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crisp/Documents/Published papers/Zirconsaturation/"/>
    </mc:Choice>
  </mc:AlternateContent>
  <xr:revisionPtr revIDLastSave="0" documentId="8_{4D5925E6-144E-3540-8C09-C42B70F4086C}" xr6:coauthVersionLast="47" xr6:coauthVersionMax="47" xr10:uidLastSave="{00000000-0000-0000-0000-000000000000}"/>
  <bookViews>
    <workbookView xWindow="5400" yWindow="780" windowWidth="33340" windowHeight="18360" xr2:uid="{7C615615-C0E0-5D49-B6A5-63C761AD2669}"/>
  </bookViews>
  <sheets>
    <sheet name="ESM3_revised" sheetId="2" r:id="rId1"/>
    <sheet name="ESM4_revised" sheetId="3" r:id="rId2"/>
    <sheet name="M_calculator" sheetId="1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510" i="2" l="1"/>
  <c r="CD513" i="2"/>
  <c r="CD514" i="2"/>
  <c r="CD518" i="2"/>
  <c r="CD520" i="2"/>
  <c r="CD524" i="2"/>
  <c r="CD527" i="2"/>
  <c r="CD528" i="2"/>
  <c r="CD530" i="2"/>
  <c r="CD534" i="2"/>
  <c r="P14" i="1"/>
  <c r="BJ88" i="3"/>
  <c r="BI88" i="3"/>
  <c r="BH88" i="3"/>
  <c r="BG88" i="3"/>
  <c r="BF88" i="3"/>
  <c r="BE88" i="3"/>
  <c r="BD88" i="3"/>
  <c r="BC88" i="3"/>
  <c r="BJ87" i="3"/>
  <c r="BI87" i="3"/>
  <c r="BH87" i="3"/>
  <c r="BG87" i="3"/>
  <c r="BF87" i="3"/>
  <c r="BE87" i="3"/>
  <c r="BD87" i="3"/>
  <c r="BC87" i="3"/>
  <c r="BJ86" i="3"/>
  <c r="BI86" i="3"/>
  <c r="BH86" i="3"/>
  <c r="BG86" i="3"/>
  <c r="BF86" i="3"/>
  <c r="BE86" i="3"/>
  <c r="BD86" i="3"/>
  <c r="BC86" i="3"/>
  <c r="BJ85" i="3"/>
  <c r="BI85" i="3"/>
  <c r="BH85" i="3"/>
  <c r="BG85" i="3"/>
  <c r="BF85" i="3"/>
  <c r="BE85" i="3"/>
  <c r="BD85" i="3"/>
  <c r="BC85" i="3"/>
  <c r="BJ84" i="3"/>
  <c r="BI84" i="3"/>
  <c r="BH84" i="3"/>
  <c r="BG84" i="3"/>
  <c r="BF84" i="3"/>
  <c r="BE84" i="3"/>
  <c r="BD84" i="3"/>
  <c r="BC84" i="3"/>
  <c r="BJ83" i="3"/>
  <c r="BI83" i="3"/>
  <c r="BH83" i="3"/>
  <c r="BG83" i="3"/>
  <c r="BF83" i="3"/>
  <c r="BE83" i="3"/>
  <c r="BD83" i="3"/>
  <c r="BC83" i="3"/>
  <c r="BJ82" i="3"/>
  <c r="BI82" i="3"/>
  <c r="BH82" i="3"/>
  <c r="BG82" i="3"/>
  <c r="BF82" i="3"/>
  <c r="BE82" i="3"/>
  <c r="BD82" i="3"/>
  <c r="BC82" i="3"/>
  <c r="BJ81" i="3"/>
  <c r="BI81" i="3"/>
  <c r="BH81" i="3"/>
  <c r="BG81" i="3"/>
  <c r="BF81" i="3"/>
  <c r="BE81" i="3"/>
  <c r="BD81" i="3"/>
  <c r="BC81" i="3"/>
  <c r="BJ80" i="3"/>
  <c r="BI80" i="3"/>
  <c r="BH80" i="3"/>
  <c r="BG80" i="3"/>
  <c r="BF80" i="3"/>
  <c r="BE80" i="3"/>
  <c r="BD80" i="3"/>
  <c r="BC80" i="3"/>
  <c r="BJ79" i="3"/>
  <c r="BI79" i="3"/>
  <c r="BH79" i="3"/>
  <c r="BG79" i="3"/>
  <c r="BF79" i="3"/>
  <c r="BE79" i="3"/>
  <c r="BD79" i="3"/>
  <c r="BC79" i="3"/>
  <c r="BJ78" i="3"/>
  <c r="BI78" i="3"/>
  <c r="BH78" i="3"/>
  <c r="BG78" i="3"/>
  <c r="BF78" i="3"/>
  <c r="BE78" i="3"/>
  <c r="BD78" i="3"/>
  <c r="BC78" i="3"/>
  <c r="BJ77" i="3"/>
  <c r="BI77" i="3"/>
  <c r="BH77" i="3"/>
  <c r="BG77" i="3"/>
  <c r="BF77" i="3"/>
  <c r="BE77" i="3"/>
  <c r="BD77" i="3"/>
  <c r="BC77" i="3"/>
  <c r="BJ76" i="3"/>
  <c r="BI76" i="3"/>
  <c r="BH76" i="3"/>
  <c r="BG76" i="3"/>
  <c r="BF76" i="3"/>
  <c r="BE76" i="3"/>
  <c r="BD76" i="3"/>
  <c r="BC76" i="3"/>
  <c r="BJ75" i="3"/>
  <c r="BI75" i="3"/>
  <c r="BH75" i="3"/>
  <c r="BG75" i="3"/>
  <c r="BF75" i="3"/>
  <c r="BE75" i="3"/>
  <c r="BD75" i="3"/>
  <c r="BC75" i="3"/>
  <c r="BJ74" i="3"/>
  <c r="BI74" i="3"/>
  <c r="BH74" i="3"/>
  <c r="BG74" i="3"/>
  <c r="BF74" i="3"/>
  <c r="BE74" i="3"/>
  <c r="BD74" i="3"/>
  <c r="BC74" i="3"/>
  <c r="BJ73" i="3"/>
  <c r="BI73" i="3"/>
  <c r="BH73" i="3"/>
  <c r="BG73" i="3"/>
  <c r="BF73" i="3"/>
  <c r="BE73" i="3"/>
  <c r="BD73" i="3"/>
  <c r="BC73" i="3"/>
  <c r="BJ72" i="3"/>
  <c r="BI72" i="3"/>
  <c r="BH72" i="3"/>
  <c r="BG72" i="3"/>
  <c r="BF72" i="3"/>
  <c r="BE72" i="3"/>
  <c r="BD72" i="3"/>
  <c r="BC72" i="3"/>
  <c r="BJ71" i="3"/>
  <c r="BI71" i="3"/>
  <c r="BH71" i="3"/>
  <c r="BG71" i="3"/>
  <c r="BF71" i="3"/>
  <c r="BE71" i="3"/>
  <c r="BD71" i="3"/>
  <c r="BC71" i="3"/>
  <c r="BJ70" i="3"/>
  <c r="BI70" i="3"/>
  <c r="BH70" i="3"/>
  <c r="BG70" i="3"/>
  <c r="BF70" i="3"/>
  <c r="BE70" i="3"/>
  <c r="BD70" i="3"/>
  <c r="BC70" i="3"/>
  <c r="BJ69" i="3"/>
  <c r="BI69" i="3"/>
  <c r="BH69" i="3"/>
  <c r="BG69" i="3"/>
  <c r="BF69" i="3"/>
  <c r="BE69" i="3"/>
  <c r="BD69" i="3"/>
  <c r="BC69" i="3"/>
  <c r="BJ68" i="3"/>
  <c r="BI68" i="3"/>
  <c r="BH68" i="3"/>
  <c r="BG68" i="3"/>
  <c r="BF68" i="3"/>
  <c r="BE68" i="3"/>
  <c r="BD68" i="3"/>
  <c r="BC68" i="3"/>
  <c r="BJ67" i="3"/>
  <c r="BI67" i="3"/>
  <c r="BH67" i="3"/>
  <c r="BG67" i="3"/>
  <c r="BF67" i="3"/>
  <c r="BE67" i="3"/>
  <c r="BD67" i="3"/>
  <c r="BC67" i="3"/>
  <c r="BJ66" i="3"/>
  <c r="BI66" i="3"/>
  <c r="BH66" i="3"/>
  <c r="BG66" i="3"/>
  <c r="BF66" i="3"/>
  <c r="BE66" i="3"/>
  <c r="BD66" i="3"/>
  <c r="BC66" i="3"/>
  <c r="BJ65" i="3"/>
  <c r="BI65" i="3"/>
  <c r="BH65" i="3"/>
  <c r="BG65" i="3"/>
  <c r="BF65" i="3"/>
  <c r="BE65" i="3"/>
  <c r="BD65" i="3"/>
  <c r="BC65" i="3"/>
  <c r="BJ64" i="3"/>
  <c r="BI64" i="3"/>
  <c r="BH64" i="3"/>
  <c r="BG64" i="3"/>
  <c r="BF64" i="3"/>
  <c r="BE64" i="3"/>
  <c r="BD64" i="3"/>
  <c r="BC64" i="3"/>
  <c r="BJ63" i="3"/>
  <c r="BI63" i="3"/>
  <c r="BH63" i="3"/>
  <c r="BG63" i="3"/>
  <c r="BF63" i="3"/>
  <c r="BE63" i="3"/>
  <c r="BD63" i="3"/>
  <c r="BC63" i="3"/>
  <c r="BJ62" i="3"/>
  <c r="BI62" i="3"/>
  <c r="BH62" i="3"/>
  <c r="BG62" i="3"/>
  <c r="BF62" i="3"/>
  <c r="BE62" i="3"/>
  <c r="BD62" i="3"/>
  <c r="BC62" i="3"/>
  <c r="BJ61" i="3"/>
  <c r="BI61" i="3"/>
  <c r="BH61" i="3"/>
  <c r="BG61" i="3"/>
  <c r="BF61" i="3"/>
  <c r="BE61" i="3"/>
  <c r="BD61" i="3"/>
  <c r="BC61" i="3"/>
  <c r="BJ60" i="3"/>
  <c r="BI60" i="3"/>
  <c r="BH60" i="3"/>
  <c r="BG60" i="3"/>
  <c r="BF60" i="3"/>
  <c r="BE60" i="3"/>
  <c r="BD60" i="3"/>
  <c r="BC60" i="3"/>
  <c r="BJ59" i="3"/>
  <c r="BI59" i="3"/>
  <c r="BH59" i="3"/>
  <c r="BG59" i="3"/>
  <c r="BF59" i="3"/>
  <c r="BE59" i="3"/>
  <c r="BD59" i="3"/>
  <c r="BC59" i="3"/>
  <c r="BJ58" i="3"/>
  <c r="BI58" i="3"/>
  <c r="BH58" i="3"/>
  <c r="BG58" i="3"/>
  <c r="BF58" i="3"/>
  <c r="BE58" i="3"/>
  <c r="BD58" i="3"/>
  <c r="BC58" i="3"/>
  <c r="BJ57" i="3"/>
  <c r="BI57" i="3"/>
  <c r="BH57" i="3"/>
  <c r="BG57" i="3"/>
  <c r="BF57" i="3"/>
  <c r="BE57" i="3"/>
  <c r="BD57" i="3"/>
  <c r="BC57" i="3"/>
  <c r="BJ56" i="3"/>
  <c r="BI56" i="3"/>
  <c r="BH56" i="3"/>
  <c r="BG56" i="3"/>
  <c r="BF56" i="3"/>
  <c r="BE56" i="3"/>
  <c r="BD56" i="3"/>
  <c r="BC56" i="3"/>
  <c r="BJ55" i="3"/>
  <c r="BI55" i="3"/>
  <c r="BH55" i="3"/>
  <c r="BG55" i="3"/>
  <c r="BF55" i="3"/>
  <c r="BE55" i="3"/>
  <c r="BD55" i="3"/>
  <c r="BC55" i="3"/>
  <c r="BJ54" i="3"/>
  <c r="BI54" i="3"/>
  <c r="BH54" i="3"/>
  <c r="BG54" i="3"/>
  <c r="BF54" i="3"/>
  <c r="BE54" i="3"/>
  <c r="BD54" i="3"/>
  <c r="BC54" i="3"/>
  <c r="BJ53" i="3"/>
  <c r="BI53" i="3"/>
  <c r="BH53" i="3"/>
  <c r="BG53" i="3"/>
  <c r="BF53" i="3"/>
  <c r="BE53" i="3"/>
  <c r="BD53" i="3"/>
  <c r="BC53" i="3"/>
  <c r="BJ52" i="3"/>
  <c r="BI52" i="3"/>
  <c r="BH52" i="3"/>
  <c r="BG52" i="3"/>
  <c r="BF52" i="3"/>
  <c r="BE52" i="3"/>
  <c r="BD52" i="3"/>
  <c r="BC52" i="3"/>
  <c r="BJ51" i="3"/>
  <c r="BI51" i="3"/>
  <c r="BH51" i="3"/>
  <c r="BG51" i="3"/>
  <c r="BF51" i="3"/>
  <c r="BE51" i="3"/>
  <c r="BD51" i="3"/>
  <c r="BC51" i="3"/>
  <c r="BJ50" i="3"/>
  <c r="BI50" i="3"/>
  <c r="BH50" i="3"/>
  <c r="BG50" i="3"/>
  <c r="BF50" i="3"/>
  <c r="BE50" i="3"/>
  <c r="BD50" i="3"/>
  <c r="BC50" i="3"/>
  <c r="BJ49" i="3"/>
  <c r="BI49" i="3"/>
  <c r="BH49" i="3"/>
  <c r="BG49" i="3"/>
  <c r="BF49" i="3"/>
  <c r="BE49" i="3"/>
  <c r="BD49" i="3"/>
  <c r="BC49" i="3"/>
  <c r="BJ45" i="3"/>
  <c r="BI45" i="3"/>
  <c r="BH45" i="3"/>
  <c r="BG45" i="3"/>
  <c r="BF45" i="3"/>
  <c r="BE45" i="3"/>
  <c r="BD45" i="3"/>
  <c r="BC45" i="3"/>
  <c r="BJ44" i="3"/>
  <c r="BI44" i="3"/>
  <c r="BH44" i="3"/>
  <c r="BG44" i="3"/>
  <c r="BF44" i="3"/>
  <c r="BE44" i="3"/>
  <c r="BD44" i="3"/>
  <c r="BC44" i="3"/>
  <c r="BJ42" i="3"/>
  <c r="BI42" i="3"/>
  <c r="BH42" i="3"/>
  <c r="BG42" i="3"/>
  <c r="BF42" i="3"/>
  <c r="BE42" i="3"/>
  <c r="BD42" i="3"/>
  <c r="BC42" i="3"/>
  <c r="BJ40" i="3"/>
  <c r="BI40" i="3"/>
  <c r="BH40" i="3"/>
  <c r="BG40" i="3"/>
  <c r="BF40" i="3"/>
  <c r="BE40" i="3"/>
  <c r="BD40" i="3"/>
  <c r="BC40" i="3"/>
  <c r="BJ39" i="3"/>
  <c r="BI39" i="3"/>
  <c r="BH39" i="3"/>
  <c r="BG39" i="3"/>
  <c r="BF39" i="3"/>
  <c r="BE39" i="3"/>
  <c r="BD39" i="3"/>
  <c r="BC39" i="3"/>
  <c r="BJ38" i="3"/>
  <c r="BI38" i="3"/>
  <c r="BH38" i="3"/>
  <c r="BG38" i="3"/>
  <c r="BF38" i="3"/>
  <c r="BE38" i="3"/>
  <c r="BD38" i="3"/>
  <c r="BC38" i="3"/>
  <c r="BJ37" i="3"/>
  <c r="BI37" i="3"/>
  <c r="BH37" i="3"/>
  <c r="BG37" i="3"/>
  <c r="BF37" i="3"/>
  <c r="BE37" i="3"/>
  <c r="BD37" i="3"/>
  <c r="BC37" i="3"/>
  <c r="BJ36" i="3"/>
  <c r="BI36" i="3"/>
  <c r="BH36" i="3"/>
  <c r="BG36" i="3"/>
  <c r="BF36" i="3"/>
  <c r="BE36" i="3"/>
  <c r="BD36" i="3"/>
  <c r="BC36" i="3"/>
  <c r="BJ35" i="3"/>
  <c r="BI35" i="3"/>
  <c r="BH35" i="3"/>
  <c r="BG35" i="3"/>
  <c r="BF35" i="3"/>
  <c r="BE35" i="3"/>
  <c r="BD35" i="3"/>
  <c r="BC35" i="3"/>
  <c r="BJ34" i="3"/>
  <c r="BI34" i="3"/>
  <c r="BH34" i="3"/>
  <c r="BG34" i="3"/>
  <c r="BF34" i="3"/>
  <c r="BE34" i="3"/>
  <c r="BD34" i="3"/>
  <c r="BC34" i="3"/>
  <c r="BJ33" i="3"/>
  <c r="BI33" i="3"/>
  <c r="BH33" i="3"/>
  <c r="BG33" i="3"/>
  <c r="BF33" i="3"/>
  <c r="BE33" i="3"/>
  <c r="BD33" i="3"/>
  <c r="BC33" i="3"/>
  <c r="BJ32" i="3"/>
  <c r="BI32" i="3"/>
  <c r="BH32" i="3"/>
  <c r="BG32" i="3"/>
  <c r="BF32" i="3"/>
  <c r="BE32" i="3"/>
  <c r="BD32" i="3"/>
  <c r="BC32" i="3"/>
  <c r="BJ28" i="3"/>
  <c r="BI28" i="3"/>
  <c r="BH28" i="3"/>
  <c r="BG28" i="3"/>
  <c r="BF28" i="3"/>
  <c r="BE28" i="3"/>
  <c r="BD28" i="3"/>
  <c r="BC28" i="3"/>
  <c r="BJ27" i="3"/>
  <c r="BI27" i="3"/>
  <c r="BH27" i="3"/>
  <c r="BG27" i="3"/>
  <c r="BF27" i="3"/>
  <c r="BE27" i="3"/>
  <c r="BD27" i="3"/>
  <c r="BC27" i="3"/>
  <c r="BJ22" i="3"/>
  <c r="BI22" i="3"/>
  <c r="BH22" i="3"/>
  <c r="BG22" i="3"/>
  <c r="BF22" i="3"/>
  <c r="BE22" i="3"/>
  <c r="BD22" i="3"/>
  <c r="BC22" i="3"/>
  <c r="BJ21" i="3"/>
  <c r="BI21" i="3"/>
  <c r="BH21" i="3"/>
  <c r="BG21" i="3"/>
  <c r="BF21" i="3"/>
  <c r="BE21" i="3"/>
  <c r="BD21" i="3"/>
  <c r="BC21" i="3"/>
  <c r="BJ20" i="3"/>
  <c r="BI20" i="3"/>
  <c r="BH20" i="3"/>
  <c r="BG20" i="3"/>
  <c r="BF20" i="3"/>
  <c r="BE20" i="3"/>
  <c r="BD20" i="3"/>
  <c r="BC20" i="3"/>
  <c r="BJ19" i="3"/>
  <c r="BI19" i="3"/>
  <c r="BH19" i="3"/>
  <c r="BG19" i="3"/>
  <c r="BF19" i="3"/>
  <c r="BE19" i="3"/>
  <c r="BD19" i="3"/>
  <c r="BC19" i="3"/>
  <c r="BJ48" i="3"/>
  <c r="BI48" i="3"/>
  <c r="BH48" i="3"/>
  <c r="BG48" i="3"/>
  <c r="BF48" i="3"/>
  <c r="BE48" i="3"/>
  <c r="BD48" i="3"/>
  <c r="BC48" i="3"/>
  <c r="BJ47" i="3"/>
  <c r="BI47" i="3"/>
  <c r="BH47" i="3"/>
  <c r="BG47" i="3"/>
  <c r="BF47" i="3"/>
  <c r="BE47" i="3"/>
  <c r="BD47" i="3"/>
  <c r="BC47" i="3"/>
  <c r="BJ46" i="3"/>
  <c r="BI46" i="3"/>
  <c r="BH46" i="3"/>
  <c r="BG46" i="3"/>
  <c r="BF46" i="3"/>
  <c r="BE46" i="3"/>
  <c r="BD46" i="3"/>
  <c r="BC46" i="3"/>
  <c r="BJ43" i="3"/>
  <c r="BI43" i="3"/>
  <c r="BH43" i="3"/>
  <c r="BG43" i="3"/>
  <c r="BF43" i="3"/>
  <c r="BE43" i="3"/>
  <c r="BD43" i="3"/>
  <c r="BC43" i="3"/>
  <c r="BJ41" i="3"/>
  <c r="BI41" i="3"/>
  <c r="BH41" i="3"/>
  <c r="BG41" i="3"/>
  <c r="BF41" i="3"/>
  <c r="BE41" i="3"/>
  <c r="BD41" i="3"/>
  <c r="BC41" i="3"/>
  <c r="BJ31" i="3"/>
  <c r="BI31" i="3"/>
  <c r="BH31" i="3"/>
  <c r="BG31" i="3"/>
  <c r="BF31" i="3"/>
  <c r="BE31" i="3"/>
  <c r="BD31" i="3"/>
  <c r="BC31" i="3"/>
  <c r="BJ30" i="3"/>
  <c r="BI30" i="3"/>
  <c r="BH30" i="3"/>
  <c r="BG30" i="3"/>
  <c r="BF30" i="3"/>
  <c r="BE30" i="3"/>
  <c r="BD30" i="3"/>
  <c r="BC30" i="3"/>
  <c r="BJ29" i="3"/>
  <c r="BI29" i="3"/>
  <c r="BH29" i="3"/>
  <c r="BG29" i="3"/>
  <c r="BF29" i="3"/>
  <c r="BE29" i="3"/>
  <c r="BD29" i="3"/>
  <c r="BC29" i="3"/>
  <c r="BJ26" i="3"/>
  <c r="BI26" i="3"/>
  <c r="BH26" i="3"/>
  <c r="BG26" i="3"/>
  <c r="BF26" i="3"/>
  <c r="BE26" i="3"/>
  <c r="BD26" i="3"/>
  <c r="BC26" i="3"/>
  <c r="BJ25" i="3"/>
  <c r="BI25" i="3"/>
  <c r="BH25" i="3"/>
  <c r="BG25" i="3"/>
  <c r="BF25" i="3"/>
  <c r="BE25" i="3"/>
  <c r="BD25" i="3"/>
  <c r="BC25" i="3"/>
  <c r="BJ24" i="3"/>
  <c r="BI24" i="3"/>
  <c r="BH24" i="3"/>
  <c r="BG24" i="3"/>
  <c r="BF24" i="3"/>
  <c r="BE24" i="3"/>
  <c r="BD24" i="3"/>
  <c r="BC24" i="3"/>
  <c r="BJ23" i="3"/>
  <c r="BI23" i="3"/>
  <c r="BH23" i="3"/>
  <c r="BG23" i="3"/>
  <c r="BF23" i="3"/>
  <c r="BE23" i="3"/>
  <c r="BD23" i="3"/>
  <c r="BC23" i="3"/>
  <c r="BC18" i="3"/>
  <c r="BD18" i="3"/>
  <c r="BE18" i="3"/>
  <c r="BF18" i="3"/>
  <c r="BG18" i="3"/>
  <c r="BH18" i="3"/>
  <c r="BI18" i="3"/>
  <c r="BJ18" i="3"/>
  <c r="BJ17" i="3"/>
  <c r="BI17" i="3"/>
  <c r="BH17" i="3"/>
  <c r="BF17" i="3"/>
  <c r="BG17" i="3"/>
  <c r="BE17" i="3"/>
  <c r="BD17" i="3"/>
  <c r="BC17" i="3"/>
  <c r="AX18" i="3"/>
  <c r="AY18" i="3"/>
  <c r="AZ18" i="3"/>
  <c r="BA18" i="3"/>
  <c r="AX19" i="3"/>
  <c r="AY19" i="3"/>
  <c r="AZ19" i="3"/>
  <c r="BA19" i="3"/>
  <c r="AX20" i="3"/>
  <c r="AY20" i="3"/>
  <c r="AZ20" i="3"/>
  <c r="BA20" i="3"/>
  <c r="AX21" i="3"/>
  <c r="AY21" i="3"/>
  <c r="AZ21" i="3"/>
  <c r="BA21" i="3"/>
  <c r="AX22" i="3"/>
  <c r="AY22" i="3"/>
  <c r="AZ22" i="3"/>
  <c r="BA22" i="3"/>
  <c r="AX23" i="3"/>
  <c r="AY23" i="3"/>
  <c r="AZ23" i="3"/>
  <c r="BA23" i="3"/>
  <c r="AX24" i="3"/>
  <c r="AY24" i="3"/>
  <c r="AZ24" i="3"/>
  <c r="BA24" i="3"/>
  <c r="AX25" i="3"/>
  <c r="AY25" i="3"/>
  <c r="AZ25" i="3"/>
  <c r="BA25" i="3"/>
  <c r="AX26" i="3"/>
  <c r="AY26" i="3"/>
  <c r="AZ26" i="3"/>
  <c r="BA26" i="3"/>
  <c r="AX27" i="3"/>
  <c r="AY27" i="3"/>
  <c r="AZ27" i="3"/>
  <c r="BA27" i="3"/>
  <c r="AX28" i="3"/>
  <c r="AY28" i="3"/>
  <c r="AZ28" i="3"/>
  <c r="BA28" i="3"/>
  <c r="AX29" i="3"/>
  <c r="AY29" i="3"/>
  <c r="AZ29" i="3"/>
  <c r="BA29" i="3"/>
  <c r="AX30" i="3"/>
  <c r="AY30" i="3"/>
  <c r="AZ30" i="3"/>
  <c r="BA30" i="3"/>
  <c r="AX31" i="3"/>
  <c r="AY31" i="3"/>
  <c r="AZ31" i="3"/>
  <c r="BA31" i="3"/>
  <c r="AX32" i="3"/>
  <c r="AY32" i="3"/>
  <c r="AZ32" i="3"/>
  <c r="BA32" i="3"/>
  <c r="AX33" i="3"/>
  <c r="AY33" i="3"/>
  <c r="AZ33" i="3"/>
  <c r="BA33" i="3"/>
  <c r="AX34" i="3"/>
  <c r="AY34" i="3"/>
  <c r="AZ34" i="3"/>
  <c r="BA34" i="3"/>
  <c r="AX35" i="3"/>
  <c r="AY35" i="3"/>
  <c r="AZ35" i="3"/>
  <c r="BA35" i="3"/>
  <c r="AX36" i="3"/>
  <c r="AY36" i="3"/>
  <c r="AZ36" i="3"/>
  <c r="BA36" i="3"/>
  <c r="AX37" i="3"/>
  <c r="AY37" i="3"/>
  <c r="AZ37" i="3"/>
  <c r="BA37" i="3"/>
  <c r="AX38" i="3"/>
  <c r="AY38" i="3"/>
  <c r="AZ38" i="3"/>
  <c r="BA38" i="3"/>
  <c r="AX39" i="3"/>
  <c r="AY39" i="3"/>
  <c r="AZ39" i="3"/>
  <c r="BA39" i="3"/>
  <c r="AX40" i="3"/>
  <c r="AY40" i="3"/>
  <c r="AZ40" i="3"/>
  <c r="BA40" i="3"/>
  <c r="AX41" i="3"/>
  <c r="AY41" i="3"/>
  <c r="AZ41" i="3"/>
  <c r="BA41" i="3"/>
  <c r="AX42" i="3"/>
  <c r="AY42" i="3"/>
  <c r="AZ42" i="3"/>
  <c r="BA42" i="3"/>
  <c r="AX43" i="3"/>
  <c r="AY43" i="3"/>
  <c r="AZ43" i="3"/>
  <c r="BA43" i="3"/>
  <c r="AX44" i="3"/>
  <c r="AY44" i="3"/>
  <c r="AZ44" i="3"/>
  <c r="BA44" i="3"/>
  <c r="AX45" i="3"/>
  <c r="AY45" i="3"/>
  <c r="AZ45" i="3"/>
  <c r="BA45" i="3"/>
  <c r="AX46" i="3"/>
  <c r="AY46" i="3"/>
  <c r="AZ46" i="3"/>
  <c r="BA46" i="3"/>
  <c r="AX47" i="3"/>
  <c r="AY47" i="3"/>
  <c r="AZ47" i="3"/>
  <c r="BA47" i="3"/>
  <c r="AX48" i="3"/>
  <c r="AY48" i="3"/>
  <c r="AZ48" i="3"/>
  <c r="BA48" i="3"/>
  <c r="AX49" i="3"/>
  <c r="AY49" i="3"/>
  <c r="AZ49" i="3"/>
  <c r="BA49" i="3"/>
  <c r="AX50" i="3"/>
  <c r="AY50" i="3"/>
  <c r="AZ50" i="3"/>
  <c r="BA50" i="3"/>
  <c r="AX51" i="3"/>
  <c r="AY51" i="3"/>
  <c r="AZ51" i="3"/>
  <c r="BA51" i="3"/>
  <c r="AX52" i="3"/>
  <c r="AY52" i="3"/>
  <c r="AZ52" i="3"/>
  <c r="BA52" i="3"/>
  <c r="AX53" i="3"/>
  <c r="AY53" i="3"/>
  <c r="AZ53" i="3"/>
  <c r="BA53" i="3"/>
  <c r="AX54" i="3"/>
  <c r="AY54" i="3"/>
  <c r="AZ54" i="3"/>
  <c r="BA54" i="3"/>
  <c r="AX55" i="3"/>
  <c r="AY55" i="3"/>
  <c r="AZ55" i="3"/>
  <c r="BA55" i="3"/>
  <c r="AX56" i="3"/>
  <c r="AY56" i="3"/>
  <c r="AZ56" i="3"/>
  <c r="BA56" i="3"/>
  <c r="AX57" i="3"/>
  <c r="AY57" i="3"/>
  <c r="AZ57" i="3"/>
  <c r="BA57" i="3"/>
  <c r="AX58" i="3"/>
  <c r="AY58" i="3"/>
  <c r="AZ58" i="3"/>
  <c r="BA58" i="3"/>
  <c r="AX59" i="3"/>
  <c r="AY59" i="3"/>
  <c r="AZ59" i="3"/>
  <c r="BA59" i="3"/>
  <c r="AX60" i="3"/>
  <c r="AY60" i="3"/>
  <c r="AZ60" i="3"/>
  <c r="BA60" i="3"/>
  <c r="AX61" i="3"/>
  <c r="AY61" i="3"/>
  <c r="AZ61" i="3"/>
  <c r="BA61" i="3"/>
  <c r="AX62" i="3"/>
  <c r="AY62" i="3"/>
  <c r="AZ62" i="3"/>
  <c r="BA62" i="3"/>
  <c r="AX63" i="3"/>
  <c r="AY63" i="3"/>
  <c r="AZ63" i="3"/>
  <c r="BA63" i="3"/>
  <c r="AX64" i="3"/>
  <c r="AY64" i="3"/>
  <c r="AZ64" i="3"/>
  <c r="BA64" i="3"/>
  <c r="AX65" i="3"/>
  <c r="AY65" i="3"/>
  <c r="AZ65" i="3"/>
  <c r="BA65" i="3"/>
  <c r="AX66" i="3"/>
  <c r="AY66" i="3"/>
  <c r="AZ66" i="3"/>
  <c r="BA66" i="3"/>
  <c r="AX67" i="3"/>
  <c r="AY67" i="3"/>
  <c r="AZ67" i="3"/>
  <c r="BA67" i="3"/>
  <c r="AX68" i="3"/>
  <c r="AY68" i="3"/>
  <c r="AZ68" i="3"/>
  <c r="BA68" i="3"/>
  <c r="AX69" i="3"/>
  <c r="AY69" i="3"/>
  <c r="AZ69" i="3"/>
  <c r="BA69" i="3"/>
  <c r="AX70" i="3"/>
  <c r="AY70" i="3"/>
  <c r="AZ70" i="3"/>
  <c r="BA70" i="3"/>
  <c r="AX71" i="3"/>
  <c r="AY71" i="3"/>
  <c r="AZ71" i="3"/>
  <c r="BA71" i="3"/>
  <c r="AX72" i="3"/>
  <c r="AY72" i="3"/>
  <c r="AZ72" i="3"/>
  <c r="BA72" i="3"/>
  <c r="AX73" i="3"/>
  <c r="AY73" i="3"/>
  <c r="AZ73" i="3"/>
  <c r="BA73" i="3"/>
  <c r="AX74" i="3"/>
  <c r="AY74" i="3"/>
  <c r="AZ74" i="3"/>
  <c r="BA74" i="3"/>
  <c r="AX75" i="3"/>
  <c r="AY75" i="3"/>
  <c r="AZ75" i="3"/>
  <c r="BA75" i="3"/>
  <c r="AX76" i="3"/>
  <c r="AY76" i="3"/>
  <c r="AZ76" i="3"/>
  <c r="BA76" i="3"/>
  <c r="AX77" i="3"/>
  <c r="AY77" i="3"/>
  <c r="AZ77" i="3"/>
  <c r="BA77" i="3"/>
  <c r="AX78" i="3"/>
  <c r="AY78" i="3"/>
  <c r="AZ78" i="3"/>
  <c r="BA78" i="3"/>
  <c r="AX79" i="3"/>
  <c r="AY79" i="3"/>
  <c r="AZ79" i="3"/>
  <c r="BA79" i="3"/>
  <c r="AX80" i="3"/>
  <c r="AY80" i="3"/>
  <c r="AZ80" i="3"/>
  <c r="BA80" i="3"/>
  <c r="AX81" i="3"/>
  <c r="AY81" i="3"/>
  <c r="AZ81" i="3"/>
  <c r="BA81" i="3"/>
  <c r="AX82" i="3"/>
  <c r="AY82" i="3"/>
  <c r="AZ82" i="3"/>
  <c r="BA82" i="3"/>
  <c r="AX83" i="3"/>
  <c r="AY83" i="3"/>
  <c r="AZ83" i="3"/>
  <c r="BA83" i="3"/>
  <c r="AX84" i="3"/>
  <c r="AY84" i="3"/>
  <c r="AZ84" i="3"/>
  <c r="BA84" i="3"/>
  <c r="AX85" i="3"/>
  <c r="AY85" i="3"/>
  <c r="AZ85" i="3"/>
  <c r="BA85" i="3"/>
  <c r="AX86" i="3"/>
  <c r="AY86" i="3"/>
  <c r="AZ86" i="3"/>
  <c r="BA86" i="3"/>
  <c r="AX87" i="3"/>
  <c r="AY87" i="3"/>
  <c r="AZ87" i="3"/>
  <c r="BA87" i="3"/>
  <c r="AX88" i="3"/>
  <c r="AY88" i="3"/>
  <c r="AZ88" i="3"/>
  <c r="BA88" i="3"/>
  <c r="BA17" i="3"/>
  <c r="AZ17" i="3"/>
  <c r="AY17" i="3"/>
  <c r="AX17" i="3"/>
  <c r="AV17" i="3"/>
  <c r="P15" i="1"/>
  <c r="T15" i="1" s="1"/>
  <c r="P16" i="1"/>
  <c r="Z16" i="1" s="1"/>
  <c r="P17" i="1"/>
  <c r="U17" i="1" s="1"/>
  <c r="P18" i="1"/>
  <c r="AA18" i="1" s="1"/>
  <c r="P19" i="1"/>
  <c r="W19" i="1" s="1"/>
  <c r="P20" i="1"/>
  <c r="P21" i="1"/>
  <c r="X21" i="1" s="1"/>
  <c r="P22" i="1"/>
  <c r="V22" i="1" s="1"/>
  <c r="P23" i="1"/>
  <c r="T23" i="1" s="1"/>
  <c r="P24" i="1"/>
  <c r="Z24" i="1" s="1"/>
  <c r="P25" i="1"/>
  <c r="T25" i="1" s="1"/>
  <c r="P26" i="1"/>
  <c r="AA26" i="1" s="1"/>
  <c r="P27" i="1"/>
  <c r="X27" i="1" s="1"/>
  <c r="P28" i="1"/>
  <c r="Z28" i="1" s="1"/>
  <c r="P29" i="1"/>
  <c r="X29" i="1" s="1"/>
  <c r="P30" i="1"/>
  <c r="P31" i="1"/>
  <c r="X31" i="1" s="1"/>
  <c r="P32" i="1"/>
  <c r="P33" i="1"/>
  <c r="AA33" i="1" s="1"/>
  <c r="P34" i="1"/>
  <c r="AA34" i="1" s="1"/>
  <c r="P35" i="1"/>
  <c r="P36" i="1"/>
  <c r="P37" i="1"/>
  <c r="P38" i="1"/>
  <c r="P39" i="1"/>
  <c r="T39" i="1" s="1"/>
  <c r="P40" i="1"/>
  <c r="Z40" i="1" s="1"/>
  <c r="Y14" i="1"/>
  <c r="V16" i="1"/>
  <c r="Y39" i="1"/>
  <c r="V40" i="1"/>
  <c r="AB14" i="1"/>
  <c r="AC14" i="1"/>
  <c r="V30" i="1"/>
  <c r="Z32" i="1"/>
  <c r="X37" i="1"/>
  <c r="V38" i="1"/>
  <c r="W23" i="1" l="1"/>
  <c r="W33" i="1"/>
  <c r="U33" i="1"/>
  <c r="X25" i="1"/>
  <c r="W31" i="1"/>
  <c r="AB25" i="1"/>
  <c r="X33" i="1"/>
  <c r="X17" i="1"/>
  <c r="AC34" i="1"/>
  <c r="W25" i="1"/>
  <c r="X39" i="1"/>
  <c r="AC33" i="1"/>
  <c r="U25" i="1"/>
  <c r="T17" i="1"/>
  <c r="T31" i="1"/>
  <c r="AA17" i="1"/>
  <c r="AC26" i="1"/>
  <c r="Z36" i="1"/>
  <c r="Z20" i="1"/>
  <c r="T27" i="1"/>
  <c r="T35" i="1"/>
  <c r="W35" i="1"/>
  <c r="T19" i="1"/>
  <c r="Y35" i="1"/>
  <c r="Z26" i="1"/>
  <c r="Z18" i="1"/>
  <c r="Y18" i="1"/>
  <c r="V34" i="1"/>
  <c r="V26" i="1"/>
  <c r="V18" i="1"/>
  <c r="W15" i="1"/>
  <c r="AA31" i="1"/>
  <c r="Y23" i="1"/>
  <c r="T14" i="1"/>
  <c r="AF14" i="1" s="1"/>
  <c r="AA39" i="1"/>
  <c r="X35" i="1"/>
  <c r="AB33" i="1"/>
  <c r="Y31" i="1"/>
  <c r="W27" i="1"/>
  <c r="AA25" i="1"/>
  <c r="X23" i="1"/>
  <c r="AC18" i="1"/>
  <c r="W17" i="1"/>
  <c r="V20" i="1"/>
  <c r="W28" i="1"/>
  <c r="V14" i="1"/>
  <c r="W36" i="1"/>
  <c r="Z34" i="1"/>
  <c r="T33" i="1"/>
  <c r="V28" i="1"/>
  <c r="Y26" i="1"/>
  <c r="W24" i="1"/>
  <c r="AA19" i="1"/>
  <c r="U18" i="1"/>
  <c r="AA15" i="1"/>
  <c r="W20" i="1"/>
  <c r="W39" i="1"/>
  <c r="U14" i="1"/>
  <c r="V36" i="1"/>
  <c r="Y34" i="1"/>
  <c r="W32" i="1"/>
  <c r="AA27" i="1"/>
  <c r="U26" i="1"/>
  <c r="V24" i="1"/>
  <c r="Y19" i="1"/>
  <c r="AC17" i="1"/>
  <c r="Y15" i="1"/>
  <c r="X14" i="1"/>
  <c r="W40" i="1"/>
  <c r="AA35" i="1"/>
  <c r="U34" i="1"/>
  <c r="V32" i="1"/>
  <c r="Y27" i="1"/>
  <c r="AC25" i="1"/>
  <c r="AA23" i="1"/>
  <c r="X19" i="1"/>
  <c r="AB17" i="1"/>
  <c r="X15" i="1"/>
  <c r="T37" i="1"/>
  <c r="Y40" i="1"/>
  <c r="AC38" i="1"/>
  <c r="U38" i="1"/>
  <c r="W37" i="1"/>
  <c r="Y36" i="1"/>
  <c r="Y32" i="1"/>
  <c r="AC30" i="1"/>
  <c r="U30" i="1"/>
  <c r="W29" i="1"/>
  <c r="Y28" i="1"/>
  <c r="Y24" i="1"/>
  <c r="AC22" i="1"/>
  <c r="U22" i="1"/>
  <c r="W21" i="1"/>
  <c r="Y20" i="1"/>
  <c r="Y16" i="1"/>
  <c r="W14" i="1"/>
  <c r="X40" i="1"/>
  <c r="Z39" i="1"/>
  <c r="AB38" i="1"/>
  <c r="T38" i="1"/>
  <c r="V37" i="1"/>
  <c r="X36" i="1"/>
  <c r="Z35" i="1"/>
  <c r="AB34" i="1"/>
  <c r="T34" i="1"/>
  <c r="V33" i="1"/>
  <c r="X32" i="1"/>
  <c r="Z31" i="1"/>
  <c r="AB30" i="1"/>
  <c r="T30" i="1"/>
  <c r="V29" i="1"/>
  <c r="X28" i="1"/>
  <c r="Z27" i="1"/>
  <c r="AB26" i="1"/>
  <c r="T26" i="1"/>
  <c r="V25" i="1"/>
  <c r="X24" i="1"/>
  <c r="Z23" i="1"/>
  <c r="AB22" i="1"/>
  <c r="T22" i="1"/>
  <c r="V21" i="1"/>
  <c r="X20" i="1"/>
  <c r="Z19" i="1"/>
  <c r="AB18" i="1"/>
  <c r="T18" i="1"/>
  <c r="V17" i="1"/>
  <c r="X16" i="1"/>
  <c r="Z15" i="1"/>
  <c r="AA38" i="1"/>
  <c r="AC37" i="1"/>
  <c r="U37" i="1"/>
  <c r="AA30" i="1"/>
  <c r="AC29" i="1"/>
  <c r="U29" i="1"/>
  <c r="AA22" i="1"/>
  <c r="AC21" i="1"/>
  <c r="U21" i="1"/>
  <c r="W16" i="1"/>
  <c r="Z30" i="1"/>
  <c r="AB29" i="1"/>
  <c r="T29" i="1"/>
  <c r="T21" i="1"/>
  <c r="U40" i="1"/>
  <c r="U36" i="1"/>
  <c r="AC28" i="1"/>
  <c r="AC24" i="1"/>
  <c r="U24" i="1"/>
  <c r="Y22" i="1"/>
  <c r="AA21" i="1"/>
  <c r="AC20" i="1"/>
  <c r="AC16" i="1"/>
  <c r="U16" i="1"/>
  <c r="AC40" i="1"/>
  <c r="AA37" i="1"/>
  <c r="U32" i="1"/>
  <c r="U28" i="1"/>
  <c r="AA14" i="1"/>
  <c r="AB40" i="1"/>
  <c r="T40" i="1"/>
  <c r="V39" i="1"/>
  <c r="X38" i="1"/>
  <c r="Z37" i="1"/>
  <c r="AB36" i="1"/>
  <c r="T36" i="1"/>
  <c r="V35" i="1"/>
  <c r="X34" i="1"/>
  <c r="Z33" i="1"/>
  <c r="AB32" i="1"/>
  <c r="T32" i="1"/>
  <c r="V31" i="1"/>
  <c r="X30" i="1"/>
  <c r="Z29" i="1"/>
  <c r="AB28" i="1"/>
  <c r="T28" i="1"/>
  <c r="V27" i="1"/>
  <c r="X26" i="1"/>
  <c r="Z25" i="1"/>
  <c r="AB24" i="1"/>
  <c r="T24" i="1"/>
  <c r="V23" i="1"/>
  <c r="X22" i="1"/>
  <c r="Z21" i="1"/>
  <c r="AB20" i="1"/>
  <c r="T20" i="1"/>
  <c r="V19" i="1"/>
  <c r="X18" i="1"/>
  <c r="Z17" i="1"/>
  <c r="AB16" i="1"/>
  <c r="T16" i="1"/>
  <c r="V15" i="1"/>
  <c r="Z38" i="1"/>
  <c r="Z22" i="1"/>
  <c r="AC36" i="1"/>
  <c r="Y30" i="1"/>
  <c r="U20" i="1"/>
  <c r="Z14" i="1"/>
  <c r="AA40" i="1"/>
  <c r="AC39" i="1"/>
  <c r="U39" i="1"/>
  <c r="W38" i="1"/>
  <c r="Y37" i="1"/>
  <c r="AA36" i="1"/>
  <c r="AC35" i="1"/>
  <c r="U35" i="1"/>
  <c r="W34" i="1"/>
  <c r="Y33" i="1"/>
  <c r="AA32" i="1"/>
  <c r="AC31" i="1"/>
  <c r="U31" i="1"/>
  <c r="W30" i="1"/>
  <c r="Y29" i="1"/>
  <c r="AA28" i="1"/>
  <c r="AC27" i="1"/>
  <c r="U27" i="1"/>
  <c r="W26" i="1"/>
  <c r="Y25" i="1"/>
  <c r="AA24" i="1"/>
  <c r="AC23" i="1"/>
  <c r="U23" i="1"/>
  <c r="W22" i="1"/>
  <c r="Y21" i="1"/>
  <c r="AA20" i="1"/>
  <c r="AC19" i="1"/>
  <c r="U19" i="1"/>
  <c r="W18" i="1"/>
  <c r="Y17" i="1"/>
  <c r="AA16" i="1"/>
  <c r="AC15" i="1"/>
  <c r="U15" i="1"/>
  <c r="AB37" i="1"/>
  <c r="AB21" i="1"/>
  <c r="Y38" i="1"/>
  <c r="AC32" i="1"/>
  <c r="AA29" i="1"/>
  <c r="AB39" i="1"/>
  <c r="AB35" i="1"/>
  <c r="AB31" i="1"/>
  <c r="AB27" i="1"/>
  <c r="AB23" i="1"/>
  <c r="AB19" i="1"/>
  <c r="AB15" i="1"/>
  <c r="AL33" i="1" l="1"/>
  <c r="AK33" i="1" l="1"/>
  <c r="AL35" i="1"/>
  <c r="AM33" i="1"/>
  <c r="AJ23" i="1"/>
  <c r="AL17" i="1"/>
  <c r="AM35" i="1"/>
  <c r="AF31" i="1"/>
  <c r="AD31" i="1"/>
  <c r="AK31" i="1"/>
  <c r="AD25" i="1"/>
  <c r="AF25" i="1"/>
  <c r="AJ33" i="1"/>
  <c r="AK25" i="1"/>
  <c r="AH23" i="1"/>
  <c r="AK23" i="1"/>
  <c r="AK17" i="1"/>
  <c r="AG17" i="1"/>
  <c r="AF17" i="1"/>
  <c r="AD17" i="1"/>
  <c r="AO35" i="1" l="1"/>
  <c r="AD28" i="1"/>
  <c r="AH30" i="1"/>
  <c r="AN39" i="1"/>
  <c r="AH39" i="1"/>
  <c r="AN20" i="1"/>
  <c r="AF23" i="1"/>
  <c r="AQ23" i="1" s="1"/>
  <c r="AM27" i="1"/>
  <c r="AO39" i="1"/>
  <c r="AG35" i="1"/>
  <c r="AG33" i="1"/>
  <c r="AJ27" i="1"/>
  <c r="AH35" i="1"/>
  <c r="AH27" i="1"/>
  <c r="AI39" i="1"/>
  <c r="AP29" i="1"/>
  <c r="AD23" i="1"/>
  <c r="AM29" i="1"/>
  <c r="AK26" i="1"/>
  <c r="AM18" i="1"/>
  <c r="AF16" i="1"/>
  <c r="AG29" i="1"/>
  <c r="AO33" i="1"/>
  <c r="AI35" i="1"/>
  <c r="AP35" i="1"/>
  <c r="AN16" i="1"/>
  <c r="AL28" i="1"/>
  <c r="AM24" i="1"/>
  <c r="AN23" i="1"/>
  <c r="AO30" i="1"/>
  <c r="AH25" i="1"/>
  <c r="AM30" i="1"/>
  <c r="AI25" i="1"/>
  <c r="AQ31" i="1"/>
  <c r="AN22" i="1"/>
  <c r="AQ17" i="1"/>
  <c r="AL30" i="1"/>
  <c r="AK29" i="1"/>
  <c r="AD35" i="1"/>
  <c r="AF35" i="1"/>
  <c r="AH31" i="1"/>
  <c r="AJ31" i="1"/>
  <c r="AN32" i="1"/>
  <c r="AG25" i="1"/>
  <c r="AD39" i="1"/>
  <c r="AF39" i="1"/>
  <c r="AP39" i="1"/>
  <c r="AG30" i="1"/>
  <c r="AD29" i="1"/>
  <c r="AF29" i="1"/>
  <c r="AM31" i="1"/>
  <c r="AK38" i="1"/>
  <c r="AI23" i="1"/>
  <c r="AD27" i="1"/>
  <c r="AF27" i="1"/>
  <c r="AI17" i="1"/>
  <c r="AK27" i="1"/>
  <c r="AO32" i="1"/>
  <c r="AJ25" i="1"/>
  <c r="AP25" i="1"/>
  <c r="AO17" i="1"/>
  <c r="AK32" i="1"/>
  <c r="AH33" i="1"/>
  <c r="AJ29" i="1"/>
  <c r="AK39" i="1"/>
  <c r="AL25" i="1"/>
  <c r="AO31" i="1"/>
  <c r="AL39" i="1"/>
  <c r="AQ25" i="1"/>
  <c r="AM26" i="1"/>
  <c r="AM36" i="1"/>
  <c r="AO25" i="1"/>
  <c r="AP31" i="1"/>
  <c r="AN30" i="1"/>
  <c r="AM17" i="1"/>
  <c r="AG31" i="1"/>
  <c r="AN17" i="1"/>
  <c r="AM23" i="1"/>
  <c r="AN25" i="1"/>
  <c r="AN33" i="1"/>
  <c r="AI31" i="1"/>
  <c r="AJ30" i="1"/>
  <c r="AD32" i="1"/>
  <c r="AF32" i="1"/>
  <c r="AM32" i="1"/>
  <c r="AO23" i="1"/>
  <c r="AN27" i="1"/>
  <c r="AH21" i="1"/>
  <c r="AK30" i="1"/>
  <c r="AJ17" i="1"/>
  <c r="AL27" i="1"/>
  <c r="AG32" i="1"/>
  <c r="AN31" i="1"/>
  <c r="AL26" i="1"/>
  <c r="AP30" i="1"/>
  <c r="AF30" i="1"/>
  <c r="AD30" i="1"/>
  <c r="AJ21" i="1"/>
  <c r="AI33" i="1"/>
  <c r="AL31" i="1"/>
  <c r="AH17" i="1"/>
  <c r="AP17" i="1"/>
  <c r="AI29" i="1"/>
  <c r="AL29" i="1"/>
  <c r="AN35" i="1"/>
  <c r="AM25" i="1"/>
  <c r="AD33" i="1"/>
  <c r="AF33" i="1"/>
  <c r="AP33" i="1"/>
  <c r="AI30" i="1"/>
  <c r="BG639" i="2"/>
  <c r="BF639" i="2"/>
  <c r="BR639" i="2" s="1"/>
  <c r="BE639" i="2"/>
  <c r="BQ639" i="2" s="1"/>
  <c r="BD639" i="2"/>
  <c r="BP639" i="2" s="1"/>
  <c r="BC639" i="2"/>
  <c r="BO639" i="2" s="1"/>
  <c r="BB639" i="2"/>
  <c r="BN639" i="2" s="1"/>
  <c r="BA639" i="2"/>
  <c r="BM639" i="2" s="1"/>
  <c r="AZ639" i="2"/>
  <c r="BL639" i="2" s="1"/>
  <c r="AY639" i="2"/>
  <c r="BK639" i="2" s="1"/>
  <c r="AX639" i="2"/>
  <c r="BJ639" i="2" s="1"/>
  <c r="AW639" i="2"/>
  <c r="BI639" i="2" s="1"/>
  <c r="AJ639" i="2"/>
  <c r="U639" i="2"/>
  <c r="I639" i="2"/>
  <c r="G639" i="2"/>
  <c r="H639" i="2" s="1"/>
  <c r="BG638" i="2"/>
  <c r="BF638" i="2"/>
  <c r="BR638" i="2" s="1"/>
  <c r="BE638" i="2"/>
  <c r="BQ638" i="2" s="1"/>
  <c r="CD638" i="2" s="1"/>
  <c r="BD638" i="2"/>
  <c r="BP638" i="2" s="1"/>
  <c r="BC638" i="2"/>
  <c r="BO638" i="2" s="1"/>
  <c r="BB638" i="2"/>
  <c r="BN638" i="2" s="1"/>
  <c r="BA638" i="2"/>
  <c r="BM638" i="2" s="1"/>
  <c r="AZ638" i="2"/>
  <c r="BL638" i="2" s="1"/>
  <c r="AY638" i="2"/>
  <c r="BK638" i="2" s="1"/>
  <c r="AX638" i="2"/>
  <c r="BJ638" i="2" s="1"/>
  <c r="AW638" i="2"/>
  <c r="BI638" i="2" s="1"/>
  <c r="AJ638" i="2"/>
  <c r="U638" i="2"/>
  <c r="I638" i="2"/>
  <c r="G638" i="2"/>
  <c r="H638" i="2" s="1"/>
  <c r="BG637" i="2"/>
  <c r="BF637" i="2"/>
  <c r="BR637" i="2" s="1"/>
  <c r="BE637" i="2"/>
  <c r="BQ637" i="2" s="1"/>
  <c r="BD637" i="2"/>
  <c r="BP637" i="2" s="1"/>
  <c r="BC637" i="2"/>
  <c r="BO637" i="2" s="1"/>
  <c r="BB637" i="2"/>
  <c r="BN637" i="2" s="1"/>
  <c r="BA637" i="2"/>
  <c r="BM637" i="2" s="1"/>
  <c r="AZ637" i="2"/>
  <c r="BL637" i="2" s="1"/>
  <c r="AY637" i="2"/>
  <c r="BK637" i="2" s="1"/>
  <c r="AX637" i="2"/>
  <c r="BJ637" i="2" s="1"/>
  <c r="AW637" i="2"/>
  <c r="BI637" i="2" s="1"/>
  <c r="AJ637" i="2"/>
  <c r="U637" i="2"/>
  <c r="I637" i="2"/>
  <c r="G637" i="2"/>
  <c r="H637" i="2" s="1"/>
  <c r="BG636" i="2"/>
  <c r="BS636" i="2" s="1"/>
  <c r="BF636" i="2"/>
  <c r="BR636" i="2" s="1"/>
  <c r="BE636" i="2"/>
  <c r="BQ636" i="2" s="1"/>
  <c r="CD636" i="2" s="1"/>
  <c r="BD636" i="2"/>
  <c r="BP636" i="2" s="1"/>
  <c r="BC636" i="2"/>
  <c r="BO636" i="2" s="1"/>
  <c r="BB636" i="2"/>
  <c r="BN636" i="2" s="1"/>
  <c r="BA636" i="2"/>
  <c r="BM636" i="2" s="1"/>
  <c r="AZ636" i="2"/>
  <c r="BL636" i="2" s="1"/>
  <c r="AY636" i="2"/>
  <c r="BK636" i="2" s="1"/>
  <c r="AX636" i="2"/>
  <c r="BJ636" i="2" s="1"/>
  <c r="AW636" i="2"/>
  <c r="BI636" i="2" s="1"/>
  <c r="AJ636" i="2"/>
  <c r="U636" i="2"/>
  <c r="I636" i="2"/>
  <c r="G636" i="2"/>
  <c r="H636" i="2" s="1"/>
  <c r="BG635" i="2"/>
  <c r="BF635" i="2"/>
  <c r="BR635" i="2" s="1"/>
  <c r="BE635" i="2"/>
  <c r="BQ635" i="2" s="1"/>
  <c r="CD635" i="2" s="1"/>
  <c r="BD635" i="2"/>
  <c r="BP635" i="2" s="1"/>
  <c r="BC635" i="2"/>
  <c r="BO635" i="2" s="1"/>
  <c r="BB635" i="2"/>
  <c r="BN635" i="2" s="1"/>
  <c r="BA635" i="2"/>
  <c r="BM635" i="2" s="1"/>
  <c r="AZ635" i="2"/>
  <c r="BL635" i="2" s="1"/>
  <c r="AY635" i="2"/>
  <c r="BK635" i="2" s="1"/>
  <c r="AX635" i="2"/>
  <c r="BJ635" i="2" s="1"/>
  <c r="AW635" i="2"/>
  <c r="BI635" i="2" s="1"/>
  <c r="AJ635" i="2"/>
  <c r="U635" i="2"/>
  <c r="I635" i="2"/>
  <c r="G635" i="2"/>
  <c r="H635" i="2" s="1"/>
  <c r="BG634" i="2"/>
  <c r="BF634" i="2"/>
  <c r="BR634" i="2" s="1"/>
  <c r="BE634" i="2"/>
  <c r="BQ634" i="2" s="1"/>
  <c r="CD634" i="2" s="1"/>
  <c r="BD634" i="2"/>
  <c r="BP634" i="2" s="1"/>
  <c r="BC634" i="2"/>
  <c r="BO634" i="2" s="1"/>
  <c r="BB634" i="2"/>
  <c r="BN634" i="2" s="1"/>
  <c r="BA634" i="2"/>
  <c r="BM634" i="2" s="1"/>
  <c r="AZ634" i="2"/>
  <c r="BL634" i="2" s="1"/>
  <c r="AY634" i="2"/>
  <c r="BK634" i="2" s="1"/>
  <c r="AX634" i="2"/>
  <c r="BJ634" i="2" s="1"/>
  <c r="AW634" i="2"/>
  <c r="BI634" i="2" s="1"/>
  <c r="AJ634" i="2"/>
  <c r="U634" i="2"/>
  <c r="I634" i="2"/>
  <c r="G634" i="2"/>
  <c r="H634" i="2" s="1"/>
  <c r="BG633" i="2"/>
  <c r="BF633" i="2"/>
  <c r="BR633" i="2" s="1"/>
  <c r="BE633" i="2"/>
  <c r="BQ633" i="2" s="1"/>
  <c r="CD633" i="2" s="1"/>
  <c r="BD633" i="2"/>
  <c r="BP633" i="2" s="1"/>
  <c r="BC633" i="2"/>
  <c r="BO633" i="2" s="1"/>
  <c r="BB633" i="2"/>
  <c r="BN633" i="2" s="1"/>
  <c r="BA633" i="2"/>
  <c r="BM633" i="2" s="1"/>
  <c r="AZ633" i="2"/>
  <c r="BL633" i="2" s="1"/>
  <c r="AY633" i="2"/>
  <c r="BK633" i="2" s="1"/>
  <c r="AX633" i="2"/>
  <c r="BJ633" i="2" s="1"/>
  <c r="AW633" i="2"/>
  <c r="BI633" i="2" s="1"/>
  <c r="AJ633" i="2"/>
  <c r="U633" i="2"/>
  <c r="I633" i="2"/>
  <c r="G633" i="2"/>
  <c r="H633" i="2" s="1"/>
  <c r="BG632" i="2"/>
  <c r="BS632" i="2" s="1"/>
  <c r="BF632" i="2"/>
  <c r="BR632" i="2" s="1"/>
  <c r="BE632" i="2"/>
  <c r="BQ632" i="2" s="1"/>
  <c r="CD632" i="2" s="1"/>
  <c r="BD632" i="2"/>
  <c r="BP632" i="2" s="1"/>
  <c r="BC632" i="2"/>
  <c r="BO632" i="2" s="1"/>
  <c r="BB632" i="2"/>
  <c r="BN632" i="2" s="1"/>
  <c r="BA632" i="2"/>
  <c r="BM632" i="2" s="1"/>
  <c r="AZ632" i="2"/>
  <c r="BL632" i="2" s="1"/>
  <c r="AY632" i="2"/>
  <c r="BK632" i="2" s="1"/>
  <c r="AX632" i="2"/>
  <c r="BJ632" i="2" s="1"/>
  <c r="AW632" i="2"/>
  <c r="BI632" i="2" s="1"/>
  <c r="AJ632" i="2"/>
  <c r="U632" i="2"/>
  <c r="I632" i="2"/>
  <c r="G632" i="2"/>
  <c r="H632" i="2" s="1"/>
  <c r="BG631" i="2"/>
  <c r="BF631" i="2"/>
  <c r="BR631" i="2" s="1"/>
  <c r="BE631" i="2"/>
  <c r="BQ631" i="2" s="1"/>
  <c r="BD631" i="2"/>
  <c r="BP631" i="2" s="1"/>
  <c r="BC631" i="2"/>
  <c r="BO631" i="2" s="1"/>
  <c r="BB631" i="2"/>
  <c r="BN631" i="2" s="1"/>
  <c r="BA631" i="2"/>
  <c r="BM631" i="2" s="1"/>
  <c r="AZ631" i="2"/>
  <c r="BL631" i="2" s="1"/>
  <c r="AY631" i="2"/>
  <c r="BK631" i="2" s="1"/>
  <c r="AX631" i="2"/>
  <c r="BJ631" i="2" s="1"/>
  <c r="AW631" i="2"/>
  <c r="BI631" i="2" s="1"/>
  <c r="AJ631" i="2"/>
  <c r="U631" i="2"/>
  <c r="I631" i="2"/>
  <c r="G631" i="2"/>
  <c r="H631" i="2" s="1"/>
  <c r="BG630" i="2"/>
  <c r="BF630" i="2"/>
  <c r="BR630" i="2" s="1"/>
  <c r="BE630" i="2"/>
  <c r="BQ630" i="2" s="1"/>
  <c r="CD630" i="2" s="1"/>
  <c r="BD630" i="2"/>
  <c r="BP630" i="2" s="1"/>
  <c r="BC630" i="2"/>
  <c r="BO630" i="2" s="1"/>
  <c r="BB630" i="2"/>
  <c r="BN630" i="2" s="1"/>
  <c r="BA630" i="2"/>
  <c r="BM630" i="2" s="1"/>
  <c r="AZ630" i="2"/>
  <c r="BL630" i="2" s="1"/>
  <c r="AY630" i="2"/>
  <c r="BK630" i="2" s="1"/>
  <c r="AX630" i="2"/>
  <c r="BJ630" i="2" s="1"/>
  <c r="AW630" i="2"/>
  <c r="BI630" i="2" s="1"/>
  <c r="AJ630" i="2"/>
  <c r="U630" i="2"/>
  <c r="I630" i="2"/>
  <c r="G630" i="2"/>
  <c r="H630" i="2" s="1"/>
  <c r="BG629" i="2"/>
  <c r="BF629" i="2"/>
  <c r="BR629" i="2" s="1"/>
  <c r="BE629" i="2"/>
  <c r="BQ629" i="2" s="1"/>
  <c r="BD629" i="2"/>
  <c r="BP629" i="2" s="1"/>
  <c r="BC629" i="2"/>
  <c r="BO629" i="2" s="1"/>
  <c r="BB629" i="2"/>
  <c r="BN629" i="2" s="1"/>
  <c r="BA629" i="2"/>
  <c r="BM629" i="2" s="1"/>
  <c r="AZ629" i="2"/>
  <c r="BL629" i="2" s="1"/>
  <c r="AY629" i="2"/>
  <c r="BK629" i="2" s="1"/>
  <c r="AX629" i="2"/>
  <c r="BJ629" i="2" s="1"/>
  <c r="AW629" i="2"/>
  <c r="BI629" i="2" s="1"/>
  <c r="AJ629" i="2"/>
  <c r="U629" i="2"/>
  <c r="I629" i="2"/>
  <c r="G629" i="2"/>
  <c r="H629" i="2" s="1"/>
  <c r="BG628" i="2"/>
  <c r="BS628" i="2" s="1"/>
  <c r="BF628" i="2"/>
  <c r="BR628" i="2" s="1"/>
  <c r="BE628" i="2"/>
  <c r="BQ628" i="2" s="1"/>
  <c r="CD628" i="2" s="1"/>
  <c r="BD628" i="2"/>
  <c r="BP628" i="2" s="1"/>
  <c r="BC628" i="2"/>
  <c r="BO628" i="2" s="1"/>
  <c r="BB628" i="2"/>
  <c r="BN628" i="2" s="1"/>
  <c r="BA628" i="2"/>
  <c r="BM628" i="2" s="1"/>
  <c r="AZ628" i="2"/>
  <c r="BL628" i="2" s="1"/>
  <c r="AY628" i="2"/>
  <c r="BK628" i="2" s="1"/>
  <c r="AX628" i="2"/>
  <c r="BJ628" i="2" s="1"/>
  <c r="AW628" i="2"/>
  <c r="BI628" i="2" s="1"/>
  <c r="AJ628" i="2"/>
  <c r="U628" i="2"/>
  <c r="I628" i="2"/>
  <c r="G628" i="2"/>
  <c r="H628" i="2" s="1"/>
  <c r="BG627" i="2"/>
  <c r="BF627" i="2"/>
  <c r="BR627" i="2" s="1"/>
  <c r="BE627" i="2"/>
  <c r="BQ627" i="2" s="1"/>
  <c r="CD627" i="2" s="1"/>
  <c r="BD627" i="2"/>
  <c r="BP627" i="2" s="1"/>
  <c r="BC627" i="2"/>
  <c r="BO627" i="2" s="1"/>
  <c r="BB627" i="2"/>
  <c r="BN627" i="2" s="1"/>
  <c r="BA627" i="2"/>
  <c r="BM627" i="2" s="1"/>
  <c r="AZ627" i="2"/>
  <c r="BL627" i="2" s="1"/>
  <c r="AY627" i="2"/>
  <c r="BK627" i="2" s="1"/>
  <c r="AX627" i="2"/>
  <c r="BJ627" i="2" s="1"/>
  <c r="AW627" i="2"/>
  <c r="BI627" i="2" s="1"/>
  <c r="AJ627" i="2"/>
  <c r="U627" i="2"/>
  <c r="I627" i="2"/>
  <c r="G627" i="2"/>
  <c r="H627" i="2" s="1"/>
  <c r="BG626" i="2"/>
  <c r="BF626" i="2"/>
  <c r="BR626" i="2" s="1"/>
  <c r="BE626" i="2"/>
  <c r="BQ626" i="2" s="1"/>
  <c r="CD626" i="2" s="1"/>
  <c r="BD626" i="2"/>
  <c r="BP626" i="2" s="1"/>
  <c r="BC626" i="2"/>
  <c r="BO626" i="2" s="1"/>
  <c r="BB626" i="2"/>
  <c r="BN626" i="2" s="1"/>
  <c r="BA626" i="2"/>
  <c r="BM626" i="2" s="1"/>
  <c r="AZ626" i="2"/>
  <c r="BL626" i="2" s="1"/>
  <c r="AY626" i="2"/>
  <c r="BK626" i="2" s="1"/>
  <c r="AX626" i="2"/>
  <c r="BJ626" i="2" s="1"/>
  <c r="AW626" i="2"/>
  <c r="BI626" i="2" s="1"/>
  <c r="AJ626" i="2"/>
  <c r="U626" i="2"/>
  <c r="I626" i="2"/>
  <c r="G626" i="2"/>
  <c r="H626" i="2" s="1"/>
  <c r="BG625" i="2"/>
  <c r="BF625" i="2"/>
  <c r="BR625" i="2" s="1"/>
  <c r="BE625" i="2"/>
  <c r="BQ625" i="2" s="1"/>
  <c r="CD625" i="2" s="1"/>
  <c r="BD625" i="2"/>
  <c r="BP625" i="2" s="1"/>
  <c r="BC625" i="2"/>
  <c r="BO625" i="2" s="1"/>
  <c r="BB625" i="2"/>
  <c r="BN625" i="2" s="1"/>
  <c r="BA625" i="2"/>
  <c r="BM625" i="2" s="1"/>
  <c r="AZ625" i="2"/>
  <c r="BL625" i="2" s="1"/>
  <c r="AY625" i="2"/>
  <c r="BK625" i="2" s="1"/>
  <c r="AX625" i="2"/>
  <c r="BJ625" i="2" s="1"/>
  <c r="AW625" i="2"/>
  <c r="BI625" i="2" s="1"/>
  <c r="AJ625" i="2"/>
  <c r="U625" i="2"/>
  <c r="I625" i="2"/>
  <c r="G625" i="2"/>
  <c r="H625" i="2" s="1"/>
  <c r="BG624" i="2"/>
  <c r="BS624" i="2" s="1"/>
  <c r="BF624" i="2"/>
  <c r="BR624" i="2" s="1"/>
  <c r="BE624" i="2"/>
  <c r="BQ624" i="2" s="1"/>
  <c r="CD624" i="2" s="1"/>
  <c r="BD624" i="2"/>
  <c r="BP624" i="2" s="1"/>
  <c r="BC624" i="2"/>
  <c r="BO624" i="2" s="1"/>
  <c r="BB624" i="2"/>
  <c r="BN624" i="2" s="1"/>
  <c r="BA624" i="2"/>
  <c r="BM624" i="2" s="1"/>
  <c r="AZ624" i="2"/>
  <c r="BL624" i="2" s="1"/>
  <c r="AY624" i="2"/>
  <c r="BK624" i="2" s="1"/>
  <c r="AX624" i="2"/>
  <c r="AW624" i="2"/>
  <c r="BI624" i="2" s="1"/>
  <c r="AJ624" i="2"/>
  <c r="U624" i="2"/>
  <c r="I624" i="2"/>
  <c r="G624" i="2"/>
  <c r="H624" i="2" s="1"/>
  <c r="BG623" i="2"/>
  <c r="BF623" i="2"/>
  <c r="BR623" i="2" s="1"/>
  <c r="BE623" i="2"/>
  <c r="BQ623" i="2" s="1"/>
  <c r="BD623" i="2"/>
  <c r="BP623" i="2" s="1"/>
  <c r="BC623" i="2"/>
  <c r="BO623" i="2" s="1"/>
  <c r="BB623" i="2"/>
  <c r="BN623" i="2" s="1"/>
  <c r="BA623" i="2"/>
  <c r="BM623" i="2" s="1"/>
  <c r="AZ623" i="2"/>
  <c r="BL623" i="2" s="1"/>
  <c r="AY623" i="2"/>
  <c r="BK623" i="2" s="1"/>
  <c r="AX623" i="2"/>
  <c r="BJ623" i="2" s="1"/>
  <c r="AW623" i="2"/>
  <c r="BI623" i="2" s="1"/>
  <c r="AJ623" i="2"/>
  <c r="V623" i="2"/>
  <c r="U623" i="2"/>
  <c r="I623" i="2"/>
  <c r="G623" i="2"/>
  <c r="H623" i="2" s="1"/>
  <c r="BG622" i="2"/>
  <c r="BF622" i="2"/>
  <c r="BR622" i="2" s="1"/>
  <c r="BE622" i="2"/>
  <c r="BQ622" i="2" s="1"/>
  <c r="BD622" i="2"/>
  <c r="BP622" i="2" s="1"/>
  <c r="BC622" i="2"/>
  <c r="BO622" i="2" s="1"/>
  <c r="BB622" i="2"/>
  <c r="BN622" i="2" s="1"/>
  <c r="BA622" i="2"/>
  <c r="BM622" i="2" s="1"/>
  <c r="AZ622" i="2"/>
  <c r="BL622" i="2" s="1"/>
  <c r="AY622" i="2"/>
  <c r="BK622" i="2" s="1"/>
  <c r="AX622" i="2"/>
  <c r="BJ622" i="2" s="1"/>
  <c r="AW622" i="2"/>
  <c r="BI622" i="2" s="1"/>
  <c r="AJ622" i="2"/>
  <c r="V622" i="2"/>
  <c r="U622" i="2"/>
  <c r="I622" i="2"/>
  <c r="G622" i="2"/>
  <c r="H622" i="2" s="1"/>
  <c r="BG621" i="2"/>
  <c r="BS621" i="2" s="1"/>
  <c r="BF621" i="2"/>
  <c r="BR621" i="2" s="1"/>
  <c r="BE621" i="2"/>
  <c r="BQ621" i="2" s="1"/>
  <c r="BD621" i="2"/>
  <c r="BP621" i="2" s="1"/>
  <c r="BC621" i="2"/>
  <c r="BO621" i="2" s="1"/>
  <c r="BB621" i="2"/>
  <c r="BN621" i="2" s="1"/>
  <c r="BA621" i="2"/>
  <c r="BM621" i="2" s="1"/>
  <c r="AZ621" i="2"/>
  <c r="BL621" i="2" s="1"/>
  <c r="AY621" i="2"/>
  <c r="BK621" i="2" s="1"/>
  <c r="AX621" i="2"/>
  <c r="BJ621" i="2" s="1"/>
  <c r="AW621" i="2"/>
  <c r="BI621" i="2" s="1"/>
  <c r="AJ621" i="2"/>
  <c r="V621" i="2"/>
  <c r="U621" i="2"/>
  <c r="I621" i="2"/>
  <c r="G621" i="2"/>
  <c r="H621" i="2" s="1"/>
  <c r="BG620" i="2"/>
  <c r="BS620" i="2" s="1"/>
  <c r="BF620" i="2"/>
  <c r="BR620" i="2" s="1"/>
  <c r="BE620" i="2"/>
  <c r="BQ620" i="2" s="1"/>
  <c r="BD620" i="2"/>
  <c r="BP620" i="2" s="1"/>
  <c r="BC620" i="2"/>
  <c r="BO620" i="2" s="1"/>
  <c r="BB620" i="2"/>
  <c r="BN620" i="2" s="1"/>
  <c r="BA620" i="2"/>
  <c r="BM620" i="2" s="1"/>
  <c r="AZ620" i="2"/>
  <c r="BL620" i="2" s="1"/>
  <c r="AY620" i="2"/>
  <c r="BK620" i="2" s="1"/>
  <c r="AX620" i="2"/>
  <c r="BJ620" i="2" s="1"/>
  <c r="AW620" i="2"/>
  <c r="BI620" i="2" s="1"/>
  <c r="AJ620" i="2"/>
  <c r="V620" i="2"/>
  <c r="U620" i="2"/>
  <c r="I620" i="2"/>
  <c r="G620" i="2"/>
  <c r="H620" i="2" s="1"/>
  <c r="BG619" i="2"/>
  <c r="BF619" i="2"/>
  <c r="BR619" i="2" s="1"/>
  <c r="BE619" i="2"/>
  <c r="BQ619" i="2" s="1"/>
  <c r="BD619" i="2"/>
  <c r="BP619" i="2" s="1"/>
  <c r="BC619" i="2"/>
  <c r="BO619" i="2" s="1"/>
  <c r="BB619" i="2"/>
  <c r="BN619" i="2" s="1"/>
  <c r="BA619" i="2"/>
  <c r="BM619" i="2" s="1"/>
  <c r="AZ619" i="2"/>
  <c r="BL619" i="2" s="1"/>
  <c r="AY619" i="2"/>
  <c r="BK619" i="2" s="1"/>
  <c r="AX619" i="2"/>
  <c r="BJ619" i="2" s="1"/>
  <c r="AW619" i="2"/>
  <c r="BI619" i="2" s="1"/>
  <c r="AJ619" i="2"/>
  <c r="V619" i="2"/>
  <c r="U619" i="2"/>
  <c r="I619" i="2"/>
  <c r="G619" i="2"/>
  <c r="H619" i="2" s="1"/>
  <c r="BG618" i="2"/>
  <c r="BF618" i="2"/>
  <c r="BR618" i="2" s="1"/>
  <c r="BE618" i="2"/>
  <c r="BQ618" i="2" s="1"/>
  <c r="BD618" i="2"/>
  <c r="BP618" i="2" s="1"/>
  <c r="BC618" i="2"/>
  <c r="BO618" i="2" s="1"/>
  <c r="BB618" i="2"/>
  <c r="BN618" i="2" s="1"/>
  <c r="BA618" i="2"/>
  <c r="BM618" i="2" s="1"/>
  <c r="AZ618" i="2"/>
  <c r="BL618" i="2" s="1"/>
  <c r="AY618" i="2"/>
  <c r="BK618" i="2" s="1"/>
  <c r="AX618" i="2"/>
  <c r="BJ618" i="2" s="1"/>
  <c r="AW618" i="2"/>
  <c r="BI618" i="2" s="1"/>
  <c r="AJ618" i="2"/>
  <c r="V618" i="2"/>
  <c r="U618" i="2"/>
  <c r="I618" i="2"/>
  <c r="G618" i="2"/>
  <c r="H618" i="2" s="1"/>
  <c r="BG617" i="2"/>
  <c r="BS617" i="2" s="1"/>
  <c r="BF617" i="2"/>
  <c r="BR617" i="2" s="1"/>
  <c r="BE617" i="2"/>
  <c r="BQ617" i="2" s="1"/>
  <c r="BD617" i="2"/>
  <c r="BP617" i="2" s="1"/>
  <c r="BC617" i="2"/>
  <c r="BO617" i="2" s="1"/>
  <c r="BB617" i="2"/>
  <c r="BN617" i="2" s="1"/>
  <c r="BA617" i="2"/>
  <c r="BM617" i="2" s="1"/>
  <c r="AZ617" i="2"/>
  <c r="BL617" i="2" s="1"/>
  <c r="AY617" i="2"/>
  <c r="BK617" i="2" s="1"/>
  <c r="AX617" i="2"/>
  <c r="AW617" i="2"/>
  <c r="BI617" i="2" s="1"/>
  <c r="AJ617" i="2"/>
  <c r="V617" i="2"/>
  <c r="U617" i="2"/>
  <c r="I617" i="2"/>
  <c r="G617" i="2"/>
  <c r="H617" i="2" s="1"/>
  <c r="BG616" i="2"/>
  <c r="BS616" i="2" s="1"/>
  <c r="BF616" i="2"/>
  <c r="BR616" i="2" s="1"/>
  <c r="BE616" i="2"/>
  <c r="BQ616" i="2" s="1"/>
  <c r="BD616" i="2"/>
  <c r="BP616" i="2" s="1"/>
  <c r="BC616" i="2"/>
  <c r="BO616" i="2" s="1"/>
  <c r="BB616" i="2"/>
  <c r="BN616" i="2" s="1"/>
  <c r="BA616" i="2"/>
  <c r="BM616" i="2" s="1"/>
  <c r="AZ616" i="2"/>
  <c r="BL616" i="2" s="1"/>
  <c r="AY616" i="2"/>
  <c r="BK616" i="2" s="1"/>
  <c r="AX616" i="2"/>
  <c r="BJ616" i="2" s="1"/>
  <c r="AW616" i="2"/>
  <c r="BI616" i="2" s="1"/>
  <c r="AJ616" i="2"/>
  <c r="V616" i="2"/>
  <c r="U616" i="2"/>
  <c r="I616" i="2"/>
  <c r="G616" i="2"/>
  <c r="H616" i="2" s="1"/>
  <c r="BG615" i="2"/>
  <c r="BF615" i="2"/>
  <c r="BR615" i="2" s="1"/>
  <c r="BE615" i="2"/>
  <c r="BQ615" i="2" s="1"/>
  <c r="BD615" i="2"/>
  <c r="BP615" i="2" s="1"/>
  <c r="BC615" i="2"/>
  <c r="BO615" i="2" s="1"/>
  <c r="BB615" i="2"/>
  <c r="BN615" i="2" s="1"/>
  <c r="BA615" i="2"/>
  <c r="BM615" i="2" s="1"/>
  <c r="AZ615" i="2"/>
  <c r="BL615" i="2" s="1"/>
  <c r="AY615" i="2"/>
  <c r="BK615" i="2" s="1"/>
  <c r="AX615" i="2"/>
  <c r="BJ615" i="2" s="1"/>
  <c r="AW615" i="2"/>
  <c r="BI615" i="2" s="1"/>
  <c r="AJ615" i="2"/>
  <c r="V615" i="2"/>
  <c r="U615" i="2"/>
  <c r="I615" i="2"/>
  <c r="G615" i="2"/>
  <c r="H615" i="2" s="1"/>
  <c r="BG614" i="2"/>
  <c r="BF614" i="2"/>
  <c r="BR614" i="2" s="1"/>
  <c r="BE614" i="2"/>
  <c r="BQ614" i="2" s="1"/>
  <c r="BD614" i="2"/>
  <c r="BP614" i="2" s="1"/>
  <c r="BC614" i="2"/>
  <c r="BO614" i="2" s="1"/>
  <c r="BB614" i="2"/>
  <c r="BN614" i="2" s="1"/>
  <c r="BA614" i="2"/>
  <c r="BM614" i="2" s="1"/>
  <c r="AZ614" i="2"/>
  <c r="BL614" i="2" s="1"/>
  <c r="AY614" i="2"/>
  <c r="BK614" i="2" s="1"/>
  <c r="AX614" i="2"/>
  <c r="BJ614" i="2" s="1"/>
  <c r="AW614" i="2"/>
  <c r="BI614" i="2" s="1"/>
  <c r="AJ614" i="2"/>
  <c r="V614" i="2"/>
  <c r="U614" i="2"/>
  <c r="I614" i="2"/>
  <c r="G614" i="2"/>
  <c r="H614" i="2" s="1"/>
  <c r="BG613" i="2"/>
  <c r="BS613" i="2" s="1"/>
  <c r="BF613" i="2"/>
  <c r="BR613" i="2" s="1"/>
  <c r="BE613" i="2"/>
  <c r="BQ613" i="2" s="1"/>
  <c r="BD613" i="2"/>
  <c r="BP613" i="2" s="1"/>
  <c r="BC613" i="2"/>
  <c r="BO613" i="2" s="1"/>
  <c r="BB613" i="2"/>
  <c r="BN613" i="2" s="1"/>
  <c r="BA613" i="2"/>
  <c r="BM613" i="2" s="1"/>
  <c r="AZ613" i="2"/>
  <c r="BL613" i="2" s="1"/>
  <c r="AY613" i="2"/>
  <c r="BK613" i="2" s="1"/>
  <c r="AX613" i="2"/>
  <c r="BJ613" i="2" s="1"/>
  <c r="AW613" i="2"/>
  <c r="BI613" i="2" s="1"/>
  <c r="AJ613" i="2"/>
  <c r="V613" i="2"/>
  <c r="U613" i="2"/>
  <c r="I613" i="2"/>
  <c r="G613" i="2"/>
  <c r="H613" i="2" s="1"/>
  <c r="BG612" i="2"/>
  <c r="BS612" i="2" s="1"/>
  <c r="BF612" i="2"/>
  <c r="BR612" i="2" s="1"/>
  <c r="BE612" i="2"/>
  <c r="BQ612" i="2" s="1"/>
  <c r="BD612" i="2"/>
  <c r="BP612" i="2" s="1"/>
  <c r="BC612" i="2"/>
  <c r="BO612" i="2" s="1"/>
  <c r="BB612" i="2"/>
  <c r="BN612" i="2" s="1"/>
  <c r="BA612" i="2"/>
  <c r="BM612" i="2" s="1"/>
  <c r="AZ612" i="2"/>
  <c r="BL612" i="2" s="1"/>
  <c r="AY612" i="2"/>
  <c r="BK612" i="2" s="1"/>
  <c r="AX612" i="2"/>
  <c r="BJ612" i="2" s="1"/>
  <c r="AW612" i="2"/>
  <c r="BI612" i="2" s="1"/>
  <c r="AJ612" i="2"/>
  <c r="V612" i="2"/>
  <c r="U612" i="2"/>
  <c r="I612" i="2"/>
  <c r="G612" i="2"/>
  <c r="H612" i="2" s="1"/>
  <c r="BG611" i="2"/>
  <c r="BF611" i="2"/>
  <c r="BR611" i="2" s="1"/>
  <c r="BE611" i="2"/>
  <c r="BQ611" i="2" s="1"/>
  <c r="BD611" i="2"/>
  <c r="BP611" i="2" s="1"/>
  <c r="BC611" i="2"/>
  <c r="BO611" i="2" s="1"/>
  <c r="BB611" i="2"/>
  <c r="BN611" i="2" s="1"/>
  <c r="BA611" i="2"/>
  <c r="BM611" i="2" s="1"/>
  <c r="AZ611" i="2"/>
  <c r="BL611" i="2" s="1"/>
  <c r="AY611" i="2"/>
  <c r="BK611" i="2" s="1"/>
  <c r="AX611" i="2"/>
  <c r="BJ611" i="2" s="1"/>
  <c r="AW611" i="2"/>
  <c r="BI611" i="2" s="1"/>
  <c r="AJ611" i="2"/>
  <c r="V611" i="2"/>
  <c r="U611" i="2"/>
  <c r="I611" i="2"/>
  <c r="G611" i="2"/>
  <c r="H611" i="2" s="1"/>
  <c r="BG610" i="2"/>
  <c r="BF610" i="2"/>
  <c r="BR610" i="2" s="1"/>
  <c r="BE610" i="2"/>
  <c r="BQ610" i="2" s="1"/>
  <c r="BD610" i="2"/>
  <c r="BP610" i="2" s="1"/>
  <c r="BC610" i="2"/>
  <c r="BO610" i="2" s="1"/>
  <c r="BB610" i="2"/>
  <c r="BN610" i="2" s="1"/>
  <c r="BA610" i="2"/>
  <c r="BM610" i="2" s="1"/>
  <c r="AZ610" i="2"/>
  <c r="BL610" i="2" s="1"/>
  <c r="AY610" i="2"/>
  <c r="BK610" i="2" s="1"/>
  <c r="AX610" i="2"/>
  <c r="BJ610" i="2" s="1"/>
  <c r="AW610" i="2"/>
  <c r="BI610" i="2" s="1"/>
  <c r="AJ610" i="2"/>
  <c r="V610" i="2"/>
  <c r="U610" i="2"/>
  <c r="I610" i="2"/>
  <c r="G610" i="2"/>
  <c r="H610" i="2" s="1"/>
  <c r="BG609" i="2"/>
  <c r="BS609" i="2" s="1"/>
  <c r="BF609" i="2"/>
  <c r="BR609" i="2" s="1"/>
  <c r="BE609" i="2"/>
  <c r="BQ609" i="2" s="1"/>
  <c r="BD609" i="2"/>
  <c r="BP609" i="2" s="1"/>
  <c r="BC609" i="2"/>
  <c r="BO609" i="2" s="1"/>
  <c r="BB609" i="2"/>
  <c r="BN609" i="2" s="1"/>
  <c r="BA609" i="2"/>
  <c r="BM609" i="2" s="1"/>
  <c r="AZ609" i="2"/>
  <c r="BL609" i="2" s="1"/>
  <c r="AY609" i="2"/>
  <c r="BK609" i="2" s="1"/>
  <c r="AX609" i="2"/>
  <c r="AW609" i="2"/>
  <c r="BI609" i="2" s="1"/>
  <c r="AJ609" i="2"/>
  <c r="V609" i="2"/>
  <c r="U609" i="2"/>
  <c r="I609" i="2"/>
  <c r="G609" i="2"/>
  <c r="H609" i="2" s="1"/>
  <c r="BG608" i="2"/>
  <c r="BS608" i="2" s="1"/>
  <c r="BF608" i="2"/>
  <c r="BR608" i="2" s="1"/>
  <c r="BE608" i="2"/>
  <c r="BQ608" i="2" s="1"/>
  <c r="BD608" i="2"/>
  <c r="BP608" i="2" s="1"/>
  <c r="BC608" i="2"/>
  <c r="BO608" i="2" s="1"/>
  <c r="BB608" i="2"/>
  <c r="BN608" i="2" s="1"/>
  <c r="BA608" i="2"/>
  <c r="BM608" i="2" s="1"/>
  <c r="AZ608" i="2"/>
  <c r="BL608" i="2" s="1"/>
  <c r="AY608" i="2"/>
  <c r="BK608" i="2" s="1"/>
  <c r="AX608" i="2"/>
  <c r="BJ608" i="2" s="1"/>
  <c r="AW608" i="2"/>
  <c r="BI608" i="2" s="1"/>
  <c r="AJ608" i="2"/>
  <c r="V608" i="2"/>
  <c r="U608" i="2"/>
  <c r="I608" i="2"/>
  <c r="G608" i="2"/>
  <c r="H608" i="2" s="1"/>
  <c r="BG607" i="2"/>
  <c r="BF607" i="2"/>
  <c r="BR607" i="2" s="1"/>
  <c r="BE607" i="2"/>
  <c r="BQ607" i="2" s="1"/>
  <c r="BD607" i="2"/>
  <c r="BP607" i="2" s="1"/>
  <c r="BC607" i="2"/>
  <c r="BO607" i="2" s="1"/>
  <c r="BB607" i="2"/>
  <c r="BN607" i="2" s="1"/>
  <c r="BA607" i="2"/>
  <c r="BM607" i="2" s="1"/>
  <c r="AZ607" i="2"/>
  <c r="BL607" i="2" s="1"/>
  <c r="AY607" i="2"/>
  <c r="BK607" i="2" s="1"/>
  <c r="AX607" i="2"/>
  <c r="BJ607" i="2" s="1"/>
  <c r="AW607" i="2"/>
  <c r="BI607" i="2" s="1"/>
  <c r="AJ607" i="2"/>
  <c r="V607" i="2"/>
  <c r="U607" i="2"/>
  <c r="I607" i="2"/>
  <c r="G607" i="2"/>
  <c r="H607" i="2" s="1"/>
  <c r="BG606" i="2"/>
  <c r="BF606" i="2"/>
  <c r="BR606" i="2" s="1"/>
  <c r="BE606" i="2"/>
  <c r="BQ606" i="2" s="1"/>
  <c r="BD606" i="2"/>
  <c r="BP606" i="2" s="1"/>
  <c r="BC606" i="2"/>
  <c r="BO606" i="2" s="1"/>
  <c r="BB606" i="2"/>
  <c r="BN606" i="2" s="1"/>
  <c r="BA606" i="2"/>
  <c r="BM606" i="2" s="1"/>
  <c r="AZ606" i="2"/>
  <c r="BL606" i="2" s="1"/>
  <c r="AY606" i="2"/>
  <c r="BK606" i="2" s="1"/>
  <c r="AX606" i="2"/>
  <c r="BJ606" i="2" s="1"/>
  <c r="AW606" i="2"/>
  <c r="BI606" i="2" s="1"/>
  <c r="AJ606" i="2"/>
  <c r="V606" i="2"/>
  <c r="U606" i="2"/>
  <c r="I606" i="2"/>
  <c r="G606" i="2"/>
  <c r="H606" i="2" s="1"/>
  <c r="BQ605" i="2"/>
  <c r="CD605" i="2" s="1"/>
  <c r="BG605" i="2"/>
  <c r="BS605" i="2" s="1"/>
  <c r="BF605" i="2"/>
  <c r="BR605" i="2" s="1"/>
  <c r="BE605" i="2"/>
  <c r="BD605" i="2"/>
  <c r="BP605" i="2" s="1"/>
  <c r="BC605" i="2"/>
  <c r="BO605" i="2" s="1"/>
  <c r="BB605" i="2"/>
  <c r="BN605" i="2" s="1"/>
  <c r="BA605" i="2"/>
  <c r="BM605" i="2" s="1"/>
  <c r="AZ605" i="2"/>
  <c r="BL605" i="2" s="1"/>
  <c r="AY605" i="2"/>
  <c r="BK605" i="2" s="1"/>
  <c r="AX605" i="2"/>
  <c r="BJ605" i="2" s="1"/>
  <c r="AW605" i="2"/>
  <c r="BI605" i="2" s="1"/>
  <c r="AJ605" i="2"/>
  <c r="V605" i="2"/>
  <c r="U605" i="2"/>
  <c r="I605" i="2"/>
  <c r="G605" i="2"/>
  <c r="H605" i="2" s="1"/>
  <c r="BG604" i="2"/>
  <c r="BS604" i="2" s="1"/>
  <c r="BF604" i="2"/>
  <c r="BR604" i="2" s="1"/>
  <c r="BE604" i="2"/>
  <c r="BQ604" i="2" s="1"/>
  <c r="BD604" i="2"/>
  <c r="BP604" i="2" s="1"/>
  <c r="BC604" i="2"/>
  <c r="BO604" i="2" s="1"/>
  <c r="BB604" i="2"/>
  <c r="BN604" i="2" s="1"/>
  <c r="BA604" i="2"/>
  <c r="BM604" i="2" s="1"/>
  <c r="AZ604" i="2"/>
  <c r="BL604" i="2" s="1"/>
  <c r="AY604" i="2"/>
  <c r="BK604" i="2" s="1"/>
  <c r="AX604" i="2"/>
  <c r="BJ604" i="2" s="1"/>
  <c r="AW604" i="2"/>
  <c r="BI604" i="2" s="1"/>
  <c r="AJ604" i="2"/>
  <c r="V604" i="2"/>
  <c r="U604" i="2"/>
  <c r="I604" i="2"/>
  <c r="G604" i="2"/>
  <c r="H604" i="2" s="1"/>
  <c r="BG603" i="2"/>
  <c r="BS603" i="2" s="1"/>
  <c r="BF603" i="2"/>
  <c r="BR603" i="2" s="1"/>
  <c r="BE603" i="2"/>
  <c r="BQ603" i="2" s="1"/>
  <c r="BD603" i="2"/>
  <c r="BP603" i="2" s="1"/>
  <c r="BC603" i="2"/>
  <c r="BO603" i="2" s="1"/>
  <c r="BB603" i="2"/>
  <c r="BN603" i="2" s="1"/>
  <c r="BA603" i="2"/>
  <c r="BM603" i="2" s="1"/>
  <c r="AZ603" i="2"/>
  <c r="BL603" i="2" s="1"/>
  <c r="AY603" i="2"/>
  <c r="BK603" i="2" s="1"/>
  <c r="AX603" i="2"/>
  <c r="BJ603" i="2" s="1"/>
  <c r="AW603" i="2"/>
  <c r="BI603" i="2" s="1"/>
  <c r="AJ603" i="2"/>
  <c r="V603" i="2"/>
  <c r="U603" i="2"/>
  <c r="I603" i="2"/>
  <c r="G603" i="2"/>
  <c r="H603" i="2" s="1"/>
  <c r="BG602" i="2"/>
  <c r="BF602" i="2"/>
  <c r="BR602" i="2" s="1"/>
  <c r="BE602" i="2"/>
  <c r="BQ602" i="2" s="1"/>
  <c r="BD602" i="2"/>
  <c r="BP602" i="2" s="1"/>
  <c r="BC602" i="2"/>
  <c r="BO602" i="2" s="1"/>
  <c r="BB602" i="2"/>
  <c r="BN602" i="2" s="1"/>
  <c r="BA602" i="2"/>
  <c r="BM602" i="2" s="1"/>
  <c r="AZ602" i="2"/>
  <c r="BL602" i="2" s="1"/>
  <c r="AY602" i="2"/>
  <c r="BK602" i="2" s="1"/>
  <c r="AX602" i="2"/>
  <c r="BJ602" i="2" s="1"/>
  <c r="AW602" i="2"/>
  <c r="BI602" i="2" s="1"/>
  <c r="AJ602" i="2"/>
  <c r="V602" i="2"/>
  <c r="U602" i="2"/>
  <c r="I602" i="2"/>
  <c r="G602" i="2"/>
  <c r="H602" i="2" s="1"/>
  <c r="BG601" i="2"/>
  <c r="BS601" i="2" s="1"/>
  <c r="BF601" i="2"/>
  <c r="BR601" i="2" s="1"/>
  <c r="BE601" i="2"/>
  <c r="BQ601" i="2" s="1"/>
  <c r="BD601" i="2"/>
  <c r="BP601" i="2" s="1"/>
  <c r="BC601" i="2"/>
  <c r="BO601" i="2" s="1"/>
  <c r="BB601" i="2"/>
  <c r="BN601" i="2" s="1"/>
  <c r="BA601" i="2"/>
  <c r="BM601" i="2" s="1"/>
  <c r="AZ601" i="2"/>
  <c r="BL601" i="2" s="1"/>
  <c r="AY601" i="2"/>
  <c r="BK601" i="2" s="1"/>
  <c r="AX601" i="2"/>
  <c r="AW601" i="2"/>
  <c r="BI601" i="2" s="1"/>
  <c r="AJ601" i="2"/>
  <c r="V601" i="2"/>
  <c r="U601" i="2"/>
  <c r="I601" i="2"/>
  <c r="G601" i="2"/>
  <c r="H601" i="2" s="1"/>
  <c r="BG600" i="2"/>
  <c r="BS600" i="2" s="1"/>
  <c r="BF600" i="2"/>
  <c r="BR600" i="2" s="1"/>
  <c r="BE600" i="2"/>
  <c r="BQ600" i="2" s="1"/>
  <c r="BD600" i="2"/>
  <c r="BP600" i="2" s="1"/>
  <c r="BC600" i="2"/>
  <c r="BO600" i="2" s="1"/>
  <c r="BB600" i="2"/>
  <c r="BN600" i="2" s="1"/>
  <c r="BA600" i="2"/>
  <c r="BM600" i="2" s="1"/>
  <c r="AZ600" i="2"/>
  <c r="BL600" i="2" s="1"/>
  <c r="AY600" i="2"/>
  <c r="BK600" i="2" s="1"/>
  <c r="AX600" i="2"/>
  <c r="BJ600" i="2" s="1"/>
  <c r="AW600" i="2"/>
  <c r="BI600" i="2" s="1"/>
  <c r="AJ600" i="2"/>
  <c r="V600" i="2"/>
  <c r="U600" i="2"/>
  <c r="I600" i="2"/>
  <c r="G600" i="2"/>
  <c r="H600" i="2" s="1"/>
  <c r="BG599" i="2"/>
  <c r="BF599" i="2"/>
  <c r="BR599" i="2" s="1"/>
  <c r="BE599" i="2"/>
  <c r="BQ599" i="2" s="1"/>
  <c r="BD599" i="2"/>
  <c r="BP599" i="2" s="1"/>
  <c r="BC599" i="2"/>
  <c r="BO599" i="2" s="1"/>
  <c r="BB599" i="2"/>
  <c r="BN599" i="2" s="1"/>
  <c r="BA599" i="2"/>
  <c r="BM599" i="2" s="1"/>
  <c r="AZ599" i="2"/>
  <c r="BL599" i="2" s="1"/>
  <c r="AY599" i="2"/>
  <c r="BK599" i="2" s="1"/>
  <c r="AX599" i="2"/>
  <c r="BJ599" i="2" s="1"/>
  <c r="AW599" i="2"/>
  <c r="BI599" i="2" s="1"/>
  <c r="AJ599" i="2"/>
  <c r="V599" i="2"/>
  <c r="U599" i="2"/>
  <c r="I599" i="2"/>
  <c r="G599" i="2"/>
  <c r="H599" i="2" s="1"/>
  <c r="BG598" i="2"/>
  <c r="BS598" i="2" s="1"/>
  <c r="BF598" i="2"/>
  <c r="BR598" i="2" s="1"/>
  <c r="BE598" i="2"/>
  <c r="BQ598" i="2" s="1"/>
  <c r="CD598" i="2" s="1"/>
  <c r="BD598" i="2"/>
  <c r="BP598" i="2" s="1"/>
  <c r="BC598" i="2"/>
  <c r="BO598" i="2" s="1"/>
  <c r="BB598" i="2"/>
  <c r="BN598" i="2" s="1"/>
  <c r="BA598" i="2"/>
  <c r="BM598" i="2" s="1"/>
  <c r="AZ598" i="2"/>
  <c r="BL598" i="2" s="1"/>
  <c r="AY598" i="2"/>
  <c r="BK598" i="2" s="1"/>
  <c r="AX598" i="2"/>
  <c r="AW598" i="2"/>
  <c r="BI598" i="2" s="1"/>
  <c r="AJ598" i="2"/>
  <c r="V598" i="2"/>
  <c r="U598" i="2"/>
  <c r="I598" i="2"/>
  <c r="G598" i="2"/>
  <c r="H598" i="2" s="1"/>
  <c r="BG597" i="2"/>
  <c r="BF597" i="2"/>
  <c r="BR597" i="2" s="1"/>
  <c r="BE597" i="2"/>
  <c r="BQ597" i="2" s="1"/>
  <c r="CD597" i="2" s="1"/>
  <c r="BD597" i="2"/>
  <c r="BP597" i="2" s="1"/>
  <c r="BC597" i="2"/>
  <c r="BO597" i="2" s="1"/>
  <c r="BB597" i="2"/>
  <c r="BN597" i="2" s="1"/>
  <c r="BA597" i="2"/>
  <c r="BM597" i="2" s="1"/>
  <c r="AZ597" i="2"/>
  <c r="BL597" i="2" s="1"/>
  <c r="AY597" i="2"/>
  <c r="BK597" i="2" s="1"/>
  <c r="AX597" i="2"/>
  <c r="BJ597" i="2" s="1"/>
  <c r="AW597" i="2"/>
  <c r="BI597" i="2" s="1"/>
  <c r="AJ597" i="2"/>
  <c r="V597" i="2"/>
  <c r="U597" i="2"/>
  <c r="I597" i="2"/>
  <c r="G597" i="2"/>
  <c r="H597" i="2" s="1"/>
  <c r="BG596" i="2"/>
  <c r="BS596" i="2" s="1"/>
  <c r="BF596" i="2"/>
  <c r="BR596" i="2" s="1"/>
  <c r="BE596" i="2"/>
  <c r="BQ596" i="2" s="1"/>
  <c r="CD596" i="2" s="1"/>
  <c r="BD596" i="2"/>
  <c r="BP596" i="2" s="1"/>
  <c r="BC596" i="2"/>
  <c r="BO596" i="2" s="1"/>
  <c r="BB596" i="2"/>
  <c r="BN596" i="2" s="1"/>
  <c r="BA596" i="2"/>
  <c r="BM596" i="2" s="1"/>
  <c r="AZ596" i="2"/>
  <c r="BL596" i="2" s="1"/>
  <c r="AY596" i="2"/>
  <c r="BK596" i="2" s="1"/>
  <c r="AX596" i="2"/>
  <c r="BJ596" i="2" s="1"/>
  <c r="AW596" i="2"/>
  <c r="BI596" i="2" s="1"/>
  <c r="AJ596" i="2"/>
  <c r="V596" i="2"/>
  <c r="U596" i="2"/>
  <c r="I596" i="2"/>
  <c r="G596" i="2"/>
  <c r="H596" i="2" s="1"/>
  <c r="BG595" i="2"/>
  <c r="BS595" i="2" s="1"/>
  <c r="BF595" i="2"/>
  <c r="BR595" i="2" s="1"/>
  <c r="BE595" i="2"/>
  <c r="BQ595" i="2" s="1"/>
  <c r="CD595" i="2" s="1"/>
  <c r="BD595" i="2"/>
  <c r="BP595" i="2" s="1"/>
  <c r="BC595" i="2"/>
  <c r="BO595" i="2" s="1"/>
  <c r="BB595" i="2"/>
  <c r="BN595" i="2" s="1"/>
  <c r="BA595" i="2"/>
  <c r="BM595" i="2" s="1"/>
  <c r="AZ595" i="2"/>
  <c r="BL595" i="2" s="1"/>
  <c r="AY595" i="2"/>
  <c r="BK595" i="2" s="1"/>
  <c r="AX595" i="2"/>
  <c r="BJ595" i="2" s="1"/>
  <c r="AW595" i="2"/>
  <c r="BI595" i="2" s="1"/>
  <c r="AJ595" i="2"/>
  <c r="V595" i="2"/>
  <c r="U595" i="2"/>
  <c r="I595" i="2"/>
  <c r="G595" i="2"/>
  <c r="H595" i="2" s="1"/>
  <c r="BG594" i="2"/>
  <c r="BF594" i="2"/>
  <c r="BR594" i="2" s="1"/>
  <c r="BE594" i="2"/>
  <c r="BQ594" i="2" s="1"/>
  <c r="CD594" i="2" s="1"/>
  <c r="BD594" i="2"/>
  <c r="BP594" i="2" s="1"/>
  <c r="BC594" i="2"/>
  <c r="BO594" i="2" s="1"/>
  <c r="BB594" i="2"/>
  <c r="BN594" i="2" s="1"/>
  <c r="BA594" i="2"/>
  <c r="BM594" i="2" s="1"/>
  <c r="AZ594" i="2"/>
  <c r="BL594" i="2" s="1"/>
  <c r="AY594" i="2"/>
  <c r="BK594" i="2" s="1"/>
  <c r="AX594" i="2"/>
  <c r="BJ594" i="2" s="1"/>
  <c r="AW594" i="2"/>
  <c r="BI594" i="2" s="1"/>
  <c r="AJ594" i="2"/>
  <c r="V594" i="2"/>
  <c r="U594" i="2"/>
  <c r="I594" i="2"/>
  <c r="G594" i="2"/>
  <c r="H594" i="2" s="1"/>
  <c r="BG593" i="2"/>
  <c r="BS593" i="2" s="1"/>
  <c r="BF593" i="2"/>
  <c r="BR593" i="2" s="1"/>
  <c r="BE593" i="2"/>
  <c r="BQ593" i="2" s="1"/>
  <c r="CD593" i="2" s="1"/>
  <c r="BD593" i="2"/>
  <c r="BP593" i="2" s="1"/>
  <c r="BC593" i="2"/>
  <c r="BO593" i="2" s="1"/>
  <c r="BB593" i="2"/>
  <c r="BN593" i="2" s="1"/>
  <c r="BA593" i="2"/>
  <c r="BM593" i="2" s="1"/>
  <c r="AZ593" i="2"/>
  <c r="BL593" i="2" s="1"/>
  <c r="AY593" i="2"/>
  <c r="BK593" i="2" s="1"/>
  <c r="AX593" i="2"/>
  <c r="BJ593" i="2" s="1"/>
  <c r="AW593" i="2"/>
  <c r="BI593" i="2" s="1"/>
  <c r="AJ593" i="2"/>
  <c r="V593" i="2"/>
  <c r="U593" i="2"/>
  <c r="I593" i="2"/>
  <c r="G593" i="2"/>
  <c r="H593" i="2" s="1"/>
  <c r="BG592" i="2"/>
  <c r="BF592" i="2"/>
  <c r="BR592" i="2" s="1"/>
  <c r="BE592" i="2"/>
  <c r="BQ592" i="2" s="1"/>
  <c r="CD592" i="2" s="1"/>
  <c r="BD592" i="2"/>
  <c r="BP592" i="2" s="1"/>
  <c r="BC592" i="2"/>
  <c r="BO592" i="2" s="1"/>
  <c r="BB592" i="2"/>
  <c r="BN592" i="2" s="1"/>
  <c r="BA592" i="2"/>
  <c r="BM592" i="2" s="1"/>
  <c r="AZ592" i="2"/>
  <c r="BL592" i="2" s="1"/>
  <c r="AY592" i="2"/>
  <c r="BK592" i="2" s="1"/>
  <c r="AX592" i="2"/>
  <c r="BJ592" i="2" s="1"/>
  <c r="AW592" i="2"/>
  <c r="BI592" i="2" s="1"/>
  <c r="AJ592" i="2"/>
  <c r="V592" i="2"/>
  <c r="U592" i="2"/>
  <c r="I592" i="2"/>
  <c r="G592" i="2"/>
  <c r="H592" i="2" s="1"/>
  <c r="BG591" i="2"/>
  <c r="BF591" i="2"/>
  <c r="BR591" i="2" s="1"/>
  <c r="BE591" i="2"/>
  <c r="BQ591" i="2" s="1"/>
  <c r="CD591" i="2" s="1"/>
  <c r="BD591" i="2"/>
  <c r="BP591" i="2" s="1"/>
  <c r="BC591" i="2"/>
  <c r="BO591" i="2" s="1"/>
  <c r="BB591" i="2"/>
  <c r="BN591" i="2" s="1"/>
  <c r="BA591" i="2"/>
  <c r="BM591" i="2" s="1"/>
  <c r="AZ591" i="2"/>
  <c r="BL591" i="2" s="1"/>
  <c r="AY591" i="2"/>
  <c r="BK591" i="2" s="1"/>
  <c r="AX591" i="2"/>
  <c r="BJ591" i="2" s="1"/>
  <c r="AW591" i="2"/>
  <c r="BI591" i="2" s="1"/>
  <c r="AJ591" i="2"/>
  <c r="V591" i="2"/>
  <c r="U591" i="2"/>
  <c r="I591" i="2"/>
  <c r="G591" i="2"/>
  <c r="H591" i="2" s="1"/>
  <c r="BG590" i="2"/>
  <c r="BS590" i="2" s="1"/>
  <c r="BF590" i="2"/>
  <c r="BR590" i="2" s="1"/>
  <c r="BE590" i="2"/>
  <c r="BQ590" i="2" s="1"/>
  <c r="CD590" i="2" s="1"/>
  <c r="BD590" i="2"/>
  <c r="BP590" i="2" s="1"/>
  <c r="BC590" i="2"/>
  <c r="BO590" i="2" s="1"/>
  <c r="BB590" i="2"/>
  <c r="BN590" i="2" s="1"/>
  <c r="BA590" i="2"/>
  <c r="BM590" i="2" s="1"/>
  <c r="AZ590" i="2"/>
  <c r="BL590" i="2" s="1"/>
  <c r="AY590" i="2"/>
  <c r="BK590" i="2" s="1"/>
  <c r="AX590" i="2"/>
  <c r="AW590" i="2"/>
  <c r="BI590" i="2" s="1"/>
  <c r="AJ590" i="2"/>
  <c r="V590" i="2"/>
  <c r="U590" i="2"/>
  <c r="I590" i="2"/>
  <c r="G590" i="2"/>
  <c r="H590" i="2" s="1"/>
  <c r="BG589" i="2"/>
  <c r="BS589" i="2" s="1"/>
  <c r="BF589" i="2"/>
  <c r="BR589" i="2" s="1"/>
  <c r="BE589" i="2"/>
  <c r="BQ589" i="2" s="1"/>
  <c r="CD589" i="2" s="1"/>
  <c r="BD589" i="2"/>
  <c r="BP589" i="2" s="1"/>
  <c r="BC589" i="2"/>
  <c r="BO589" i="2" s="1"/>
  <c r="BB589" i="2"/>
  <c r="BN589" i="2" s="1"/>
  <c r="BA589" i="2"/>
  <c r="BM589" i="2" s="1"/>
  <c r="AZ589" i="2"/>
  <c r="BL589" i="2" s="1"/>
  <c r="AY589" i="2"/>
  <c r="BK589" i="2" s="1"/>
  <c r="AX589" i="2"/>
  <c r="BJ589" i="2" s="1"/>
  <c r="AW589" i="2"/>
  <c r="BI589" i="2" s="1"/>
  <c r="AJ589" i="2"/>
  <c r="V589" i="2"/>
  <c r="U589" i="2"/>
  <c r="I589" i="2"/>
  <c r="G589" i="2"/>
  <c r="H589" i="2" s="1"/>
  <c r="BG588" i="2"/>
  <c r="BS588" i="2" s="1"/>
  <c r="BF588" i="2"/>
  <c r="BR588" i="2" s="1"/>
  <c r="BE588" i="2"/>
  <c r="BQ588" i="2" s="1"/>
  <c r="CD588" i="2" s="1"/>
  <c r="BD588" i="2"/>
  <c r="BP588" i="2" s="1"/>
  <c r="BC588" i="2"/>
  <c r="BO588" i="2" s="1"/>
  <c r="BB588" i="2"/>
  <c r="BN588" i="2" s="1"/>
  <c r="BA588" i="2"/>
  <c r="BM588" i="2" s="1"/>
  <c r="AZ588" i="2"/>
  <c r="BL588" i="2" s="1"/>
  <c r="AY588" i="2"/>
  <c r="BK588" i="2" s="1"/>
  <c r="AX588" i="2"/>
  <c r="BJ588" i="2" s="1"/>
  <c r="AW588" i="2"/>
  <c r="BI588" i="2" s="1"/>
  <c r="AJ588" i="2"/>
  <c r="V588" i="2"/>
  <c r="U588" i="2"/>
  <c r="I588" i="2"/>
  <c r="G588" i="2"/>
  <c r="H588" i="2" s="1"/>
  <c r="BG587" i="2"/>
  <c r="BF587" i="2"/>
  <c r="BR587" i="2" s="1"/>
  <c r="BE587" i="2"/>
  <c r="BQ587" i="2" s="1"/>
  <c r="CD587" i="2" s="1"/>
  <c r="BD587" i="2"/>
  <c r="BP587" i="2" s="1"/>
  <c r="BC587" i="2"/>
  <c r="BO587" i="2" s="1"/>
  <c r="BB587" i="2"/>
  <c r="BN587" i="2" s="1"/>
  <c r="BA587" i="2"/>
  <c r="BM587" i="2" s="1"/>
  <c r="AZ587" i="2"/>
  <c r="BL587" i="2" s="1"/>
  <c r="AY587" i="2"/>
  <c r="BK587" i="2" s="1"/>
  <c r="AX587" i="2"/>
  <c r="BJ587" i="2" s="1"/>
  <c r="AW587" i="2"/>
  <c r="BI587" i="2" s="1"/>
  <c r="AJ587" i="2"/>
  <c r="V587" i="2"/>
  <c r="U587" i="2"/>
  <c r="I587" i="2"/>
  <c r="G587" i="2"/>
  <c r="H587" i="2" s="1"/>
  <c r="BG586" i="2"/>
  <c r="BS586" i="2" s="1"/>
  <c r="BF586" i="2"/>
  <c r="BR586" i="2" s="1"/>
  <c r="BE586" i="2"/>
  <c r="BQ586" i="2" s="1"/>
  <c r="CD586" i="2" s="1"/>
  <c r="BD586" i="2"/>
  <c r="BP586" i="2" s="1"/>
  <c r="BC586" i="2"/>
  <c r="BO586" i="2" s="1"/>
  <c r="BB586" i="2"/>
  <c r="BN586" i="2" s="1"/>
  <c r="BA586" i="2"/>
  <c r="BM586" i="2" s="1"/>
  <c r="AZ586" i="2"/>
  <c r="BL586" i="2" s="1"/>
  <c r="AY586" i="2"/>
  <c r="BK586" i="2" s="1"/>
  <c r="AX586" i="2"/>
  <c r="BJ586" i="2" s="1"/>
  <c r="AW586" i="2"/>
  <c r="BI586" i="2" s="1"/>
  <c r="AJ586" i="2"/>
  <c r="V586" i="2"/>
  <c r="U586" i="2"/>
  <c r="I586" i="2"/>
  <c r="G586" i="2"/>
  <c r="H586" i="2" s="1"/>
  <c r="BG585" i="2"/>
  <c r="BF585" i="2"/>
  <c r="BR585" i="2" s="1"/>
  <c r="BE585" i="2"/>
  <c r="BQ585" i="2" s="1"/>
  <c r="CD585" i="2" s="1"/>
  <c r="BD585" i="2"/>
  <c r="BP585" i="2" s="1"/>
  <c r="BC585" i="2"/>
  <c r="BO585" i="2" s="1"/>
  <c r="BB585" i="2"/>
  <c r="BN585" i="2" s="1"/>
  <c r="BA585" i="2"/>
  <c r="BM585" i="2" s="1"/>
  <c r="AZ585" i="2"/>
  <c r="BL585" i="2" s="1"/>
  <c r="AY585" i="2"/>
  <c r="BK585" i="2" s="1"/>
  <c r="AX585" i="2"/>
  <c r="BJ585" i="2" s="1"/>
  <c r="AW585" i="2"/>
  <c r="BI585" i="2" s="1"/>
  <c r="AJ585" i="2"/>
  <c r="V585" i="2"/>
  <c r="U585" i="2"/>
  <c r="I585" i="2"/>
  <c r="G585" i="2"/>
  <c r="H585" i="2" s="1"/>
  <c r="BG584" i="2"/>
  <c r="BF584" i="2"/>
  <c r="BR584" i="2" s="1"/>
  <c r="BE584" i="2"/>
  <c r="BQ584" i="2" s="1"/>
  <c r="CD584" i="2" s="1"/>
  <c r="BD584" i="2"/>
  <c r="BP584" i="2" s="1"/>
  <c r="BC584" i="2"/>
  <c r="BO584" i="2" s="1"/>
  <c r="BB584" i="2"/>
  <c r="BN584" i="2" s="1"/>
  <c r="BA584" i="2"/>
  <c r="BM584" i="2" s="1"/>
  <c r="AZ584" i="2"/>
  <c r="BL584" i="2" s="1"/>
  <c r="AY584" i="2"/>
  <c r="BK584" i="2" s="1"/>
  <c r="AX584" i="2"/>
  <c r="BJ584" i="2" s="1"/>
  <c r="AW584" i="2"/>
  <c r="BI584" i="2" s="1"/>
  <c r="AJ584" i="2"/>
  <c r="V584" i="2"/>
  <c r="U584" i="2"/>
  <c r="I584" i="2"/>
  <c r="G584" i="2"/>
  <c r="H584" i="2" s="1"/>
  <c r="BG583" i="2"/>
  <c r="BS583" i="2" s="1"/>
  <c r="BF583" i="2"/>
  <c r="BR583" i="2" s="1"/>
  <c r="BE583" i="2"/>
  <c r="BQ583" i="2" s="1"/>
  <c r="CD583" i="2" s="1"/>
  <c r="BD583" i="2"/>
  <c r="BP583" i="2" s="1"/>
  <c r="BC583" i="2"/>
  <c r="BO583" i="2" s="1"/>
  <c r="BB583" i="2"/>
  <c r="BN583" i="2" s="1"/>
  <c r="BA583" i="2"/>
  <c r="BM583" i="2" s="1"/>
  <c r="AZ583" i="2"/>
  <c r="BL583" i="2" s="1"/>
  <c r="AY583" i="2"/>
  <c r="BK583" i="2" s="1"/>
  <c r="AX583" i="2"/>
  <c r="BJ583" i="2" s="1"/>
  <c r="AW583" i="2"/>
  <c r="BI583" i="2" s="1"/>
  <c r="AJ583" i="2"/>
  <c r="V583" i="2"/>
  <c r="U583" i="2"/>
  <c r="I583" i="2"/>
  <c r="G583" i="2"/>
  <c r="H583" i="2" s="1"/>
  <c r="BG582" i="2"/>
  <c r="BF582" i="2"/>
  <c r="BR582" i="2" s="1"/>
  <c r="BE582" i="2"/>
  <c r="BQ582" i="2" s="1"/>
  <c r="CD582" i="2" s="1"/>
  <c r="BD582" i="2"/>
  <c r="BP582" i="2" s="1"/>
  <c r="BC582" i="2"/>
  <c r="BO582" i="2" s="1"/>
  <c r="BB582" i="2"/>
  <c r="BN582" i="2" s="1"/>
  <c r="BA582" i="2"/>
  <c r="BM582" i="2" s="1"/>
  <c r="AZ582" i="2"/>
  <c r="BL582" i="2" s="1"/>
  <c r="AY582" i="2"/>
  <c r="BK582" i="2" s="1"/>
  <c r="AX582" i="2"/>
  <c r="BJ582" i="2" s="1"/>
  <c r="AW582" i="2"/>
  <c r="BI582" i="2" s="1"/>
  <c r="AJ582" i="2"/>
  <c r="V582" i="2"/>
  <c r="U582" i="2"/>
  <c r="I582" i="2"/>
  <c r="G582" i="2"/>
  <c r="H582" i="2" s="1"/>
  <c r="BG581" i="2"/>
  <c r="BF581" i="2"/>
  <c r="BR581" i="2" s="1"/>
  <c r="BE581" i="2"/>
  <c r="BQ581" i="2" s="1"/>
  <c r="CD581" i="2" s="1"/>
  <c r="BD581" i="2"/>
  <c r="BP581" i="2" s="1"/>
  <c r="BC581" i="2"/>
  <c r="BO581" i="2" s="1"/>
  <c r="BB581" i="2"/>
  <c r="BN581" i="2" s="1"/>
  <c r="BA581" i="2"/>
  <c r="BM581" i="2" s="1"/>
  <c r="AZ581" i="2"/>
  <c r="BL581" i="2" s="1"/>
  <c r="AY581" i="2"/>
  <c r="BK581" i="2" s="1"/>
  <c r="AX581" i="2"/>
  <c r="BJ581" i="2" s="1"/>
  <c r="AW581" i="2"/>
  <c r="BI581" i="2" s="1"/>
  <c r="AJ581" i="2"/>
  <c r="V581" i="2"/>
  <c r="U581" i="2"/>
  <c r="I581" i="2"/>
  <c r="G581" i="2"/>
  <c r="H581" i="2" s="1"/>
  <c r="BG580" i="2"/>
  <c r="BF580" i="2"/>
  <c r="BR580" i="2" s="1"/>
  <c r="BE580" i="2"/>
  <c r="BQ580" i="2" s="1"/>
  <c r="CD580" i="2" s="1"/>
  <c r="BD580" i="2"/>
  <c r="BP580" i="2" s="1"/>
  <c r="BC580" i="2"/>
  <c r="BO580" i="2" s="1"/>
  <c r="BB580" i="2"/>
  <c r="BN580" i="2" s="1"/>
  <c r="BA580" i="2"/>
  <c r="BM580" i="2" s="1"/>
  <c r="AZ580" i="2"/>
  <c r="BL580" i="2" s="1"/>
  <c r="AY580" i="2"/>
  <c r="BK580" i="2" s="1"/>
  <c r="AX580" i="2"/>
  <c r="BJ580" i="2" s="1"/>
  <c r="AW580" i="2"/>
  <c r="BI580" i="2" s="1"/>
  <c r="AJ580" i="2"/>
  <c r="V580" i="2"/>
  <c r="U580" i="2"/>
  <c r="I580" i="2"/>
  <c r="G580" i="2"/>
  <c r="H580" i="2" s="1"/>
  <c r="BG579" i="2"/>
  <c r="BF579" i="2"/>
  <c r="BR579" i="2" s="1"/>
  <c r="BE579" i="2"/>
  <c r="BQ579" i="2" s="1"/>
  <c r="CD579" i="2" s="1"/>
  <c r="BD579" i="2"/>
  <c r="BP579" i="2" s="1"/>
  <c r="BC579" i="2"/>
  <c r="BO579" i="2" s="1"/>
  <c r="BB579" i="2"/>
  <c r="BN579" i="2" s="1"/>
  <c r="BA579" i="2"/>
  <c r="BM579" i="2" s="1"/>
  <c r="AZ579" i="2"/>
  <c r="BL579" i="2" s="1"/>
  <c r="AY579" i="2"/>
  <c r="BK579" i="2" s="1"/>
  <c r="AX579" i="2"/>
  <c r="BJ579" i="2" s="1"/>
  <c r="AW579" i="2"/>
  <c r="BI579" i="2" s="1"/>
  <c r="AJ579" i="2"/>
  <c r="V579" i="2"/>
  <c r="U579" i="2"/>
  <c r="I579" i="2"/>
  <c r="G579" i="2"/>
  <c r="H579" i="2" s="1"/>
  <c r="BG578" i="2"/>
  <c r="BF578" i="2"/>
  <c r="BR578" i="2" s="1"/>
  <c r="BE578" i="2"/>
  <c r="BQ578" i="2" s="1"/>
  <c r="CD578" i="2" s="1"/>
  <c r="BD578" i="2"/>
  <c r="BP578" i="2" s="1"/>
  <c r="BC578" i="2"/>
  <c r="BO578" i="2" s="1"/>
  <c r="BB578" i="2"/>
  <c r="BN578" i="2" s="1"/>
  <c r="BA578" i="2"/>
  <c r="BM578" i="2" s="1"/>
  <c r="AZ578" i="2"/>
  <c r="BL578" i="2" s="1"/>
  <c r="AY578" i="2"/>
  <c r="BK578" i="2" s="1"/>
  <c r="AX578" i="2"/>
  <c r="BJ578" i="2" s="1"/>
  <c r="AW578" i="2"/>
  <c r="BI578" i="2" s="1"/>
  <c r="AJ578" i="2"/>
  <c r="V578" i="2"/>
  <c r="U578" i="2"/>
  <c r="I578" i="2"/>
  <c r="G578" i="2"/>
  <c r="H578" i="2" s="1"/>
  <c r="BG577" i="2"/>
  <c r="BF577" i="2"/>
  <c r="BR577" i="2" s="1"/>
  <c r="BE577" i="2"/>
  <c r="BQ577" i="2" s="1"/>
  <c r="CD577" i="2" s="1"/>
  <c r="BD577" i="2"/>
  <c r="BP577" i="2" s="1"/>
  <c r="BC577" i="2"/>
  <c r="BO577" i="2" s="1"/>
  <c r="BB577" i="2"/>
  <c r="BN577" i="2" s="1"/>
  <c r="BA577" i="2"/>
  <c r="BM577" i="2" s="1"/>
  <c r="AZ577" i="2"/>
  <c r="BL577" i="2" s="1"/>
  <c r="AY577" i="2"/>
  <c r="BK577" i="2" s="1"/>
  <c r="AX577" i="2"/>
  <c r="BJ577" i="2" s="1"/>
  <c r="AW577" i="2"/>
  <c r="BI577" i="2" s="1"/>
  <c r="AJ577" i="2"/>
  <c r="V577" i="2"/>
  <c r="U577" i="2"/>
  <c r="I577" i="2"/>
  <c r="G577" i="2"/>
  <c r="H577" i="2" s="1"/>
  <c r="BG576" i="2"/>
  <c r="BS576" i="2" s="1"/>
  <c r="BF576" i="2"/>
  <c r="BR576" i="2" s="1"/>
  <c r="BE576" i="2"/>
  <c r="BQ576" i="2" s="1"/>
  <c r="CD576" i="2" s="1"/>
  <c r="BD576" i="2"/>
  <c r="BP576" i="2" s="1"/>
  <c r="BC576" i="2"/>
  <c r="BO576" i="2" s="1"/>
  <c r="BB576" i="2"/>
  <c r="BN576" i="2" s="1"/>
  <c r="BA576" i="2"/>
  <c r="BM576" i="2" s="1"/>
  <c r="AZ576" i="2"/>
  <c r="BL576" i="2" s="1"/>
  <c r="AY576" i="2"/>
  <c r="BK576" i="2" s="1"/>
  <c r="AX576" i="2"/>
  <c r="BJ576" i="2" s="1"/>
  <c r="AW576" i="2"/>
  <c r="BI576" i="2" s="1"/>
  <c r="AJ576" i="2"/>
  <c r="V576" i="2"/>
  <c r="U576" i="2"/>
  <c r="I576" i="2"/>
  <c r="G576" i="2"/>
  <c r="H576" i="2" s="1"/>
  <c r="BG575" i="2"/>
  <c r="BS575" i="2" s="1"/>
  <c r="BF575" i="2"/>
  <c r="BR575" i="2" s="1"/>
  <c r="BE575" i="2"/>
  <c r="BQ575" i="2" s="1"/>
  <c r="CD575" i="2" s="1"/>
  <c r="BD575" i="2"/>
  <c r="BP575" i="2" s="1"/>
  <c r="BC575" i="2"/>
  <c r="BO575" i="2" s="1"/>
  <c r="BB575" i="2"/>
  <c r="BN575" i="2" s="1"/>
  <c r="BA575" i="2"/>
  <c r="BM575" i="2" s="1"/>
  <c r="AZ575" i="2"/>
  <c r="BL575" i="2" s="1"/>
  <c r="AY575" i="2"/>
  <c r="BK575" i="2" s="1"/>
  <c r="AX575" i="2"/>
  <c r="BJ575" i="2" s="1"/>
  <c r="AW575" i="2"/>
  <c r="BI575" i="2" s="1"/>
  <c r="AJ575" i="2"/>
  <c r="V575" i="2"/>
  <c r="U575" i="2"/>
  <c r="I575" i="2"/>
  <c r="G575" i="2"/>
  <c r="H575" i="2" s="1"/>
  <c r="BG574" i="2"/>
  <c r="BF574" i="2"/>
  <c r="BR574" i="2" s="1"/>
  <c r="BE574" i="2"/>
  <c r="BQ574" i="2" s="1"/>
  <c r="CD574" i="2" s="1"/>
  <c r="BD574" i="2"/>
  <c r="BP574" i="2" s="1"/>
  <c r="BC574" i="2"/>
  <c r="BO574" i="2" s="1"/>
  <c r="BB574" i="2"/>
  <c r="BN574" i="2" s="1"/>
  <c r="BA574" i="2"/>
  <c r="BM574" i="2" s="1"/>
  <c r="AZ574" i="2"/>
  <c r="BL574" i="2" s="1"/>
  <c r="AY574" i="2"/>
  <c r="BK574" i="2" s="1"/>
  <c r="AX574" i="2"/>
  <c r="BJ574" i="2" s="1"/>
  <c r="AW574" i="2"/>
  <c r="BI574" i="2" s="1"/>
  <c r="AJ574" i="2"/>
  <c r="V574" i="2"/>
  <c r="U574" i="2"/>
  <c r="I574" i="2"/>
  <c r="G574" i="2"/>
  <c r="H574" i="2" s="1"/>
  <c r="BG573" i="2"/>
  <c r="BF573" i="2"/>
  <c r="BR573" i="2" s="1"/>
  <c r="BE573" i="2"/>
  <c r="BQ573" i="2" s="1"/>
  <c r="CD573" i="2" s="1"/>
  <c r="BD573" i="2"/>
  <c r="BP573" i="2" s="1"/>
  <c r="BC573" i="2"/>
  <c r="BO573" i="2" s="1"/>
  <c r="BB573" i="2"/>
  <c r="BN573" i="2" s="1"/>
  <c r="BA573" i="2"/>
  <c r="BM573" i="2" s="1"/>
  <c r="AZ573" i="2"/>
  <c r="BL573" i="2" s="1"/>
  <c r="AY573" i="2"/>
  <c r="BK573" i="2" s="1"/>
  <c r="AX573" i="2"/>
  <c r="BJ573" i="2" s="1"/>
  <c r="AW573" i="2"/>
  <c r="BI573" i="2" s="1"/>
  <c r="AJ573" i="2"/>
  <c r="V573" i="2"/>
  <c r="U573" i="2"/>
  <c r="I573" i="2"/>
  <c r="G573" i="2"/>
  <c r="H573" i="2" s="1"/>
  <c r="BG572" i="2"/>
  <c r="BF572" i="2"/>
  <c r="BR572" i="2" s="1"/>
  <c r="BE572" i="2"/>
  <c r="BQ572" i="2" s="1"/>
  <c r="CD572" i="2" s="1"/>
  <c r="BD572" i="2"/>
  <c r="BP572" i="2" s="1"/>
  <c r="BC572" i="2"/>
  <c r="BO572" i="2" s="1"/>
  <c r="BB572" i="2"/>
  <c r="BN572" i="2" s="1"/>
  <c r="BA572" i="2"/>
  <c r="BM572" i="2" s="1"/>
  <c r="AZ572" i="2"/>
  <c r="BL572" i="2" s="1"/>
  <c r="AY572" i="2"/>
  <c r="BK572" i="2" s="1"/>
  <c r="AX572" i="2"/>
  <c r="BJ572" i="2" s="1"/>
  <c r="AW572" i="2"/>
  <c r="BI572" i="2" s="1"/>
  <c r="AJ572" i="2"/>
  <c r="V572" i="2"/>
  <c r="U572" i="2"/>
  <c r="I572" i="2"/>
  <c r="G572" i="2"/>
  <c r="H572" i="2" s="1"/>
  <c r="BG571" i="2"/>
  <c r="BF571" i="2"/>
  <c r="BR571" i="2" s="1"/>
  <c r="BE571" i="2"/>
  <c r="BQ571" i="2" s="1"/>
  <c r="CD571" i="2" s="1"/>
  <c r="BD571" i="2"/>
  <c r="BP571" i="2" s="1"/>
  <c r="BC571" i="2"/>
  <c r="BO571" i="2" s="1"/>
  <c r="BB571" i="2"/>
  <c r="BN571" i="2" s="1"/>
  <c r="BA571" i="2"/>
  <c r="BM571" i="2" s="1"/>
  <c r="AZ571" i="2"/>
  <c r="BL571" i="2" s="1"/>
  <c r="AY571" i="2"/>
  <c r="BK571" i="2" s="1"/>
  <c r="AX571" i="2"/>
  <c r="BJ571" i="2" s="1"/>
  <c r="AW571" i="2"/>
  <c r="BI571" i="2" s="1"/>
  <c r="AJ571" i="2"/>
  <c r="V571" i="2"/>
  <c r="U571" i="2"/>
  <c r="I571" i="2"/>
  <c r="G571" i="2"/>
  <c r="H571" i="2" s="1"/>
  <c r="BG570" i="2"/>
  <c r="BS570" i="2" s="1"/>
  <c r="BF570" i="2"/>
  <c r="BR570" i="2" s="1"/>
  <c r="BE570" i="2"/>
  <c r="BQ570" i="2" s="1"/>
  <c r="CD570" i="2" s="1"/>
  <c r="BD570" i="2"/>
  <c r="BP570" i="2" s="1"/>
  <c r="BC570" i="2"/>
  <c r="BO570" i="2" s="1"/>
  <c r="BB570" i="2"/>
  <c r="BN570" i="2" s="1"/>
  <c r="BA570" i="2"/>
  <c r="BM570" i="2" s="1"/>
  <c r="AZ570" i="2"/>
  <c r="BL570" i="2" s="1"/>
  <c r="AY570" i="2"/>
  <c r="BK570" i="2" s="1"/>
  <c r="AX570" i="2"/>
  <c r="BJ570" i="2" s="1"/>
  <c r="AW570" i="2"/>
  <c r="BI570" i="2" s="1"/>
  <c r="AJ570" i="2"/>
  <c r="V570" i="2"/>
  <c r="U570" i="2"/>
  <c r="I570" i="2"/>
  <c r="G570" i="2"/>
  <c r="H570" i="2" s="1"/>
  <c r="BG569" i="2"/>
  <c r="BF569" i="2"/>
  <c r="BR569" i="2" s="1"/>
  <c r="BE569" i="2"/>
  <c r="BQ569" i="2" s="1"/>
  <c r="CD569" i="2" s="1"/>
  <c r="BD569" i="2"/>
  <c r="BP569" i="2" s="1"/>
  <c r="BC569" i="2"/>
  <c r="BO569" i="2" s="1"/>
  <c r="BB569" i="2"/>
  <c r="BN569" i="2" s="1"/>
  <c r="BA569" i="2"/>
  <c r="BM569" i="2" s="1"/>
  <c r="AZ569" i="2"/>
  <c r="BL569" i="2" s="1"/>
  <c r="AY569" i="2"/>
  <c r="BK569" i="2" s="1"/>
  <c r="AX569" i="2"/>
  <c r="BJ569" i="2" s="1"/>
  <c r="AW569" i="2"/>
  <c r="BI569" i="2" s="1"/>
  <c r="AJ569" i="2"/>
  <c r="V569" i="2"/>
  <c r="U569" i="2"/>
  <c r="I569" i="2"/>
  <c r="G569" i="2"/>
  <c r="H569" i="2" s="1"/>
  <c r="BG568" i="2"/>
  <c r="BS568" i="2" s="1"/>
  <c r="BF568" i="2"/>
  <c r="BR568" i="2" s="1"/>
  <c r="BE568" i="2"/>
  <c r="BQ568" i="2" s="1"/>
  <c r="CD568" i="2" s="1"/>
  <c r="BD568" i="2"/>
  <c r="BP568" i="2" s="1"/>
  <c r="BC568" i="2"/>
  <c r="BO568" i="2" s="1"/>
  <c r="BB568" i="2"/>
  <c r="BN568" i="2" s="1"/>
  <c r="BA568" i="2"/>
  <c r="BM568" i="2" s="1"/>
  <c r="AZ568" i="2"/>
  <c r="BL568" i="2" s="1"/>
  <c r="AY568" i="2"/>
  <c r="BK568" i="2" s="1"/>
  <c r="AX568" i="2"/>
  <c r="BJ568" i="2" s="1"/>
  <c r="AW568" i="2"/>
  <c r="BI568" i="2" s="1"/>
  <c r="AJ568" i="2"/>
  <c r="V568" i="2"/>
  <c r="U568" i="2"/>
  <c r="I568" i="2"/>
  <c r="G568" i="2"/>
  <c r="H568" i="2" s="1"/>
  <c r="BG567" i="2"/>
  <c r="BS567" i="2" s="1"/>
  <c r="BF567" i="2"/>
  <c r="BR567" i="2" s="1"/>
  <c r="BE567" i="2"/>
  <c r="BQ567" i="2" s="1"/>
  <c r="CD567" i="2" s="1"/>
  <c r="BD567" i="2"/>
  <c r="BP567" i="2" s="1"/>
  <c r="BC567" i="2"/>
  <c r="BO567" i="2" s="1"/>
  <c r="BB567" i="2"/>
  <c r="BN567" i="2" s="1"/>
  <c r="BA567" i="2"/>
  <c r="BM567" i="2" s="1"/>
  <c r="AZ567" i="2"/>
  <c r="BL567" i="2" s="1"/>
  <c r="AY567" i="2"/>
  <c r="BK567" i="2" s="1"/>
  <c r="AX567" i="2"/>
  <c r="BJ567" i="2" s="1"/>
  <c r="AW567" i="2"/>
  <c r="BI567" i="2" s="1"/>
  <c r="AJ567" i="2"/>
  <c r="V567" i="2"/>
  <c r="U567" i="2"/>
  <c r="I567" i="2"/>
  <c r="G567" i="2"/>
  <c r="H567" i="2" s="1"/>
  <c r="BG566" i="2"/>
  <c r="BF566" i="2"/>
  <c r="BR566" i="2" s="1"/>
  <c r="BE566" i="2"/>
  <c r="BQ566" i="2" s="1"/>
  <c r="CD566" i="2" s="1"/>
  <c r="BD566" i="2"/>
  <c r="BP566" i="2" s="1"/>
  <c r="BC566" i="2"/>
  <c r="BO566" i="2" s="1"/>
  <c r="BB566" i="2"/>
  <c r="BN566" i="2" s="1"/>
  <c r="BA566" i="2"/>
  <c r="BM566" i="2" s="1"/>
  <c r="AZ566" i="2"/>
  <c r="BL566" i="2" s="1"/>
  <c r="AY566" i="2"/>
  <c r="BK566" i="2" s="1"/>
  <c r="AX566" i="2"/>
  <c r="BJ566" i="2" s="1"/>
  <c r="AW566" i="2"/>
  <c r="BI566" i="2" s="1"/>
  <c r="AJ566" i="2"/>
  <c r="V566" i="2"/>
  <c r="U566" i="2"/>
  <c r="I566" i="2"/>
  <c r="G566" i="2"/>
  <c r="H566" i="2" s="1"/>
  <c r="BG565" i="2"/>
  <c r="BF565" i="2"/>
  <c r="BR565" i="2" s="1"/>
  <c r="BE565" i="2"/>
  <c r="BQ565" i="2" s="1"/>
  <c r="CD565" i="2" s="1"/>
  <c r="BD565" i="2"/>
  <c r="BP565" i="2" s="1"/>
  <c r="BC565" i="2"/>
  <c r="BO565" i="2" s="1"/>
  <c r="BB565" i="2"/>
  <c r="BN565" i="2" s="1"/>
  <c r="BA565" i="2"/>
  <c r="BM565" i="2" s="1"/>
  <c r="AZ565" i="2"/>
  <c r="BL565" i="2" s="1"/>
  <c r="AY565" i="2"/>
  <c r="BK565" i="2" s="1"/>
  <c r="AX565" i="2"/>
  <c r="BJ565" i="2" s="1"/>
  <c r="AW565" i="2"/>
  <c r="BI565" i="2" s="1"/>
  <c r="AJ565" i="2"/>
  <c r="V565" i="2"/>
  <c r="U565" i="2"/>
  <c r="I565" i="2"/>
  <c r="G565" i="2"/>
  <c r="H565" i="2" s="1"/>
  <c r="BG564" i="2"/>
  <c r="BF564" i="2"/>
  <c r="BR564" i="2" s="1"/>
  <c r="BE564" i="2"/>
  <c r="BQ564" i="2" s="1"/>
  <c r="CD564" i="2" s="1"/>
  <c r="BD564" i="2"/>
  <c r="BP564" i="2" s="1"/>
  <c r="BC564" i="2"/>
  <c r="BO564" i="2" s="1"/>
  <c r="BB564" i="2"/>
  <c r="BN564" i="2" s="1"/>
  <c r="BA564" i="2"/>
  <c r="BM564" i="2" s="1"/>
  <c r="AZ564" i="2"/>
  <c r="BL564" i="2" s="1"/>
  <c r="AY564" i="2"/>
  <c r="BK564" i="2" s="1"/>
  <c r="AX564" i="2"/>
  <c r="BJ564" i="2" s="1"/>
  <c r="AW564" i="2"/>
  <c r="BI564" i="2" s="1"/>
  <c r="AJ564" i="2"/>
  <c r="V564" i="2"/>
  <c r="U564" i="2"/>
  <c r="I564" i="2"/>
  <c r="G564" i="2"/>
  <c r="H564" i="2" s="1"/>
  <c r="BG563" i="2"/>
  <c r="BF563" i="2"/>
  <c r="BR563" i="2" s="1"/>
  <c r="BE563" i="2"/>
  <c r="BQ563" i="2" s="1"/>
  <c r="CD563" i="2" s="1"/>
  <c r="BD563" i="2"/>
  <c r="BP563" i="2" s="1"/>
  <c r="BC563" i="2"/>
  <c r="BO563" i="2" s="1"/>
  <c r="BB563" i="2"/>
  <c r="BN563" i="2" s="1"/>
  <c r="BA563" i="2"/>
  <c r="BM563" i="2" s="1"/>
  <c r="AZ563" i="2"/>
  <c r="BL563" i="2" s="1"/>
  <c r="AY563" i="2"/>
  <c r="BK563" i="2" s="1"/>
  <c r="AX563" i="2"/>
  <c r="BJ563" i="2" s="1"/>
  <c r="AW563" i="2"/>
  <c r="BI563" i="2" s="1"/>
  <c r="AJ563" i="2"/>
  <c r="V563" i="2"/>
  <c r="U563" i="2"/>
  <c r="I563" i="2"/>
  <c r="G563" i="2"/>
  <c r="H563" i="2" s="1"/>
  <c r="BG562" i="2"/>
  <c r="BS562" i="2" s="1"/>
  <c r="BF562" i="2"/>
  <c r="BR562" i="2" s="1"/>
  <c r="BE562" i="2"/>
  <c r="BQ562" i="2" s="1"/>
  <c r="BD562" i="2"/>
  <c r="BP562" i="2" s="1"/>
  <c r="BC562" i="2"/>
  <c r="BO562" i="2" s="1"/>
  <c r="BB562" i="2"/>
  <c r="BN562" i="2" s="1"/>
  <c r="BA562" i="2"/>
  <c r="BM562" i="2" s="1"/>
  <c r="AZ562" i="2"/>
  <c r="BL562" i="2" s="1"/>
  <c r="AY562" i="2"/>
  <c r="BK562" i="2" s="1"/>
  <c r="AX562" i="2"/>
  <c r="BJ562" i="2" s="1"/>
  <c r="AW562" i="2"/>
  <c r="BI562" i="2" s="1"/>
  <c r="AJ562" i="2"/>
  <c r="V562" i="2"/>
  <c r="U562" i="2"/>
  <c r="I562" i="2"/>
  <c r="G562" i="2"/>
  <c r="H562" i="2" s="1"/>
  <c r="BG561" i="2"/>
  <c r="BF561" i="2"/>
  <c r="BR561" i="2" s="1"/>
  <c r="BE561" i="2"/>
  <c r="BQ561" i="2" s="1"/>
  <c r="BD561" i="2"/>
  <c r="BP561" i="2" s="1"/>
  <c r="BC561" i="2"/>
  <c r="BO561" i="2" s="1"/>
  <c r="BB561" i="2"/>
  <c r="BN561" i="2" s="1"/>
  <c r="BA561" i="2"/>
  <c r="BM561" i="2" s="1"/>
  <c r="AZ561" i="2"/>
  <c r="BL561" i="2" s="1"/>
  <c r="AY561" i="2"/>
  <c r="BK561" i="2" s="1"/>
  <c r="AX561" i="2"/>
  <c r="BJ561" i="2" s="1"/>
  <c r="AW561" i="2"/>
  <c r="BI561" i="2" s="1"/>
  <c r="AJ561" i="2"/>
  <c r="V561" i="2"/>
  <c r="U561" i="2"/>
  <c r="I561" i="2"/>
  <c r="G561" i="2"/>
  <c r="H561" i="2" s="1"/>
  <c r="BG560" i="2"/>
  <c r="BS560" i="2" s="1"/>
  <c r="BF560" i="2"/>
  <c r="BR560" i="2" s="1"/>
  <c r="BE560" i="2"/>
  <c r="BQ560" i="2" s="1"/>
  <c r="BD560" i="2"/>
  <c r="BP560" i="2" s="1"/>
  <c r="BC560" i="2"/>
  <c r="BO560" i="2" s="1"/>
  <c r="BB560" i="2"/>
  <c r="BN560" i="2" s="1"/>
  <c r="BA560" i="2"/>
  <c r="BM560" i="2" s="1"/>
  <c r="AZ560" i="2"/>
  <c r="BL560" i="2" s="1"/>
  <c r="AY560" i="2"/>
  <c r="BK560" i="2" s="1"/>
  <c r="AX560" i="2"/>
  <c r="BJ560" i="2" s="1"/>
  <c r="AW560" i="2"/>
  <c r="BI560" i="2" s="1"/>
  <c r="AJ560" i="2"/>
  <c r="V560" i="2"/>
  <c r="U560" i="2"/>
  <c r="I560" i="2"/>
  <c r="G560" i="2"/>
  <c r="H560" i="2" s="1"/>
  <c r="BG559" i="2"/>
  <c r="BS559" i="2" s="1"/>
  <c r="BF559" i="2"/>
  <c r="BR559" i="2" s="1"/>
  <c r="BE559" i="2"/>
  <c r="BQ559" i="2" s="1"/>
  <c r="BD559" i="2"/>
  <c r="BP559" i="2" s="1"/>
  <c r="BC559" i="2"/>
  <c r="BO559" i="2" s="1"/>
  <c r="BB559" i="2"/>
  <c r="BN559" i="2" s="1"/>
  <c r="BA559" i="2"/>
  <c r="BM559" i="2" s="1"/>
  <c r="AZ559" i="2"/>
  <c r="BL559" i="2" s="1"/>
  <c r="AY559" i="2"/>
  <c r="BK559" i="2" s="1"/>
  <c r="AX559" i="2"/>
  <c r="BJ559" i="2" s="1"/>
  <c r="AW559" i="2"/>
  <c r="BI559" i="2" s="1"/>
  <c r="AJ559" i="2"/>
  <c r="V559" i="2"/>
  <c r="U559" i="2"/>
  <c r="I559" i="2"/>
  <c r="G559" i="2"/>
  <c r="H559" i="2" s="1"/>
  <c r="BG558" i="2"/>
  <c r="BF558" i="2"/>
  <c r="BR558" i="2" s="1"/>
  <c r="BE558" i="2"/>
  <c r="BQ558" i="2" s="1"/>
  <c r="BD558" i="2"/>
  <c r="BP558" i="2" s="1"/>
  <c r="BC558" i="2"/>
  <c r="BO558" i="2" s="1"/>
  <c r="BB558" i="2"/>
  <c r="BN558" i="2" s="1"/>
  <c r="BA558" i="2"/>
  <c r="BM558" i="2" s="1"/>
  <c r="AZ558" i="2"/>
  <c r="BL558" i="2" s="1"/>
  <c r="AY558" i="2"/>
  <c r="BK558" i="2" s="1"/>
  <c r="AX558" i="2"/>
  <c r="BJ558" i="2" s="1"/>
  <c r="AW558" i="2"/>
  <c r="BI558" i="2" s="1"/>
  <c r="AJ558" i="2"/>
  <c r="V558" i="2"/>
  <c r="U558" i="2"/>
  <c r="I558" i="2"/>
  <c r="G558" i="2"/>
  <c r="H558" i="2" s="1"/>
  <c r="BG557" i="2"/>
  <c r="BS557" i="2" s="1"/>
  <c r="BF557" i="2"/>
  <c r="BR557" i="2" s="1"/>
  <c r="BE557" i="2"/>
  <c r="BQ557" i="2" s="1"/>
  <c r="BD557" i="2"/>
  <c r="BP557" i="2" s="1"/>
  <c r="BC557" i="2"/>
  <c r="BO557" i="2" s="1"/>
  <c r="BB557" i="2"/>
  <c r="BN557" i="2" s="1"/>
  <c r="BA557" i="2"/>
  <c r="BM557" i="2" s="1"/>
  <c r="AZ557" i="2"/>
  <c r="BL557" i="2" s="1"/>
  <c r="AY557" i="2"/>
  <c r="BK557" i="2" s="1"/>
  <c r="AX557" i="2"/>
  <c r="BJ557" i="2" s="1"/>
  <c r="AW557" i="2"/>
  <c r="BI557" i="2" s="1"/>
  <c r="AJ557" i="2"/>
  <c r="V557" i="2"/>
  <c r="U557" i="2"/>
  <c r="I557" i="2"/>
  <c r="G557" i="2"/>
  <c r="H557" i="2" s="1"/>
  <c r="BG556" i="2"/>
  <c r="BF556" i="2"/>
  <c r="BR556" i="2" s="1"/>
  <c r="BE556" i="2"/>
  <c r="BQ556" i="2" s="1"/>
  <c r="BD556" i="2"/>
  <c r="BP556" i="2" s="1"/>
  <c r="BC556" i="2"/>
  <c r="BO556" i="2" s="1"/>
  <c r="BB556" i="2"/>
  <c r="BN556" i="2" s="1"/>
  <c r="BA556" i="2"/>
  <c r="BM556" i="2" s="1"/>
  <c r="AZ556" i="2"/>
  <c r="BL556" i="2" s="1"/>
  <c r="AY556" i="2"/>
  <c r="BK556" i="2" s="1"/>
  <c r="AX556" i="2"/>
  <c r="BJ556" i="2" s="1"/>
  <c r="AW556" i="2"/>
  <c r="BI556" i="2" s="1"/>
  <c r="AJ556" i="2"/>
  <c r="V556" i="2"/>
  <c r="U556" i="2"/>
  <c r="I556" i="2"/>
  <c r="G556" i="2"/>
  <c r="H556" i="2" s="1"/>
  <c r="BG555" i="2"/>
  <c r="BF555" i="2"/>
  <c r="BR555" i="2" s="1"/>
  <c r="BE555" i="2"/>
  <c r="BQ555" i="2" s="1"/>
  <c r="BD555" i="2"/>
  <c r="BP555" i="2" s="1"/>
  <c r="BC555" i="2"/>
  <c r="BO555" i="2" s="1"/>
  <c r="BB555" i="2"/>
  <c r="BN555" i="2" s="1"/>
  <c r="BA555" i="2"/>
  <c r="BM555" i="2" s="1"/>
  <c r="AZ555" i="2"/>
  <c r="BL555" i="2" s="1"/>
  <c r="AY555" i="2"/>
  <c r="BK555" i="2" s="1"/>
  <c r="AX555" i="2"/>
  <c r="BJ555" i="2" s="1"/>
  <c r="AW555" i="2"/>
  <c r="BI555" i="2" s="1"/>
  <c r="AJ555" i="2"/>
  <c r="V555" i="2"/>
  <c r="U555" i="2"/>
  <c r="I555" i="2"/>
  <c r="G555" i="2"/>
  <c r="H555" i="2" s="1"/>
  <c r="BG554" i="2"/>
  <c r="BS554" i="2" s="1"/>
  <c r="BF554" i="2"/>
  <c r="BR554" i="2" s="1"/>
  <c r="BE554" i="2"/>
  <c r="BQ554" i="2" s="1"/>
  <c r="BD554" i="2"/>
  <c r="BP554" i="2" s="1"/>
  <c r="BC554" i="2"/>
  <c r="BO554" i="2" s="1"/>
  <c r="BB554" i="2"/>
  <c r="BN554" i="2" s="1"/>
  <c r="BA554" i="2"/>
  <c r="BM554" i="2" s="1"/>
  <c r="AZ554" i="2"/>
  <c r="BL554" i="2" s="1"/>
  <c r="AY554" i="2"/>
  <c r="BK554" i="2" s="1"/>
  <c r="AX554" i="2"/>
  <c r="BJ554" i="2" s="1"/>
  <c r="AW554" i="2"/>
  <c r="BI554" i="2" s="1"/>
  <c r="AJ554" i="2"/>
  <c r="V554" i="2"/>
  <c r="U554" i="2"/>
  <c r="I554" i="2"/>
  <c r="G554" i="2"/>
  <c r="H554" i="2" s="1"/>
  <c r="BG553" i="2"/>
  <c r="BF553" i="2"/>
  <c r="BR553" i="2" s="1"/>
  <c r="BE553" i="2"/>
  <c r="BQ553" i="2" s="1"/>
  <c r="BD553" i="2"/>
  <c r="BP553" i="2" s="1"/>
  <c r="BC553" i="2"/>
  <c r="BO553" i="2" s="1"/>
  <c r="BB553" i="2"/>
  <c r="BN553" i="2" s="1"/>
  <c r="BA553" i="2"/>
  <c r="BM553" i="2" s="1"/>
  <c r="AZ553" i="2"/>
  <c r="BL553" i="2" s="1"/>
  <c r="AY553" i="2"/>
  <c r="BK553" i="2" s="1"/>
  <c r="AX553" i="2"/>
  <c r="BJ553" i="2" s="1"/>
  <c r="AW553" i="2"/>
  <c r="BI553" i="2" s="1"/>
  <c r="AJ553" i="2"/>
  <c r="V553" i="2"/>
  <c r="U553" i="2"/>
  <c r="I553" i="2"/>
  <c r="G553" i="2"/>
  <c r="H553" i="2" s="1"/>
  <c r="BG552" i="2"/>
  <c r="BS552" i="2" s="1"/>
  <c r="BF552" i="2"/>
  <c r="BR552" i="2" s="1"/>
  <c r="BE552" i="2"/>
  <c r="BQ552" i="2" s="1"/>
  <c r="BD552" i="2"/>
  <c r="BP552" i="2" s="1"/>
  <c r="BC552" i="2"/>
  <c r="BO552" i="2" s="1"/>
  <c r="BB552" i="2"/>
  <c r="BN552" i="2" s="1"/>
  <c r="BA552" i="2"/>
  <c r="BM552" i="2" s="1"/>
  <c r="AZ552" i="2"/>
  <c r="BL552" i="2" s="1"/>
  <c r="AY552" i="2"/>
  <c r="BK552" i="2" s="1"/>
  <c r="AX552" i="2"/>
  <c r="BJ552" i="2" s="1"/>
  <c r="AW552" i="2"/>
  <c r="BI552" i="2" s="1"/>
  <c r="AJ552" i="2"/>
  <c r="V552" i="2"/>
  <c r="U552" i="2"/>
  <c r="I552" i="2"/>
  <c r="G552" i="2"/>
  <c r="H552" i="2" s="1"/>
  <c r="BG551" i="2"/>
  <c r="BF551" i="2"/>
  <c r="BR551" i="2" s="1"/>
  <c r="BE551" i="2"/>
  <c r="BQ551" i="2" s="1"/>
  <c r="BD551" i="2"/>
  <c r="BP551" i="2" s="1"/>
  <c r="BC551" i="2"/>
  <c r="BO551" i="2" s="1"/>
  <c r="BB551" i="2"/>
  <c r="BN551" i="2" s="1"/>
  <c r="BA551" i="2"/>
  <c r="BM551" i="2" s="1"/>
  <c r="AZ551" i="2"/>
  <c r="BL551" i="2" s="1"/>
  <c r="AY551" i="2"/>
  <c r="BK551" i="2" s="1"/>
  <c r="AX551" i="2"/>
  <c r="BJ551" i="2" s="1"/>
  <c r="AW551" i="2"/>
  <c r="BI551" i="2" s="1"/>
  <c r="AJ551" i="2"/>
  <c r="V551" i="2"/>
  <c r="U551" i="2"/>
  <c r="I551" i="2"/>
  <c r="G551" i="2"/>
  <c r="H551" i="2" s="1"/>
  <c r="BG550" i="2"/>
  <c r="BF550" i="2"/>
  <c r="BR550" i="2" s="1"/>
  <c r="BE550" i="2"/>
  <c r="BQ550" i="2" s="1"/>
  <c r="BD550" i="2"/>
  <c r="BP550" i="2" s="1"/>
  <c r="BC550" i="2"/>
  <c r="BO550" i="2" s="1"/>
  <c r="BB550" i="2"/>
  <c r="BN550" i="2" s="1"/>
  <c r="BA550" i="2"/>
  <c r="BM550" i="2" s="1"/>
  <c r="AZ550" i="2"/>
  <c r="BL550" i="2" s="1"/>
  <c r="AY550" i="2"/>
  <c r="BK550" i="2" s="1"/>
  <c r="AX550" i="2"/>
  <c r="BJ550" i="2" s="1"/>
  <c r="AW550" i="2"/>
  <c r="BI550" i="2" s="1"/>
  <c r="AJ550" i="2"/>
  <c r="V550" i="2"/>
  <c r="U550" i="2"/>
  <c r="I550" i="2"/>
  <c r="G550" i="2"/>
  <c r="H550" i="2" s="1"/>
  <c r="BG549" i="2"/>
  <c r="BS549" i="2" s="1"/>
  <c r="BF549" i="2"/>
  <c r="BR549" i="2" s="1"/>
  <c r="BE549" i="2"/>
  <c r="BQ549" i="2" s="1"/>
  <c r="BD549" i="2"/>
  <c r="BP549" i="2" s="1"/>
  <c r="BC549" i="2"/>
  <c r="BO549" i="2" s="1"/>
  <c r="BB549" i="2"/>
  <c r="BN549" i="2" s="1"/>
  <c r="BA549" i="2"/>
  <c r="BM549" i="2" s="1"/>
  <c r="AZ549" i="2"/>
  <c r="BL549" i="2" s="1"/>
  <c r="AY549" i="2"/>
  <c r="BK549" i="2" s="1"/>
  <c r="AX549" i="2"/>
  <c r="BJ549" i="2" s="1"/>
  <c r="AW549" i="2"/>
  <c r="BI549" i="2" s="1"/>
  <c r="AJ549" i="2"/>
  <c r="V549" i="2"/>
  <c r="U549" i="2"/>
  <c r="I549" i="2"/>
  <c r="G549" i="2"/>
  <c r="H549" i="2" s="1"/>
  <c r="BG548" i="2"/>
  <c r="BF548" i="2"/>
  <c r="BR548" i="2" s="1"/>
  <c r="BE548" i="2"/>
  <c r="BQ548" i="2" s="1"/>
  <c r="BD548" i="2"/>
  <c r="BP548" i="2" s="1"/>
  <c r="BC548" i="2"/>
  <c r="BO548" i="2" s="1"/>
  <c r="BB548" i="2"/>
  <c r="BN548" i="2" s="1"/>
  <c r="BA548" i="2"/>
  <c r="BM548" i="2" s="1"/>
  <c r="AZ548" i="2"/>
  <c r="BL548" i="2" s="1"/>
  <c r="AY548" i="2"/>
  <c r="BK548" i="2" s="1"/>
  <c r="AX548" i="2"/>
  <c r="BJ548" i="2" s="1"/>
  <c r="AW548" i="2"/>
  <c r="BI548" i="2" s="1"/>
  <c r="AJ548" i="2"/>
  <c r="V548" i="2"/>
  <c r="U548" i="2"/>
  <c r="I548" i="2"/>
  <c r="G548" i="2"/>
  <c r="H548" i="2" s="1"/>
  <c r="BG547" i="2"/>
  <c r="BS547" i="2" s="1"/>
  <c r="BF547" i="2"/>
  <c r="BR547" i="2" s="1"/>
  <c r="BE547" i="2"/>
  <c r="BQ547" i="2" s="1"/>
  <c r="BD547" i="2"/>
  <c r="BP547" i="2" s="1"/>
  <c r="BC547" i="2"/>
  <c r="BO547" i="2" s="1"/>
  <c r="BB547" i="2"/>
  <c r="BN547" i="2" s="1"/>
  <c r="BA547" i="2"/>
  <c r="BM547" i="2" s="1"/>
  <c r="AZ547" i="2"/>
  <c r="BL547" i="2" s="1"/>
  <c r="AY547" i="2"/>
  <c r="BK547" i="2" s="1"/>
  <c r="AX547" i="2"/>
  <c r="BJ547" i="2" s="1"/>
  <c r="AW547" i="2"/>
  <c r="BI547" i="2" s="1"/>
  <c r="AJ547" i="2"/>
  <c r="V547" i="2"/>
  <c r="U547" i="2"/>
  <c r="I547" i="2"/>
  <c r="G547" i="2"/>
  <c r="H547" i="2" s="1"/>
  <c r="BG546" i="2"/>
  <c r="BS546" i="2" s="1"/>
  <c r="BF546" i="2"/>
  <c r="BR546" i="2" s="1"/>
  <c r="BE546" i="2"/>
  <c r="BQ546" i="2" s="1"/>
  <c r="BD546" i="2"/>
  <c r="BP546" i="2" s="1"/>
  <c r="BC546" i="2"/>
  <c r="BO546" i="2" s="1"/>
  <c r="BB546" i="2"/>
  <c r="BN546" i="2" s="1"/>
  <c r="BA546" i="2"/>
  <c r="BM546" i="2" s="1"/>
  <c r="AZ546" i="2"/>
  <c r="BL546" i="2" s="1"/>
  <c r="AY546" i="2"/>
  <c r="BK546" i="2" s="1"/>
  <c r="AX546" i="2"/>
  <c r="BJ546" i="2" s="1"/>
  <c r="AW546" i="2"/>
  <c r="BI546" i="2" s="1"/>
  <c r="AJ546" i="2"/>
  <c r="V546" i="2"/>
  <c r="U546" i="2"/>
  <c r="I546" i="2"/>
  <c r="G546" i="2"/>
  <c r="H546" i="2" s="1"/>
  <c r="BG545" i="2"/>
  <c r="BF545" i="2"/>
  <c r="BR545" i="2" s="1"/>
  <c r="BE545" i="2"/>
  <c r="BQ545" i="2" s="1"/>
  <c r="BD545" i="2"/>
  <c r="BP545" i="2" s="1"/>
  <c r="BC545" i="2"/>
  <c r="BO545" i="2" s="1"/>
  <c r="BB545" i="2"/>
  <c r="BN545" i="2" s="1"/>
  <c r="BA545" i="2"/>
  <c r="BM545" i="2" s="1"/>
  <c r="AZ545" i="2"/>
  <c r="BL545" i="2" s="1"/>
  <c r="AY545" i="2"/>
  <c r="BK545" i="2" s="1"/>
  <c r="AX545" i="2"/>
  <c r="BJ545" i="2" s="1"/>
  <c r="AW545" i="2"/>
  <c r="BI545" i="2" s="1"/>
  <c r="AJ545" i="2"/>
  <c r="V545" i="2"/>
  <c r="U545" i="2"/>
  <c r="I545" i="2"/>
  <c r="G545" i="2"/>
  <c r="H545" i="2" s="1"/>
  <c r="BG544" i="2"/>
  <c r="BS544" i="2" s="1"/>
  <c r="BF544" i="2"/>
  <c r="BR544" i="2" s="1"/>
  <c r="BE544" i="2"/>
  <c r="BQ544" i="2" s="1"/>
  <c r="BD544" i="2"/>
  <c r="BP544" i="2" s="1"/>
  <c r="BC544" i="2"/>
  <c r="BO544" i="2" s="1"/>
  <c r="BB544" i="2"/>
  <c r="BN544" i="2" s="1"/>
  <c r="BA544" i="2"/>
  <c r="BM544" i="2" s="1"/>
  <c r="AZ544" i="2"/>
  <c r="BL544" i="2" s="1"/>
  <c r="AY544" i="2"/>
  <c r="BK544" i="2" s="1"/>
  <c r="AX544" i="2"/>
  <c r="BJ544" i="2" s="1"/>
  <c r="AW544" i="2"/>
  <c r="BI544" i="2" s="1"/>
  <c r="AJ544" i="2"/>
  <c r="V544" i="2"/>
  <c r="U544" i="2"/>
  <c r="I544" i="2"/>
  <c r="G544" i="2"/>
  <c r="H544" i="2" s="1"/>
  <c r="BG543" i="2"/>
  <c r="BS543" i="2" s="1"/>
  <c r="BF543" i="2"/>
  <c r="BR543" i="2" s="1"/>
  <c r="BE543" i="2"/>
  <c r="BQ543" i="2" s="1"/>
  <c r="BD543" i="2"/>
  <c r="BP543" i="2" s="1"/>
  <c r="BC543" i="2"/>
  <c r="BO543" i="2" s="1"/>
  <c r="BB543" i="2"/>
  <c r="BN543" i="2" s="1"/>
  <c r="BA543" i="2"/>
  <c r="BM543" i="2" s="1"/>
  <c r="AZ543" i="2"/>
  <c r="BL543" i="2" s="1"/>
  <c r="AY543" i="2"/>
  <c r="BK543" i="2" s="1"/>
  <c r="AX543" i="2"/>
  <c r="BJ543" i="2" s="1"/>
  <c r="AW543" i="2"/>
  <c r="BI543" i="2" s="1"/>
  <c r="AJ543" i="2"/>
  <c r="V543" i="2"/>
  <c r="U543" i="2"/>
  <c r="I543" i="2"/>
  <c r="G543" i="2"/>
  <c r="H543" i="2" s="1"/>
  <c r="BG542" i="2"/>
  <c r="BF542" i="2"/>
  <c r="BR542" i="2" s="1"/>
  <c r="BE542" i="2"/>
  <c r="BQ542" i="2" s="1"/>
  <c r="BD542" i="2"/>
  <c r="BP542" i="2" s="1"/>
  <c r="BC542" i="2"/>
  <c r="BO542" i="2" s="1"/>
  <c r="BB542" i="2"/>
  <c r="BN542" i="2" s="1"/>
  <c r="BA542" i="2"/>
  <c r="BM542" i="2" s="1"/>
  <c r="AZ542" i="2"/>
  <c r="BL542" i="2" s="1"/>
  <c r="AY542" i="2"/>
  <c r="BK542" i="2" s="1"/>
  <c r="AX542" i="2"/>
  <c r="BJ542" i="2" s="1"/>
  <c r="AW542" i="2"/>
  <c r="BI542" i="2" s="1"/>
  <c r="AJ542" i="2"/>
  <c r="V542" i="2"/>
  <c r="U542" i="2"/>
  <c r="I542" i="2"/>
  <c r="G542" i="2"/>
  <c r="H542" i="2" s="1"/>
  <c r="BG541" i="2"/>
  <c r="BS541" i="2" s="1"/>
  <c r="BF541" i="2"/>
  <c r="BR541" i="2" s="1"/>
  <c r="BE541" i="2"/>
  <c r="BQ541" i="2" s="1"/>
  <c r="BD541" i="2"/>
  <c r="BP541" i="2" s="1"/>
  <c r="BC541" i="2"/>
  <c r="BO541" i="2" s="1"/>
  <c r="BB541" i="2"/>
  <c r="BN541" i="2" s="1"/>
  <c r="BA541" i="2"/>
  <c r="BM541" i="2" s="1"/>
  <c r="AZ541" i="2"/>
  <c r="BL541" i="2" s="1"/>
  <c r="AY541" i="2"/>
  <c r="BK541" i="2" s="1"/>
  <c r="AX541" i="2"/>
  <c r="AW541" i="2"/>
  <c r="BI541" i="2" s="1"/>
  <c r="AJ541" i="2"/>
  <c r="V541" i="2"/>
  <c r="U541" i="2"/>
  <c r="I541" i="2"/>
  <c r="G541" i="2"/>
  <c r="H541" i="2" s="1"/>
  <c r="BG540" i="2"/>
  <c r="BS540" i="2" s="1"/>
  <c r="BF540" i="2"/>
  <c r="BR540" i="2" s="1"/>
  <c r="BE540" i="2"/>
  <c r="BQ540" i="2" s="1"/>
  <c r="BD540" i="2"/>
  <c r="BP540" i="2" s="1"/>
  <c r="BC540" i="2"/>
  <c r="BO540" i="2" s="1"/>
  <c r="BB540" i="2"/>
  <c r="BN540" i="2" s="1"/>
  <c r="BA540" i="2"/>
  <c r="BM540" i="2" s="1"/>
  <c r="AZ540" i="2"/>
  <c r="BL540" i="2" s="1"/>
  <c r="AY540" i="2"/>
  <c r="BK540" i="2" s="1"/>
  <c r="AX540" i="2"/>
  <c r="BJ540" i="2" s="1"/>
  <c r="AW540" i="2"/>
  <c r="BI540" i="2" s="1"/>
  <c r="AJ540" i="2"/>
  <c r="V540" i="2"/>
  <c r="U540" i="2"/>
  <c r="I540" i="2"/>
  <c r="G540" i="2"/>
  <c r="H540" i="2" s="1"/>
  <c r="BG539" i="2"/>
  <c r="BS539" i="2" s="1"/>
  <c r="BF539" i="2"/>
  <c r="BR539" i="2" s="1"/>
  <c r="BE539" i="2"/>
  <c r="BQ539" i="2" s="1"/>
  <c r="BD539" i="2"/>
  <c r="BP539" i="2" s="1"/>
  <c r="BC539" i="2"/>
  <c r="BO539" i="2" s="1"/>
  <c r="BB539" i="2"/>
  <c r="BN539" i="2" s="1"/>
  <c r="BA539" i="2"/>
  <c r="BM539" i="2" s="1"/>
  <c r="AZ539" i="2"/>
  <c r="BL539" i="2" s="1"/>
  <c r="AY539" i="2"/>
  <c r="BK539" i="2" s="1"/>
  <c r="AX539" i="2"/>
  <c r="BJ539" i="2" s="1"/>
  <c r="AW539" i="2"/>
  <c r="BI539" i="2" s="1"/>
  <c r="AJ539" i="2"/>
  <c r="V539" i="2"/>
  <c r="U539" i="2"/>
  <c r="I539" i="2"/>
  <c r="G539" i="2"/>
  <c r="H539" i="2" s="1"/>
  <c r="BG538" i="2"/>
  <c r="BS538" i="2" s="1"/>
  <c r="BF538" i="2"/>
  <c r="BR538" i="2" s="1"/>
  <c r="BE538" i="2"/>
  <c r="BQ538" i="2" s="1"/>
  <c r="BD538" i="2"/>
  <c r="BP538" i="2" s="1"/>
  <c r="BC538" i="2"/>
  <c r="BO538" i="2" s="1"/>
  <c r="BB538" i="2"/>
  <c r="BN538" i="2" s="1"/>
  <c r="BA538" i="2"/>
  <c r="BM538" i="2" s="1"/>
  <c r="AZ538" i="2"/>
  <c r="BL538" i="2" s="1"/>
  <c r="AY538" i="2"/>
  <c r="BK538" i="2" s="1"/>
  <c r="AX538" i="2"/>
  <c r="BJ538" i="2" s="1"/>
  <c r="AW538" i="2"/>
  <c r="BI538" i="2" s="1"/>
  <c r="AJ538" i="2"/>
  <c r="V538" i="2"/>
  <c r="U538" i="2"/>
  <c r="I538" i="2"/>
  <c r="G538" i="2"/>
  <c r="H538" i="2" s="1"/>
  <c r="BG537" i="2"/>
  <c r="BF537" i="2"/>
  <c r="BR537" i="2" s="1"/>
  <c r="BE537" i="2"/>
  <c r="BQ537" i="2" s="1"/>
  <c r="BD537" i="2"/>
  <c r="BP537" i="2" s="1"/>
  <c r="BC537" i="2"/>
  <c r="BO537" i="2" s="1"/>
  <c r="BB537" i="2"/>
  <c r="BN537" i="2" s="1"/>
  <c r="BA537" i="2"/>
  <c r="BM537" i="2" s="1"/>
  <c r="AZ537" i="2"/>
  <c r="BL537" i="2" s="1"/>
  <c r="AY537" i="2"/>
  <c r="BK537" i="2" s="1"/>
  <c r="AX537" i="2"/>
  <c r="BJ537" i="2" s="1"/>
  <c r="AW537" i="2"/>
  <c r="BI537" i="2" s="1"/>
  <c r="AJ537" i="2"/>
  <c r="V537" i="2"/>
  <c r="U537" i="2"/>
  <c r="I537" i="2"/>
  <c r="G537" i="2"/>
  <c r="H537" i="2" s="1"/>
  <c r="BG536" i="2"/>
  <c r="BF536" i="2"/>
  <c r="BR536" i="2" s="1"/>
  <c r="BE536" i="2"/>
  <c r="BQ536" i="2" s="1"/>
  <c r="BD536" i="2"/>
  <c r="BP536" i="2" s="1"/>
  <c r="BC536" i="2"/>
  <c r="BO536" i="2" s="1"/>
  <c r="BB536" i="2"/>
  <c r="BN536" i="2" s="1"/>
  <c r="BA536" i="2"/>
  <c r="BM536" i="2" s="1"/>
  <c r="AZ536" i="2"/>
  <c r="BL536" i="2" s="1"/>
  <c r="AY536" i="2"/>
  <c r="BK536" i="2" s="1"/>
  <c r="AX536" i="2"/>
  <c r="BJ536" i="2" s="1"/>
  <c r="AW536" i="2"/>
  <c r="BI536" i="2" s="1"/>
  <c r="AJ536" i="2"/>
  <c r="V536" i="2"/>
  <c r="U536" i="2"/>
  <c r="I536" i="2"/>
  <c r="G536" i="2"/>
  <c r="H536" i="2" s="1"/>
  <c r="BG535" i="2"/>
  <c r="BS535" i="2" s="1"/>
  <c r="BF535" i="2"/>
  <c r="BR535" i="2" s="1"/>
  <c r="BE535" i="2"/>
  <c r="BQ535" i="2" s="1"/>
  <c r="BD535" i="2"/>
  <c r="BP535" i="2" s="1"/>
  <c r="BC535" i="2"/>
  <c r="BO535" i="2" s="1"/>
  <c r="BB535" i="2"/>
  <c r="BN535" i="2" s="1"/>
  <c r="BA535" i="2"/>
  <c r="BM535" i="2" s="1"/>
  <c r="AZ535" i="2"/>
  <c r="BL535" i="2" s="1"/>
  <c r="AY535" i="2"/>
  <c r="BK535" i="2" s="1"/>
  <c r="AX535" i="2"/>
  <c r="BJ535" i="2" s="1"/>
  <c r="AW535" i="2"/>
  <c r="BI535" i="2" s="1"/>
  <c r="AJ535" i="2"/>
  <c r="V535" i="2"/>
  <c r="U535" i="2"/>
  <c r="I535" i="2"/>
  <c r="G535" i="2"/>
  <c r="H535" i="2" s="1"/>
  <c r="BG534" i="2"/>
  <c r="BS534" i="2" s="1"/>
  <c r="BD534" i="2"/>
  <c r="BP534" i="2" s="1"/>
  <c r="BC534" i="2"/>
  <c r="BO534" i="2" s="1"/>
  <c r="BB534" i="2"/>
  <c r="BN534" i="2" s="1"/>
  <c r="BA534" i="2"/>
  <c r="BM534" i="2" s="1"/>
  <c r="AJ534" i="2"/>
  <c r="V534" i="2"/>
  <c r="U534" i="2"/>
  <c r="I534" i="2"/>
  <c r="G534" i="2"/>
  <c r="H534" i="2" s="1"/>
  <c r="BG533" i="2"/>
  <c r="BF533" i="2"/>
  <c r="BR533" i="2" s="1"/>
  <c r="BE533" i="2"/>
  <c r="BQ533" i="2" s="1"/>
  <c r="BD533" i="2"/>
  <c r="BP533" i="2" s="1"/>
  <c r="BC533" i="2"/>
  <c r="BO533" i="2" s="1"/>
  <c r="BB533" i="2"/>
  <c r="BN533" i="2" s="1"/>
  <c r="BA533" i="2"/>
  <c r="BM533" i="2" s="1"/>
  <c r="AZ533" i="2"/>
  <c r="BL533" i="2" s="1"/>
  <c r="AY533" i="2"/>
  <c r="BK533" i="2" s="1"/>
  <c r="AX533" i="2"/>
  <c r="BJ533" i="2" s="1"/>
  <c r="AW533" i="2"/>
  <c r="BI533" i="2" s="1"/>
  <c r="AJ533" i="2"/>
  <c r="V533" i="2"/>
  <c r="U533" i="2"/>
  <c r="I533" i="2"/>
  <c r="G533" i="2"/>
  <c r="H533" i="2" s="1"/>
  <c r="BG532" i="2"/>
  <c r="BS532" i="2" s="1"/>
  <c r="BF532" i="2"/>
  <c r="BR532" i="2" s="1"/>
  <c r="BE532" i="2"/>
  <c r="BQ532" i="2" s="1"/>
  <c r="BD532" i="2"/>
  <c r="BP532" i="2" s="1"/>
  <c r="BC532" i="2"/>
  <c r="BO532" i="2" s="1"/>
  <c r="BB532" i="2"/>
  <c r="BN532" i="2" s="1"/>
  <c r="BA532" i="2"/>
  <c r="BM532" i="2" s="1"/>
  <c r="AZ532" i="2"/>
  <c r="BL532" i="2" s="1"/>
  <c r="AY532" i="2"/>
  <c r="BK532" i="2" s="1"/>
  <c r="AX532" i="2"/>
  <c r="BJ532" i="2" s="1"/>
  <c r="AW532" i="2"/>
  <c r="BI532" i="2" s="1"/>
  <c r="AJ532" i="2"/>
  <c r="V532" i="2"/>
  <c r="U532" i="2"/>
  <c r="I532" i="2"/>
  <c r="G532" i="2"/>
  <c r="H532" i="2" s="1"/>
  <c r="BG531" i="2"/>
  <c r="BS531" i="2" s="1"/>
  <c r="BF531" i="2"/>
  <c r="BR531" i="2" s="1"/>
  <c r="BE531" i="2"/>
  <c r="BQ531" i="2" s="1"/>
  <c r="BD531" i="2"/>
  <c r="BP531" i="2" s="1"/>
  <c r="BC531" i="2"/>
  <c r="BO531" i="2" s="1"/>
  <c r="BB531" i="2"/>
  <c r="BN531" i="2" s="1"/>
  <c r="BA531" i="2"/>
  <c r="BM531" i="2" s="1"/>
  <c r="AZ531" i="2"/>
  <c r="BL531" i="2" s="1"/>
  <c r="AY531" i="2"/>
  <c r="BK531" i="2" s="1"/>
  <c r="AX531" i="2"/>
  <c r="BJ531" i="2" s="1"/>
  <c r="AW531" i="2"/>
  <c r="BI531" i="2" s="1"/>
  <c r="AJ531" i="2"/>
  <c r="V531" i="2"/>
  <c r="U531" i="2"/>
  <c r="I531" i="2"/>
  <c r="G531" i="2"/>
  <c r="H531" i="2" s="1"/>
  <c r="BG530" i="2"/>
  <c r="BS530" i="2" s="1"/>
  <c r="BD530" i="2"/>
  <c r="BP530" i="2" s="1"/>
  <c r="BC530" i="2"/>
  <c r="BO530" i="2" s="1"/>
  <c r="BB530" i="2"/>
  <c r="BN530" i="2" s="1"/>
  <c r="BA530" i="2"/>
  <c r="BM530" i="2" s="1"/>
  <c r="AJ530" i="2"/>
  <c r="V530" i="2"/>
  <c r="U530" i="2"/>
  <c r="I530" i="2"/>
  <c r="G530" i="2"/>
  <c r="H530" i="2" s="1"/>
  <c r="BG529" i="2"/>
  <c r="BF529" i="2"/>
  <c r="BR529" i="2" s="1"/>
  <c r="BE529" i="2"/>
  <c r="BQ529" i="2" s="1"/>
  <c r="BD529" i="2"/>
  <c r="BP529" i="2" s="1"/>
  <c r="BC529" i="2"/>
  <c r="BO529" i="2" s="1"/>
  <c r="BB529" i="2"/>
  <c r="BN529" i="2" s="1"/>
  <c r="BA529" i="2"/>
  <c r="BM529" i="2" s="1"/>
  <c r="AZ529" i="2"/>
  <c r="BL529" i="2" s="1"/>
  <c r="AY529" i="2"/>
  <c r="BK529" i="2" s="1"/>
  <c r="AX529" i="2"/>
  <c r="BJ529" i="2" s="1"/>
  <c r="AW529" i="2"/>
  <c r="BI529" i="2" s="1"/>
  <c r="AJ529" i="2"/>
  <c r="V529" i="2"/>
  <c r="U529" i="2"/>
  <c r="I529" i="2"/>
  <c r="G529" i="2"/>
  <c r="H529" i="2" s="1"/>
  <c r="BG528" i="2"/>
  <c r="BS528" i="2" s="1"/>
  <c r="BD528" i="2"/>
  <c r="BP528" i="2" s="1"/>
  <c r="BC528" i="2"/>
  <c r="BO528" i="2" s="1"/>
  <c r="BB528" i="2"/>
  <c r="BN528" i="2" s="1"/>
  <c r="BA528" i="2"/>
  <c r="BM528" i="2" s="1"/>
  <c r="AJ528" i="2"/>
  <c r="V528" i="2"/>
  <c r="U528" i="2"/>
  <c r="I528" i="2"/>
  <c r="G528" i="2"/>
  <c r="H528" i="2" s="1"/>
  <c r="BG527" i="2"/>
  <c r="BS527" i="2" s="1"/>
  <c r="BD527" i="2"/>
  <c r="BP527" i="2" s="1"/>
  <c r="BC527" i="2"/>
  <c r="BO527" i="2" s="1"/>
  <c r="BB527" i="2"/>
  <c r="BN527" i="2" s="1"/>
  <c r="BA527" i="2"/>
  <c r="BM527" i="2" s="1"/>
  <c r="AJ527" i="2"/>
  <c r="V527" i="2"/>
  <c r="U527" i="2"/>
  <c r="I527" i="2"/>
  <c r="G527" i="2"/>
  <c r="H527" i="2" s="1"/>
  <c r="BG526" i="2"/>
  <c r="BS526" i="2" s="1"/>
  <c r="BF526" i="2"/>
  <c r="BR526" i="2" s="1"/>
  <c r="BE526" i="2"/>
  <c r="BQ526" i="2" s="1"/>
  <c r="BD526" i="2"/>
  <c r="BP526" i="2" s="1"/>
  <c r="BC526" i="2"/>
  <c r="BO526" i="2" s="1"/>
  <c r="BB526" i="2"/>
  <c r="BN526" i="2" s="1"/>
  <c r="BA526" i="2"/>
  <c r="BM526" i="2" s="1"/>
  <c r="AZ526" i="2"/>
  <c r="BL526" i="2" s="1"/>
  <c r="AY526" i="2"/>
  <c r="BK526" i="2" s="1"/>
  <c r="AX526" i="2"/>
  <c r="AW526" i="2"/>
  <c r="BI526" i="2" s="1"/>
  <c r="AJ526" i="2"/>
  <c r="V526" i="2"/>
  <c r="U526" i="2"/>
  <c r="I526" i="2"/>
  <c r="G526" i="2"/>
  <c r="H526" i="2" s="1"/>
  <c r="BG525" i="2"/>
  <c r="BF525" i="2"/>
  <c r="BR525" i="2" s="1"/>
  <c r="BE525" i="2"/>
  <c r="BQ525" i="2" s="1"/>
  <c r="CD525" i="2" s="1"/>
  <c r="BD525" i="2"/>
  <c r="BP525" i="2" s="1"/>
  <c r="BC525" i="2"/>
  <c r="BO525" i="2" s="1"/>
  <c r="BB525" i="2"/>
  <c r="BN525" i="2" s="1"/>
  <c r="BA525" i="2"/>
  <c r="BM525" i="2" s="1"/>
  <c r="AZ525" i="2"/>
  <c r="BL525" i="2" s="1"/>
  <c r="AY525" i="2"/>
  <c r="BK525" i="2" s="1"/>
  <c r="AX525" i="2"/>
  <c r="BJ525" i="2" s="1"/>
  <c r="AW525" i="2"/>
  <c r="BI525" i="2" s="1"/>
  <c r="AJ525" i="2"/>
  <c r="V525" i="2"/>
  <c r="U525" i="2"/>
  <c r="I525" i="2"/>
  <c r="G525" i="2"/>
  <c r="H525" i="2" s="1"/>
  <c r="BG524" i="2"/>
  <c r="BS524" i="2" s="1"/>
  <c r="BD524" i="2"/>
  <c r="BP524" i="2" s="1"/>
  <c r="BC524" i="2"/>
  <c r="BO524" i="2" s="1"/>
  <c r="BB524" i="2"/>
  <c r="BN524" i="2" s="1"/>
  <c r="BA524" i="2"/>
  <c r="BM524" i="2" s="1"/>
  <c r="AJ524" i="2"/>
  <c r="V524" i="2"/>
  <c r="U524" i="2"/>
  <c r="I524" i="2"/>
  <c r="G524" i="2"/>
  <c r="H524" i="2" s="1"/>
  <c r="BG523" i="2"/>
  <c r="BF523" i="2"/>
  <c r="BR523" i="2" s="1"/>
  <c r="BE523" i="2"/>
  <c r="BQ523" i="2" s="1"/>
  <c r="BD523" i="2"/>
  <c r="BP523" i="2" s="1"/>
  <c r="BC523" i="2"/>
  <c r="BO523" i="2" s="1"/>
  <c r="BB523" i="2"/>
  <c r="BN523" i="2" s="1"/>
  <c r="BA523" i="2"/>
  <c r="BM523" i="2" s="1"/>
  <c r="AZ523" i="2"/>
  <c r="BL523" i="2" s="1"/>
  <c r="AY523" i="2"/>
  <c r="BK523" i="2" s="1"/>
  <c r="AX523" i="2"/>
  <c r="BJ523" i="2" s="1"/>
  <c r="AW523" i="2"/>
  <c r="BI523" i="2" s="1"/>
  <c r="AJ523" i="2"/>
  <c r="V523" i="2"/>
  <c r="U523" i="2"/>
  <c r="I523" i="2"/>
  <c r="G523" i="2"/>
  <c r="H523" i="2" s="1"/>
  <c r="BG522" i="2"/>
  <c r="BS522" i="2" s="1"/>
  <c r="BF522" i="2"/>
  <c r="BR522" i="2" s="1"/>
  <c r="BE522" i="2"/>
  <c r="BQ522" i="2" s="1"/>
  <c r="BD522" i="2"/>
  <c r="BP522" i="2" s="1"/>
  <c r="BC522" i="2"/>
  <c r="BO522" i="2" s="1"/>
  <c r="BB522" i="2"/>
  <c r="BN522" i="2" s="1"/>
  <c r="BA522" i="2"/>
  <c r="BM522" i="2" s="1"/>
  <c r="AZ522" i="2"/>
  <c r="BL522" i="2" s="1"/>
  <c r="AY522" i="2"/>
  <c r="BK522" i="2" s="1"/>
  <c r="AX522" i="2"/>
  <c r="AW522" i="2"/>
  <c r="BI522" i="2" s="1"/>
  <c r="AJ522" i="2"/>
  <c r="V522" i="2"/>
  <c r="U522" i="2"/>
  <c r="I522" i="2"/>
  <c r="G522" i="2"/>
  <c r="H522" i="2" s="1"/>
  <c r="BG521" i="2"/>
  <c r="BF521" i="2"/>
  <c r="BR521" i="2" s="1"/>
  <c r="BE521" i="2"/>
  <c r="BQ521" i="2" s="1"/>
  <c r="BD521" i="2"/>
  <c r="BP521" i="2" s="1"/>
  <c r="BC521" i="2"/>
  <c r="BO521" i="2" s="1"/>
  <c r="BB521" i="2"/>
  <c r="BN521" i="2" s="1"/>
  <c r="BA521" i="2"/>
  <c r="BM521" i="2" s="1"/>
  <c r="AZ521" i="2"/>
  <c r="BL521" i="2" s="1"/>
  <c r="AY521" i="2"/>
  <c r="BK521" i="2" s="1"/>
  <c r="AX521" i="2"/>
  <c r="BJ521" i="2" s="1"/>
  <c r="AW521" i="2"/>
  <c r="BI521" i="2" s="1"/>
  <c r="AJ521" i="2"/>
  <c r="V521" i="2"/>
  <c r="U521" i="2"/>
  <c r="I521" i="2"/>
  <c r="G521" i="2"/>
  <c r="H521" i="2" s="1"/>
  <c r="BG520" i="2"/>
  <c r="BS520" i="2" s="1"/>
  <c r="BD520" i="2"/>
  <c r="BP520" i="2" s="1"/>
  <c r="BC520" i="2"/>
  <c r="BO520" i="2" s="1"/>
  <c r="BB520" i="2"/>
  <c r="BN520" i="2" s="1"/>
  <c r="BA520" i="2"/>
  <c r="BM520" i="2" s="1"/>
  <c r="AJ520" i="2"/>
  <c r="V520" i="2"/>
  <c r="U520" i="2"/>
  <c r="I520" i="2"/>
  <c r="G520" i="2"/>
  <c r="H520" i="2" s="1"/>
  <c r="BG519" i="2"/>
  <c r="BS519" i="2" s="1"/>
  <c r="BF519" i="2"/>
  <c r="BR519" i="2" s="1"/>
  <c r="BE519" i="2"/>
  <c r="BQ519" i="2" s="1"/>
  <c r="BD519" i="2"/>
  <c r="BP519" i="2" s="1"/>
  <c r="BC519" i="2"/>
  <c r="BO519" i="2" s="1"/>
  <c r="BB519" i="2"/>
  <c r="BN519" i="2" s="1"/>
  <c r="BA519" i="2"/>
  <c r="BM519" i="2" s="1"/>
  <c r="AZ519" i="2"/>
  <c r="BL519" i="2" s="1"/>
  <c r="AY519" i="2"/>
  <c r="BK519" i="2" s="1"/>
  <c r="AX519" i="2"/>
  <c r="BJ519" i="2" s="1"/>
  <c r="AW519" i="2"/>
  <c r="BI519" i="2" s="1"/>
  <c r="AJ519" i="2"/>
  <c r="V519" i="2"/>
  <c r="U519" i="2"/>
  <c r="I519" i="2"/>
  <c r="G519" i="2"/>
  <c r="H519" i="2" s="1"/>
  <c r="BG518" i="2"/>
  <c r="BS518" i="2" s="1"/>
  <c r="BD518" i="2"/>
  <c r="BP518" i="2" s="1"/>
  <c r="BC518" i="2"/>
  <c r="BO518" i="2" s="1"/>
  <c r="BB518" i="2"/>
  <c r="BN518" i="2" s="1"/>
  <c r="BA518" i="2"/>
  <c r="BM518" i="2" s="1"/>
  <c r="AJ518" i="2"/>
  <c r="V518" i="2"/>
  <c r="U518" i="2"/>
  <c r="I518" i="2"/>
  <c r="G518" i="2"/>
  <c r="H518" i="2" s="1"/>
  <c r="BG517" i="2"/>
  <c r="BF517" i="2"/>
  <c r="BR517" i="2" s="1"/>
  <c r="BE517" i="2"/>
  <c r="BQ517" i="2" s="1"/>
  <c r="CD517" i="2" s="1"/>
  <c r="BD517" i="2"/>
  <c r="BP517" i="2" s="1"/>
  <c r="BC517" i="2"/>
  <c r="BO517" i="2" s="1"/>
  <c r="BB517" i="2"/>
  <c r="BN517" i="2" s="1"/>
  <c r="BA517" i="2"/>
  <c r="BM517" i="2" s="1"/>
  <c r="AZ517" i="2"/>
  <c r="BL517" i="2" s="1"/>
  <c r="AY517" i="2"/>
  <c r="BK517" i="2" s="1"/>
  <c r="AX517" i="2"/>
  <c r="BJ517" i="2" s="1"/>
  <c r="AW517" i="2"/>
  <c r="BI517" i="2" s="1"/>
  <c r="AJ517" i="2"/>
  <c r="V517" i="2"/>
  <c r="U517" i="2"/>
  <c r="I517" i="2"/>
  <c r="G517" i="2"/>
  <c r="H517" i="2" s="1"/>
  <c r="BG516" i="2"/>
  <c r="BF516" i="2"/>
  <c r="BR516" i="2" s="1"/>
  <c r="BE516" i="2"/>
  <c r="BQ516" i="2" s="1"/>
  <c r="CD516" i="2" s="1"/>
  <c r="BD516" i="2"/>
  <c r="BP516" i="2" s="1"/>
  <c r="BC516" i="2"/>
  <c r="BO516" i="2" s="1"/>
  <c r="BB516" i="2"/>
  <c r="BN516" i="2" s="1"/>
  <c r="BA516" i="2"/>
  <c r="BM516" i="2" s="1"/>
  <c r="AZ516" i="2"/>
  <c r="BL516" i="2" s="1"/>
  <c r="AY516" i="2"/>
  <c r="BK516" i="2" s="1"/>
  <c r="AX516" i="2"/>
  <c r="BJ516" i="2" s="1"/>
  <c r="AW516" i="2"/>
  <c r="BI516" i="2" s="1"/>
  <c r="AJ516" i="2"/>
  <c r="V516" i="2"/>
  <c r="U516" i="2"/>
  <c r="I516" i="2"/>
  <c r="G516" i="2"/>
  <c r="H516" i="2" s="1"/>
  <c r="BG515" i="2"/>
  <c r="BS515" i="2" s="1"/>
  <c r="BF515" i="2"/>
  <c r="BR515" i="2" s="1"/>
  <c r="BE515" i="2"/>
  <c r="BQ515" i="2" s="1"/>
  <c r="CD515" i="2" s="1"/>
  <c r="BD515" i="2"/>
  <c r="BP515" i="2" s="1"/>
  <c r="BC515" i="2"/>
  <c r="BO515" i="2" s="1"/>
  <c r="BB515" i="2"/>
  <c r="BN515" i="2" s="1"/>
  <c r="BA515" i="2"/>
  <c r="BM515" i="2" s="1"/>
  <c r="AZ515" i="2"/>
  <c r="BL515" i="2" s="1"/>
  <c r="AY515" i="2"/>
  <c r="BK515" i="2" s="1"/>
  <c r="AX515" i="2"/>
  <c r="BJ515" i="2" s="1"/>
  <c r="AW515" i="2"/>
  <c r="BI515" i="2" s="1"/>
  <c r="AJ515" i="2"/>
  <c r="V515" i="2"/>
  <c r="U515" i="2"/>
  <c r="I515" i="2"/>
  <c r="G515" i="2"/>
  <c r="H515" i="2" s="1"/>
  <c r="BG514" i="2"/>
  <c r="BS514" i="2" s="1"/>
  <c r="BD514" i="2"/>
  <c r="BP514" i="2" s="1"/>
  <c r="BC514" i="2"/>
  <c r="BO514" i="2" s="1"/>
  <c r="BB514" i="2"/>
  <c r="BN514" i="2" s="1"/>
  <c r="BA514" i="2"/>
  <c r="BM514" i="2" s="1"/>
  <c r="AJ514" i="2"/>
  <c r="V514" i="2"/>
  <c r="U514" i="2"/>
  <c r="I514" i="2"/>
  <c r="G514" i="2"/>
  <c r="H514" i="2" s="1"/>
  <c r="BG513" i="2"/>
  <c r="BS513" i="2" s="1"/>
  <c r="BD513" i="2"/>
  <c r="BP513" i="2" s="1"/>
  <c r="BC513" i="2"/>
  <c r="BO513" i="2" s="1"/>
  <c r="BB513" i="2"/>
  <c r="BN513" i="2" s="1"/>
  <c r="BA513" i="2"/>
  <c r="BM513" i="2" s="1"/>
  <c r="AJ513" i="2"/>
  <c r="V513" i="2"/>
  <c r="U513" i="2"/>
  <c r="I513" i="2"/>
  <c r="G513" i="2"/>
  <c r="H513" i="2" s="1"/>
  <c r="BG512" i="2"/>
  <c r="BF512" i="2"/>
  <c r="BR512" i="2" s="1"/>
  <c r="BE512" i="2"/>
  <c r="BQ512" i="2" s="1"/>
  <c r="BD512" i="2"/>
  <c r="BP512" i="2" s="1"/>
  <c r="BC512" i="2"/>
  <c r="BO512" i="2" s="1"/>
  <c r="BB512" i="2"/>
  <c r="BN512" i="2" s="1"/>
  <c r="BA512" i="2"/>
  <c r="BM512" i="2" s="1"/>
  <c r="AZ512" i="2"/>
  <c r="BL512" i="2" s="1"/>
  <c r="AY512" i="2"/>
  <c r="BK512" i="2" s="1"/>
  <c r="AX512" i="2"/>
  <c r="BJ512" i="2" s="1"/>
  <c r="AW512" i="2"/>
  <c r="BI512" i="2" s="1"/>
  <c r="AJ512" i="2"/>
  <c r="V512" i="2"/>
  <c r="U512" i="2"/>
  <c r="I512" i="2"/>
  <c r="G512" i="2"/>
  <c r="H512" i="2" s="1"/>
  <c r="BG511" i="2"/>
  <c r="BF511" i="2"/>
  <c r="BR511" i="2" s="1"/>
  <c r="BE511" i="2"/>
  <c r="BQ511" i="2" s="1"/>
  <c r="BD511" i="2"/>
  <c r="BP511" i="2" s="1"/>
  <c r="BC511" i="2"/>
  <c r="BO511" i="2" s="1"/>
  <c r="BB511" i="2"/>
  <c r="BN511" i="2" s="1"/>
  <c r="BA511" i="2"/>
  <c r="BM511" i="2" s="1"/>
  <c r="AZ511" i="2"/>
  <c r="BL511" i="2" s="1"/>
  <c r="AY511" i="2"/>
  <c r="BK511" i="2" s="1"/>
  <c r="AX511" i="2"/>
  <c r="BJ511" i="2" s="1"/>
  <c r="AW511" i="2"/>
  <c r="BI511" i="2" s="1"/>
  <c r="AJ511" i="2"/>
  <c r="V511" i="2"/>
  <c r="U511" i="2"/>
  <c r="I511" i="2"/>
  <c r="G511" i="2"/>
  <c r="H511" i="2" s="1"/>
  <c r="BG510" i="2"/>
  <c r="BS510" i="2" s="1"/>
  <c r="BD510" i="2"/>
  <c r="BP510" i="2" s="1"/>
  <c r="BC510" i="2"/>
  <c r="BO510" i="2" s="1"/>
  <c r="BB510" i="2"/>
  <c r="BN510" i="2" s="1"/>
  <c r="BA510" i="2"/>
  <c r="BM510" i="2" s="1"/>
  <c r="AJ510" i="2"/>
  <c r="V510" i="2"/>
  <c r="U510" i="2"/>
  <c r="I510" i="2"/>
  <c r="G510" i="2"/>
  <c r="H510" i="2" s="1"/>
  <c r="BG509" i="2"/>
  <c r="BF509" i="2"/>
  <c r="BR509" i="2" s="1"/>
  <c r="BE509" i="2"/>
  <c r="BQ509" i="2" s="1"/>
  <c r="BD509" i="2"/>
  <c r="BP509" i="2" s="1"/>
  <c r="BC509" i="2"/>
  <c r="BO509" i="2" s="1"/>
  <c r="BB509" i="2"/>
  <c r="BN509" i="2" s="1"/>
  <c r="BA509" i="2"/>
  <c r="BM509" i="2" s="1"/>
  <c r="AZ509" i="2"/>
  <c r="BL509" i="2" s="1"/>
  <c r="AY509" i="2"/>
  <c r="BK509" i="2" s="1"/>
  <c r="AX509" i="2"/>
  <c r="BJ509" i="2" s="1"/>
  <c r="AW509" i="2"/>
  <c r="BI509" i="2" s="1"/>
  <c r="AJ509" i="2"/>
  <c r="V509" i="2"/>
  <c r="U509" i="2"/>
  <c r="I509" i="2"/>
  <c r="G509" i="2"/>
  <c r="H509" i="2" s="1"/>
  <c r="BG508" i="2"/>
  <c r="BF508" i="2"/>
  <c r="BR508" i="2" s="1"/>
  <c r="BE508" i="2"/>
  <c r="BQ508" i="2" s="1"/>
  <c r="BD508" i="2"/>
  <c r="BP508" i="2" s="1"/>
  <c r="BC508" i="2"/>
  <c r="BO508" i="2" s="1"/>
  <c r="BB508" i="2"/>
  <c r="BN508" i="2" s="1"/>
  <c r="BA508" i="2"/>
  <c r="BM508" i="2" s="1"/>
  <c r="AZ508" i="2"/>
  <c r="BL508" i="2" s="1"/>
  <c r="AY508" i="2"/>
  <c r="BK508" i="2" s="1"/>
  <c r="AX508" i="2"/>
  <c r="BJ508" i="2" s="1"/>
  <c r="AW508" i="2"/>
  <c r="BI508" i="2" s="1"/>
  <c r="AJ508" i="2"/>
  <c r="V508" i="2"/>
  <c r="U508" i="2"/>
  <c r="I508" i="2"/>
  <c r="G508" i="2"/>
  <c r="H508" i="2" s="1"/>
  <c r="BG507" i="2"/>
  <c r="BS507" i="2" s="1"/>
  <c r="BF507" i="2"/>
  <c r="BR507" i="2" s="1"/>
  <c r="BE507" i="2"/>
  <c r="BQ507" i="2" s="1"/>
  <c r="BD507" i="2"/>
  <c r="BP507" i="2" s="1"/>
  <c r="BC507" i="2"/>
  <c r="BO507" i="2" s="1"/>
  <c r="BB507" i="2"/>
  <c r="BN507" i="2" s="1"/>
  <c r="BA507" i="2"/>
  <c r="BM507" i="2" s="1"/>
  <c r="AZ507" i="2"/>
  <c r="BL507" i="2" s="1"/>
  <c r="AY507" i="2"/>
  <c r="BK507" i="2" s="1"/>
  <c r="AX507" i="2"/>
  <c r="BJ507" i="2" s="1"/>
  <c r="AW507" i="2"/>
  <c r="BI507" i="2" s="1"/>
  <c r="AJ507" i="2"/>
  <c r="V507" i="2"/>
  <c r="U507" i="2"/>
  <c r="I507" i="2"/>
  <c r="G507" i="2"/>
  <c r="H507" i="2" s="1"/>
  <c r="BG506" i="2"/>
  <c r="BF506" i="2"/>
  <c r="BR506" i="2" s="1"/>
  <c r="BE506" i="2"/>
  <c r="BQ506" i="2" s="1"/>
  <c r="BD506" i="2"/>
  <c r="BP506" i="2" s="1"/>
  <c r="BC506" i="2"/>
  <c r="BO506" i="2" s="1"/>
  <c r="BB506" i="2"/>
  <c r="BN506" i="2" s="1"/>
  <c r="BA506" i="2"/>
  <c r="BM506" i="2" s="1"/>
  <c r="AZ506" i="2"/>
  <c r="BL506" i="2" s="1"/>
  <c r="AY506" i="2"/>
  <c r="BK506" i="2" s="1"/>
  <c r="AX506" i="2"/>
  <c r="BJ506" i="2" s="1"/>
  <c r="AW506" i="2"/>
  <c r="BI506" i="2" s="1"/>
  <c r="AJ506" i="2"/>
  <c r="V506" i="2"/>
  <c r="U506" i="2"/>
  <c r="I506" i="2"/>
  <c r="G506" i="2"/>
  <c r="H506" i="2" s="1"/>
  <c r="BG505" i="2"/>
  <c r="BF505" i="2"/>
  <c r="BR505" i="2" s="1"/>
  <c r="BE505" i="2"/>
  <c r="BQ505" i="2" s="1"/>
  <c r="BD505" i="2"/>
  <c r="BP505" i="2" s="1"/>
  <c r="BC505" i="2"/>
  <c r="BO505" i="2" s="1"/>
  <c r="BB505" i="2"/>
  <c r="BN505" i="2" s="1"/>
  <c r="BA505" i="2"/>
  <c r="BM505" i="2" s="1"/>
  <c r="AZ505" i="2"/>
  <c r="BL505" i="2" s="1"/>
  <c r="AY505" i="2"/>
  <c r="BK505" i="2" s="1"/>
  <c r="AX505" i="2"/>
  <c r="BJ505" i="2" s="1"/>
  <c r="AW505" i="2"/>
  <c r="BI505" i="2" s="1"/>
  <c r="AJ505" i="2"/>
  <c r="V505" i="2"/>
  <c r="U505" i="2"/>
  <c r="I505" i="2"/>
  <c r="G505" i="2"/>
  <c r="H505" i="2" s="1"/>
  <c r="BG504" i="2"/>
  <c r="BF504" i="2"/>
  <c r="BR504" i="2" s="1"/>
  <c r="BE504" i="2"/>
  <c r="BQ504" i="2" s="1"/>
  <c r="BD504" i="2"/>
  <c r="BP504" i="2" s="1"/>
  <c r="BC504" i="2"/>
  <c r="BO504" i="2" s="1"/>
  <c r="BB504" i="2"/>
  <c r="BN504" i="2" s="1"/>
  <c r="BA504" i="2"/>
  <c r="BM504" i="2" s="1"/>
  <c r="AZ504" i="2"/>
  <c r="BL504" i="2" s="1"/>
  <c r="AY504" i="2"/>
  <c r="BK504" i="2" s="1"/>
  <c r="AX504" i="2"/>
  <c r="BJ504" i="2" s="1"/>
  <c r="AW504" i="2"/>
  <c r="BI504" i="2" s="1"/>
  <c r="AJ504" i="2"/>
  <c r="V504" i="2"/>
  <c r="U504" i="2"/>
  <c r="I504" i="2"/>
  <c r="G504" i="2"/>
  <c r="H504" i="2" s="1"/>
  <c r="BG503" i="2"/>
  <c r="BF503" i="2"/>
  <c r="BR503" i="2" s="1"/>
  <c r="BE503" i="2"/>
  <c r="BQ503" i="2" s="1"/>
  <c r="BD503" i="2"/>
  <c r="BP503" i="2" s="1"/>
  <c r="BC503" i="2"/>
  <c r="BO503" i="2" s="1"/>
  <c r="BB503" i="2"/>
  <c r="BN503" i="2" s="1"/>
  <c r="BA503" i="2"/>
  <c r="BM503" i="2" s="1"/>
  <c r="AZ503" i="2"/>
  <c r="BL503" i="2" s="1"/>
  <c r="AY503" i="2"/>
  <c r="BK503" i="2" s="1"/>
  <c r="AX503" i="2"/>
  <c r="BJ503" i="2" s="1"/>
  <c r="AW503" i="2"/>
  <c r="BI503" i="2" s="1"/>
  <c r="AJ503" i="2"/>
  <c r="V503" i="2"/>
  <c r="U503" i="2"/>
  <c r="I503" i="2"/>
  <c r="G503" i="2"/>
  <c r="H503" i="2" s="1"/>
  <c r="BG502" i="2"/>
  <c r="BF502" i="2"/>
  <c r="BR502" i="2" s="1"/>
  <c r="BE502" i="2"/>
  <c r="BQ502" i="2" s="1"/>
  <c r="BD502" i="2"/>
  <c r="BP502" i="2" s="1"/>
  <c r="BC502" i="2"/>
  <c r="BO502" i="2" s="1"/>
  <c r="BB502" i="2"/>
  <c r="BN502" i="2" s="1"/>
  <c r="BA502" i="2"/>
  <c r="BM502" i="2" s="1"/>
  <c r="AZ502" i="2"/>
  <c r="BL502" i="2" s="1"/>
  <c r="AY502" i="2"/>
  <c r="BK502" i="2" s="1"/>
  <c r="AX502" i="2"/>
  <c r="BJ502" i="2" s="1"/>
  <c r="AW502" i="2"/>
  <c r="BI502" i="2" s="1"/>
  <c r="AJ502" i="2"/>
  <c r="U502" i="2"/>
  <c r="I502" i="2"/>
  <c r="G502" i="2"/>
  <c r="H502" i="2" s="1"/>
  <c r="BG501" i="2"/>
  <c r="BF501" i="2"/>
  <c r="BR501" i="2" s="1"/>
  <c r="BE501" i="2"/>
  <c r="BQ501" i="2" s="1"/>
  <c r="CD501" i="2" s="1"/>
  <c r="BD501" i="2"/>
  <c r="BP501" i="2" s="1"/>
  <c r="BC501" i="2"/>
  <c r="BO501" i="2" s="1"/>
  <c r="BB501" i="2"/>
  <c r="BN501" i="2" s="1"/>
  <c r="BA501" i="2"/>
  <c r="BM501" i="2" s="1"/>
  <c r="AZ501" i="2"/>
  <c r="BL501" i="2" s="1"/>
  <c r="AY501" i="2"/>
  <c r="BK501" i="2" s="1"/>
  <c r="AX501" i="2"/>
  <c r="BJ501" i="2" s="1"/>
  <c r="AW501" i="2"/>
  <c r="BI501" i="2" s="1"/>
  <c r="AJ501" i="2"/>
  <c r="U501" i="2"/>
  <c r="I501" i="2"/>
  <c r="G501" i="2"/>
  <c r="H501" i="2" s="1"/>
  <c r="BG500" i="2"/>
  <c r="BF500" i="2"/>
  <c r="BR500" i="2" s="1"/>
  <c r="BE500" i="2"/>
  <c r="BQ500" i="2" s="1"/>
  <c r="BD500" i="2"/>
  <c r="BP500" i="2" s="1"/>
  <c r="BC500" i="2"/>
  <c r="BO500" i="2" s="1"/>
  <c r="BB500" i="2"/>
  <c r="BN500" i="2" s="1"/>
  <c r="BA500" i="2"/>
  <c r="BM500" i="2" s="1"/>
  <c r="AZ500" i="2"/>
  <c r="BL500" i="2" s="1"/>
  <c r="AY500" i="2"/>
  <c r="BK500" i="2" s="1"/>
  <c r="AX500" i="2"/>
  <c r="BJ500" i="2" s="1"/>
  <c r="AW500" i="2"/>
  <c r="BI500" i="2" s="1"/>
  <c r="AJ500" i="2"/>
  <c r="U500" i="2"/>
  <c r="I500" i="2"/>
  <c r="G500" i="2"/>
  <c r="H500" i="2" s="1"/>
  <c r="BG499" i="2"/>
  <c r="BF499" i="2"/>
  <c r="BR499" i="2" s="1"/>
  <c r="BE499" i="2"/>
  <c r="BQ499" i="2" s="1"/>
  <c r="BD499" i="2"/>
  <c r="BP499" i="2" s="1"/>
  <c r="BC499" i="2"/>
  <c r="BO499" i="2" s="1"/>
  <c r="BB499" i="2"/>
  <c r="BN499" i="2" s="1"/>
  <c r="BA499" i="2"/>
  <c r="BM499" i="2" s="1"/>
  <c r="AZ499" i="2"/>
  <c r="BL499" i="2" s="1"/>
  <c r="AY499" i="2"/>
  <c r="BK499" i="2" s="1"/>
  <c r="AX499" i="2"/>
  <c r="BJ499" i="2" s="1"/>
  <c r="AW499" i="2"/>
  <c r="BI499" i="2" s="1"/>
  <c r="AJ499" i="2"/>
  <c r="U499" i="2"/>
  <c r="I499" i="2"/>
  <c r="G499" i="2"/>
  <c r="H499" i="2" s="1"/>
  <c r="BG498" i="2"/>
  <c r="BF498" i="2"/>
  <c r="BR498" i="2" s="1"/>
  <c r="BE498" i="2"/>
  <c r="BQ498" i="2" s="1"/>
  <c r="CD498" i="2" s="1"/>
  <c r="BD498" i="2"/>
  <c r="BP498" i="2" s="1"/>
  <c r="BC498" i="2"/>
  <c r="BO498" i="2" s="1"/>
  <c r="BB498" i="2"/>
  <c r="BN498" i="2" s="1"/>
  <c r="BA498" i="2"/>
  <c r="BM498" i="2" s="1"/>
  <c r="AZ498" i="2"/>
  <c r="BL498" i="2" s="1"/>
  <c r="AY498" i="2"/>
  <c r="BK498" i="2" s="1"/>
  <c r="AX498" i="2"/>
  <c r="BJ498" i="2" s="1"/>
  <c r="AW498" i="2"/>
  <c r="BI498" i="2" s="1"/>
  <c r="AJ498" i="2"/>
  <c r="U498" i="2"/>
  <c r="I498" i="2"/>
  <c r="G498" i="2"/>
  <c r="H498" i="2" s="1"/>
  <c r="BG497" i="2"/>
  <c r="BF497" i="2"/>
  <c r="BR497" i="2" s="1"/>
  <c r="BE497" i="2"/>
  <c r="BQ497" i="2" s="1"/>
  <c r="BD497" i="2"/>
  <c r="BP497" i="2" s="1"/>
  <c r="BC497" i="2"/>
  <c r="BO497" i="2" s="1"/>
  <c r="BB497" i="2"/>
  <c r="BN497" i="2" s="1"/>
  <c r="BA497" i="2"/>
  <c r="BM497" i="2" s="1"/>
  <c r="AZ497" i="2"/>
  <c r="BL497" i="2" s="1"/>
  <c r="AY497" i="2"/>
  <c r="BK497" i="2" s="1"/>
  <c r="AX497" i="2"/>
  <c r="BJ497" i="2" s="1"/>
  <c r="AW497" i="2"/>
  <c r="BI497" i="2" s="1"/>
  <c r="AJ497" i="2"/>
  <c r="U497" i="2"/>
  <c r="I497" i="2"/>
  <c r="G497" i="2"/>
  <c r="H497" i="2" s="1"/>
  <c r="BG496" i="2"/>
  <c r="BS496" i="2" s="1"/>
  <c r="BF496" i="2"/>
  <c r="BR496" i="2" s="1"/>
  <c r="BE496" i="2"/>
  <c r="BQ496" i="2" s="1"/>
  <c r="CD496" i="2" s="1"/>
  <c r="BD496" i="2"/>
  <c r="BP496" i="2" s="1"/>
  <c r="BC496" i="2"/>
  <c r="BO496" i="2" s="1"/>
  <c r="BB496" i="2"/>
  <c r="BN496" i="2" s="1"/>
  <c r="BA496" i="2"/>
  <c r="BM496" i="2" s="1"/>
  <c r="AZ496" i="2"/>
  <c r="BL496" i="2" s="1"/>
  <c r="AY496" i="2"/>
  <c r="BK496" i="2" s="1"/>
  <c r="AX496" i="2"/>
  <c r="BJ496" i="2" s="1"/>
  <c r="AW496" i="2"/>
  <c r="BI496" i="2" s="1"/>
  <c r="AJ496" i="2"/>
  <c r="U496" i="2"/>
  <c r="I496" i="2"/>
  <c r="G496" i="2"/>
  <c r="H496" i="2" s="1"/>
  <c r="BG495" i="2"/>
  <c r="BF495" i="2"/>
  <c r="BR495" i="2" s="1"/>
  <c r="BE495" i="2"/>
  <c r="BQ495" i="2" s="1"/>
  <c r="BD495" i="2"/>
  <c r="BP495" i="2" s="1"/>
  <c r="BC495" i="2"/>
  <c r="BO495" i="2" s="1"/>
  <c r="BB495" i="2"/>
  <c r="BN495" i="2" s="1"/>
  <c r="BA495" i="2"/>
  <c r="BM495" i="2" s="1"/>
  <c r="AZ495" i="2"/>
  <c r="BL495" i="2" s="1"/>
  <c r="AY495" i="2"/>
  <c r="BK495" i="2" s="1"/>
  <c r="AX495" i="2"/>
  <c r="BJ495" i="2" s="1"/>
  <c r="AW495" i="2"/>
  <c r="BI495" i="2" s="1"/>
  <c r="AJ495" i="2"/>
  <c r="U495" i="2"/>
  <c r="I495" i="2"/>
  <c r="G495" i="2"/>
  <c r="H495" i="2" s="1"/>
  <c r="BG494" i="2"/>
  <c r="BS494" i="2" s="1"/>
  <c r="BF494" i="2"/>
  <c r="BR494" i="2" s="1"/>
  <c r="BE494" i="2"/>
  <c r="BQ494" i="2" s="1"/>
  <c r="BD494" i="2"/>
  <c r="BP494" i="2" s="1"/>
  <c r="BC494" i="2"/>
  <c r="BO494" i="2" s="1"/>
  <c r="BB494" i="2"/>
  <c r="BN494" i="2" s="1"/>
  <c r="BA494" i="2"/>
  <c r="BM494" i="2" s="1"/>
  <c r="AZ494" i="2"/>
  <c r="BL494" i="2" s="1"/>
  <c r="AY494" i="2"/>
  <c r="BK494" i="2" s="1"/>
  <c r="AX494" i="2"/>
  <c r="BJ494" i="2" s="1"/>
  <c r="AW494" i="2"/>
  <c r="BI494" i="2" s="1"/>
  <c r="AJ494" i="2"/>
  <c r="U494" i="2"/>
  <c r="I494" i="2"/>
  <c r="G494" i="2"/>
  <c r="H494" i="2" s="1"/>
  <c r="BG493" i="2"/>
  <c r="BF493" i="2"/>
  <c r="BR493" i="2" s="1"/>
  <c r="BE493" i="2"/>
  <c r="BQ493" i="2" s="1"/>
  <c r="CD493" i="2" s="1"/>
  <c r="BD493" i="2"/>
  <c r="BP493" i="2" s="1"/>
  <c r="BC493" i="2"/>
  <c r="BO493" i="2" s="1"/>
  <c r="BB493" i="2"/>
  <c r="BN493" i="2" s="1"/>
  <c r="BA493" i="2"/>
  <c r="BM493" i="2" s="1"/>
  <c r="AZ493" i="2"/>
  <c r="BL493" i="2" s="1"/>
  <c r="AY493" i="2"/>
  <c r="BK493" i="2" s="1"/>
  <c r="AX493" i="2"/>
  <c r="BJ493" i="2" s="1"/>
  <c r="AW493" i="2"/>
  <c r="BI493" i="2" s="1"/>
  <c r="AJ493" i="2"/>
  <c r="U493" i="2"/>
  <c r="I493" i="2"/>
  <c r="G493" i="2"/>
  <c r="H493" i="2" s="1"/>
  <c r="BG492" i="2"/>
  <c r="BS492" i="2" s="1"/>
  <c r="BF492" i="2"/>
  <c r="BR492" i="2" s="1"/>
  <c r="BE492" i="2"/>
  <c r="BQ492" i="2" s="1"/>
  <c r="BD492" i="2"/>
  <c r="BP492" i="2" s="1"/>
  <c r="BC492" i="2"/>
  <c r="BO492" i="2" s="1"/>
  <c r="BB492" i="2"/>
  <c r="BN492" i="2" s="1"/>
  <c r="BA492" i="2"/>
  <c r="BM492" i="2" s="1"/>
  <c r="AZ492" i="2"/>
  <c r="BL492" i="2" s="1"/>
  <c r="AY492" i="2"/>
  <c r="BK492" i="2" s="1"/>
  <c r="AX492" i="2"/>
  <c r="BJ492" i="2" s="1"/>
  <c r="AW492" i="2"/>
  <c r="BI492" i="2" s="1"/>
  <c r="AJ492" i="2"/>
  <c r="U492" i="2"/>
  <c r="I492" i="2"/>
  <c r="G492" i="2"/>
  <c r="H492" i="2" s="1"/>
  <c r="BG491" i="2"/>
  <c r="BS491" i="2" s="1"/>
  <c r="BF491" i="2"/>
  <c r="BR491" i="2" s="1"/>
  <c r="BE491" i="2"/>
  <c r="BQ491" i="2" s="1"/>
  <c r="BD491" i="2"/>
  <c r="BP491" i="2" s="1"/>
  <c r="BC491" i="2"/>
  <c r="BO491" i="2" s="1"/>
  <c r="BB491" i="2"/>
  <c r="BN491" i="2" s="1"/>
  <c r="BA491" i="2"/>
  <c r="BM491" i="2" s="1"/>
  <c r="AZ491" i="2"/>
  <c r="BL491" i="2" s="1"/>
  <c r="AY491" i="2"/>
  <c r="BK491" i="2" s="1"/>
  <c r="AX491" i="2"/>
  <c r="BJ491" i="2" s="1"/>
  <c r="AW491" i="2"/>
  <c r="BI491" i="2" s="1"/>
  <c r="AJ491" i="2"/>
  <c r="U491" i="2"/>
  <c r="I491" i="2"/>
  <c r="G491" i="2"/>
  <c r="H491" i="2" s="1"/>
  <c r="BG490" i="2"/>
  <c r="BS490" i="2" s="1"/>
  <c r="BF490" i="2"/>
  <c r="BR490" i="2" s="1"/>
  <c r="BE490" i="2"/>
  <c r="BQ490" i="2" s="1"/>
  <c r="CD490" i="2" s="1"/>
  <c r="BD490" i="2"/>
  <c r="BP490" i="2" s="1"/>
  <c r="BC490" i="2"/>
  <c r="BO490" i="2" s="1"/>
  <c r="BB490" i="2"/>
  <c r="BN490" i="2" s="1"/>
  <c r="BA490" i="2"/>
  <c r="BM490" i="2" s="1"/>
  <c r="AZ490" i="2"/>
  <c r="BL490" i="2" s="1"/>
  <c r="AY490" i="2"/>
  <c r="BK490" i="2" s="1"/>
  <c r="AX490" i="2"/>
  <c r="BJ490" i="2" s="1"/>
  <c r="AW490" i="2"/>
  <c r="BI490" i="2" s="1"/>
  <c r="AJ490" i="2"/>
  <c r="U490" i="2"/>
  <c r="I490" i="2"/>
  <c r="G490" i="2"/>
  <c r="H490" i="2" s="1"/>
  <c r="BG489" i="2"/>
  <c r="BF489" i="2"/>
  <c r="BR489" i="2" s="1"/>
  <c r="BE489" i="2"/>
  <c r="BQ489" i="2" s="1"/>
  <c r="BD489" i="2"/>
  <c r="BP489" i="2" s="1"/>
  <c r="BC489" i="2"/>
  <c r="BO489" i="2" s="1"/>
  <c r="BB489" i="2"/>
  <c r="BN489" i="2" s="1"/>
  <c r="BA489" i="2"/>
  <c r="BM489" i="2" s="1"/>
  <c r="AZ489" i="2"/>
  <c r="BL489" i="2" s="1"/>
  <c r="AY489" i="2"/>
  <c r="BK489" i="2" s="1"/>
  <c r="AX489" i="2"/>
  <c r="BJ489" i="2" s="1"/>
  <c r="AW489" i="2"/>
  <c r="BI489" i="2" s="1"/>
  <c r="AJ489" i="2"/>
  <c r="U489" i="2"/>
  <c r="I489" i="2"/>
  <c r="G489" i="2"/>
  <c r="H489" i="2" s="1"/>
  <c r="BG488" i="2"/>
  <c r="BS488" i="2" s="1"/>
  <c r="BF488" i="2"/>
  <c r="BR488" i="2" s="1"/>
  <c r="BE488" i="2"/>
  <c r="BQ488" i="2" s="1"/>
  <c r="CD488" i="2" s="1"/>
  <c r="BD488" i="2"/>
  <c r="BP488" i="2" s="1"/>
  <c r="BC488" i="2"/>
  <c r="BO488" i="2" s="1"/>
  <c r="BB488" i="2"/>
  <c r="BN488" i="2" s="1"/>
  <c r="BA488" i="2"/>
  <c r="BM488" i="2" s="1"/>
  <c r="AZ488" i="2"/>
  <c r="BL488" i="2" s="1"/>
  <c r="AY488" i="2"/>
  <c r="BK488" i="2" s="1"/>
  <c r="AX488" i="2"/>
  <c r="BJ488" i="2" s="1"/>
  <c r="AW488" i="2"/>
  <c r="BI488" i="2" s="1"/>
  <c r="AJ488" i="2"/>
  <c r="U488" i="2"/>
  <c r="I488" i="2"/>
  <c r="G488" i="2"/>
  <c r="H488" i="2" s="1"/>
  <c r="BG487" i="2"/>
  <c r="BF487" i="2"/>
  <c r="BR487" i="2" s="1"/>
  <c r="BE487" i="2"/>
  <c r="BQ487" i="2" s="1"/>
  <c r="CD487" i="2" s="1"/>
  <c r="BD487" i="2"/>
  <c r="BP487" i="2" s="1"/>
  <c r="BC487" i="2"/>
  <c r="BO487" i="2" s="1"/>
  <c r="BB487" i="2"/>
  <c r="BN487" i="2" s="1"/>
  <c r="BA487" i="2"/>
  <c r="BM487" i="2" s="1"/>
  <c r="AZ487" i="2"/>
  <c r="BL487" i="2" s="1"/>
  <c r="AY487" i="2"/>
  <c r="BK487" i="2" s="1"/>
  <c r="AX487" i="2"/>
  <c r="BJ487" i="2" s="1"/>
  <c r="AW487" i="2"/>
  <c r="BI487" i="2" s="1"/>
  <c r="AJ487" i="2"/>
  <c r="U487" i="2"/>
  <c r="I487" i="2"/>
  <c r="G487" i="2"/>
  <c r="H487" i="2" s="1"/>
  <c r="BG486" i="2"/>
  <c r="BS486" i="2" s="1"/>
  <c r="BF486" i="2"/>
  <c r="BR486" i="2" s="1"/>
  <c r="BE486" i="2"/>
  <c r="BQ486" i="2" s="1"/>
  <c r="BD486" i="2"/>
  <c r="BP486" i="2" s="1"/>
  <c r="BC486" i="2"/>
  <c r="BO486" i="2" s="1"/>
  <c r="BB486" i="2"/>
  <c r="BN486" i="2" s="1"/>
  <c r="BA486" i="2"/>
  <c r="BM486" i="2" s="1"/>
  <c r="AZ486" i="2"/>
  <c r="BL486" i="2" s="1"/>
  <c r="AY486" i="2"/>
  <c r="BK486" i="2" s="1"/>
  <c r="AX486" i="2"/>
  <c r="BJ486" i="2" s="1"/>
  <c r="AW486" i="2"/>
  <c r="BI486" i="2" s="1"/>
  <c r="AJ486" i="2"/>
  <c r="U486" i="2"/>
  <c r="I486" i="2"/>
  <c r="G486" i="2"/>
  <c r="H486" i="2" s="1"/>
  <c r="BG485" i="2"/>
  <c r="BF485" i="2"/>
  <c r="BR485" i="2" s="1"/>
  <c r="BE485" i="2"/>
  <c r="BQ485" i="2" s="1"/>
  <c r="CD485" i="2" s="1"/>
  <c r="BD485" i="2"/>
  <c r="BP485" i="2" s="1"/>
  <c r="BC485" i="2"/>
  <c r="BO485" i="2" s="1"/>
  <c r="BB485" i="2"/>
  <c r="BN485" i="2" s="1"/>
  <c r="BA485" i="2"/>
  <c r="BM485" i="2" s="1"/>
  <c r="AZ485" i="2"/>
  <c r="BL485" i="2" s="1"/>
  <c r="AY485" i="2"/>
  <c r="BK485" i="2" s="1"/>
  <c r="AX485" i="2"/>
  <c r="BJ485" i="2" s="1"/>
  <c r="AW485" i="2"/>
  <c r="BI485" i="2" s="1"/>
  <c r="AJ485" i="2"/>
  <c r="U485" i="2"/>
  <c r="I485" i="2"/>
  <c r="G485" i="2"/>
  <c r="H485" i="2" s="1"/>
  <c r="BG484" i="2"/>
  <c r="BS484" i="2" s="1"/>
  <c r="BF484" i="2"/>
  <c r="BR484" i="2" s="1"/>
  <c r="BE484" i="2"/>
  <c r="BQ484" i="2" s="1"/>
  <c r="BD484" i="2"/>
  <c r="BP484" i="2" s="1"/>
  <c r="BC484" i="2"/>
  <c r="BO484" i="2" s="1"/>
  <c r="BB484" i="2"/>
  <c r="BN484" i="2" s="1"/>
  <c r="BA484" i="2"/>
  <c r="BM484" i="2" s="1"/>
  <c r="AZ484" i="2"/>
  <c r="BL484" i="2" s="1"/>
  <c r="AY484" i="2"/>
  <c r="BK484" i="2" s="1"/>
  <c r="AX484" i="2"/>
  <c r="BJ484" i="2" s="1"/>
  <c r="AW484" i="2"/>
  <c r="BI484" i="2" s="1"/>
  <c r="AJ484" i="2"/>
  <c r="U484" i="2"/>
  <c r="I484" i="2"/>
  <c r="G484" i="2"/>
  <c r="H484" i="2" s="1"/>
  <c r="BG483" i="2"/>
  <c r="BF483" i="2"/>
  <c r="BR483" i="2" s="1"/>
  <c r="BE483" i="2"/>
  <c r="BQ483" i="2" s="1"/>
  <c r="BD483" i="2"/>
  <c r="BP483" i="2" s="1"/>
  <c r="BC483" i="2"/>
  <c r="BO483" i="2" s="1"/>
  <c r="BB483" i="2"/>
  <c r="BN483" i="2" s="1"/>
  <c r="BA483" i="2"/>
  <c r="BM483" i="2" s="1"/>
  <c r="AZ483" i="2"/>
  <c r="BL483" i="2" s="1"/>
  <c r="AY483" i="2"/>
  <c r="BK483" i="2" s="1"/>
  <c r="AX483" i="2"/>
  <c r="BJ483" i="2" s="1"/>
  <c r="AW483" i="2"/>
  <c r="BI483" i="2" s="1"/>
  <c r="AJ483" i="2"/>
  <c r="V483" i="2"/>
  <c r="U483" i="2"/>
  <c r="I483" i="2"/>
  <c r="G483" i="2"/>
  <c r="H483" i="2" s="1"/>
  <c r="BG482" i="2"/>
  <c r="BF482" i="2"/>
  <c r="BR482" i="2" s="1"/>
  <c r="BE482" i="2"/>
  <c r="BQ482" i="2" s="1"/>
  <c r="BD482" i="2"/>
  <c r="BP482" i="2" s="1"/>
  <c r="BC482" i="2"/>
  <c r="BO482" i="2" s="1"/>
  <c r="BB482" i="2"/>
  <c r="BN482" i="2" s="1"/>
  <c r="BA482" i="2"/>
  <c r="BM482" i="2" s="1"/>
  <c r="AZ482" i="2"/>
  <c r="BL482" i="2" s="1"/>
  <c r="AY482" i="2"/>
  <c r="BK482" i="2" s="1"/>
  <c r="AX482" i="2"/>
  <c r="BJ482" i="2" s="1"/>
  <c r="AW482" i="2"/>
  <c r="BI482" i="2" s="1"/>
  <c r="AJ482" i="2"/>
  <c r="V482" i="2"/>
  <c r="U482" i="2"/>
  <c r="I482" i="2"/>
  <c r="G482" i="2"/>
  <c r="H482" i="2" s="1"/>
  <c r="BG481" i="2"/>
  <c r="BF481" i="2"/>
  <c r="BR481" i="2" s="1"/>
  <c r="BE481" i="2"/>
  <c r="BQ481" i="2" s="1"/>
  <c r="BD481" i="2"/>
  <c r="BP481" i="2" s="1"/>
  <c r="BC481" i="2"/>
  <c r="BO481" i="2" s="1"/>
  <c r="BB481" i="2"/>
  <c r="BN481" i="2" s="1"/>
  <c r="BA481" i="2"/>
  <c r="BM481" i="2" s="1"/>
  <c r="AZ481" i="2"/>
  <c r="BL481" i="2" s="1"/>
  <c r="AY481" i="2"/>
  <c r="BK481" i="2" s="1"/>
  <c r="AX481" i="2"/>
  <c r="BJ481" i="2" s="1"/>
  <c r="AW481" i="2"/>
  <c r="BI481" i="2" s="1"/>
  <c r="AJ481" i="2"/>
  <c r="V481" i="2"/>
  <c r="U481" i="2"/>
  <c r="I481" i="2"/>
  <c r="G481" i="2"/>
  <c r="H481" i="2" s="1"/>
  <c r="BG480" i="2"/>
  <c r="BF480" i="2"/>
  <c r="BR480" i="2" s="1"/>
  <c r="BE480" i="2"/>
  <c r="BQ480" i="2" s="1"/>
  <c r="BD480" i="2"/>
  <c r="BP480" i="2" s="1"/>
  <c r="BC480" i="2"/>
  <c r="BO480" i="2" s="1"/>
  <c r="BB480" i="2"/>
  <c r="BN480" i="2" s="1"/>
  <c r="BA480" i="2"/>
  <c r="BM480" i="2" s="1"/>
  <c r="AZ480" i="2"/>
  <c r="BL480" i="2" s="1"/>
  <c r="AY480" i="2"/>
  <c r="BK480" i="2" s="1"/>
  <c r="AX480" i="2"/>
  <c r="BJ480" i="2" s="1"/>
  <c r="AW480" i="2"/>
  <c r="BI480" i="2" s="1"/>
  <c r="AJ480" i="2"/>
  <c r="V480" i="2"/>
  <c r="U480" i="2"/>
  <c r="I480" i="2"/>
  <c r="G480" i="2"/>
  <c r="H480" i="2" s="1"/>
  <c r="BG479" i="2"/>
  <c r="BS479" i="2" s="1"/>
  <c r="BF479" i="2"/>
  <c r="BR479" i="2" s="1"/>
  <c r="BE479" i="2"/>
  <c r="BQ479" i="2" s="1"/>
  <c r="BD479" i="2"/>
  <c r="BP479" i="2" s="1"/>
  <c r="BC479" i="2"/>
  <c r="BO479" i="2" s="1"/>
  <c r="BB479" i="2"/>
  <c r="BN479" i="2" s="1"/>
  <c r="BA479" i="2"/>
  <c r="BM479" i="2" s="1"/>
  <c r="AZ479" i="2"/>
  <c r="BL479" i="2" s="1"/>
  <c r="AY479" i="2"/>
  <c r="BK479" i="2" s="1"/>
  <c r="AX479" i="2"/>
  <c r="BJ479" i="2" s="1"/>
  <c r="AW479" i="2"/>
  <c r="BI479" i="2" s="1"/>
  <c r="AJ479" i="2"/>
  <c r="V479" i="2"/>
  <c r="U479" i="2"/>
  <c r="I479" i="2"/>
  <c r="G479" i="2"/>
  <c r="H479" i="2" s="1"/>
  <c r="BG478" i="2"/>
  <c r="BS478" i="2" s="1"/>
  <c r="BF478" i="2"/>
  <c r="BR478" i="2" s="1"/>
  <c r="BE478" i="2"/>
  <c r="BQ478" i="2" s="1"/>
  <c r="BD478" i="2"/>
  <c r="BP478" i="2" s="1"/>
  <c r="BC478" i="2"/>
  <c r="BO478" i="2" s="1"/>
  <c r="BB478" i="2"/>
  <c r="BN478" i="2" s="1"/>
  <c r="BA478" i="2"/>
  <c r="BM478" i="2" s="1"/>
  <c r="AZ478" i="2"/>
  <c r="BL478" i="2" s="1"/>
  <c r="AY478" i="2"/>
  <c r="BK478" i="2" s="1"/>
  <c r="AX478" i="2"/>
  <c r="BJ478" i="2" s="1"/>
  <c r="AW478" i="2"/>
  <c r="BI478" i="2" s="1"/>
  <c r="AJ478" i="2"/>
  <c r="V478" i="2"/>
  <c r="U478" i="2"/>
  <c r="I478" i="2"/>
  <c r="G478" i="2"/>
  <c r="H478" i="2" s="1"/>
  <c r="BG477" i="2"/>
  <c r="BF477" i="2"/>
  <c r="BR477" i="2" s="1"/>
  <c r="BE477" i="2"/>
  <c r="BQ477" i="2" s="1"/>
  <c r="BD477" i="2"/>
  <c r="BP477" i="2" s="1"/>
  <c r="BC477" i="2"/>
  <c r="BO477" i="2" s="1"/>
  <c r="BB477" i="2"/>
  <c r="BN477" i="2" s="1"/>
  <c r="BA477" i="2"/>
  <c r="BM477" i="2" s="1"/>
  <c r="AZ477" i="2"/>
  <c r="BL477" i="2" s="1"/>
  <c r="AY477" i="2"/>
  <c r="BK477" i="2" s="1"/>
  <c r="AX477" i="2"/>
  <c r="BJ477" i="2" s="1"/>
  <c r="AW477" i="2"/>
  <c r="BI477" i="2" s="1"/>
  <c r="AJ477" i="2"/>
  <c r="V477" i="2"/>
  <c r="U477" i="2"/>
  <c r="I477" i="2"/>
  <c r="G477" i="2"/>
  <c r="H477" i="2" s="1"/>
  <c r="BG476" i="2"/>
  <c r="BS476" i="2" s="1"/>
  <c r="BF476" i="2"/>
  <c r="BR476" i="2" s="1"/>
  <c r="BE476" i="2"/>
  <c r="BQ476" i="2" s="1"/>
  <c r="BD476" i="2"/>
  <c r="BP476" i="2" s="1"/>
  <c r="BC476" i="2"/>
  <c r="BO476" i="2" s="1"/>
  <c r="BB476" i="2"/>
  <c r="BN476" i="2" s="1"/>
  <c r="BA476" i="2"/>
  <c r="BM476" i="2" s="1"/>
  <c r="AZ476" i="2"/>
  <c r="BL476" i="2" s="1"/>
  <c r="AY476" i="2"/>
  <c r="BK476" i="2" s="1"/>
  <c r="AX476" i="2"/>
  <c r="BJ476" i="2" s="1"/>
  <c r="AW476" i="2"/>
  <c r="BI476" i="2" s="1"/>
  <c r="AJ476" i="2"/>
  <c r="V476" i="2"/>
  <c r="U476" i="2"/>
  <c r="I476" i="2"/>
  <c r="G476" i="2"/>
  <c r="H476" i="2" s="1"/>
  <c r="BG475" i="2"/>
  <c r="BS475" i="2" s="1"/>
  <c r="BF475" i="2"/>
  <c r="BR475" i="2" s="1"/>
  <c r="BE475" i="2"/>
  <c r="BQ475" i="2" s="1"/>
  <c r="BD475" i="2"/>
  <c r="BP475" i="2" s="1"/>
  <c r="BC475" i="2"/>
  <c r="BO475" i="2" s="1"/>
  <c r="BB475" i="2"/>
  <c r="BN475" i="2" s="1"/>
  <c r="BA475" i="2"/>
  <c r="BM475" i="2" s="1"/>
  <c r="AZ475" i="2"/>
  <c r="BL475" i="2" s="1"/>
  <c r="AY475" i="2"/>
  <c r="BK475" i="2" s="1"/>
  <c r="AX475" i="2"/>
  <c r="BJ475" i="2" s="1"/>
  <c r="AW475" i="2"/>
  <c r="BI475" i="2" s="1"/>
  <c r="AJ475" i="2"/>
  <c r="V475" i="2"/>
  <c r="U475" i="2"/>
  <c r="I475" i="2"/>
  <c r="G475" i="2"/>
  <c r="H475" i="2" s="1"/>
  <c r="BG474" i="2"/>
  <c r="BF474" i="2"/>
  <c r="BR474" i="2" s="1"/>
  <c r="BE474" i="2"/>
  <c r="BQ474" i="2" s="1"/>
  <c r="BD474" i="2"/>
  <c r="BP474" i="2" s="1"/>
  <c r="BC474" i="2"/>
  <c r="BO474" i="2" s="1"/>
  <c r="BB474" i="2"/>
  <c r="BN474" i="2" s="1"/>
  <c r="BA474" i="2"/>
  <c r="BM474" i="2" s="1"/>
  <c r="AZ474" i="2"/>
  <c r="BL474" i="2" s="1"/>
  <c r="AY474" i="2"/>
  <c r="BK474" i="2" s="1"/>
  <c r="AX474" i="2"/>
  <c r="BJ474" i="2" s="1"/>
  <c r="AW474" i="2"/>
  <c r="BI474" i="2" s="1"/>
  <c r="AJ474" i="2"/>
  <c r="V474" i="2"/>
  <c r="U474" i="2"/>
  <c r="I474" i="2"/>
  <c r="G474" i="2"/>
  <c r="H474" i="2" s="1"/>
  <c r="BG473" i="2"/>
  <c r="BS473" i="2" s="1"/>
  <c r="BF473" i="2"/>
  <c r="BR473" i="2" s="1"/>
  <c r="BE473" i="2"/>
  <c r="BQ473" i="2" s="1"/>
  <c r="BD473" i="2"/>
  <c r="BP473" i="2" s="1"/>
  <c r="BC473" i="2"/>
  <c r="BO473" i="2" s="1"/>
  <c r="BB473" i="2"/>
  <c r="BN473" i="2" s="1"/>
  <c r="BA473" i="2"/>
  <c r="BM473" i="2" s="1"/>
  <c r="AZ473" i="2"/>
  <c r="BL473" i="2" s="1"/>
  <c r="AY473" i="2"/>
  <c r="BK473" i="2" s="1"/>
  <c r="AX473" i="2"/>
  <c r="AW473" i="2"/>
  <c r="BI473" i="2" s="1"/>
  <c r="AJ473" i="2"/>
  <c r="V473" i="2"/>
  <c r="U473" i="2"/>
  <c r="I473" i="2"/>
  <c r="G473" i="2"/>
  <c r="H473" i="2" s="1"/>
  <c r="BQ472" i="2"/>
  <c r="BG472" i="2"/>
  <c r="BF472" i="2"/>
  <c r="BR472" i="2" s="1"/>
  <c r="BE472" i="2"/>
  <c r="BD472" i="2"/>
  <c r="BP472" i="2" s="1"/>
  <c r="BC472" i="2"/>
  <c r="BO472" i="2" s="1"/>
  <c r="BB472" i="2"/>
  <c r="BN472" i="2" s="1"/>
  <c r="BA472" i="2"/>
  <c r="BM472" i="2" s="1"/>
  <c r="AZ472" i="2"/>
  <c r="BL472" i="2" s="1"/>
  <c r="AY472" i="2"/>
  <c r="BK472" i="2" s="1"/>
  <c r="AX472" i="2"/>
  <c r="BJ472" i="2" s="1"/>
  <c r="AW472" i="2"/>
  <c r="BI472" i="2" s="1"/>
  <c r="AJ472" i="2"/>
  <c r="V472" i="2"/>
  <c r="U472" i="2"/>
  <c r="I472" i="2"/>
  <c r="G472" i="2"/>
  <c r="H472" i="2" s="1"/>
  <c r="BG471" i="2"/>
  <c r="BS471" i="2" s="1"/>
  <c r="BF471" i="2"/>
  <c r="BR471" i="2" s="1"/>
  <c r="BE471" i="2"/>
  <c r="BQ471" i="2" s="1"/>
  <c r="BD471" i="2"/>
  <c r="BP471" i="2" s="1"/>
  <c r="BC471" i="2"/>
  <c r="BO471" i="2" s="1"/>
  <c r="BB471" i="2"/>
  <c r="BN471" i="2" s="1"/>
  <c r="BA471" i="2"/>
  <c r="BM471" i="2" s="1"/>
  <c r="AZ471" i="2"/>
  <c r="BL471" i="2" s="1"/>
  <c r="AY471" i="2"/>
  <c r="BK471" i="2" s="1"/>
  <c r="AX471" i="2"/>
  <c r="BJ471" i="2" s="1"/>
  <c r="AW471" i="2"/>
  <c r="BI471" i="2" s="1"/>
  <c r="AJ471" i="2"/>
  <c r="V471" i="2"/>
  <c r="U471" i="2"/>
  <c r="I471" i="2"/>
  <c r="G471" i="2"/>
  <c r="H471" i="2" s="1"/>
  <c r="BG470" i="2"/>
  <c r="BF470" i="2"/>
  <c r="BR470" i="2" s="1"/>
  <c r="BE470" i="2"/>
  <c r="BQ470" i="2" s="1"/>
  <c r="BD470" i="2"/>
  <c r="BP470" i="2" s="1"/>
  <c r="BC470" i="2"/>
  <c r="BO470" i="2" s="1"/>
  <c r="BB470" i="2"/>
  <c r="BN470" i="2" s="1"/>
  <c r="BA470" i="2"/>
  <c r="BM470" i="2" s="1"/>
  <c r="AZ470" i="2"/>
  <c r="BL470" i="2" s="1"/>
  <c r="AY470" i="2"/>
  <c r="BK470" i="2" s="1"/>
  <c r="AX470" i="2"/>
  <c r="BJ470" i="2" s="1"/>
  <c r="AW470" i="2"/>
  <c r="BI470" i="2" s="1"/>
  <c r="AJ470" i="2"/>
  <c r="V470" i="2"/>
  <c r="U470" i="2"/>
  <c r="I470" i="2"/>
  <c r="G470" i="2"/>
  <c r="H470" i="2" s="1"/>
  <c r="BG469" i="2"/>
  <c r="BF469" i="2"/>
  <c r="BR469" i="2" s="1"/>
  <c r="BE469" i="2"/>
  <c r="BQ469" i="2" s="1"/>
  <c r="BD469" i="2"/>
  <c r="BP469" i="2" s="1"/>
  <c r="BC469" i="2"/>
  <c r="BO469" i="2" s="1"/>
  <c r="BB469" i="2"/>
  <c r="BN469" i="2" s="1"/>
  <c r="BA469" i="2"/>
  <c r="BM469" i="2" s="1"/>
  <c r="AZ469" i="2"/>
  <c r="BL469" i="2" s="1"/>
  <c r="AY469" i="2"/>
  <c r="BK469" i="2" s="1"/>
  <c r="AX469" i="2"/>
  <c r="BJ469" i="2" s="1"/>
  <c r="AW469" i="2"/>
  <c r="BI469" i="2" s="1"/>
  <c r="AJ469" i="2"/>
  <c r="V469" i="2"/>
  <c r="U469" i="2"/>
  <c r="I469" i="2"/>
  <c r="G469" i="2"/>
  <c r="H469" i="2" s="1"/>
  <c r="BG468" i="2"/>
  <c r="BS468" i="2" s="1"/>
  <c r="BF468" i="2"/>
  <c r="BR468" i="2" s="1"/>
  <c r="BE468" i="2"/>
  <c r="BQ468" i="2" s="1"/>
  <c r="BD468" i="2"/>
  <c r="BP468" i="2" s="1"/>
  <c r="BC468" i="2"/>
  <c r="BO468" i="2" s="1"/>
  <c r="BB468" i="2"/>
  <c r="BN468" i="2" s="1"/>
  <c r="BA468" i="2"/>
  <c r="BM468" i="2" s="1"/>
  <c r="AZ468" i="2"/>
  <c r="BL468" i="2" s="1"/>
  <c r="AY468" i="2"/>
  <c r="BK468" i="2" s="1"/>
  <c r="AX468" i="2"/>
  <c r="AW468" i="2"/>
  <c r="BI468" i="2" s="1"/>
  <c r="AJ468" i="2"/>
  <c r="V468" i="2"/>
  <c r="U468" i="2"/>
  <c r="I468" i="2"/>
  <c r="G468" i="2"/>
  <c r="H468" i="2" s="1"/>
  <c r="BG467" i="2"/>
  <c r="BF467" i="2"/>
  <c r="BR467" i="2" s="1"/>
  <c r="BE467" i="2"/>
  <c r="BQ467" i="2" s="1"/>
  <c r="BD467" i="2"/>
  <c r="BP467" i="2" s="1"/>
  <c r="BC467" i="2"/>
  <c r="BO467" i="2" s="1"/>
  <c r="BB467" i="2"/>
  <c r="BN467" i="2" s="1"/>
  <c r="BA467" i="2"/>
  <c r="BM467" i="2" s="1"/>
  <c r="AZ467" i="2"/>
  <c r="BL467" i="2" s="1"/>
  <c r="AY467" i="2"/>
  <c r="BK467" i="2" s="1"/>
  <c r="AX467" i="2"/>
  <c r="BJ467" i="2" s="1"/>
  <c r="AW467" i="2"/>
  <c r="BI467" i="2" s="1"/>
  <c r="AJ467" i="2"/>
  <c r="V467" i="2"/>
  <c r="U467" i="2"/>
  <c r="I467" i="2"/>
  <c r="G467" i="2"/>
  <c r="H467" i="2" s="1"/>
  <c r="BG466" i="2"/>
  <c r="BF466" i="2"/>
  <c r="BR466" i="2" s="1"/>
  <c r="BE466" i="2"/>
  <c r="BQ466" i="2" s="1"/>
  <c r="BD466" i="2"/>
  <c r="BP466" i="2" s="1"/>
  <c r="BC466" i="2"/>
  <c r="BO466" i="2" s="1"/>
  <c r="BB466" i="2"/>
  <c r="BN466" i="2" s="1"/>
  <c r="BA466" i="2"/>
  <c r="BM466" i="2" s="1"/>
  <c r="AZ466" i="2"/>
  <c r="BL466" i="2" s="1"/>
  <c r="AY466" i="2"/>
  <c r="BK466" i="2" s="1"/>
  <c r="AX466" i="2"/>
  <c r="BJ466" i="2" s="1"/>
  <c r="AW466" i="2"/>
  <c r="BI466" i="2" s="1"/>
  <c r="AJ466" i="2"/>
  <c r="V466" i="2"/>
  <c r="U466" i="2"/>
  <c r="I466" i="2"/>
  <c r="G466" i="2"/>
  <c r="H466" i="2" s="1"/>
  <c r="BG465" i="2"/>
  <c r="BS465" i="2" s="1"/>
  <c r="BF465" i="2"/>
  <c r="BR465" i="2" s="1"/>
  <c r="BE465" i="2"/>
  <c r="BQ465" i="2" s="1"/>
  <c r="BD465" i="2"/>
  <c r="BP465" i="2" s="1"/>
  <c r="BC465" i="2"/>
  <c r="BO465" i="2" s="1"/>
  <c r="BB465" i="2"/>
  <c r="BN465" i="2" s="1"/>
  <c r="BA465" i="2"/>
  <c r="BM465" i="2" s="1"/>
  <c r="AZ465" i="2"/>
  <c r="BL465" i="2" s="1"/>
  <c r="AY465" i="2"/>
  <c r="BK465" i="2" s="1"/>
  <c r="AX465" i="2"/>
  <c r="BJ465" i="2" s="1"/>
  <c r="AW465" i="2"/>
  <c r="BI465" i="2" s="1"/>
  <c r="AJ465" i="2"/>
  <c r="V465" i="2"/>
  <c r="U465" i="2"/>
  <c r="I465" i="2"/>
  <c r="G465" i="2"/>
  <c r="H465" i="2" s="1"/>
  <c r="BG464" i="2"/>
  <c r="BF464" i="2"/>
  <c r="BR464" i="2" s="1"/>
  <c r="BE464" i="2"/>
  <c r="BQ464" i="2" s="1"/>
  <c r="BD464" i="2"/>
  <c r="BP464" i="2" s="1"/>
  <c r="BC464" i="2"/>
  <c r="BO464" i="2" s="1"/>
  <c r="BB464" i="2"/>
  <c r="BN464" i="2" s="1"/>
  <c r="BA464" i="2"/>
  <c r="BM464" i="2" s="1"/>
  <c r="AZ464" i="2"/>
  <c r="BL464" i="2" s="1"/>
  <c r="AY464" i="2"/>
  <c r="BK464" i="2" s="1"/>
  <c r="AX464" i="2"/>
  <c r="BJ464" i="2" s="1"/>
  <c r="AW464" i="2"/>
  <c r="BI464" i="2" s="1"/>
  <c r="AJ464" i="2"/>
  <c r="V464" i="2"/>
  <c r="U464" i="2"/>
  <c r="I464" i="2"/>
  <c r="G464" i="2"/>
  <c r="H464" i="2" s="1"/>
  <c r="BG463" i="2"/>
  <c r="BS463" i="2" s="1"/>
  <c r="BF463" i="2"/>
  <c r="BR463" i="2" s="1"/>
  <c r="BE463" i="2"/>
  <c r="BQ463" i="2" s="1"/>
  <c r="BD463" i="2"/>
  <c r="BP463" i="2" s="1"/>
  <c r="BC463" i="2"/>
  <c r="BO463" i="2" s="1"/>
  <c r="BB463" i="2"/>
  <c r="BN463" i="2" s="1"/>
  <c r="BA463" i="2"/>
  <c r="BM463" i="2" s="1"/>
  <c r="AZ463" i="2"/>
  <c r="BL463" i="2" s="1"/>
  <c r="AY463" i="2"/>
  <c r="BK463" i="2" s="1"/>
  <c r="AX463" i="2"/>
  <c r="BJ463" i="2" s="1"/>
  <c r="AW463" i="2"/>
  <c r="BI463" i="2" s="1"/>
  <c r="AJ463" i="2"/>
  <c r="V463" i="2"/>
  <c r="U463" i="2"/>
  <c r="I463" i="2"/>
  <c r="G463" i="2"/>
  <c r="H463" i="2" s="1"/>
  <c r="BG462" i="2"/>
  <c r="BF462" i="2"/>
  <c r="BR462" i="2" s="1"/>
  <c r="BE462" i="2"/>
  <c r="BQ462" i="2" s="1"/>
  <c r="BD462" i="2"/>
  <c r="BP462" i="2" s="1"/>
  <c r="BC462" i="2"/>
  <c r="BO462" i="2" s="1"/>
  <c r="BB462" i="2"/>
  <c r="BN462" i="2" s="1"/>
  <c r="BA462" i="2"/>
  <c r="BM462" i="2" s="1"/>
  <c r="AZ462" i="2"/>
  <c r="BL462" i="2" s="1"/>
  <c r="AY462" i="2"/>
  <c r="BK462" i="2" s="1"/>
  <c r="AX462" i="2"/>
  <c r="BJ462" i="2" s="1"/>
  <c r="AW462" i="2"/>
  <c r="BI462" i="2" s="1"/>
  <c r="AJ462" i="2"/>
  <c r="V462" i="2"/>
  <c r="U462" i="2"/>
  <c r="I462" i="2"/>
  <c r="G462" i="2"/>
  <c r="H462" i="2" s="1"/>
  <c r="BG461" i="2"/>
  <c r="BF461" i="2"/>
  <c r="BR461" i="2" s="1"/>
  <c r="BE461" i="2"/>
  <c r="BQ461" i="2" s="1"/>
  <c r="BD461" i="2"/>
  <c r="BP461" i="2" s="1"/>
  <c r="BC461" i="2"/>
  <c r="BO461" i="2" s="1"/>
  <c r="BB461" i="2"/>
  <c r="BN461" i="2" s="1"/>
  <c r="BA461" i="2"/>
  <c r="BM461" i="2" s="1"/>
  <c r="AZ461" i="2"/>
  <c r="BL461" i="2" s="1"/>
  <c r="AY461" i="2"/>
  <c r="BK461" i="2" s="1"/>
  <c r="AX461" i="2"/>
  <c r="BJ461" i="2" s="1"/>
  <c r="AW461" i="2"/>
  <c r="BI461" i="2" s="1"/>
  <c r="AJ461" i="2"/>
  <c r="V461" i="2"/>
  <c r="U461" i="2"/>
  <c r="I461" i="2"/>
  <c r="G461" i="2"/>
  <c r="H461" i="2" s="1"/>
  <c r="BG460" i="2"/>
  <c r="BF460" i="2"/>
  <c r="BR460" i="2" s="1"/>
  <c r="BE460" i="2"/>
  <c r="BQ460" i="2" s="1"/>
  <c r="BD460" i="2"/>
  <c r="BP460" i="2" s="1"/>
  <c r="BC460" i="2"/>
  <c r="BO460" i="2" s="1"/>
  <c r="BB460" i="2"/>
  <c r="BN460" i="2" s="1"/>
  <c r="BA460" i="2"/>
  <c r="BM460" i="2" s="1"/>
  <c r="AZ460" i="2"/>
  <c r="BL460" i="2" s="1"/>
  <c r="AY460" i="2"/>
  <c r="BK460" i="2" s="1"/>
  <c r="AX460" i="2"/>
  <c r="BJ460" i="2" s="1"/>
  <c r="AW460" i="2"/>
  <c r="BI460" i="2" s="1"/>
  <c r="AJ460" i="2"/>
  <c r="V460" i="2"/>
  <c r="U460" i="2"/>
  <c r="I460" i="2"/>
  <c r="G460" i="2"/>
  <c r="H460" i="2" s="1"/>
  <c r="BG459" i="2"/>
  <c r="BS459" i="2" s="1"/>
  <c r="BF459" i="2"/>
  <c r="BR459" i="2" s="1"/>
  <c r="BE459" i="2"/>
  <c r="BQ459" i="2" s="1"/>
  <c r="BD459" i="2"/>
  <c r="BP459" i="2" s="1"/>
  <c r="BC459" i="2"/>
  <c r="BO459" i="2" s="1"/>
  <c r="BB459" i="2"/>
  <c r="BN459" i="2" s="1"/>
  <c r="BA459" i="2"/>
  <c r="BM459" i="2" s="1"/>
  <c r="AZ459" i="2"/>
  <c r="BL459" i="2" s="1"/>
  <c r="AY459" i="2"/>
  <c r="BK459" i="2" s="1"/>
  <c r="AX459" i="2"/>
  <c r="BJ459" i="2" s="1"/>
  <c r="AW459" i="2"/>
  <c r="BI459" i="2" s="1"/>
  <c r="AJ459" i="2"/>
  <c r="V459" i="2"/>
  <c r="U459" i="2"/>
  <c r="I459" i="2"/>
  <c r="G459" i="2"/>
  <c r="H459" i="2" s="1"/>
  <c r="BG458" i="2"/>
  <c r="BF458" i="2"/>
  <c r="BR458" i="2" s="1"/>
  <c r="BE458" i="2"/>
  <c r="BQ458" i="2" s="1"/>
  <c r="BD458" i="2"/>
  <c r="BP458" i="2" s="1"/>
  <c r="BC458" i="2"/>
  <c r="BO458" i="2" s="1"/>
  <c r="BB458" i="2"/>
  <c r="BN458" i="2" s="1"/>
  <c r="BA458" i="2"/>
  <c r="BM458" i="2" s="1"/>
  <c r="AZ458" i="2"/>
  <c r="BL458" i="2" s="1"/>
  <c r="AY458" i="2"/>
  <c r="BK458" i="2" s="1"/>
  <c r="AX458" i="2"/>
  <c r="BJ458" i="2" s="1"/>
  <c r="AW458" i="2"/>
  <c r="BI458" i="2" s="1"/>
  <c r="AJ458" i="2"/>
  <c r="V458" i="2"/>
  <c r="U458" i="2"/>
  <c r="I458" i="2"/>
  <c r="G458" i="2"/>
  <c r="H458" i="2" s="1"/>
  <c r="BG457" i="2"/>
  <c r="BF457" i="2"/>
  <c r="BR457" i="2" s="1"/>
  <c r="BE457" i="2"/>
  <c r="BQ457" i="2" s="1"/>
  <c r="BD457" i="2"/>
  <c r="BP457" i="2" s="1"/>
  <c r="BC457" i="2"/>
  <c r="BO457" i="2" s="1"/>
  <c r="BB457" i="2"/>
  <c r="BN457" i="2" s="1"/>
  <c r="BA457" i="2"/>
  <c r="BM457" i="2" s="1"/>
  <c r="AZ457" i="2"/>
  <c r="BL457" i="2" s="1"/>
  <c r="AY457" i="2"/>
  <c r="BK457" i="2" s="1"/>
  <c r="AX457" i="2"/>
  <c r="BJ457" i="2" s="1"/>
  <c r="AW457" i="2"/>
  <c r="BI457" i="2" s="1"/>
  <c r="AJ457" i="2"/>
  <c r="V457" i="2"/>
  <c r="U457" i="2"/>
  <c r="I457" i="2"/>
  <c r="G457" i="2"/>
  <c r="H457" i="2" s="1"/>
  <c r="BG456" i="2"/>
  <c r="BF456" i="2"/>
  <c r="BR456" i="2" s="1"/>
  <c r="BE456" i="2"/>
  <c r="BQ456" i="2" s="1"/>
  <c r="BD456" i="2"/>
  <c r="BP456" i="2" s="1"/>
  <c r="BC456" i="2"/>
  <c r="BO456" i="2" s="1"/>
  <c r="BB456" i="2"/>
  <c r="BN456" i="2" s="1"/>
  <c r="BA456" i="2"/>
  <c r="BM456" i="2" s="1"/>
  <c r="AZ456" i="2"/>
  <c r="BL456" i="2" s="1"/>
  <c r="AY456" i="2"/>
  <c r="BK456" i="2" s="1"/>
  <c r="AX456" i="2"/>
  <c r="BJ456" i="2" s="1"/>
  <c r="AW456" i="2"/>
  <c r="BI456" i="2" s="1"/>
  <c r="AJ456" i="2"/>
  <c r="V456" i="2"/>
  <c r="U456" i="2"/>
  <c r="I456" i="2"/>
  <c r="G456" i="2"/>
  <c r="H456" i="2" s="1"/>
  <c r="BG455" i="2"/>
  <c r="BS455" i="2" s="1"/>
  <c r="BF455" i="2"/>
  <c r="BR455" i="2" s="1"/>
  <c r="BE455" i="2"/>
  <c r="BQ455" i="2" s="1"/>
  <c r="BD455" i="2"/>
  <c r="BP455" i="2" s="1"/>
  <c r="BC455" i="2"/>
  <c r="BO455" i="2" s="1"/>
  <c r="BB455" i="2"/>
  <c r="BN455" i="2" s="1"/>
  <c r="BA455" i="2"/>
  <c r="BM455" i="2" s="1"/>
  <c r="AZ455" i="2"/>
  <c r="BL455" i="2" s="1"/>
  <c r="AY455" i="2"/>
  <c r="BK455" i="2" s="1"/>
  <c r="AX455" i="2"/>
  <c r="BJ455" i="2" s="1"/>
  <c r="AW455" i="2"/>
  <c r="BI455" i="2" s="1"/>
  <c r="AJ455" i="2"/>
  <c r="V455" i="2"/>
  <c r="U455" i="2"/>
  <c r="I455" i="2"/>
  <c r="G455" i="2"/>
  <c r="H455" i="2" s="1"/>
  <c r="BG454" i="2"/>
  <c r="BS454" i="2" s="1"/>
  <c r="BF454" i="2"/>
  <c r="BR454" i="2" s="1"/>
  <c r="BE454" i="2"/>
  <c r="BQ454" i="2" s="1"/>
  <c r="BD454" i="2"/>
  <c r="BP454" i="2" s="1"/>
  <c r="BC454" i="2"/>
  <c r="BO454" i="2" s="1"/>
  <c r="BB454" i="2"/>
  <c r="BN454" i="2" s="1"/>
  <c r="BA454" i="2"/>
  <c r="BM454" i="2" s="1"/>
  <c r="AZ454" i="2"/>
  <c r="BL454" i="2" s="1"/>
  <c r="AY454" i="2"/>
  <c r="BK454" i="2" s="1"/>
  <c r="AX454" i="2"/>
  <c r="AW454" i="2"/>
  <c r="BI454" i="2" s="1"/>
  <c r="AJ454" i="2"/>
  <c r="V454" i="2"/>
  <c r="U454" i="2"/>
  <c r="I454" i="2"/>
  <c r="G454" i="2"/>
  <c r="H454" i="2" s="1"/>
  <c r="BG453" i="2"/>
  <c r="BF453" i="2"/>
  <c r="BR453" i="2" s="1"/>
  <c r="BE453" i="2"/>
  <c r="BQ453" i="2" s="1"/>
  <c r="BD453" i="2"/>
  <c r="BP453" i="2" s="1"/>
  <c r="BC453" i="2"/>
  <c r="BO453" i="2" s="1"/>
  <c r="BB453" i="2"/>
  <c r="BN453" i="2" s="1"/>
  <c r="BA453" i="2"/>
  <c r="BM453" i="2" s="1"/>
  <c r="AZ453" i="2"/>
  <c r="BL453" i="2" s="1"/>
  <c r="AY453" i="2"/>
  <c r="BK453" i="2" s="1"/>
  <c r="AX453" i="2"/>
  <c r="BJ453" i="2" s="1"/>
  <c r="AW453" i="2"/>
  <c r="BI453" i="2" s="1"/>
  <c r="AJ453" i="2"/>
  <c r="V453" i="2"/>
  <c r="U453" i="2"/>
  <c r="I453" i="2"/>
  <c r="G453" i="2"/>
  <c r="H453" i="2" s="1"/>
  <c r="BG452" i="2"/>
  <c r="BS452" i="2" s="1"/>
  <c r="BF452" i="2"/>
  <c r="BR452" i="2" s="1"/>
  <c r="BE452" i="2"/>
  <c r="BQ452" i="2" s="1"/>
  <c r="BD452" i="2"/>
  <c r="BP452" i="2" s="1"/>
  <c r="BC452" i="2"/>
  <c r="BO452" i="2" s="1"/>
  <c r="BB452" i="2"/>
  <c r="BN452" i="2" s="1"/>
  <c r="BA452" i="2"/>
  <c r="BM452" i="2" s="1"/>
  <c r="AZ452" i="2"/>
  <c r="BL452" i="2" s="1"/>
  <c r="AY452" i="2"/>
  <c r="BK452" i="2" s="1"/>
  <c r="AX452" i="2"/>
  <c r="BJ452" i="2" s="1"/>
  <c r="AW452" i="2"/>
  <c r="BI452" i="2" s="1"/>
  <c r="AJ452" i="2"/>
  <c r="V452" i="2"/>
  <c r="U452" i="2"/>
  <c r="I452" i="2"/>
  <c r="G452" i="2"/>
  <c r="H452" i="2" s="1"/>
  <c r="BG451" i="2"/>
  <c r="BS451" i="2" s="1"/>
  <c r="BF451" i="2"/>
  <c r="BR451" i="2" s="1"/>
  <c r="BE451" i="2"/>
  <c r="BQ451" i="2" s="1"/>
  <c r="BD451" i="2"/>
  <c r="BP451" i="2" s="1"/>
  <c r="BC451" i="2"/>
  <c r="BO451" i="2" s="1"/>
  <c r="BB451" i="2"/>
  <c r="BN451" i="2" s="1"/>
  <c r="BA451" i="2"/>
  <c r="BM451" i="2" s="1"/>
  <c r="AZ451" i="2"/>
  <c r="BL451" i="2" s="1"/>
  <c r="AY451" i="2"/>
  <c r="BK451" i="2" s="1"/>
  <c r="AX451" i="2"/>
  <c r="AW451" i="2"/>
  <c r="BI451" i="2" s="1"/>
  <c r="AJ451" i="2"/>
  <c r="V451" i="2"/>
  <c r="U451" i="2"/>
  <c r="I451" i="2"/>
  <c r="G451" i="2"/>
  <c r="H451" i="2" s="1"/>
  <c r="BG450" i="2"/>
  <c r="BF450" i="2"/>
  <c r="BR450" i="2" s="1"/>
  <c r="BE450" i="2"/>
  <c r="BQ450" i="2" s="1"/>
  <c r="BD450" i="2"/>
  <c r="BP450" i="2" s="1"/>
  <c r="BC450" i="2"/>
  <c r="BO450" i="2" s="1"/>
  <c r="BB450" i="2"/>
  <c r="BN450" i="2" s="1"/>
  <c r="BA450" i="2"/>
  <c r="BM450" i="2" s="1"/>
  <c r="AZ450" i="2"/>
  <c r="BL450" i="2" s="1"/>
  <c r="AY450" i="2"/>
  <c r="BK450" i="2" s="1"/>
  <c r="AX450" i="2"/>
  <c r="BJ450" i="2" s="1"/>
  <c r="AW450" i="2"/>
  <c r="BI450" i="2" s="1"/>
  <c r="AJ450" i="2"/>
  <c r="V450" i="2"/>
  <c r="U450" i="2"/>
  <c r="I450" i="2"/>
  <c r="G450" i="2"/>
  <c r="H450" i="2" s="1"/>
  <c r="BG449" i="2"/>
  <c r="BS449" i="2" s="1"/>
  <c r="BF449" i="2"/>
  <c r="BR449" i="2" s="1"/>
  <c r="BE449" i="2"/>
  <c r="BQ449" i="2" s="1"/>
  <c r="BD449" i="2"/>
  <c r="BP449" i="2" s="1"/>
  <c r="BC449" i="2"/>
  <c r="BO449" i="2" s="1"/>
  <c r="BB449" i="2"/>
  <c r="BN449" i="2" s="1"/>
  <c r="BA449" i="2"/>
  <c r="BM449" i="2" s="1"/>
  <c r="AZ449" i="2"/>
  <c r="BL449" i="2" s="1"/>
  <c r="AY449" i="2"/>
  <c r="BK449" i="2" s="1"/>
  <c r="AX449" i="2"/>
  <c r="BJ449" i="2" s="1"/>
  <c r="AW449" i="2"/>
  <c r="BI449" i="2" s="1"/>
  <c r="AJ449" i="2"/>
  <c r="V449" i="2"/>
  <c r="U449" i="2"/>
  <c r="I449" i="2"/>
  <c r="G449" i="2"/>
  <c r="H449" i="2" s="1"/>
  <c r="BG448" i="2"/>
  <c r="BF448" i="2"/>
  <c r="BR448" i="2" s="1"/>
  <c r="BE448" i="2"/>
  <c r="BQ448" i="2" s="1"/>
  <c r="BD448" i="2"/>
  <c r="BP448" i="2" s="1"/>
  <c r="BC448" i="2"/>
  <c r="BO448" i="2" s="1"/>
  <c r="BB448" i="2"/>
  <c r="BN448" i="2" s="1"/>
  <c r="BA448" i="2"/>
  <c r="BM448" i="2" s="1"/>
  <c r="AZ448" i="2"/>
  <c r="BL448" i="2" s="1"/>
  <c r="AY448" i="2"/>
  <c r="BK448" i="2" s="1"/>
  <c r="AX448" i="2"/>
  <c r="BJ448" i="2" s="1"/>
  <c r="AW448" i="2"/>
  <c r="BI448" i="2" s="1"/>
  <c r="AJ448" i="2"/>
  <c r="V448" i="2"/>
  <c r="U448" i="2"/>
  <c r="I448" i="2"/>
  <c r="G448" i="2"/>
  <c r="H448" i="2" s="1"/>
  <c r="BG447" i="2"/>
  <c r="BF447" i="2"/>
  <c r="BR447" i="2" s="1"/>
  <c r="BE447" i="2"/>
  <c r="BQ447" i="2" s="1"/>
  <c r="BD447" i="2"/>
  <c r="BP447" i="2" s="1"/>
  <c r="BC447" i="2"/>
  <c r="BO447" i="2" s="1"/>
  <c r="BB447" i="2"/>
  <c r="BN447" i="2" s="1"/>
  <c r="BA447" i="2"/>
  <c r="BM447" i="2" s="1"/>
  <c r="AZ447" i="2"/>
  <c r="BL447" i="2" s="1"/>
  <c r="AY447" i="2"/>
  <c r="BK447" i="2" s="1"/>
  <c r="AX447" i="2"/>
  <c r="BJ447" i="2" s="1"/>
  <c r="AW447" i="2"/>
  <c r="BI447" i="2" s="1"/>
  <c r="AJ447" i="2"/>
  <c r="V447" i="2"/>
  <c r="U447" i="2"/>
  <c r="I447" i="2"/>
  <c r="G447" i="2"/>
  <c r="H447" i="2" s="1"/>
  <c r="BG446" i="2"/>
  <c r="BS446" i="2" s="1"/>
  <c r="BF446" i="2"/>
  <c r="BR446" i="2" s="1"/>
  <c r="BE446" i="2"/>
  <c r="BQ446" i="2" s="1"/>
  <c r="BD446" i="2"/>
  <c r="BP446" i="2" s="1"/>
  <c r="BC446" i="2"/>
  <c r="BO446" i="2" s="1"/>
  <c r="BB446" i="2"/>
  <c r="BN446" i="2" s="1"/>
  <c r="BA446" i="2"/>
  <c r="BM446" i="2" s="1"/>
  <c r="AZ446" i="2"/>
  <c r="BL446" i="2" s="1"/>
  <c r="AY446" i="2"/>
  <c r="BK446" i="2" s="1"/>
  <c r="AX446" i="2"/>
  <c r="BJ446" i="2" s="1"/>
  <c r="AW446" i="2"/>
  <c r="BI446" i="2" s="1"/>
  <c r="AJ446" i="2"/>
  <c r="V446" i="2"/>
  <c r="U446" i="2"/>
  <c r="I446" i="2"/>
  <c r="G446" i="2"/>
  <c r="H446" i="2" s="1"/>
  <c r="BG445" i="2"/>
  <c r="BF445" i="2"/>
  <c r="BR445" i="2" s="1"/>
  <c r="BE445" i="2"/>
  <c r="BQ445" i="2" s="1"/>
  <c r="BD445" i="2"/>
  <c r="BP445" i="2" s="1"/>
  <c r="BC445" i="2"/>
  <c r="BO445" i="2" s="1"/>
  <c r="BB445" i="2"/>
  <c r="BN445" i="2" s="1"/>
  <c r="BA445" i="2"/>
  <c r="BM445" i="2" s="1"/>
  <c r="AZ445" i="2"/>
  <c r="BL445" i="2" s="1"/>
  <c r="AY445" i="2"/>
  <c r="BK445" i="2" s="1"/>
  <c r="AX445" i="2"/>
  <c r="BJ445" i="2" s="1"/>
  <c r="AW445" i="2"/>
  <c r="BI445" i="2" s="1"/>
  <c r="AJ445" i="2"/>
  <c r="V445" i="2"/>
  <c r="U445" i="2"/>
  <c r="I445" i="2"/>
  <c r="G445" i="2"/>
  <c r="H445" i="2" s="1"/>
  <c r="BG444" i="2"/>
  <c r="BS444" i="2" s="1"/>
  <c r="BF444" i="2"/>
  <c r="BR444" i="2" s="1"/>
  <c r="BE444" i="2"/>
  <c r="BQ444" i="2" s="1"/>
  <c r="BD444" i="2"/>
  <c r="BP444" i="2" s="1"/>
  <c r="BC444" i="2"/>
  <c r="BO444" i="2" s="1"/>
  <c r="BB444" i="2"/>
  <c r="BN444" i="2" s="1"/>
  <c r="BA444" i="2"/>
  <c r="BM444" i="2" s="1"/>
  <c r="AZ444" i="2"/>
  <c r="BL444" i="2" s="1"/>
  <c r="AY444" i="2"/>
  <c r="BK444" i="2" s="1"/>
  <c r="AX444" i="2"/>
  <c r="BJ444" i="2" s="1"/>
  <c r="AW444" i="2"/>
  <c r="BI444" i="2" s="1"/>
  <c r="AJ444" i="2"/>
  <c r="V444" i="2"/>
  <c r="U444" i="2"/>
  <c r="I444" i="2"/>
  <c r="G444" i="2"/>
  <c r="H444" i="2" s="1"/>
  <c r="BG443" i="2"/>
  <c r="BS443" i="2" s="1"/>
  <c r="BF443" i="2"/>
  <c r="BR443" i="2" s="1"/>
  <c r="BE443" i="2"/>
  <c r="BQ443" i="2" s="1"/>
  <c r="BD443" i="2"/>
  <c r="BP443" i="2" s="1"/>
  <c r="BC443" i="2"/>
  <c r="BO443" i="2" s="1"/>
  <c r="BB443" i="2"/>
  <c r="BN443" i="2" s="1"/>
  <c r="BA443" i="2"/>
  <c r="BM443" i="2" s="1"/>
  <c r="AZ443" i="2"/>
  <c r="BL443" i="2" s="1"/>
  <c r="AY443" i="2"/>
  <c r="BK443" i="2" s="1"/>
  <c r="AX443" i="2"/>
  <c r="BJ443" i="2" s="1"/>
  <c r="AW443" i="2"/>
  <c r="BI443" i="2" s="1"/>
  <c r="AJ443" i="2"/>
  <c r="V443" i="2"/>
  <c r="U443" i="2"/>
  <c r="I443" i="2"/>
  <c r="G443" i="2"/>
  <c r="H443" i="2" s="1"/>
  <c r="BG442" i="2"/>
  <c r="BF442" i="2"/>
  <c r="BR442" i="2" s="1"/>
  <c r="BE442" i="2"/>
  <c r="BQ442" i="2" s="1"/>
  <c r="BD442" i="2"/>
  <c r="BP442" i="2" s="1"/>
  <c r="BC442" i="2"/>
  <c r="BO442" i="2" s="1"/>
  <c r="BB442" i="2"/>
  <c r="BN442" i="2" s="1"/>
  <c r="BA442" i="2"/>
  <c r="BM442" i="2" s="1"/>
  <c r="AZ442" i="2"/>
  <c r="BL442" i="2" s="1"/>
  <c r="AY442" i="2"/>
  <c r="BK442" i="2" s="1"/>
  <c r="AX442" i="2"/>
  <c r="BJ442" i="2" s="1"/>
  <c r="AW442" i="2"/>
  <c r="BI442" i="2" s="1"/>
  <c r="AJ442" i="2"/>
  <c r="V442" i="2"/>
  <c r="U442" i="2"/>
  <c r="I442" i="2"/>
  <c r="G442" i="2"/>
  <c r="H442" i="2" s="1"/>
  <c r="BG441" i="2"/>
  <c r="BF441" i="2"/>
  <c r="BR441" i="2" s="1"/>
  <c r="BE441" i="2"/>
  <c r="BQ441" i="2" s="1"/>
  <c r="BD441" i="2"/>
  <c r="BP441" i="2" s="1"/>
  <c r="BC441" i="2"/>
  <c r="BO441" i="2" s="1"/>
  <c r="BB441" i="2"/>
  <c r="BN441" i="2" s="1"/>
  <c r="BA441" i="2"/>
  <c r="BM441" i="2" s="1"/>
  <c r="AZ441" i="2"/>
  <c r="BL441" i="2" s="1"/>
  <c r="AY441" i="2"/>
  <c r="BK441" i="2" s="1"/>
  <c r="AX441" i="2"/>
  <c r="BJ441" i="2" s="1"/>
  <c r="AW441" i="2"/>
  <c r="BI441" i="2" s="1"/>
  <c r="AJ441" i="2"/>
  <c r="V441" i="2"/>
  <c r="U441" i="2"/>
  <c r="I441" i="2"/>
  <c r="G441" i="2"/>
  <c r="H441" i="2" s="1"/>
  <c r="BG440" i="2"/>
  <c r="BF440" i="2"/>
  <c r="BR440" i="2" s="1"/>
  <c r="BE440" i="2"/>
  <c r="BQ440" i="2" s="1"/>
  <c r="BD440" i="2"/>
  <c r="BP440" i="2" s="1"/>
  <c r="BC440" i="2"/>
  <c r="BO440" i="2" s="1"/>
  <c r="BB440" i="2"/>
  <c r="BN440" i="2" s="1"/>
  <c r="BA440" i="2"/>
  <c r="BM440" i="2" s="1"/>
  <c r="AZ440" i="2"/>
  <c r="BL440" i="2" s="1"/>
  <c r="AY440" i="2"/>
  <c r="BK440" i="2" s="1"/>
  <c r="AX440" i="2"/>
  <c r="BJ440" i="2" s="1"/>
  <c r="AW440" i="2"/>
  <c r="BI440" i="2" s="1"/>
  <c r="AJ440" i="2"/>
  <c r="V440" i="2"/>
  <c r="U440" i="2"/>
  <c r="I440" i="2"/>
  <c r="G440" i="2"/>
  <c r="H440" i="2" s="1"/>
  <c r="BG439" i="2"/>
  <c r="BF439" i="2"/>
  <c r="BR439" i="2" s="1"/>
  <c r="BE439" i="2"/>
  <c r="BQ439" i="2" s="1"/>
  <c r="BD439" i="2"/>
  <c r="BP439" i="2" s="1"/>
  <c r="BC439" i="2"/>
  <c r="BO439" i="2" s="1"/>
  <c r="BB439" i="2"/>
  <c r="BN439" i="2" s="1"/>
  <c r="BA439" i="2"/>
  <c r="BM439" i="2" s="1"/>
  <c r="AZ439" i="2"/>
  <c r="BL439" i="2" s="1"/>
  <c r="AY439" i="2"/>
  <c r="BK439" i="2" s="1"/>
  <c r="AX439" i="2"/>
  <c r="BJ439" i="2" s="1"/>
  <c r="AW439" i="2"/>
  <c r="BI439" i="2" s="1"/>
  <c r="AJ439" i="2"/>
  <c r="V439" i="2"/>
  <c r="U439" i="2"/>
  <c r="I439" i="2"/>
  <c r="G439" i="2"/>
  <c r="H439" i="2" s="1"/>
  <c r="BG438" i="2"/>
  <c r="BS438" i="2" s="1"/>
  <c r="BF438" i="2"/>
  <c r="BR438" i="2" s="1"/>
  <c r="BE438" i="2"/>
  <c r="BQ438" i="2" s="1"/>
  <c r="BD438" i="2"/>
  <c r="BP438" i="2" s="1"/>
  <c r="BC438" i="2"/>
  <c r="BO438" i="2" s="1"/>
  <c r="BB438" i="2"/>
  <c r="BN438" i="2" s="1"/>
  <c r="BA438" i="2"/>
  <c r="BM438" i="2" s="1"/>
  <c r="AZ438" i="2"/>
  <c r="BL438" i="2" s="1"/>
  <c r="AY438" i="2"/>
  <c r="BK438" i="2" s="1"/>
  <c r="AX438" i="2"/>
  <c r="BJ438" i="2" s="1"/>
  <c r="AW438" i="2"/>
  <c r="BI438" i="2" s="1"/>
  <c r="AJ438" i="2"/>
  <c r="V438" i="2"/>
  <c r="U438" i="2"/>
  <c r="I438" i="2"/>
  <c r="G438" i="2"/>
  <c r="H438" i="2" s="1"/>
  <c r="BG437" i="2"/>
  <c r="BF437" i="2"/>
  <c r="BR437" i="2" s="1"/>
  <c r="BE437" i="2"/>
  <c r="BQ437" i="2" s="1"/>
  <c r="BD437" i="2"/>
  <c r="BP437" i="2" s="1"/>
  <c r="BC437" i="2"/>
  <c r="BO437" i="2" s="1"/>
  <c r="BB437" i="2"/>
  <c r="BN437" i="2" s="1"/>
  <c r="BA437" i="2"/>
  <c r="BM437" i="2" s="1"/>
  <c r="AZ437" i="2"/>
  <c r="BL437" i="2" s="1"/>
  <c r="AY437" i="2"/>
  <c r="BK437" i="2" s="1"/>
  <c r="AX437" i="2"/>
  <c r="BJ437" i="2" s="1"/>
  <c r="AW437" i="2"/>
  <c r="BI437" i="2" s="1"/>
  <c r="AJ437" i="2"/>
  <c r="V437" i="2"/>
  <c r="U437" i="2"/>
  <c r="I437" i="2"/>
  <c r="G437" i="2"/>
  <c r="H437" i="2" s="1"/>
  <c r="BG436" i="2"/>
  <c r="BS436" i="2" s="1"/>
  <c r="BF436" i="2"/>
  <c r="BR436" i="2" s="1"/>
  <c r="BE436" i="2"/>
  <c r="BQ436" i="2" s="1"/>
  <c r="BD436" i="2"/>
  <c r="BP436" i="2" s="1"/>
  <c r="BC436" i="2"/>
  <c r="BO436" i="2" s="1"/>
  <c r="BB436" i="2"/>
  <c r="BN436" i="2" s="1"/>
  <c r="BA436" i="2"/>
  <c r="BM436" i="2" s="1"/>
  <c r="AZ436" i="2"/>
  <c r="BL436" i="2" s="1"/>
  <c r="AY436" i="2"/>
  <c r="BK436" i="2" s="1"/>
  <c r="AX436" i="2"/>
  <c r="BJ436" i="2" s="1"/>
  <c r="AW436" i="2"/>
  <c r="BI436" i="2" s="1"/>
  <c r="AJ436" i="2"/>
  <c r="V436" i="2"/>
  <c r="U436" i="2"/>
  <c r="I436" i="2"/>
  <c r="G436" i="2"/>
  <c r="H436" i="2" s="1"/>
  <c r="BG435" i="2"/>
  <c r="BF435" i="2"/>
  <c r="BR435" i="2" s="1"/>
  <c r="BE435" i="2"/>
  <c r="BQ435" i="2" s="1"/>
  <c r="BD435" i="2"/>
  <c r="BP435" i="2" s="1"/>
  <c r="BC435" i="2"/>
  <c r="BO435" i="2" s="1"/>
  <c r="BB435" i="2"/>
  <c r="BN435" i="2" s="1"/>
  <c r="BA435" i="2"/>
  <c r="BM435" i="2" s="1"/>
  <c r="AZ435" i="2"/>
  <c r="BL435" i="2" s="1"/>
  <c r="AY435" i="2"/>
  <c r="BK435" i="2" s="1"/>
  <c r="AX435" i="2"/>
  <c r="BJ435" i="2" s="1"/>
  <c r="AW435" i="2"/>
  <c r="BI435" i="2" s="1"/>
  <c r="AJ435" i="2"/>
  <c r="V435" i="2"/>
  <c r="U435" i="2"/>
  <c r="I435" i="2"/>
  <c r="G435" i="2"/>
  <c r="H435" i="2" s="1"/>
  <c r="BG434" i="2"/>
  <c r="BF434" i="2"/>
  <c r="BR434" i="2" s="1"/>
  <c r="BE434" i="2"/>
  <c r="BQ434" i="2" s="1"/>
  <c r="BD434" i="2"/>
  <c r="BP434" i="2" s="1"/>
  <c r="BC434" i="2"/>
  <c r="BO434" i="2" s="1"/>
  <c r="BB434" i="2"/>
  <c r="BN434" i="2" s="1"/>
  <c r="BA434" i="2"/>
  <c r="BM434" i="2" s="1"/>
  <c r="AZ434" i="2"/>
  <c r="BL434" i="2" s="1"/>
  <c r="AY434" i="2"/>
  <c r="BK434" i="2" s="1"/>
  <c r="AX434" i="2"/>
  <c r="BJ434" i="2" s="1"/>
  <c r="AW434" i="2"/>
  <c r="BI434" i="2" s="1"/>
  <c r="AJ434" i="2"/>
  <c r="V434" i="2"/>
  <c r="U434" i="2"/>
  <c r="I434" i="2"/>
  <c r="G434" i="2"/>
  <c r="H434" i="2" s="1"/>
  <c r="BG433" i="2"/>
  <c r="BS433" i="2" s="1"/>
  <c r="BF433" i="2"/>
  <c r="BR433" i="2" s="1"/>
  <c r="BE433" i="2"/>
  <c r="BQ433" i="2" s="1"/>
  <c r="BD433" i="2"/>
  <c r="BP433" i="2" s="1"/>
  <c r="BC433" i="2"/>
  <c r="BO433" i="2" s="1"/>
  <c r="BB433" i="2"/>
  <c r="BN433" i="2" s="1"/>
  <c r="BA433" i="2"/>
  <c r="BM433" i="2" s="1"/>
  <c r="AZ433" i="2"/>
  <c r="BL433" i="2" s="1"/>
  <c r="AY433" i="2"/>
  <c r="BK433" i="2" s="1"/>
  <c r="AX433" i="2"/>
  <c r="BJ433" i="2" s="1"/>
  <c r="AW433" i="2"/>
  <c r="BI433" i="2" s="1"/>
  <c r="AJ433" i="2"/>
  <c r="V433" i="2"/>
  <c r="U433" i="2"/>
  <c r="I433" i="2"/>
  <c r="G433" i="2"/>
  <c r="H433" i="2" s="1"/>
  <c r="BG432" i="2"/>
  <c r="BF432" i="2"/>
  <c r="BR432" i="2" s="1"/>
  <c r="BE432" i="2"/>
  <c r="BQ432" i="2" s="1"/>
  <c r="BD432" i="2"/>
  <c r="BP432" i="2" s="1"/>
  <c r="BC432" i="2"/>
  <c r="BO432" i="2" s="1"/>
  <c r="BB432" i="2"/>
  <c r="BN432" i="2" s="1"/>
  <c r="BA432" i="2"/>
  <c r="BM432" i="2" s="1"/>
  <c r="AZ432" i="2"/>
  <c r="BL432" i="2" s="1"/>
  <c r="AY432" i="2"/>
  <c r="BK432" i="2" s="1"/>
  <c r="AX432" i="2"/>
  <c r="BJ432" i="2" s="1"/>
  <c r="AW432" i="2"/>
  <c r="BI432" i="2" s="1"/>
  <c r="AJ432" i="2"/>
  <c r="V432" i="2"/>
  <c r="U432" i="2"/>
  <c r="I432" i="2"/>
  <c r="G432" i="2"/>
  <c r="H432" i="2" s="1"/>
  <c r="BG431" i="2"/>
  <c r="BF431" i="2"/>
  <c r="BR431" i="2" s="1"/>
  <c r="BE431" i="2"/>
  <c r="BQ431" i="2" s="1"/>
  <c r="BD431" i="2"/>
  <c r="BP431" i="2" s="1"/>
  <c r="BC431" i="2"/>
  <c r="BO431" i="2" s="1"/>
  <c r="BB431" i="2"/>
  <c r="BN431" i="2" s="1"/>
  <c r="BA431" i="2"/>
  <c r="BM431" i="2" s="1"/>
  <c r="AZ431" i="2"/>
  <c r="BL431" i="2" s="1"/>
  <c r="AY431" i="2"/>
  <c r="BK431" i="2" s="1"/>
  <c r="AX431" i="2"/>
  <c r="BJ431" i="2" s="1"/>
  <c r="AW431" i="2"/>
  <c r="BI431" i="2" s="1"/>
  <c r="AJ431" i="2"/>
  <c r="V431" i="2"/>
  <c r="U431" i="2"/>
  <c r="I431" i="2"/>
  <c r="G431" i="2"/>
  <c r="H431" i="2" s="1"/>
  <c r="BG430" i="2"/>
  <c r="BS430" i="2" s="1"/>
  <c r="BF430" i="2"/>
  <c r="BR430" i="2" s="1"/>
  <c r="BE430" i="2"/>
  <c r="BQ430" i="2" s="1"/>
  <c r="BD430" i="2"/>
  <c r="BP430" i="2" s="1"/>
  <c r="BC430" i="2"/>
  <c r="BO430" i="2" s="1"/>
  <c r="BB430" i="2"/>
  <c r="BN430" i="2" s="1"/>
  <c r="BA430" i="2"/>
  <c r="BM430" i="2" s="1"/>
  <c r="AZ430" i="2"/>
  <c r="BL430" i="2" s="1"/>
  <c r="AY430" i="2"/>
  <c r="BK430" i="2" s="1"/>
  <c r="AX430" i="2"/>
  <c r="BJ430" i="2" s="1"/>
  <c r="AW430" i="2"/>
  <c r="BI430" i="2" s="1"/>
  <c r="AJ430" i="2"/>
  <c r="V430" i="2"/>
  <c r="U430" i="2"/>
  <c r="I430" i="2"/>
  <c r="G430" i="2"/>
  <c r="H430" i="2" s="1"/>
  <c r="BG429" i="2"/>
  <c r="BF429" i="2"/>
  <c r="BR429" i="2" s="1"/>
  <c r="BE429" i="2"/>
  <c r="BQ429" i="2" s="1"/>
  <c r="BD429" i="2"/>
  <c r="BP429" i="2" s="1"/>
  <c r="BC429" i="2"/>
  <c r="BO429" i="2" s="1"/>
  <c r="BB429" i="2"/>
  <c r="BN429" i="2" s="1"/>
  <c r="BA429" i="2"/>
  <c r="BM429" i="2" s="1"/>
  <c r="AZ429" i="2"/>
  <c r="BL429" i="2" s="1"/>
  <c r="AY429" i="2"/>
  <c r="BK429" i="2" s="1"/>
  <c r="AX429" i="2"/>
  <c r="BJ429" i="2" s="1"/>
  <c r="AW429" i="2"/>
  <c r="BI429" i="2" s="1"/>
  <c r="AJ429" i="2"/>
  <c r="V429" i="2"/>
  <c r="U429" i="2"/>
  <c r="I429" i="2"/>
  <c r="G429" i="2"/>
  <c r="H429" i="2" s="1"/>
  <c r="BG428" i="2"/>
  <c r="BS428" i="2" s="1"/>
  <c r="BF428" i="2"/>
  <c r="BR428" i="2" s="1"/>
  <c r="BE428" i="2"/>
  <c r="BQ428" i="2" s="1"/>
  <c r="BD428" i="2"/>
  <c r="BP428" i="2" s="1"/>
  <c r="BC428" i="2"/>
  <c r="BO428" i="2" s="1"/>
  <c r="BB428" i="2"/>
  <c r="BN428" i="2" s="1"/>
  <c r="BA428" i="2"/>
  <c r="BM428" i="2" s="1"/>
  <c r="AZ428" i="2"/>
  <c r="BL428" i="2" s="1"/>
  <c r="AY428" i="2"/>
  <c r="BK428" i="2" s="1"/>
  <c r="AX428" i="2"/>
  <c r="BJ428" i="2" s="1"/>
  <c r="AW428" i="2"/>
  <c r="BI428" i="2" s="1"/>
  <c r="AJ428" i="2"/>
  <c r="V428" i="2"/>
  <c r="U428" i="2"/>
  <c r="I428" i="2"/>
  <c r="G428" i="2"/>
  <c r="H428" i="2" s="1"/>
  <c r="BG427" i="2"/>
  <c r="BS427" i="2" s="1"/>
  <c r="BF427" i="2"/>
  <c r="BR427" i="2" s="1"/>
  <c r="BE427" i="2"/>
  <c r="BQ427" i="2" s="1"/>
  <c r="BD427" i="2"/>
  <c r="BP427" i="2" s="1"/>
  <c r="BC427" i="2"/>
  <c r="BO427" i="2" s="1"/>
  <c r="BB427" i="2"/>
  <c r="BN427" i="2" s="1"/>
  <c r="BA427" i="2"/>
  <c r="BM427" i="2" s="1"/>
  <c r="AZ427" i="2"/>
  <c r="BL427" i="2" s="1"/>
  <c r="AY427" i="2"/>
  <c r="BK427" i="2" s="1"/>
  <c r="AX427" i="2"/>
  <c r="AW427" i="2"/>
  <c r="BI427" i="2" s="1"/>
  <c r="AJ427" i="2"/>
  <c r="V427" i="2"/>
  <c r="U427" i="2"/>
  <c r="I427" i="2"/>
  <c r="G427" i="2"/>
  <c r="H427" i="2" s="1"/>
  <c r="BG426" i="2"/>
  <c r="BF426" i="2"/>
  <c r="BR426" i="2" s="1"/>
  <c r="BE426" i="2"/>
  <c r="BQ426" i="2" s="1"/>
  <c r="BD426" i="2"/>
  <c r="BP426" i="2" s="1"/>
  <c r="BC426" i="2"/>
  <c r="BO426" i="2" s="1"/>
  <c r="BB426" i="2"/>
  <c r="BN426" i="2" s="1"/>
  <c r="BA426" i="2"/>
  <c r="BM426" i="2" s="1"/>
  <c r="AZ426" i="2"/>
  <c r="BL426" i="2" s="1"/>
  <c r="AY426" i="2"/>
  <c r="BK426" i="2" s="1"/>
  <c r="AX426" i="2"/>
  <c r="BJ426" i="2" s="1"/>
  <c r="AW426" i="2"/>
  <c r="BI426" i="2" s="1"/>
  <c r="AJ426" i="2"/>
  <c r="V426" i="2"/>
  <c r="U426" i="2"/>
  <c r="I426" i="2"/>
  <c r="G426" i="2"/>
  <c r="H426" i="2" s="1"/>
  <c r="BG425" i="2"/>
  <c r="BF425" i="2"/>
  <c r="BR425" i="2" s="1"/>
  <c r="BE425" i="2"/>
  <c r="BQ425" i="2" s="1"/>
  <c r="BD425" i="2"/>
  <c r="BP425" i="2" s="1"/>
  <c r="BC425" i="2"/>
  <c r="BO425" i="2" s="1"/>
  <c r="BB425" i="2"/>
  <c r="BN425" i="2" s="1"/>
  <c r="BA425" i="2"/>
  <c r="BM425" i="2" s="1"/>
  <c r="AZ425" i="2"/>
  <c r="BL425" i="2" s="1"/>
  <c r="AY425" i="2"/>
  <c r="BK425" i="2" s="1"/>
  <c r="AX425" i="2"/>
  <c r="BJ425" i="2" s="1"/>
  <c r="AW425" i="2"/>
  <c r="BI425" i="2" s="1"/>
  <c r="AJ425" i="2"/>
  <c r="V425" i="2"/>
  <c r="U425" i="2"/>
  <c r="I425" i="2"/>
  <c r="G425" i="2"/>
  <c r="H425" i="2" s="1"/>
  <c r="BG424" i="2"/>
  <c r="BF424" i="2"/>
  <c r="BR424" i="2" s="1"/>
  <c r="BE424" i="2"/>
  <c r="BQ424" i="2" s="1"/>
  <c r="BD424" i="2"/>
  <c r="BP424" i="2" s="1"/>
  <c r="BC424" i="2"/>
  <c r="BO424" i="2" s="1"/>
  <c r="BB424" i="2"/>
  <c r="BN424" i="2" s="1"/>
  <c r="BA424" i="2"/>
  <c r="BM424" i="2" s="1"/>
  <c r="AZ424" i="2"/>
  <c r="BL424" i="2" s="1"/>
  <c r="AY424" i="2"/>
  <c r="BK424" i="2" s="1"/>
  <c r="AX424" i="2"/>
  <c r="BJ424" i="2" s="1"/>
  <c r="AW424" i="2"/>
  <c r="BI424" i="2" s="1"/>
  <c r="AJ424" i="2"/>
  <c r="U424" i="2"/>
  <c r="I424" i="2"/>
  <c r="G424" i="2"/>
  <c r="H424" i="2" s="1"/>
  <c r="BG423" i="2"/>
  <c r="BF423" i="2"/>
  <c r="BR423" i="2" s="1"/>
  <c r="BE423" i="2"/>
  <c r="BQ423" i="2" s="1"/>
  <c r="CD423" i="2" s="1"/>
  <c r="BD423" i="2"/>
  <c r="BP423" i="2" s="1"/>
  <c r="BC423" i="2"/>
  <c r="BO423" i="2" s="1"/>
  <c r="BB423" i="2"/>
  <c r="BN423" i="2" s="1"/>
  <c r="BA423" i="2"/>
  <c r="BM423" i="2" s="1"/>
  <c r="AZ423" i="2"/>
  <c r="BL423" i="2" s="1"/>
  <c r="AY423" i="2"/>
  <c r="BK423" i="2" s="1"/>
  <c r="AX423" i="2"/>
  <c r="BJ423" i="2" s="1"/>
  <c r="AW423" i="2"/>
  <c r="BI423" i="2" s="1"/>
  <c r="AJ423" i="2"/>
  <c r="U423" i="2"/>
  <c r="I423" i="2"/>
  <c r="G423" i="2"/>
  <c r="H423" i="2" s="1"/>
  <c r="BG422" i="2"/>
  <c r="BF422" i="2"/>
  <c r="BR422" i="2" s="1"/>
  <c r="BE422" i="2"/>
  <c r="BQ422" i="2" s="1"/>
  <c r="CD422" i="2" s="1"/>
  <c r="BD422" i="2"/>
  <c r="BP422" i="2" s="1"/>
  <c r="BC422" i="2"/>
  <c r="BO422" i="2" s="1"/>
  <c r="BB422" i="2"/>
  <c r="BN422" i="2" s="1"/>
  <c r="BA422" i="2"/>
  <c r="BM422" i="2" s="1"/>
  <c r="AZ422" i="2"/>
  <c r="BL422" i="2" s="1"/>
  <c r="AY422" i="2"/>
  <c r="BK422" i="2" s="1"/>
  <c r="AX422" i="2"/>
  <c r="BJ422" i="2" s="1"/>
  <c r="AW422" i="2"/>
  <c r="BI422" i="2" s="1"/>
  <c r="AJ422" i="2"/>
  <c r="U422" i="2"/>
  <c r="I422" i="2"/>
  <c r="G422" i="2"/>
  <c r="H422" i="2" s="1"/>
  <c r="BG421" i="2"/>
  <c r="BS421" i="2" s="1"/>
  <c r="BF421" i="2"/>
  <c r="BR421" i="2" s="1"/>
  <c r="BE421" i="2"/>
  <c r="BQ421" i="2" s="1"/>
  <c r="CD421" i="2" s="1"/>
  <c r="BD421" i="2"/>
  <c r="BP421" i="2" s="1"/>
  <c r="BC421" i="2"/>
  <c r="BO421" i="2" s="1"/>
  <c r="BB421" i="2"/>
  <c r="BN421" i="2" s="1"/>
  <c r="BA421" i="2"/>
  <c r="BM421" i="2" s="1"/>
  <c r="AZ421" i="2"/>
  <c r="BL421" i="2" s="1"/>
  <c r="AY421" i="2"/>
  <c r="BK421" i="2" s="1"/>
  <c r="AX421" i="2"/>
  <c r="BJ421" i="2" s="1"/>
  <c r="AW421" i="2"/>
  <c r="BI421" i="2" s="1"/>
  <c r="AJ421" i="2"/>
  <c r="U421" i="2"/>
  <c r="I421" i="2"/>
  <c r="G421" i="2"/>
  <c r="H421" i="2" s="1"/>
  <c r="BG420" i="2"/>
  <c r="BF420" i="2"/>
  <c r="BR420" i="2" s="1"/>
  <c r="BE420" i="2"/>
  <c r="BQ420" i="2" s="1"/>
  <c r="BD420" i="2"/>
  <c r="BP420" i="2" s="1"/>
  <c r="BC420" i="2"/>
  <c r="BO420" i="2" s="1"/>
  <c r="BB420" i="2"/>
  <c r="BN420" i="2" s="1"/>
  <c r="BA420" i="2"/>
  <c r="BM420" i="2" s="1"/>
  <c r="AZ420" i="2"/>
  <c r="BL420" i="2" s="1"/>
  <c r="AY420" i="2"/>
  <c r="BK420" i="2" s="1"/>
  <c r="AX420" i="2"/>
  <c r="BJ420" i="2" s="1"/>
  <c r="AW420" i="2"/>
  <c r="BI420" i="2" s="1"/>
  <c r="AJ420" i="2"/>
  <c r="U420" i="2"/>
  <c r="I420" i="2"/>
  <c r="G420" i="2"/>
  <c r="H420" i="2" s="1"/>
  <c r="BG419" i="2"/>
  <c r="BS419" i="2" s="1"/>
  <c r="BF419" i="2"/>
  <c r="BR419" i="2" s="1"/>
  <c r="BE419" i="2"/>
  <c r="BQ419" i="2" s="1"/>
  <c r="BD419" i="2"/>
  <c r="BP419" i="2" s="1"/>
  <c r="BC419" i="2"/>
  <c r="BO419" i="2" s="1"/>
  <c r="BB419" i="2"/>
  <c r="BN419" i="2" s="1"/>
  <c r="BA419" i="2"/>
  <c r="BM419" i="2" s="1"/>
  <c r="AZ419" i="2"/>
  <c r="BL419" i="2" s="1"/>
  <c r="AY419" i="2"/>
  <c r="BK419" i="2" s="1"/>
  <c r="AX419" i="2"/>
  <c r="BJ419" i="2" s="1"/>
  <c r="AW419" i="2"/>
  <c r="BI419" i="2" s="1"/>
  <c r="AJ419" i="2"/>
  <c r="U419" i="2"/>
  <c r="I419" i="2"/>
  <c r="G419" i="2"/>
  <c r="H419" i="2" s="1"/>
  <c r="BG418" i="2"/>
  <c r="BF418" i="2"/>
  <c r="BR418" i="2" s="1"/>
  <c r="BE418" i="2"/>
  <c r="BQ418" i="2" s="1"/>
  <c r="BD418" i="2"/>
  <c r="BP418" i="2" s="1"/>
  <c r="BC418" i="2"/>
  <c r="BO418" i="2" s="1"/>
  <c r="BB418" i="2"/>
  <c r="BN418" i="2" s="1"/>
  <c r="BA418" i="2"/>
  <c r="BM418" i="2" s="1"/>
  <c r="AZ418" i="2"/>
  <c r="BL418" i="2" s="1"/>
  <c r="AY418" i="2"/>
  <c r="BK418" i="2" s="1"/>
  <c r="AX418" i="2"/>
  <c r="BJ418" i="2" s="1"/>
  <c r="AW418" i="2"/>
  <c r="BI418" i="2" s="1"/>
  <c r="AJ418" i="2"/>
  <c r="V418" i="2"/>
  <c r="U418" i="2"/>
  <c r="I418" i="2"/>
  <c r="G418" i="2"/>
  <c r="H418" i="2" s="1"/>
  <c r="BG417" i="2"/>
  <c r="BS417" i="2" s="1"/>
  <c r="BF417" i="2"/>
  <c r="BR417" i="2" s="1"/>
  <c r="BE417" i="2"/>
  <c r="BQ417" i="2" s="1"/>
  <c r="BD417" i="2"/>
  <c r="BP417" i="2" s="1"/>
  <c r="BC417" i="2"/>
  <c r="BO417" i="2" s="1"/>
  <c r="BB417" i="2"/>
  <c r="BN417" i="2" s="1"/>
  <c r="BA417" i="2"/>
  <c r="BM417" i="2" s="1"/>
  <c r="AZ417" i="2"/>
  <c r="BL417" i="2" s="1"/>
  <c r="AY417" i="2"/>
  <c r="BK417" i="2" s="1"/>
  <c r="AX417" i="2"/>
  <c r="BJ417" i="2" s="1"/>
  <c r="AW417" i="2"/>
  <c r="BI417" i="2" s="1"/>
  <c r="AJ417" i="2"/>
  <c r="V417" i="2"/>
  <c r="U417" i="2"/>
  <c r="I417" i="2"/>
  <c r="G417" i="2"/>
  <c r="H417" i="2" s="1"/>
  <c r="BG416" i="2"/>
  <c r="BS416" i="2" s="1"/>
  <c r="BF416" i="2"/>
  <c r="BR416" i="2" s="1"/>
  <c r="BE416" i="2"/>
  <c r="BQ416" i="2" s="1"/>
  <c r="BD416" i="2"/>
  <c r="BP416" i="2" s="1"/>
  <c r="BC416" i="2"/>
  <c r="BO416" i="2" s="1"/>
  <c r="BB416" i="2"/>
  <c r="BN416" i="2" s="1"/>
  <c r="BA416" i="2"/>
  <c r="BM416" i="2" s="1"/>
  <c r="AZ416" i="2"/>
  <c r="BL416" i="2" s="1"/>
  <c r="AY416" i="2"/>
  <c r="BK416" i="2" s="1"/>
  <c r="AX416" i="2"/>
  <c r="BJ416" i="2" s="1"/>
  <c r="AW416" i="2"/>
  <c r="BI416" i="2" s="1"/>
  <c r="AJ416" i="2"/>
  <c r="V416" i="2"/>
  <c r="U416" i="2"/>
  <c r="I416" i="2"/>
  <c r="G416" i="2"/>
  <c r="H416" i="2" s="1"/>
  <c r="BG415" i="2"/>
  <c r="BF415" i="2"/>
  <c r="BR415" i="2" s="1"/>
  <c r="BE415" i="2"/>
  <c r="BQ415" i="2" s="1"/>
  <c r="BD415" i="2"/>
  <c r="BP415" i="2" s="1"/>
  <c r="BC415" i="2"/>
  <c r="BO415" i="2" s="1"/>
  <c r="BB415" i="2"/>
  <c r="BN415" i="2" s="1"/>
  <c r="BA415" i="2"/>
  <c r="BM415" i="2" s="1"/>
  <c r="AZ415" i="2"/>
  <c r="BL415" i="2" s="1"/>
  <c r="AY415" i="2"/>
  <c r="BK415" i="2" s="1"/>
  <c r="AX415" i="2"/>
  <c r="BJ415" i="2" s="1"/>
  <c r="AW415" i="2"/>
  <c r="BI415" i="2" s="1"/>
  <c r="AJ415" i="2"/>
  <c r="V415" i="2"/>
  <c r="U415" i="2"/>
  <c r="I415" i="2"/>
  <c r="G415" i="2"/>
  <c r="H415" i="2" s="1"/>
  <c r="BG414" i="2"/>
  <c r="BF414" i="2"/>
  <c r="BR414" i="2" s="1"/>
  <c r="BE414" i="2"/>
  <c r="BQ414" i="2" s="1"/>
  <c r="BD414" i="2"/>
  <c r="BP414" i="2" s="1"/>
  <c r="BC414" i="2"/>
  <c r="BO414" i="2" s="1"/>
  <c r="BB414" i="2"/>
  <c r="BN414" i="2" s="1"/>
  <c r="BA414" i="2"/>
  <c r="BM414" i="2" s="1"/>
  <c r="AZ414" i="2"/>
  <c r="BL414" i="2" s="1"/>
  <c r="AY414" i="2"/>
  <c r="BK414" i="2" s="1"/>
  <c r="AX414" i="2"/>
  <c r="BJ414" i="2" s="1"/>
  <c r="AW414" i="2"/>
  <c r="BI414" i="2" s="1"/>
  <c r="AJ414" i="2"/>
  <c r="V414" i="2"/>
  <c r="U414" i="2"/>
  <c r="I414" i="2"/>
  <c r="G414" i="2"/>
  <c r="H414" i="2" s="1"/>
  <c r="BG413" i="2"/>
  <c r="BS413" i="2" s="1"/>
  <c r="BF413" i="2"/>
  <c r="BR413" i="2" s="1"/>
  <c r="BE413" i="2"/>
  <c r="BQ413" i="2" s="1"/>
  <c r="BD413" i="2"/>
  <c r="BP413" i="2" s="1"/>
  <c r="BC413" i="2"/>
  <c r="BO413" i="2" s="1"/>
  <c r="BB413" i="2"/>
  <c r="BN413" i="2" s="1"/>
  <c r="BA413" i="2"/>
  <c r="BM413" i="2" s="1"/>
  <c r="AZ413" i="2"/>
  <c r="BL413" i="2" s="1"/>
  <c r="AY413" i="2"/>
  <c r="BK413" i="2" s="1"/>
  <c r="AX413" i="2"/>
  <c r="BJ413" i="2" s="1"/>
  <c r="AW413" i="2"/>
  <c r="BI413" i="2" s="1"/>
  <c r="AJ413" i="2"/>
  <c r="V413" i="2"/>
  <c r="U413" i="2"/>
  <c r="I413" i="2"/>
  <c r="G413" i="2"/>
  <c r="H413" i="2" s="1"/>
  <c r="BG412" i="2"/>
  <c r="BF412" i="2"/>
  <c r="BR412" i="2" s="1"/>
  <c r="BE412" i="2"/>
  <c r="BQ412" i="2" s="1"/>
  <c r="BD412" i="2"/>
  <c r="BP412" i="2" s="1"/>
  <c r="BC412" i="2"/>
  <c r="BO412" i="2" s="1"/>
  <c r="BB412" i="2"/>
  <c r="BN412" i="2" s="1"/>
  <c r="BA412" i="2"/>
  <c r="BM412" i="2" s="1"/>
  <c r="AZ412" i="2"/>
  <c r="BL412" i="2" s="1"/>
  <c r="AY412" i="2"/>
  <c r="BK412" i="2" s="1"/>
  <c r="AX412" i="2"/>
  <c r="BJ412" i="2" s="1"/>
  <c r="AW412" i="2"/>
  <c r="BI412" i="2" s="1"/>
  <c r="AJ412" i="2"/>
  <c r="V412" i="2"/>
  <c r="U412" i="2"/>
  <c r="I412" i="2"/>
  <c r="G412" i="2"/>
  <c r="H412" i="2" s="1"/>
  <c r="BG411" i="2"/>
  <c r="BS411" i="2" s="1"/>
  <c r="BF411" i="2"/>
  <c r="BR411" i="2" s="1"/>
  <c r="BE411" i="2"/>
  <c r="BQ411" i="2" s="1"/>
  <c r="BD411" i="2"/>
  <c r="BP411" i="2" s="1"/>
  <c r="BC411" i="2"/>
  <c r="BO411" i="2" s="1"/>
  <c r="BB411" i="2"/>
  <c r="BN411" i="2" s="1"/>
  <c r="BA411" i="2"/>
  <c r="BM411" i="2" s="1"/>
  <c r="AZ411" i="2"/>
  <c r="BL411" i="2" s="1"/>
  <c r="AY411" i="2"/>
  <c r="BK411" i="2" s="1"/>
  <c r="AX411" i="2"/>
  <c r="BJ411" i="2" s="1"/>
  <c r="AW411" i="2"/>
  <c r="BI411" i="2" s="1"/>
  <c r="AJ411" i="2"/>
  <c r="V411" i="2"/>
  <c r="U411" i="2"/>
  <c r="I411" i="2"/>
  <c r="G411" i="2"/>
  <c r="H411" i="2" s="1"/>
  <c r="BG410" i="2"/>
  <c r="BF410" i="2"/>
  <c r="BR410" i="2" s="1"/>
  <c r="BE410" i="2"/>
  <c r="BQ410" i="2" s="1"/>
  <c r="BD410" i="2"/>
  <c r="BP410" i="2" s="1"/>
  <c r="BC410" i="2"/>
  <c r="BO410" i="2" s="1"/>
  <c r="BB410" i="2"/>
  <c r="BN410" i="2" s="1"/>
  <c r="BA410" i="2"/>
  <c r="BM410" i="2" s="1"/>
  <c r="AZ410" i="2"/>
  <c r="BL410" i="2" s="1"/>
  <c r="AY410" i="2"/>
  <c r="BK410" i="2" s="1"/>
  <c r="AX410" i="2"/>
  <c r="BJ410" i="2" s="1"/>
  <c r="AW410" i="2"/>
  <c r="BI410" i="2" s="1"/>
  <c r="AJ410" i="2"/>
  <c r="V410" i="2"/>
  <c r="U410" i="2"/>
  <c r="I410" i="2"/>
  <c r="G410" i="2"/>
  <c r="H410" i="2" s="1"/>
  <c r="BG409" i="2"/>
  <c r="BS409" i="2" s="1"/>
  <c r="BF409" i="2"/>
  <c r="BR409" i="2" s="1"/>
  <c r="BE409" i="2"/>
  <c r="BQ409" i="2" s="1"/>
  <c r="BD409" i="2"/>
  <c r="BP409" i="2" s="1"/>
  <c r="BC409" i="2"/>
  <c r="BO409" i="2" s="1"/>
  <c r="BB409" i="2"/>
  <c r="BN409" i="2" s="1"/>
  <c r="BA409" i="2"/>
  <c r="BM409" i="2" s="1"/>
  <c r="AZ409" i="2"/>
  <c r="BL409" i="2" s="1"/>
  <c r="AY409" i="2"/>
  <c r="BK409" i="2" s="1"/>
  <c r="AX409" i="2"/>
  <c r="BJ409" i="2" s="1"/>
  <c r="AW409" i="2"/>
  <c r="BI409" i="2" s="1"/>
  <c r="AJ409" i="2"/>
  <c r="V409" i="2"/>
  <c r="U409" i="2"/>
  <c r="I409" i="2"/>
  <c r="G409" i="2"/>
  <c r="H409" i="2" s="1"/>
  <c r="BG408" i="2"/>
  <c r="BS408" i="2" s="1"/>
  <c r="BF408" i="2"/>
  <c r="BR408" i="2" s="1"/>
  <c r="BE408" i="2"/>
  <c r="BQ408" i="2" s="1"/>
  <c r="BD408" i="2"/>
  <c r="BP408" i="2" s="1"/>
  <c r="BC408" i="2"/>
  <c r="BO408" i="2" s="1"/>
  <c r="BB408" i="2"/>
  <c r="BN408" i="2" s="1"/>
  <c r="BA408" i="2"/>
  <c r="BM408" i="2" s="1"/>
  <c r="AZ408" i="2"/>
  <c r="BL408" i="2" s="1"/>
  <c r="AY408" i="2"/>
  <c r="BK408" i="2" s="1"/>
  <c r="AX408" i="2"/>
  <c r="BJ408" i="2" s="1"/>
  <c r="AW408" i="2"/>
  <c r="BI408" i="2" s="1"/>
  <c r="AJ408" i="2"/>
  <c r="V408" i="2"/>
  <c r="U408" i="2"/>
  <c r="I408" i="2"/>
  <c r="G408" i="2"/>
  <c r="H408" i="2" s="1"/>
  <c r="BG407" i="2"/>
  <c r="BF407" i="2"/>
  <c r="BR407" i="2" s="1"/>
  <c r="BE407" i="2"/>
  <c r="BQ407" i="2" s="1"/>
  <c r="BD407" i="2"/>
  <c r="BP407" i="2" s="1"/>
  <c r="BC407" i="2"/>
  <c r="BO407" i="2" s="1"/>
  <c r="BB407" i="2"/>
  <c r="BN407" i="2" s="1"/>
  <c r="BA407" i="2"/>
  <c r="BM407" i="2" s="1"/>
  <c r="AZ407" i="2"/>
  <c r="BL407" i="2" s="1"/>
  <c r="AY407" i="2"/>
  <c r="BK407" i="2" s="1"/>
  <c r="AX407" i="2"/>
  <c r="BJ407" i="2" s="1"/>
  <c r="AW407" i="2"/>
  <c r="BI407" i="2" s="1"/>
  <c r="AJ407" i="2"/>
  <c r="V407" i="2"/>
  <c r="U407" i="2"/>
  <c r="I407" i="2"/>
  <c r="G407" i="2"/>
  <c r="H407" i="2" s="1"/>
  <c r="BG406" i="2"/>
  <c r="BS406" i="2" s="1"/>
  <c r="BF406" i="2"/>
  <c r="BR406" i="2" s="1"/>
  <c r="BE406" i="2"/>
  <c r="BQ406" i="2" s="1"/>
  <c r="BD406" i="2"/>
  <c r="BP406" i="2" s="1"/>
  <c r="BC406" i="2"/>
  <c r="BO406" i="2" s="1"/>
  <c r="BB406" i="2"/>
  <c r="BN406" i="2" s="1"/>
  <c r="BA406" i="2"/>
  <c r="BM406" i="2" s="1"/>
  <c r="AZ406" i="2"/>
  <c r="BL406" i="2" s="1"/>
  <c r="AY406" i="2"/>
  <c r="BK406" i="2" s="1"/>
  <c r="AX406" i="2"/>
  <c r="BJ406" i="2" s="1"/>
  <c r="AW406" i="2"/>
  <c r="BI406" i="2" s="1"/>
  <c r="AJ406" i="2"/>
  <c r="V406" i="2"/>
  <c r="U406" i="2"/>
  <c r="I406" i="2"/>
  <c r="G406" i="2"/>
  <c r="H406" i="2" s="1"/>
  <c r="BG405" i="2"/>
  <c r="BF405" i="2"/>
  <c r="BR405" i="2" s="1"/>
  <c r="BE405" i="2"/>
  <c r="BQ405" i="2" s="1"/>
  <c r="BD405" i="2"/>
  <c r="BP405" i="2" s="1"/>
  <c r="BC405" i="2"/>
  <c r="BO405" i="2" s="1"/>
  <c r="BB405" i="2"/>
  <c r="BN405" i="2" s="1"/>
  <c r="BA405" i="2"/>
  <c r="BM405" i="2" s="1"/>
  <c r="AZ405" i="2"/>
  <c r="BL405" i="2" s="1"/>
  <c r="AY405" i="2"/>
  <c r="BK405" i="2" s="1"/>
  <c r="AX405" i="2"/>
  <c r="BJ405" i="2" s="1"/>
  <c r="AW405" i="2"/>
  <c r="BI405" i="2" s="1"/>
  <c r="AJ405" i="2"/>
  <c r="V405" i="2"/>
  <c r="U405" i="2"/>
  <c r="I405" i="2"/>
  <c r="G405" i="2"/>
  <c r="H405" i="2" s="1"/>
  <c r="BG404" i="2"/>
  <c r="BS404" i="2" s="1"/>
  <c r="BF404" i="2"/>
  <c r="BR404" i="2" s="1"/>
  <c r="BE404" i="2"/>
  <c r="BQ404" i="2" s="1"/>
  <c r="BD404" i="2"/>
  <c r="BP404" i="2" s="1"/>
  <c r="BC404" i="2"/>
  <c r="BO404" i="2" s="1"/>
  <c r="BB404" i="2"/>
  <c r="BN404" i="2" s="1"/>
  <c r="BA404" i="2"/>
  <c r="BM404" i="2" s="1"/>
  <c r="AZ404" i="2"/>
  <c r="BL404" i="2" s="1"/>
  <c r="AY404" i="2"/>
  <c r="BK404" i="2" s="1"/>
  <c r="AX404" i="2"/>
  <c r="BJ404" i="2" s="1"/>
  <c r="AW404" i="2"/>
  <c r="BI404" i="2" s="1"/>
  <c r="AJ404" i="2"/>
  <c r="V404" i="2"/>
  <c r="U404" i="2"/>
  <c r="I404" i="2"/>
  <c r="G404" i="2"/>
  <c r="H404" i="2" s="1"/>
  <c r="BG403" i="2"/>
  <c r="BF403" i="2"/>
  <c r="BR403" i="2" s="1"/>
  <c r="BE403" i="2"/>
  <c r="BQ403" i="2" s="1"/>
  <c r="BD403" i="2"/>
  <c r="BP403" i="2" s="1"/>
  <c r="BC403" i="2"/>
  <c r="BO403" i="2" s="1"/>
  <c r="BB403" i="2"/>
  <c r="BN403" i="2" s="1"/>
  <c r="BA403" i="2"/>
  <c r="BM403" i="2" s="1"/>
  <c r="AZ403" i="2"/>
  <c r="BL403" i="2" s="1"/>
  <c r="AY403" i="2"/>
  <c r="BK403" i="2" s="1"/>
  <c r="AX403" i="2"/>
  <c r="BJ403" i="2" s="1"/>
  <c r="AW403" i="2"/>
  <c r="BI403" i="2" s="1"/>
  <c r="AJ403" i="2"/>
  <c r="V403" i="2"/>
  <c r="U403" i="2"/>
  <c r="I403" i="2"/>
  <c r="G403" i="2"/>
  <c r="H403" i="2" s="1"/>
  <c r="BG402" i="2"/>
  <c r="BF402" i="2"/>
  <c r="BR402" i="2" s="1"/>
  <c r="BE402" i="2"/>
  <c r="BQ402" i="2" s="1"/>
  <c r="BD402" i="2"/>
  <c r="BP402" i="2" s="1"/>
  <c r="BC402" i="2"/>
  <c r="BO402" i="2" s="1"/>
  <c r="BB402" i="2"/>
  <c r="BN402" i="2" s="1"/>
  <c r="BA402" i="2"/>
  <c r="BM402" i="2" s="1"/>
  <c r="AZ402" i="2"/>
  <c r="BL402" i="2" s="1"/>
  <c r="AY402" i="2"/>
  <c r="BK402" i="2" s="1"/>
  <c r="AX402" i="2"/>
  <c r="BJ402" i="2" s="1"/>
  <c r="AW402" i="2"/>
  <c r="BI402" i="2" s="1"/>
  <c r="AJ402" i="2"/>
  <c r="V402" i="2"/>
  <c r="U402" i="2"/>
  <c r="I402" i="2"/>
  <c r="G402" i="2"/>
  <c r="H402" i="2" s="1"/>
  <c r="BG401" i="2"/>
  <c r="BF401" i="2"/>
  <c r="BR401" i="2" s="1"/>
  <c r="BE401" i="2"/>
  <c r="BQ401" i="2" s="1"/>
  <c r="BD401" i="2"/>
  <c r="BP401" i="2" s="1"/>
  <c r="BC401" i="2"/>
  <c r="BO401" i="2" s="1"/>
  <c r="BB401" i="2"/>
  <c r="BN401" i="2" s="1"/>
  <c r="BA401" i="2"/>
  <c r="BM401" i="2" s="1"/>
  <c r="AZ401" i="2"/>
  <c r="BL401" i="2" s="1"/>
  <c r="AY401" i="2"/>
  <c r="BK401" i="2" s="1"/>
  <c r="AX401" i="2"/>
  <c r="BJ401" i="2" s="1"/>
  <c r="AW401" i="2"/>
  <c r="BI401" i="2" s="1"/>
  <c r="AJ401" i="2"/>
  <c r="V401" i="2"/>
  <c r="U401" i="2"/>
  <c r="I401" i="2"/>
  <c r="G401" i="2"/>
  <c r="H401" i="2" s="1"/>
  <c r="BI400" i="2"/>
  <c r="BG400" i="2"/>
  <c r="BS400" i="2" s="1"/>
  <c r="BF400" i="2"/>
  <c r="BR400" i="2" s="1"/>
  <c r="BE400" i="2"/>
  <c r="BQ400" i="2" s="1"/>
  <c r="BD400" i="2"/>
  <c r="BP400" i="2" s="1"/>
  <c r="BC400" i="2"/>
  <c r="BO400" i="2" s="1"/>
  <c r="BB400" i="2"/>
  <c r="BN400" i="2" s="1"/>
  <c r="BA400" i="2"/>
  <c r="BM400" i="2" s="1"/>
  <c r="AZ400" i="2"/>
  <c r="BL400" i="2" s="1"/>
  <c r="AY400" i="2"/>
  <c r="BK400" i="2" s="1"/>
  <c r="AX400" i="2"/>
  <c r="AW400" i="2"/>
  <c r="AJ400" i="2"/>
  <c r="V400" i="2"/>
  <c r="U400" i="2"/>
  <c r="I400" i="2"/>
  <c r="G400" i="2"/>
  <c r="H400" i="2" s="1"/>
  <c r="BG399" i="2"/>
  <c r="BS399" i="2" s="1"/>
  <c r="BF399" i="2"/>
  <c r="BR399" i="2" s="1"/>
  <c r="BE399" i="2"/>
  <c r="BQ399" i="2" s="1"/>
  <c r="BD399" i="2"/>
  <c r="BP399" i="2" s="1"/>
  <c r="BC399" i="2"/>
  <c r="BO399" i="2" s="1"/>
  <c r="BB399" i="2"/>
  <c r="BN399" i="2" s="1"/>
  <c r="BA399" i="2"/>
  <c r="BM399" i="2" s="1"/>
  <c r="AZ399" i="2"/>
  <c r="BL399" i="2" s="1"/>
  <c r="AY399" i="2"/>
  <c r="BK399" i="2" s="1"/>
  <c r="AX399" i="2"/>
  <c r="BJ399" i="2" s="1"/>
  <c r="AW399" i="2"/>
  <c r="BI399" i="2" s="1"/>
  <c r="AJ399" i="2"/>
  <c r="V399" i="2"/>
  <c r="U399" i="2"/>
  <c r="I399" i="2"/>
  <c r="G399" i="2"/>
  <c r="H399" i="2" s="1"/>
  <c r="BG398" i="2"/>
  <c r="BS398" i="2" s="1"/>
  <c r="BF398" i="2"/>
  <c r="BR398" i="2" s="1"/>
  <c r="BE398" i="2"/>
  <c r="BQ398" i="2" s="1"/>
  <c r="CD398" i="2" s="1"/>
  <c r="BD398" i="2"/>
  <c r="BP398" i="2" s="1"/>
  <c r="BC398" i="2"/>
  <c r="BO398" i="2" s="1"/>
  <c r="BB398" i="2"/>
  <c r="BN398" i="2" s="1"/>
  <c r="BA398" i="2"/>
  <c r="BM398" i="2" s="1"/>
  <c r="AZ398" i="2"/>
  <c r="BL398" i="2" s="1"/>
  <c r="AY398" i="2"/>
  <c r="BK398" i="2" s="1"/>
  <c r="AX398" i="2"/>
  <c r="BJ398" i="2" s="1"/>
  <c r="AW398" i="2"/>
  <c r="BI398" i="2" s="1"/>
  <c r="AJ398" i="2"/>
  <c r="V398" i="2"/>
  <c r="U398" i="2"/>
  <c r="I398" i="2"/>
  <c r="G398" i="2"/>
  <c r="H398" i="2" s="1"/>
  <c r="BG397" i="2"/>
  <c r="BF397" i="2"/>
  <c r="BR397" i="2" s="1"/>
  <c r="BE397" i="2"/>
  <c r="BQ397" i="2" s="1"/>
  <c r="CD397" i="2" s="1"/>
  <c r="BD397" i="2"/>
  <c r="BP397" i="2" s="1"/>
  <c r="BC397" i="2"/>
  <c r="BO397" i="2" s="1"/>
  <c r="BB397" i="2"/>
  <c r="BN397" i="2" s="1"/>
  <c r="BA397" i="2"/>
  <c r="BM397" i="2" s="1"/>
  <c r="AZ397" i="2"/>
  <c r="BL397" i="2" s="1"/>
  <c r="AY397" i="2"/>
  <c r="BK397" i="2" s="1"/>
  <c r="AX397" i="2"/>
  <c r="BJ397" i="2" s="1"/>
  <c r="AW397" i="2"/>
  <c r="BI397" i="2" s="1"/>
  <c r="AJ397" i="2"/>
  <c r="V397" i="2"/>
  <c r="U397" i="2"/>
  <c r="I397" i="2"/>
  <c r="G397" i="2"/>
  <c r="H397" i="2" s="1"/>
  <c r="BG396" i="2"/>
  <c r="BF396" i="2"/>
  <c r="BR396" i="2" s="1"/>
  <c r="BE396" i="2"/>
  <c r="BQ396" i="2" s="1"/>
  <c r="CD396" i="2" s="1"/>
  <c r="BD396" i="2"/>
  <c r="BP396" i="2" s="1"/>
  <c r="BC396" i="2"/>
  <c r="BO396" i="2" s="1"/>
  <c r="BB396" i="2"/>
  <c r="BN396" i="2" s="1"/>
  <c r="BA396" i="2"/>
  <c r="BM396" i="2" s="1"/>
  <c r="AZ396" i="2"/>
  <c r="BL396" i="2" s="1"/>
  <c r="AY396" i="2"/>
  <c r="BK396" i="2" s="1"/>
  <c r="AX396" i="2"/>
  <c r="BJ396" i="2" s="1"/>
  <c r="AW396" i="2"/>
  <c r="BI396" i="2" s="1"/>
  <c r="AJ396" i="2"/>
  <c r="V396" i="2"/>
  <c r="U396" i="2"/>
  <c r="I396" i="2"/>
  <c r="G396" i="2"/>
  <c r="H396" i="2" s="1"/>
  <c r="BG395" i="2"/>
  <c r="BF395" i="2"/>
  <c r="BR395" i="2" s="1"/>
  <c r="BE395" i="2"/>
  <c r="BQ395" i="2" s="1"/>
  <c r="CD395" i="2" s="1"/>
  <c r="BD395" i="2"/>
  <c r="BP395" i="2" s="1"/>
  <c r="BC395" i="2"/>
  <c r="BO395" i="2" s="1"/>
  <c r="BB395" i="2"/>
  <c r="BN395" i="2" s="1"/>
  <c r="BA395" i="2"/>
  <c r="BM395" i="2" s="1"/>
  <c r="AZ395" i="2"/>
  <c r="BL395" i="2" s="1"/>
  <c r="AY395" i="2"/>
  <c r="BK395" i="2" s="1"/>
  <c r="AX395" i="2"/>
  <c r="BJ395" i="2" s="1"/>
  <c r="AW395" i="2"/>
  <c r="BI395" i="2" s="1"/>
  <c r="AJ395" i="2"/>
  <c r="V395" i="2"/>
  <c r="U395" i="2"/>
  <c r="I395" i="2"/>
  <c r="G395" i="2"/>
  <c r="H395" i="2" s="1"/>
  <c r="BG394" i="2"/>
  <c r="BF394" i="2"/>
  <c r="BR394" i="2" s="1"/>
  <c r="BE394" i="2"/>
  <c r="BQ394" i="2" s="1"/>
  <c r="CD394" i="2" s="1"/>
  <c r="BD394" i="2"/>
  <c r="BP394" i="2" s="1"/>
  <c r="BC394" i="2"/>
  <c r="BO394" i="2" s="1"/>
  <c r="BB394" i="2"/>
  <c r="BN394" i="2" s="1"/>
  <c r="BA394" i="2"/>
  <c r="BM394" i="2" s="1"/>
  <c r="AZ394" i="2"/>
  <c r="BL394" i="2" s="1"/>
  <c r="AY394" i="2"/>
  <c r="BK394" i="2" s="1"/>
  <c r="AX394" i="2"/>
  <c r="BJ394" i="2" s="1"/>
  <c r="AW394" i="2"/>
  <c r="BI394" i="2" s="1"/>
  <c r="AJ394" i="2"/>
  <c r="V394" i="2"/>
  <c r="U394" i="2"/>
  <c r="I394" i="2"/>
  <c r="G394" i="2"/>
  <c r="H394" i="2" s="1"/>
  <c r="BG393" i="2"/>
  <c r="BS393" i="2" s="1"/>
  <c r="BF393" i="2"/>
  <c r="BR393" i="2" s="1"/>
  <c r="BE393" i="2"/>
  <c r="BQ393" i="2" s="1"/>
  <c r="CD393" i="2" s="1"/>
  <c r="BD393" i="2"/>
  <c r="BP393" i="2" s="1"/>
  <c r="BC393" i="2"/>
  <c r="BO393" i="2" s="1"/>
  <c r="BB393" i="2"/>
  <c r="BN393" i="2" s="1"/>
  <c r="BA393" i="2"/>
  <c r="BM393" i="2" s="1"/>
  <c r="AZ393" i="2"/>
  <c r="BL393" i="2" s="1"/>
  <c r="AY393" i="2"/>
  <c r="BK393" i="2" s="1"/>
  <c r="AX393" i="2"/>
  <c r="BJ393" i="2" s="1"/>
  <c r="AW393" i="2"/>
  <c r="BI393" i="2" s="1"/>
  <c r="AJ393" i="2"/>
  <c r="V393" i="2"/>
  <c r="U393" i="2"/>
  <c r="I393" i="2"/>
  <c r="G393" i="2"/>
  <c r="H393" i="2" s="1"/>
  <c r="BG392" i="2"/>
  <c r="BS392" i="2" s="1"/>
  <c r="BF392" i="2"/>
  <c r="BR392" i="2" s="1"/>
  <c r="BE392" i="2"/>
  <c r="BQ392" i="2" s="1"/>
  <c r="CD392" i="2" s="1"/>
  <c r="BD392" i="2"/>
  <c r="BP392" i="2" s="1"/>
  <c r="BC392" i="2"/>
  <c r="BO392" i="2" s="1"/>
  <c r="BB392" i="2"/>
  <c r="BN392" i="2" s="1"/>
  <c r="BA392" i="2"/>
  <c r="BM392" i="2" s="1"/>
  <c r="AZ392" i="2"/>
  <c r="BL392" i="2" s="1"/>
  <c r="AY392" i="2"/>
  <c r="BK392" i="2" s="1"/>
  <c r="AX392" i="2"/>
  <c r="BJ392" i="2" s="1"/>
  <c r="AW392" i="2"/>
  <c r="BI392" i="2" s="1"/>
  <c r="AJ392" i="2"/>
  <c r="V392" i="2"/>
  <c r="U392" i="2"/>
  <c r="I392" i="2"/>
  <c r="G392" i="2"/>
  <c r="H392" i="2" s="1"/>
  <c r="BG391" i="2"/>
  <c r="BF391" i="2"/>
  <c r="BR391" i="2" s="1"/>
  <c r="BE391" i="2"/>
  <c r="BQ391" i="2" s="1"/>
  <c r="CD391" i="2" s="1"/>
  <c r="BD391" i="2"/>
  <c r="BP391" i="2" s="1"/>
  <c r="BC391" i="2"/>
  <c r="BO391" i="2" s="1"/>
  <c r="BB391" i="2"/>
  <c r="BN391" i="2" s="1"/>
  <c r="BA391" i="2"/>
  <c r="BM391" i="2" s="1"/>
  <c r="AZ391" i="2"/>
  <c r="BL391" i="2" s="1"/>
  <c r="AY391" i="2"/>
  <c r="BK391" i="2" s="1"/>
  <c r="AX391" i="2"/>
  <c r="BJ391" i="2" s="1"/>
  <c r="AW391" i="2"/>
  <c r="BI391" i="2" s="1"/>
  <c r="AJ391" i="2"/>
  <c r="V391" i="2"/>
  <c r="U391" i="2"/>
  <c r="I391" i="2"/>
  <c r="G391" i="2"/>
  <c r="H391" i="2" s="1"/>
  <c r="BJ390" i="2"/>
  <c r="BG390" i="2"/>
  <c r="BS390" i="2" s="1"/>
  <c r="BF390" i="2"/>
  <c r="BR390" i="2" s="1"/>
  <c r="BE390" i="2"/>
  <c r="BQ390" i="2" s="1"/>
  <c r="CD390" i="2" s="1"/>
  <c r="BD390" i="2"/>
  <c r="BP390" i="2" s="1"/>
  <c r="BC390" i="2"/>
  <c r="BO390" i="2" s="1"/>
  <c r="BB390" i="2"/>
  <c r="BN390" i="2" s="1"/>
  <c r="BA390" i="2"/>
  <c r="BM390" i="2" s="1"/>
  <c r="AZ390" i="2"/>
  <c r="BL390" i="2" s="1"/>
  <c r="AY390" i="2"/>
  <c r="BK390" i="2" s="1"/>
  <c r="AX390" i="2"/>
  <c r="AW390" i="2"/>
  <c r="BI390" i="2" s="1"/>
  <c r="AJ390" i="2"/>
  <c r="V390" i="2"/>
  <c r="U390" i="2"/>
  <c r="I390" i="2"/>
  <c r="G390" i="2"/>
  <c r="H390" i="2" s="1"/>
  <c r="BG389" i="2"/>
  <c r="BF389" i="2"/>
  <c r="BR389" i="2" s="1"/>
  <c r="BE389" i="2"/>
  <c r="BQ389" i="2" s="1"/>
  <c r="CD389" i="2" s="1"/>
  <c r="BD389" i="2"/>
  <c r="BP389" i="2" s="1"/>
  <c r="BC389" i="2"/>
  <c r="BO389" i="2" s="1"/>
  <c r="BB389" i="2"/>
  <c r="BN389" i="2" s="1"/>
  <c r="BA389" i="2"/>
  <c r="BM389" i="2" s="1"/>
  <c r="AZ389" i="2"/>
  <c r="BL389" i="2" s="1"/>
  <c r="AY389" i="2"/>
  <c r="BK389" i="2" s="1"/>
  <c r="AX389" i="2"/>
  <c r="BJ389" i="2" s="1"/>
  <c r="AW389" i="2"/>
  <c r="BI389" i="2" s="1"/>
  <c r="AJ389" i="2"/>
  <c r="V389" i="2"/>
  <c r="U389" i="2"/>
  <c r="I389" i="2"/>
  <c r="G389" i="2"/>
  <c r="H389" i="2" s="1"/>
  <c r="BG388" i="2"/>
  <c r="BS388" i="2" s="1"/>
  <c r="BF388" i="2"/>
  <c r="BR388" i="2" s="1"/>
  <c r="BE388" i="2"/>
  <c r="BQ388" i="2" s="1"/>
  <c r="CD388" i="2" s="1"/>
  <c r="BD388" i="2"/>
  <c r="BP388" i="2" s="1"/>
  <c r="BC388" i="2"/>
  <c r="BO388" i="2" s="1"/>
  <c r="BB388" i="2"/>
  <c r="BN388" i="2" s="1"/>
  <c r="BA388" i="2"/>
  <c r="BM388" i="2" s="1"/>
  <c r="AZ388" i="2"/>
  <c r="BL388" i="2" s="1"/>
  <c r="AY388" i="2"/>
  <c r="BK388" i="2" s="1"/>
  <c r="AX388" i="2"/>
  <c r="BJ388" i="2" s="1"/>
  <c r="AW388" i="2"/>
  <c r="BI388" i="2" s="1"/>
  <c r="AJ388" i="2"/>
  <c r="V388" i="2"/>
  <c r="U388" i="2"/>
  <c r="I388" i="2"/>
  <c r="G388" i="2"/>
  <c r="H388" i="2" s="1"/>
  <c r="BG387" i="2"/>
  <c r="BS387" i="2" s="1"/>
  <c r="BF387" i="2"/>
  <c r="BR387" i="2" s="1"/>
  <c r="BE387" i="2"/>
  <c r="BQ387" i="2" s="1"/>
  <c r="BD387" i="2"/>
  <c r="BP387" i="2" s="1"/>
  <c r="BC387" i="2"/>
  <c r="BO387" i="2" s="1"/>
  <c r="BB387" i="2"/>
  <c r="BN387" i="2" s="1"/>
  <c r="BA387" i="2"/>
  <c r="BM387" i="2" s="1"/>
  <c r="AZ387" i="2"/>
  <c r="BL387" i="2" s="1"/>
  <c r="AY387" i="2"/>
  <c r="BK387" i="2" s="1"/>
  <c r="AX387" i="2"/>
  <c r="BJ387" i="2" s="1"/>
  <c r="AW387" i="2"/>
  <c r="BI387" i="2" s="1"/>
  <c r="AJ387" i="2"/>
  <c r="V387" i="2"/>
  <c r="U387" i="2"/>
  <c r="I387" i="2"/>
  <c r="G387" i="2"/>
  <c r="H387" i="2" s="1"/>
  <c r="BG386" i="2"/>
  <c r="BF386" i="2"/>
  <c r="BR386" i="2" s="1"/>
  <c r="BE386" i="2"/>
  <c r="BQ386" i="2" s="1"/>
  <c r="BD386" i="2"/>
  <c r="BP386" i="2" s="1"/>
  <c r="BC386" i="2"/>
  <c r="BO386" i="2" s="1"/>
  <c r="BB386" i="2"/>
  <c r="BN386" i="2" s="1"/>
  <c r="BA386" i="2"/>
  <c r="BM386" i="2" s="1"/>
  <c r="AZ386" i="2"/>
  <c r="BL386" i="2" s="1"/>
  <c r="AY386" i="2"/>
  <c r="BK386" i="2" s="1"/>
  <c r="AX386" i="2"/>
  <c r="BJ386" i="2" s="1"/>
  <c r="AW386" i="2"/>
  <c r="BI386" i="2" s="1"/>
  <c r="AJ386" i="2"/>
  <c r="V386" i="2"/>
  <c r="U386" i="2"/>
  <c r="I386" i="2"/>
  <c r="G386" i="2"/>
  <c r="H386" i="2" s="1"/>
  <c r="BG385" i="2"/>
  <c r="BS385" i="2" s="1"/>
  <c r="BF385" i="2"/>
  <c r="BR385" i="2" s="1"/>
  <c r="BE385" i="2"/>
  <c r="BQ385" i="2" s="1"/>
  <c r="BD385" i="2"/>
  <c r="BP385" i="2" s="1"/>
  <c r="BC385" i="2"/>
  <c r="BO385" i="2" s="1"/>
  <c r="BB385" i="2"/>
  <c r="BN385" i="2" s="1"/>
  <c r="BA385" i="2"/>
  <c r="BM385" i="2" s="1"/>
  <c r="AZ385" i="2"/>
  <c r="BL385" i="2" s="1"/>
  <c r="AY385" i="2"/>
  <c r="BK385" i="2" s="1"/>
  <c r="AX385" i="2"/>
  <c r="BJ385" i="2" s="1"/>
  <c r="AW385" i="2"/>
  <c r="BI385" i="2" s="1"/>
  <c r="AJ385" i="2"/>
  <c r="V385" i="2"/>
  <c r="U385" i="2"/>
  <c r="I385" i="2"/>
  <c r="G385" i="2"/>
  <c r="H385" i="2" s="1"/>
  <c r="BG384" i="2"/>
  <c r="BF384" i="2"/>
  <c r="BR384" i="2" s="1"/>
  <c r="BE384" i="2"/>
  <c r="BQ384" i="2" s="1"/>
  <c r="BD384" i="2"/>
  <c r="BP384" i="2" s="1"/>
  <c r="BC384" i="2"/>
  <c r="BO384" i="2" s="1"/>
  <c r="BB384" i="2"/>
  <c r="BN384" i="2" s="1"/>
  <c r="BA384" i="2"/>
  <c r="BM384" i="2" s="1"/>
  <c r="AZ384" i="2"/>
  <c r="BL384" i="2" s="1"/>
  <c r="AY384" i="2"/>
  <c r="BK384" i="2" s="1"/>
  <c r="AX384" i="2"/>
  <c r="BJ384" i="2" s="1"/>
  <c r="AW384" i="2"/>
  <c r="BI384" i="2" s="1"/>
  <c r="AJ384" i="2"/>
  <c r="V384" i="2"/>
  <c r="U384" i="2"/>
  <c r="I384" i="2"/>
  <c r="G384" i="2"/>
  <c r="H384" i="2" s="1"/>
  <c r="BG383" i="2"/>
  <c r="BS383" i="2" s="1"/>
  <c r="BF383" i="2"/>
  <c r="BR383" i="2" s="1"/>
  <c r="BE383" i="2"/>
  <c r="BQ383" i="2" s="1"/>
  <c r="CD383" i="2" s="1"/>
  <c r="BD383" i="2"/>
  <c r="BP383" i="2" s="1"/>
  <c r="BC383" i="2"/>
  <c r="BO383" i="2" s="1"/>
  <c r="BB383" i="2"/>
  <c r="BN383" i="2" s="1"/>
  <c r="BA383" i="2"/>
  <c r="BM383" i="2" s="1"/>
  <c r="AZ383" i="2"/>
  <c r="BL383" i="2" s="1"/>
  <c r="AY383" i="2"/>
  <c r="BK383" i="2" s="1"/>
  <c r="AX383" i="2"/>
  <c r="BJ383" i="2" s="1"/>
  <c r="AW383" i="2"/>
  <c r="BI383" i="2" s="1"/>
  <c r="AJ383" i="2"/>
  <c r="V383" i="2"/>
  <c r="U383" i="2"/>
  <c r="I383" i="2"/>
  <c r="G383" i="2"/>
  <c r="H383" i="2" s="1"/>
  <c r="BG382" i="2"/>
  <c r="BS382" i="2" s="1"/>
  <c r="BF382" i="2"/>
  <c r="BR382" i="2" s="1"/>
  <c r="BE382" i="2"/>
  <c r="BQ382" i="2" s="1"/>
  <c r="CD382" i="2" s="1"/>
  <c r="BD382" i="2"/>
  <c r="BP382" i="2" s="1"/>
  <c r="BC382" i="2"/>
  <c r="BO382" i="2" s="1"/>
  <c r="BB382" i="2"/>
  <c r="BN382" i="2" s="1"/>
  <c r="BA382" i="2"/>
  <c r="BM382" i="2" s="1"/>
  <c r="AZ382" i="2"/>
  <c r="BL382" i="2" s="1"/>
  <c r="AY382" i="2"/>
  <c r="BK382" i="2" s="1"/>
  <c r="AX382" i="2"/>
  <c r="BJ382" i="2" s="1"/>
  <c r="AW382" i="2"/>
  <c r="BI382" i="2" s="1"/>
  <c r="AJ382" i="2"/>
  <c r="V382" i="2"/>
  <c r="U382" i="2"/>
  <c r="I382" i="2"/>
  <c r="G382" i="2"/>
  <c r="H382" i="2" s="1"/>
  <c r="BG381" i="2"/>
  <c r="BF381" i="2"/>
  <c r="BR381" i="2" s="1"/>
  <c r="BE381" i="2"/>
  <c r="BQ381" i="2" s="1"/>
  <c r="CD381" i="2" s="1"/>
  <c r="BD381" i="2"/>
  <c r="BP381" i="2" s="1"/>
  <c r="BC381" i="2"/>
  <c r="BO381" i="2" s="1"/>
  <c r="BB381" i="2"/>
  <c r="BN381" i="2" s="1"/>
  <c r="BA381" i="2"/>
  <c r="BM381" i="2" s="1"/>
  <c r="AZ381" i="2"/>
  <c r="BL381" i="2" s="1"/>
  <c r="AY381" i="2"/>
  <c r="BK381" i="2" s="1"/>
  <c r="AX381" i="2"/>
  <c r="BJ381" i="2" s="1"/>
  <c r="AW381" i="2"/>
  <c r="BI381" i="2" s="1"/>
  <c r="AJ381" i="2"/>
  <c r="V381" i="2"/>
  <c r="U381" i="2"/>
  <c r="I381" i="2"/>
  <c r="G381" i="2"/>
  <c r="H381" i="2" s="1"/>
  <c r="BG380" i="2"/>
  <c r="BF380" i="2"/>
  <c r="BR380" i="2" s="1"/>
  <c r="BE380" i="2"/>
  <c r="BQ380" i="2" s="1"/>
  <c r="CD380" i="2" s="1"/>
  <c r="BD380" i="2"/>
  <c r="BP380" i="2" s="1"/>
  <c r="BC380" i="2"/>
  <c r="BO380" i="2" s="1"/>
  <c r="BB380" i="2"/>
  <c r="BN380" i="2" s="1"/>
  <c r="BA380" i="2"/>
  <c r="BM380" i="2" s="1"/>
  <c r="AZ380" i="2"/>
  <c r="BL380" i="2" s="1"/>
  <c r="AY380" i="2"/>
  <c r="BK380" i="2" s="1"/>
  <c r="AX380" i="2"/>
  <c r="BJ380" i="2" s="1"/>
  <c r="AW380" i="2"/>
  <c r="BI380" i="2" s="1"/>
  <c r="AJ380" i="2"/>
  <c r="U380" i="2"/>
  <c r="I380" i="2"/>
  <c r="G380" i="2"/>
  <c r="H380" i="2" s="1"/>
  <c r="BG379" i="2"/>
  <c r="BF379" i="2"/>
  <c r="BR379" i="2" s="1"/>
  <c r="BE379" i="2"/>
  <c r="BQ379" i="2" s="1"/>
  <c r="CD379" i="2" s="1"/>
  <c r="BD379" i="2"/>
  <c r="BP379" i="2" s="1"/>
  <c r="BC379" i="2"/>
  <c r="BO379" i="2" s="1"/>
  <c r="BB379" i="2"/>
  <c r="BN379" i="2" s="1"/>
  <c r="BA379" i="2"/>
  <c r="BM379" i="2" s="1"/>
  <c r="AZ379" i="2"/>
  <c r="BL379" i="2" s="1"/>
  <c r="AY379" i="2"/>
  <c r="BK379" i="2" s="1"/>
  <c r="AX379" i="2"/>
  <c r="BJ379" i="2" s="1"/>
  <c r="AW379" i="2"/>
  <c r="BI379" i="2" s="1"/>
  <c r="AJ379" i="2"/>
  <c r="U379" i="2"/>
  <c r="I379" i="2"/>
  <c r="G379" i="2"/>
  <c r="H379" i="2" s="1"/>
  <c r="BG378" i="2"/>
  <c r="BS378" i="2" s="1"/>
  <c r="BF378" i="2"/>
  <c r="BR378" i="2" s="1"/>
  <c r="BE378" i="2"/>
  <c r="BQ378" i="2" s="1"/>
  <c r="BD378" i="2"/>
  <c r="BP378" i="2" s="1"/>
  <c r="BC378" i="2"/>
  <c r="BO378" i="2" s="1"/>
  <c r="BB378" i="2"/>
  <c r="BN378" i="2" s="1"/>
  <c r="BA378" i="2"/>
  <c r="BM378" i="2" s="1"/>
  <c r="AZ378" i="2"/>
  <c r="BL378" i="2" s="1"/>
  <c r="AY378" i="2"/>
  <c r="BK378" i="2" s="1"/>
  <c r="AX378" i="2"/>
  <c r="BJ378" i="2" s="1"/>
  <c r="AW378" i="2"/>
  <c r="BI378" i="2" s="1"/>
  <c r="AJ378" i="2"/>
  <c r="U378" i="2"/>
  <c r="I378" i="2"/>
  <c r="G378" i="2"/>
  <c r="H378" i="2" s="1"/>
  <c r="BG377" i="2"/>
  <c r="BF377" i="2"/>
  <c r="BR377" i="2" s="1"/>
  <c r="BE377" i="2"/>
  <c r="BQ377" i="2" s="1"/>
  <c r="CD377" i="2" s="1"/>
  <c r="BD377" i="2"/>
  <c r="BP377" i="2" s="1"/>
  <c r="BC377" i="2"/>
  <c r="BO377" i="2" s="1"/>
  <c r="BB377" i="2"/>
  <c r="BN377" i="2" s="1"/>
  <c r="BA377" i="2"/>
  <c r="BM377" i="2" s="1"/>
  <c r="AZ377" i="2"/>
  <c r="BL377" i="2" s="1"/>
  <c r="AY377" i="2"/>
  <c r="BK377" i="2" s="1"/>
  <c r="AX377" i="2"/>
  <c r="BJ377" i="2" s="1"/>
  <c r="AW377" i="2"/>
  <c r="BI377" i="2" s="1"/>
  <c r="AJ377" i="2"/>
  <c r="U377" i="2"/>
  <c r="I377" i="2"/>
  <c r="G377" i="2"/>
  <c r="H377" i="2" s="1"/>
  <c r="BG376" i="2"/>
  <c r="BS376" i="2" s="1"/>
  <c r="BF376" i="2"/>
  <c r="BR376" i="2" s="1"/>
  <c r="BE376" i="2"/>
  <c r="BQ376" i="2" s="1"/>
  <c r="BD376" i="2"/>
  <c r="BP376" i="2" s="1"/>
  <c r="BC376" i="2"/>
  <c r="BO376" i="2" s="1"/>
  <c r="BB376" i="2"/>
  <c r="BN376" i="2" s="1"/>
  <c r="BA376" i="2"/>
  <c r="BM376" i="2" s="1"/>
  <c r="AZ376" i="2"/>
  <c r="BL376" i="2" s="1"/>
  <c r="AY376" i="2"/>
  <c r="BK376" i="2" s="1"/>
  <c r="AX376" i="2"/>
  <c r="BJ376" i="2" s="1"/>
  <c r="AW376" i="2"/>
  <c r="BI376" i="2" s="1"/>
  <c r="AJ376" i="2"/>
  <c r="V376" i="2"/>
  <c r="U376" i="2"/>
  <c r="I376" i="2"/>
  <c r="G376" i="2"/>
  <c r="H376" i="2" s="1"/>
  <c r="BG375" i="2"/>
  <c r="BS375" i="2" s="1"/>
  <c r="BF375" i="2"/>
  <c r="BR375" i="2" s="1"/>
  <c r="BE375" i="2"/>
  <c r="BQ375" i="2" s="1"/>
  <c r="BD375" i="2"/>
  <c r="BP375" i="2" s="1"/>
  <c r="BC375" i="2"/>
  <c r="BO375" i="2" s="1"/>
  <c r="BB375" i="2"/>
  <c r="BN375" i="2" s="1"/>
  <c r="BA375" i="2"/>
  <c r="BM375" i="2" s="1"/>
  <c r="AZ375" i="2"/>
  <c r="BL375" i="2" s="1"/>
  <c r="AY375" i="2"/>
  <c r="BK375" i="2" s="1"/>
  <c r="AX375" i="2"/>
  <c r="BJ375" i="2" s="1"/>
  <c r="AW375" i="2"/>
  <c r="BI375" i="2" s="1"/>
  <c r="AJ375" i="2"/>
  <c r="V375" i="2"/>
  <c r="U375" i="2"/>
  <c r="I375" i="2"/>
  <c r="G375" i="2"/>
  <c r="H375" i="2" s="1"/>
  <c r="BG374" i="2"/>
  <c r="BF374" i="2"/>
  <c r="BR374" i="2" s="1"/>
  <c r="BE374" i="2"/>
  <c r="BQ374" i="2" s="1"/>
  <c r="BD374" i="2"/>
  <c r="BP374" i="2" s="1"/>
  <c r="BC374" i="2"/>
  <c r="BO374" i="2" s="1"/>
  <c r="BB374" i="2"/>
  <c r="BN374" i="2" s="1"/>
  <c r="BA374" i="2"/>
  <c r="BM374" i="2" s="1"/>
  <c r="AZ374" i="2"/>
  <c r="BL374" i="2" s="1"/>
  <c r="AY374" i="2"/>
  <c r="BK374" i="2" s="1"/>
  <c r="AX374" i="2"/>
  <c r="BJ374" i="2" s="1"/>
  <c r="AW374" i="2"/>
  <c r="BI374" i="2" s="1"/>
  <c r="AJ374" i="2"/>
  <c r="V374" i="2"/>
  <c r="U374" i="2"/>
  <c r="I374" i="2"/>
  <c r="G374" i="2"/>
  <c r="H374" i="2" s="1"/>
  <c r="BG373" i="2"/>
  <c r="BS373" i="2" s="1"/>
  <c r="BF373" i="2"/>
  <c r="BR373" i="2" s="1"/>
  <c r="BE373" i="2"/>
  <c r="BQ373" i="2" s="1"/>
  <c r="BD373" i="2"/>
  <c r="BP373" i="2" s="1"/>
  <c r="BC373" i="2"/>
  <c r="BO373" i="2" s="1"/>
  <c r="BB373" i="2"/>
  <c r="BN373" i="2" s="1"/>
  <c r="BA373" i="2"/>
  <c r="BM373" i="2" s="1"/>
  <c r="AZ373" i="2"/>
  <c r="BL373" i="2" s="1"/>
  <c r="AY373" i="2"/>
  <c r="BK373" i="2" s="1"/>
  <c r="AX373" i="2"/>
  <c r="AW373" i="2"/>
  <c r="BI373" i="2" s="1"/>
  <c r="AJ373" i="2"/>
  <c r="V373" i="2"/>
  <c r="U373" i="2"/>
  <c r="I373" i="2"/>
  <c r="G373" i="2"/>
  <c r="H373" i="2" s="1"/>
  <c r="BG372" i="2"/>
  <c r="BF372" i="2"/>
  <c r="BR372" i="2" s="1"/>
  <c r="BE372" i="2"/>
  <c r="BQ372" i="2" s="1"/>
  <c r="BD372" i="2"/>
  <c r="BP372" i="2" s="1"/>
  <c r="BC372" i="2"/>
  <c r="BO372" i="2" s="1"/>
  <c r="BB372" i="2"/>
  <c r="BN372" i="2" s="1"/>
  <c r="BA372" i="2"/>
  <c r="BM372" i="2" s="1"/>
  <c r="AZ372" i="2"/>
  <c r="BL372" i="2" s="1"/>
  <c r="AY372" i="2"/>
  <c r="BK372" i="2" s="1"/>
  <c r="AX372" i="2"/>
  <c r="BJ372" i="2" s="1"/>
  <c r="AW372" i="2"/>
  <c r="BI372" i="2" s="1"/>
  <c r="AJ372" i="2"/>
  <c r="V372" i="2"/>
  <c r="U372" i="2"/>
  <c r="I372" i="2"/>
  <c r="G372" i="2"/>
  <c r="H372" i="2" s="1"/>
  <c r="BG371" i="2"/>
  <c r="BF371" i="2"/>
  <c r="BR371" i="2" s="1"/>
  <c r="BE371" i="2"/>
  <c r="BQ371" i="2" s="1"/>
  <c r="BD371" i="2"/>
  <c r="BP371" i="2" s="1"/>
  <c r="BC371" i="2"/>
  <c r="BO371" i="2" s="1"/>
  <c r="BB371" i="2"/>
  <c r="BN371" i="2" s="1"/>
  <c r="BA371" i="2"/>
  <c r="BM371" i="2" s="1"/>
  <c r="AZ371" i="2"/>
  <c r="BL371" i="2" s="1"/>
  <c r="AY371" i="2"/>
  <c r="BK371" i="2" s="1"/>
  <c r="AX371" i="2"/>
  <c r="BJ371" i="2" s="1"/>
  <c r="AW371" i="2"/>
  <c r="BI371" i="2" s="1"/>
  <c r="AJ371" i="2"/>
  <c r="V371" i="2"/>
  <c r="U371" i="2"/>
  <c r="I371" i="2"/>
  <c r="G371" i="2"/>
  <c r="H371" i="2" s="1"/>
  <c r="BG370" i="2"/>
  <c r="BF370" i="2"/>
  <c r="BR370" i="2" s="1"/>
  <c r="BE370" i="2"/>
  <c r="BQ370" i="2" s="1"/>
  <c r="BD370" i="2"/>
  <c r="BP370" i="2" s="1"/>
  <c r="BC370" i="2"/>
  <c r="BO370" i="2" s="1"/>
  <c r="BB370" i="2"/>
  <c r="BN370" i="2" s="1"/>
  <c r="BA370" i="2"/>
  <c r="BM370" i="2" s="1"/>
  <c r="AZ370" i="2"/>
  <c r="BL370" i="2" s="1"/>
  <c r="AY370" i="2"/>
  <c r="BK370" i="2" s="1"/>
  <c r="AX370" i="2"/>
  <c r="BJ370" i="2" s="1"/>
  <c r="AW370" i="2"/>
  <c r="BI370" i="2" s="1"/>
  <c r="AJ370" i="2"/>
  <c r="V370" i="2"/>
  <c r="U370" i="2"/>
  <c r="I370" i="2"/>
  <c r="G370" i="2"/>
  <c r="H370" i="2" s="1"/>
  <c r="BG369" i="2"/>
  <c r="BF369" i="2"/>
  <c r="BR369" i="2" s="1"/>
  <c r="BE369" i="2"/>
  <c r="BQ369" i="2" s="1"/>
  <c r="BD369" i="2"/>
  <c r="BP369" i="2" s="1"/>
  <c r="BC369" i="2"/>
  <c r="BO369" i="2" s="1"/>
  <c r="BB369" i="2"/>
  <c r="BN369" i="2" s="1"/>
  <c r="BA369" i="2"/>
  <c r="BM369" i="2" s="1"/>
  <c r="AZ369" i="2"/>
  <c r="BL369" i="2" s="1"/>
  <c r="AY369" i="2"/>
  <c r="BK369" i="2" s="1"/>
  <c r="AX369" i="2"/>
  <c r="BJ369" i="2" s="1"/>
  <c r="AW369" i="2"/>
  <c r="BI369" i="2" s="1"/>
  <c r="AJ369" i="2"/>
  <c r="V369" i="2"/>
  <c r="U369" i="2"/>
  <c r="I369" i="2"/>
  <c r="G369" i="2"/>
  <c r="H369" i="2" s="1"/>
  <c r="BG368" i="2"/>
  <c r="BS368" i="2" s="1"/>
  <c r="BF368" i="2"/>
  <c r="BR368" i="2" s="1"/>
  <c r="BE368" i="2"/>
  <c r="BQ368" i="2" s="1"/>
  <c r="BD368" i="2"/>
  <c r="BP368" i="2" s="1"/>
  <c r="BC368" i="2"/>
  <c r="BO368" i="2" s="1"/>
  <c r="BB368" i="2"/>
  <c r="BN368" i="2" s="1"/>
  <c r="BA368" i="2"/>
  <c r="BM368" i="2" s="1"/>
  <c r="AZ368" i="2"/>
  <c r="BL368" i="2" s="1"/>
  <c r="AY368" i="2"/>
  <c r="BK368" i="2" s="1"/>
  <c r="AX368" i="2"/>
  <c r="BJ368" i="2" s="1"/>
  <c r="AW368" i="2"/>
  <c r="BI368" i="2" s="1"/>
  <c r="AJ368" i="2"/>
  <c r="V368" i="2"/>
  <c r="U368" i="2"/>
  <c r="I368" i="2"/>
  <c r="G368" i="2"/>
  <c r="H368" i="2" s="1"/>
  <c r="BP367" i="2"/>
  <c r="BG367" i="2"/>
  <c r="BF367" i="2"/>
  <c r="BR367" i="2" s="1"/>
  <c r="BE367" i="2"/>
  <c r="BQ367" i="2" s="1"/>
  <c r="BD367" i="2"/>
  <c r="BC367" i="2"/>
  <c r="BO367" i="2" s="1"/>
  <c r="BB367" i="2"/>
  <c r="BN367" i="2" s="1"/>
  <c r="BA367" i="2"/>
  <c r="BM367" i="2" s="1"/>
  <c r="AZ367" i="2"/>
  <c r="BL367" i="2" s="1"/>
  <c r="AY367" i="2"/>
  <c r="BK367" i="2" s="1"/>
  <c r="AX367" i="2"/>
  <c r="BJ367" i="2" s="1"/>
  <c r="AW367" i="2"/>
  <c r="BI367" i="2" s="1"/>
  <c r="AJ367" i="2"/>
  <c r="V367" i="2"/>
  <c r="U367" i="2"/>
  <c r="I367" i="2"/>
  <c r="G367" i="2"/>
  <c r="H367" i="2" s="1"/>
  <c r="BG366" i="2"/>
  <c r="BF366" i="2"/>
  <c r="BR366" i="2" s="1"/>
  <c r="BE366" i="2"/>
  <c r="BQ366" i="2" s="1"/>
  <c r="CD366" i="2" s="1"/>
  <c r="BD366" i="2"/>
  <c r="BP366" i="2" s="1"/>
  <c r="BC366" i="2"/>
  <c r="BO366" i="2" s="1"/>
  <c r="BB366" i="2"/>
  <c r="BN366" i="2" s="1"/>
  <c r="BA366" i="2"/>
  <c r="BM366" i="2" s="1"/>
  <c r="AZ366" i="2"/>
  <c r="BL366" i="2" s="1"/>
  <c r="AY366" i="2"/>
  <c r="BK366" i="2" s="1"/>
  <c r="AX366" i="2"/>
  <c r="BJ366" i="2" s="1"/>
  <c r="AW366" i="2"/>
  <c r="BI366" i="2" s="1"/>
  <c r="AJ366" i="2"/>
  <c r="V366" i="2"/>
  <c r="U366" i="2"/>
  <c r="I366" i="2"/>
  <c r="G366" i="2"/>
  <c r="H366" i="2" s="1"/>
  <c r="BG365" i="2"/>
  <c r="BS365" i="2" s="1"/>
  <c r="BF365" i="2"/>
  <c r="BR365" i="2" s="1"/>
  <c r="BE365" i="2"/>
  <c r="BQ365" i="2" s="1"/>
  <c r="CD365" i="2" s="1"/>
  <c r="BD365" i="2"/>
  <c r="BP365" i="2" s="1"/>
  <c r="BC365" i="2"/>
  <c r="BO365" i="2" s="1"/>
  <c r="BB365" i="2"/>
  <c r="BN365" i="2" s="1"/>
  <c r="BA365" i="2"/>
  <c r="BM365" i="2" s="1"/>
  <c r="AZ365" i="2"/>
  <c r="BL365" i="2" s="1"/>
  <c r="AY365" i="2"/>
  <c r="BK365" i="2" s="1"/>
  <c r="AX365" i="2"/>
  <c r="BJ365" i="2" s="1"/>
  <c r="AW365" i="2"/>
  <c r="BI365" i="2" s="1"/>
  <c r="AJ365" i="2"/>
  <c r="U365" i="2"/>
  <c r="I365" i="2"/>
  <c r="G365" i="2"/>
  <c r="H365" i="2" s="1"/>
  <c r="BG364" i="2"/>
  <c r="BF364" i="2"/>
  <c r="BR364" i="2" s="1"/>
  <c r="BE364" i="2"/>
  <c r="BQ364" i="2" s="1"/>
  <c r="BD364" i="2"/>
  <c r="BP364" i="2" s="1"/>
  <c r="BC364" i="2"/>
  <c r="BO364" i="2" s="1"/>
  <c r="BB364" i="2"/>
  <c r="BN364" i="2" s="1"/>
  <c r="BA364" i="2"/>
  <c r="BM364" i="2" s="1"/>
  <c r="AZ364" i="2"/>
  <c r="BL364" i="2" s="1"/>
  <c r="AY364" i="2"/>
  <c r="BK364" i="2" s="1"/>
  <c r="AX364" i="2"/>
  <c r="BJ364" i="2" s="1"/>
  <c r="AW364" i="2"/>
  <c r="BI364" i="2" s="1"/>
  <c r="AJ364" i="2"/>
  <c r="U364" i="2"/>
  <c r="I364" i="2"/>
  <c r="G364" i="2"/>
  <c r="H364" i="2" s="1"/>
  <c r="BG363" i="2"/>
  <c r="BS363" i="2" s="1"/>
  <c r="BF363" i="2"/>
  <c r="BR363" i="2" s="1"/>
  <c r="BE363" i="2"/>
  <c r="BQ363" i="2" s="1"/>
  <c r="CD363" i="2" s="1"/>
  <c r="BD363" i="2"/>
  <c r="BP363" i="2" s="1"/>
  <c r="BC363" i="2"/>
  <c r="BO363" i="2" s="1"/>
  <c r="BB363" i="2"/>
  <c r="BN363" i="2" s="1"/>
  <c r="BA363" i="2"/>
  <c r="BM363" i="2" s="1"/>
  <c r="AZ363" i="2"/>
  <c r="BL363" i="2" s="1"/>
  <c r="AY363" i="2"/>
  <c r="BK363" i="2" s="1"/>
  <c r="AX363" i="2"/>
  <c r="BJ363" i="2" s="1"/>
  <c r="AW363" i="2"/>
  <c r="BI363" i="2" s="1"/>
  <c r="AJ363" i="2"/>
  <c r="U363" i="2"/>
  <c r="I363" i="2"/>
  <c r="G363" i="2"/>
  <c r="H363" i="2" s="1"/>
  <c r="BG362" i="2"/>
  <c r="BF362" i="2"/>
  <c r="BR362" i="2" s="1"/>
  <c r="BE362" i="2"/>
  <c r="BQ362" i="2" s="1"/>
  <c r="BD362" i="2"/>
  <c r="BP362" i="2" s="1"/>
  <c r="BC362" i="2"/>
  <c r="BO362" i="2" s="1"/>
  <c r="BB362" i="2"/>
  <c r="BN362" i="2" s="1"/>
  <c r="BA362" i="2"/>
  <c r="BM362" i="2" s="1"/>
  <c r="AZ362" i="2"/>
  <c r="BL362" i="2" s="1"/>
  <c r="AY362" i="2"/>
  <c r="BK362" i="2" s="1"/>
  <c r="AX362" i="2"/>
  <c r="BJ362" i="2" s="1"/>
  <c r="AW362" i="2"/>
  <c r="BI362" i="2" s="1"/>
  <c r="AJ362" i="2"/>
  <c r="U362" i="2"/>
  <c r="I362" i="2"/>
  <c r="G362" i="2"/>
  <c r="H362" i="2" s="1"/>
  <c r="BG361" i="2"/>
  <c r="BF361" i="2"/>
  <c r="BR361" i="2" s="1"/>
  <c r="BE361" i="2"/>
  <c r="BQ361" i="2" s="1"/>
  <c r="BD361" i="2"/>
  <c r="BP361" i="2" s="1"/>
  <c r="BC361" i="2"/>
  <c r="BO361" i="2" s="1"/>
  <c r="BB361" i="2"/>
  <c r="BN361" i="2" s="1"/>
  <c r="BA361" i="2"/>
  <c r="BM361" i="2" s="1"/>
  <c r="AZ361" i="2"/>
  <c r="BL361" i="2" s="1"/>
  <c r="AY361" i="2"/>
  <c r="BK361" i="2" s="1"/>
  <c r="AX361" i="2"/>
  <c r="BJ361" i="2" s="1"/>
  <c r="AW361" i="2"/>
  <c r="BI361" i="2" s="1"/>
  <c r="AJ361" i="2"/>
  <c r="U361" i="2"/>
  <c r="I361" i="2"/>
  <c r="G361" i="2"/>
  <c r="H361" i="2" s="1"/>
  <c r="BG360" i="2"/>
  <c r="BF360" i="2"/>
  <c r="BR360" i="2" s="1"/>
  <c r="BE360" i="2"/>
  <c r="BQ360" i="2" s="1"/>
  <c r="BD360" i="2"/>
  <c r="BP360" i="2" s="1"/>
  <c r="BC360" i="2"/>
  <c r="BO360" i="2" s="1"/>
  <c r="BB360" i="2"/>
  <c r="BN360" i="2" s="1"/>
  <c r="BA360" i="2"/>
  <c r="BM360" i="2" s="1"/>
  <c r="AZ360" i="2"/>
  <c r="BL360" i="2" s="1"/>
  <c r="AY360" i="2"/>
  <c r="BK360" i="2" s="1"/>
  <c r="AX360" i="2"/>
  <c r="BJ360" i="2" s="1"/>
  <c r="AW360" i="2"/>
  <c r="BI360" i="2" s="1"/>
  <c r="AJ360" i="2"/>
  <c r="U360" i="2"/>
  <c r="I360" i="2"/>
  <c r="G360" i="2"/>
  <c r="H360" i="2" s="1"/>
  <c r="BG359" i="2"/>
  <c r="BF359" i="2"/>
  <c r="BR359" i="2" s="1"/>
  <c r="BE359" i="2"/>
  <c r="BQ359" i="2" s="1"/>
  <c r="CD359" i="2" s="1"/>
  <c r="BD359" i="2"/>
  <c r="BP359" i="2" s="1"/>
  <c r="BC359" i="2"/>
  <c r="BO359" i="2" s="1"/>
  <c r="BB359" i="2"/>
  <c r="BN359" i="2" s="1"/>
  <c r="BA359" i="2"/>
  <c r="BM359" i="2" s="1"/>
  <c r="AZ359" i="2"/>
  <c r="BL359" i="2" s="1"/>
  <c r="AY359" i="2"/>
  <c r="BK359" i="2" s="1"/>
  <c r="AX359" i="2"/>
  <c r="BJ359" i="2" s="1"/>
  <c r="AW359" i="2"/>
  <c r="BI359" i="2" s="1"/>
  <c r="AJ359" i="2"/>
  <c r="U359" i="2"/>
  <c r="I359" i="2"/>
  <c r="G359" i="2"/>
  <c r="H359" i="2" s="1"/>
  <c r="BG358" i="2"/>
  <c r="BF358" i="2"/>
  <c r="BR358" i="2" s="1"/>
  <c r="BE358" i="2"/>
  <c r="BQ358" i="2" s="1"/>
  <c r="BD358" i="2"/>
  <c r="BP358" i="2" s="1"/>
  <c r="BC358" i="2"/>
  <c r="BO358" i="2" s="1"/>
  <c r="BB358" i="2"/>
  <c r="BN358" i="2" s="1"/>
  <c r="BA358" i="2"/>
  <c r="BM358" i="2" s="1"/>
  <c r="AZ358" i="2"/>
  <c r="BL358" i="2" s="1"/>
  <c r="AY358" i="2"/>
  <c r="BK358" i="2" s="1"/>
  <c r="AX358" i="2"/>
  <c r="BJ358" i="2" s="1"/>
  <c r="AW358" i="2"/>
  <c r="BI358" i="2" s="1"/>
  <c r="AJ358" i="2"/>
  <c r="U358" i="2"/>
  <c r="I358" i="2"/>
  <c r="G358" i="2"/>
  <c r="H358" i="2" s="1"/>
  <c r="BG357" i="2"/>
  <c r="BF357" i="2"/>
  <c r="BR357" i="2" s="1"/>
  <c r="BE357" i="2"/>
  <c r="BQ357" i="2" s="1"/>
  <c r="CD357" i="2" s="1"/>
  <c r="BD357" i="2"/>
  <c r="BP357" i="2" s="1"/>
  <c r="BC357" i="2"/>
  <c r="BO357" i="2" s="1"/>
  <c r="BB357" i="2"/>
  <c r="BN357" i="2" s="1"/>
  <c r="BA357" i="2"/>
  <c r="BM357" i="2" s="1"/>
  <c r="AZ357" i="2"/>
  <c r="BL357" i="2" s="1"/>
  <c r="AY357" i="2"/>
  <c r="BK357" i="2" s="1"/>
  <c r="AX357" i="2"/>
  <c r="BJ357" i="2" s="1"/>
  <c r="AW357" i="2"/>
  <c r="BI357" i="2" s="1"/>
  <c r="AJ357" i="2"/>
  <c r="U357" i="2"/>
  <c r="I357" i="2"/>
  <c r="G357" i="2"/>
  <c r="H357" i="2" s="1"/>
  <c r="BG356" i="2"/>
  <c r="BF356" i="2"/>
  <c r="BR356" i="2" s="1"/>
  <c r="BE356" i="2"/>
  <c r="BQ356" i="2" s="1"/>
  <c r="BD356" i="2"/>
  <c r="BP356" i="2" s="1"/>
  <c r="BC356" i="2"/>
  <c r="BO356" i="2" s="1"/>
  <c r="BB356" i="2"/>
  <c r="BN356" i="2" s="1"/>
  <c r="BA356" i="2"/>
  <c r="BM356" i="2" s="1"/>
  <c r="AZ356" i="2"/>
  <c r="BL356" i="2" s="1"/>
  <c r="AY356" i="2"/>
  <c r="BK356" i="2" s="1"/>
  <c r="AX356" i="2"/>
  <c r="BJ356" i="2" s="1"/>
  <c r="AW356" i="2"/>
  <c r="BI356" i="2" s="1"/>
  <c r="AJ356" i="2"/>
  <c r="U356" i="2"/>
  <c r="I356" i="2"/>
  <c r="G356" i="2"/>
  <c r="H356" i="2" s="1"/>
  <c r="BG355" i="2"/>
  <c r="BS355" i="2" s="1"/>
  <c r="BF355" i="2"/>
  <c r="BR355" i="2" s="1"/>
  <c r="BE355" i="2"/>
  <c r="BQ355" i="2" s="1"/>
  <c r="BD355" i="2"/>
  <c r="BP355" i="2" s="1"/>
  <c r="BC355" i="2"/>
  <c r="BO355" i="2" s="1"/>
  <c r="BB355" i="2"/>
  <c r="BN355" i="2" s="1"/>
  <c r="BA355" i="2"/>
  <c r="BM355" i="2" s="1"/>
  <c r="AZ355" i="2"/>
  <c r="BL355" i="2" s="1"/>
  <c r="AY355" i="2"/>
  <c r="BK355" i="2" s="1"/>
  <c r="AX355" i="2"/>
  <c r="BJ355" i="2" s="1"/>
  <c r="AW355" i="2"/>
  <c r="BI355" i="2" s="1"/>
  <c r="AJ355" i="2"/>
  <c r="U355" i="2"/>
  <c r="I355" i="2"/>
  <c r="G355" i="2"/>
  <c r="H355" i="2" s="1"/>
  <c r="BG354" i="2"/>
  <c r="BF354" i="2"/>
  <c r="BR354" i="2" s="1"/>
  <c r="BE354" i="2"/>
  <c r="BQ354" i="2" s="1"/>
  <c r="BD354" i="2"/>
  <c r="BP354" i="2" s="1"/>
  <c r="BC354" i="2"/>
  <c r="BO354" i="2" s="1"/>
  <c r="BB354" i="2"/>
  <c r="BN354" i="2" s="1"/>
  <c r="BA354" i="2"/>
  <c r="BM354" i="2" s="1"/>
  <c r="AZ354" i="2"/>
  <c r="BL354" i="2" s="1"/>
  <c r="AY354" i="2"/>
  <c r="BK354" i="2" s="1"/>
  <c r="AX354" i="2"/>
  <c r="BJ354" i="2" s="1"/>
  <c r="AW354" i="2"/>
  <c r="BI354" i="2" s="1"/>
  <c r="AJ354" i="2"/>
  <c r="U354" i="2"/>
  <c r="I354" i="2"/>
  <c r="G354" i="2"/>
  <c r="H354" i="2" s="1"/>
  <c r="BG353" i="2"/>
  <c r="BF353" i="2"/>
  <c r="BR353" i="2" s="1"/>
  <c r="BE353" i="2"/>
  <c r="BQ353" i="2" s="1"/>
  <c r="BD353" i="2"/>
  <c r="BP353" i="2" s="1"/>
  <c r="BC353" i="2"/>
  <c r="BO353" i="2" s="1"/>
  <c r="BB353" i="2"/>
  <c r="BN353" i="2" s="1"/>
  <c r="BA353" i="2"/>
  <c r="BM353" i="2" s="1"/>
  <c r="AZ353" i="2"/>
  <c r="BL353" i="2" s="1"/>
  <c r="AY353" i="2"/>
  <c r="BK353" i="2" s="1"/>
  <c r="AX353" i="2"/>
  <c r="BJ353" i="2" s="1"/>
  <c r="AW353" i="2"/>
  <c r="BI353" i="2" s="1"/>
  <c r="AJ353" i="2"/>
  <c r="U353" i="2"/>
  <c r="I353" i="2"/>
  <c r="G353" i="2"/>
  <c r="H353" i="2" s="1"/>
  <c r="BG352" i="2"/>
  <c r="BF352" i="2"/>
  <c r="BR352" i="2" s="1"/>
  <c r="BE352" i="2"/>
  <c r="BQ352" i="2" s="1"/>
  <c r="BD352" i="2"/>
  <c r="BP352" i="2" s="1"/>
  <c r="BC352" i="2"/>
  <c r="BO352" i="2" s="1"/>
  <c r="BB352" i="2"/>
  <c r="BN352" i="2" s="1"/>
  <c r="BA352" i="2"/>
  <c r="BM352" i="2" s="1"/>
  <c r="AZ352" i="2"/>
  <c r="BL352" i="2" s="1"/>
  <c r="AY352" i="2"/>
  <c r="BK352" i="2" s="1"/>
  <c r="AX352" i="2"/>
  <c r="BJ352" i="2" s="1"/>
  <c r="AW352" i="2"/>
  <c r="BI352" i="2" s="1"/>
  <c r="AJ352" i="2"/>
  <c r="V352" i="2"/>
  <c r="U352" i="2"/>
  <c r="I352" i="2"/>
  <c r="G352" i="2"/>
  <c r="H352" i="2" s="1"/>
  <c r="BG351" i="2"/>
  <c r="BS351" i="2" s="1"/>
  <c r="BF351" i="2"/>
  <c r="BR351" i="2" s="1"/>
  <c r="BE351" i="2"/>
  <c r="BQ351" i="2" s="1"/>
  <c r="BD351" i="2"/>
  <c r="BP351" i="2" s="1"/>
  <c r="BC351" i="2"/>
  <c r="BO351" i="2" s="1"/>
  <c r="BB351" i="2"/>
  <c r="BN351" i="2" s="1"/>
  <c r="BA351" i="2"/>
  <c r="BM351" i="2" s="1"/>
  <c r="AZ351" i="2"/>
  <c r="BL351" i="2" s="1"/>
  <c r="AY351" i="2"/>
  <c r="BK351" i="2" s="1"/>
  <c r="AX351" i="2"/>
  <c r="BJ351" i="2" s="1"/>
  <c r="AW351" i="2"/>
  <c r="BI351" i="2" s="1"/>
  <c r="AJ351" i="2"/>
  <c r="V351" i="2"/>
  <c r="U351" i="2"/>
  <c r="I351" i="2"/>
  <c r="G351" i="2"/>
  <c r="H351" i="2" s="1"/>
  <c r="BG350" i="2"/>
  <c r="BF350" i="2"/>
  <c r="BR350" i="2" s="1"/>
  <c r="BE350" i="2"/>
  <c r="BQ350" i="2" s="1"/>
  <c r="BD350" i="2"/>
  <c r="BP350" i="2" s="1"/>
  <c r="BC350" i="2"/>
  <c r="BO350" i="2" s="1"/>
  <c r="BB350" i="2"/>
  <c r="BN350" i="2" s="1"/>
  <c r="BA350" i="2"/>
  <c r="BM350" i="2" s="1"/>
  <c r="AZ350" i="2"/>
  <c r="BL350" i="2" s="1"/>
  <c r="AY350" i="2"/>
  <c r="BK350" i="2" s="1"/>
  <c r="AX350" i="2"/>
  <c r="BJ350" i="2" s="1"/>
  <c r="AW350" i="2"/>
  <c r="BI350" i="2" s="1"/>
  <c r="AJ350" i="2"/>
  <c r="V350" i="2"/>
  <c r="U350" i="2"/>
  <c r="I350" i="2"/>
  <c r="G350" i="2"/>
  <c r="H350" i="2" s="1"/>
  <c r="BG349" i="2"/>
  <c r="BF349" i="2"/>
  <c r="BR349" i="2" s="1"/>
  <c r="BE349" i="2"/>
  <c r="BQ349" i="2" s="1"/>
  <c r="BD349" i="2"/>
  <c r="BP349" i="2" s="1"/>
  <c r="BC349" i="2"/>
  <c r="BO349" i="2" s="1"/>
  <c r="BB349" i="2"/>
  <c r="BN349" i="2" s="1"/>
  <c r="BA349" i="2"/>
  <c r="BM349" i="2" s="1"/>
  <c r="AZ349" i="2"/>
  <c r="BL349" i="2" s="1"/>
  <c r="AY349" i="2"/>
  <c r="BK349" i="2" s="1"/>
  <c r="AX349" i="2"/>
  <c r="BJ349" i="2" s="1"/>
  <c r="AW349" i="2"/>
  <c r="BI349" i="2" s="1"/>
  <c r="AJ349" i="2"/>
  <c r="V349" i="2"/>
  <c r="U349" i="2"/>
  <c r="I349" i="2"/>
  <c r="G349" i="2"/>
  <c r="H349" i="2" s="1"/>
  <c r="BG348" i="2"/>
  <c r="BF348" i="2"/>
  <c r="BR348" i="2" s="1"/>
  <c r="BE348" i="2"/>
  <c r="BQ348" i="2" s="1"/>
  <c r="BD348" i="2"/>
  <c r="BP348" i="2" s="1"/>
  <c r="BC348" i="2"/>
  <c r="BO348" i="2" s="1"/>
  <c r="BB348" i="2"/>
  <c r="BN348" i="2" s="1"/>
  <c r="BA348" i="2"/>
  <c r="BM348" i="2" s="1"/>
  <c r="AZ348" i="2"/>
  <c r="BL348" i="2" s="1"/>
  <c r="AY348" i="2"/>
  <c r="BK348" i="2" s="1"/>
  <c r="AX348" i="2"/>
  <c r="BJ348" i="2" s="1"/>
  <c r="AW348" i="2"/>
  <c r="BI348" i="2" s="1"/>
  <c r="AJ348" i="2"/>
  <c r="V348" i="2"/>
  <c r="U348" i="2"/>
  <c r="I348" i="2"/>
  <c r="G348" i="2"/>
  <c r="H348" i="2" s="1"/>
  <c r="BG347" i="2"/>
  <c r="BF347" i="2"/>
  <c r="BR347" i="2" s="1"/>
  <c r="BE347" i="2"/>
  <c r="BQ347" i="2" s="1"/>
  <c r="BD347" i="2"/>
  <c r="BP347" i="2" s="1"/>
  <c r="BC347" i="2"/>
  <c r="BO347" i="2" s="1"/>
  <c r="BB347" i="2"/>
  <c r="BN347" i="2" s="1"/>
  <c r="BA347" i="2"/>
  <c r="BM347" i="2" s="1"/>
  <c r="AZ347" i="2"/>
  <c r="BL347" i="2" s="1"/>
  <c r="AY347" i="2"/>
  <c r="BK347" i="2" s="1"/>
  <c r="AX347" i="2"/>
  <c r="BJ347" i="2" s="1"/>
  <c r="AW347" i="2"/>
  <c r="BI347" i="2" s="1"/>
  <c r="AJ347" i="2"/>
  <c r="V347" i="2"/>
  <c r="U347" i="2"/>
  <c r="I347" i="2"/>
  <c r="G347" i="2"/>
  <c r="H347" i="2" s="1"/>
  <c r="BG346" i="2"/>
  <c r="BF346" i="2"/>
  <c r="BR346" i="2" s="1"/>
  <c r="BE346" i="2"/>
  <c r="BQ346" i="2" s="1"/>
  <c r="BD346" i="2"/>
  <c r="BP346" i="2" s="1"/>
  <c r="BC346" i="2"/>
  <c r="BO346" i="2" s="1"/>
  <c r="BB346" i="2"/>
  <c r="BN346" i="2" s="1"/>
  <c r="BA346" i="2"/>
  <c r="BM346" i="2" s="1"/>
  <c r="AZ346" i="2"/>
  <c r="BL346" i="2" s="1"/>
  <c r="AY346" i="2"/>
  <c r="BK346" i="2" s="1"/>
  <c r="AX346" i="2"/>
  <c r="BJ346" i="2" s="1"/>
  <c r="AW346" i="2"/>
  <c r="BI346" i="2" s="1"/>
  <c r="AJ346" i="2"/>
  <c r="V346" i="2"/>
  <c r="U346" i="2"/>
  <c r="I346" i="2"/>
  <c r="G346" i="2"/>
  <c r="H346" i="2" s="1"/>
  <c r="BG345" i="2"/>
  <c r="BS345" i="2" s="1"/>
  <c r="BF345" i="2"/>
  <c r="BR345" i="2" s="1"/>
  <c r="BE345" i="2"/>
  <c r="BQ345" i="2" s="1"/>
  <c r="BD345" i="2"/>
  <c r="BP345" i="2" s="1"/>
  <c r="BC345" i="2"/>
  <c r="BO345" i="2" s="1"/>
  <c r="BB345" i="2"/>
  <c r="BN345" i="2" s="1"/>
  <c r="BA345" i="2"/>
  <c r="BM345" i="2" s="1"/>
  <c r="AZ345" i="2"/>
  <c r="BL345" i="2" s="1"/>
  <c r="AY345" i="2"/>
  <c r="BK345" i="2" s="1"/>
  <c r="AX345" i="2"/>
  <c r="BJ345" i="2" s="1"/>
  <c r="AW345" i="2"/>
  <c r="BI345" i="2" s="1"/>
  <c r="AJ345" i="2"/>
  <c r="V345" i="2"/>
  <c r="U345" i="2"/>
  <c r="I345" i="2"/>
  <c r="G345" i="2"/>
  <c r="H345" i="2" s="1"/>
  <c r="BG344" i="2"/>
  <c r="BF344" i="2"/>
  <c r="BR344" i="2" s="1"/>
  <c r="BE344" i="2"/>
  <c r="BQ344" i="2" s="1"/>
  <c r="BD344" i="2"/>
  <c r="BP344" i="2" s="1"/>
  <c r="BC344" i="2"/>
  <c r="BO344" i="2" s="1"/>
  <c r="BB344" i="2"/>
  <c r="BN344" i="2" s="1"/>
  <c r="BA344" i="2"/>
  <c r="BM344" i="2" s="1"/>
  <c r="AZ344" i="2"/>
  <c r="BL344" i="2" s="1"/>
  <c r="AY344" i="2"/>
  <c r="BK344" i="2" s="1"/>
  <c r="AX344" i="2"/>
  <c r="BJ344" i="2" s="1"/>
  <c r="AW344" i="2"/>
  <c r="BI344" i="2" s="1"/>
  <c r="AJ344" i="2"/>
  <c r="V344" i="2"/>
  <c r="U344" i="2"/>
  <c r="I344" i="2"/>
  <c r="G344" i="2"/>
  <c r="H344" i="2" s="1"/>
  <c r="BG343" i="2"/>
  <c r="BS343" i="2" s="1"/>
  <c r="BF343" i="2"/>
  <c r="BR343" i="2" s="1"/>
  <c r="BE343" i="2"/>
  <c r="BQ343" i="2" s="1"/>
  <c r="BD343" i="2"/>
  <c r="BP343" i="2" s="1"/>
  <c r="BC343" i="2"/>
  <c r="BO343" i="2" s="1"/>
  <c r="BB343" i="2"/>
  <c r="BN343" i="2" s="1"/>
  <c r="BA343" i="2"/>
  <c r="BM343" i="2" s="1"/>
  <c r="AZ343" i="2"/>
  <c r="BL343" i="2" s="1"/>
  <c r="AY343" i="2"/>
  <c r="BK343" i="2" s="1"/>
  <c r="AX343" i="2"/>
  <c r="BJ343" i="2" s="1"/>
  <c r="AW343" i="2"/>
  <c r="BI343" i="2" s="1"/>
  <c r="AJ343" i="2"/>
  <c r="V343" i="2"/>
  <c r="U343" i="2"/>
  <c r="I343" i="2"/>
  <c r="G343" i="2"/>
  <c r="H343" i="2" s="1"/>
  <c r="BG342" i="2"/>
  <c r="BS342" i="2" s="1"/>
  <c r="BF342" i="2"/>
  <c r="BR342" i="2" s="1"/>
  <c r="BE342" i="2"/>
  <c r="BQ342" i="2" s="1"/>
  <c r="BD342" i="2"/>
  <c r="BP342" i="2" s="1"/>
  <c r="BC342" i="2"/>
  <c r="BO342" i="2" s="1"/>
  <c r="BB342" i="2"/>
  <c r="BN342" i="2" s="1"/>
  <c r="BA342" i="2"/>
  <c r="BM342" i="2" s="1"/>
  <c r="AZ342" i="2"/>
  <c r="BL342" i="2" s="1"/>
  <c r="AY342" i="2"/>
  <c r="BK342" i="2" s="1"/>
  <c r="AX342" i="2"/>
  <c r="BJ342" i="2" s="1"/>
  <c r="AW342" i="2"/>
  <c r="BI342" i="2" s="1"/>
  <c r="AJ342" i="2"/>
  <c r="V342" i="2"/>
  <c r="U342" i="2"/>
  <c r="I342" i="2"/>
  <c r="G342" i="2"/>
  <c r="H342" i="2" s="1"/>
  <c r="BG341" i="2"/>
  <c r="BF341" i="2"/>
  <c r="BR341" i="2" s="1"/>
  <c r="BE341" i="2"/>
  <c r="BQ341" i="2" s="1"/>
  <c r="BD341" i="2"/>
  <c r="BP341" i="2" s="1"/>
  <c r="BC341" i="2"/>
  <c r="BO341" i="2" s="1"/>
  <c r="BB341" i="2"/>
  <c r="BN341" i="2" s="1"/>
  <c r="BA341" i="2"/>
  <c r="BM341" i="2" s="1"/>
  <c r="AZ341" i="2"/>
  <c r="BL341" i="2" s="1"/>
  <c r="AY341" i="2"/>
  <c r="BK341" i="2" s="1"/>
  <c r="AX341" i="2"/>
  <c r="BJ341" i="2" s="1"/>
  <c r="AW341" i="2"/>
  <c r="BI341" i="2" s="1"/>
  <c r="AJ341" i="2"/>
  <c r="V341" i="2"/>
  <c r="U341" i="2"/>
  <c r="I341" i="2"/>
  <c r="G341" i="2"/>
  <c r="H341" i="2" s="1"/>
  <c r="BG340" i="2"/>
  <c r="BS340" i="2" s="1"/>
  <c r="BF340" i="2"/>
  <c r="BR340" i="2" s="1"/>
  <c r="BE340" i="2"/>
  <c r="BQ340" i="2" s="1"/>
  <c r="BD340" i="2"/>
  <c r="BP340" i="2" s="1"/>
  <c r="BC340" i="2"/>
  <c r="BO340" i="2" s="1"/>
  <c r="BB340" i="2"/>
  <c r="BN340" i="2" s="1"/>
  <c r="BA340" i="2"/>
  <c r="BM340" i="2" s="1"/>
  <c r="AZ340" i="2"/>
  <c r="BL340" i="2" s="1"/>
  <c r="AY340" i="2"/>
  <c r="BK340" i="2" s="1"/>
  <c r="AX340" i="2"/>
  <c r="BJ340" i="2" s="1"/>
  <c r="AW340" i="2"/>
  <c r="BI340" i="2" s="1"/>
  <c r="AJ340" i="2"/>
  <c r="V340" i="2"/>
  <c r="U340" i="2"/>
  <c r="I340" i="2"/>
  <c r="G340" i="2"/>
  <c r="H340" i="2" s="1"/>
  <c r="BG339" i="2"/>
  <c r="BF339" i="2"/>
  <c r="BR339" i="2" s="1"/>
  <c r="BE339" i="2"/>
  <c r="BQ339" i="2" s="1"/>
  <c r="BD339" i="2"/>
  <c r="BP339" i="2" s="1"/>
  <c r="BC339" i="2"/>
  <c r="BO339" i="2" s="1"/>
  <c r="BB339" i="2"/>
  <c r="BN339" i="2" s="1"/>
  <c r="BA339" i="2"/>
  <c r="BM339" i="2" s="1"/>
  <c r="AZ339" i="2"/>
  <c r="BL339" i="2" s="1"/>
  <c r="AY339" i="2"/>
  <c r="BK339" i="2" s="1"/>
  <c r="AX339" i="2"/>
  <c r="BJ339" i="2" s="1"/>
  <c r="AW339" i="2"/>
  <c r="BI339" i="2" s="1"/>
  <c r="AJ339" i="2"/>
  <c r="V339" i="2"/>
  <c r="U339" i="2"/>
  <c r="I339" i="2"/>
  <c r="G339" i="2"/>
  <c r="H339" i="2" s="1"/>
  <c r="BG338" i="2"/>
  <c r="BF338" i="2"/>
  <c r="BR338" i="2" s="1"/>
  <c r="BE338" i="2"/>
  <c r="BQ338" i="2" s="1"/>
  <c r="BD338" i="2"/>
  <c r="BP338" i="2" s="1"/>
  <c r="BC338" i="2"/>
  <c r="BO338" i="2" s="1"/>
  <c r="BB338" i="2"/>
  <c r="BN338" i="2" s="1"/>
  <c r="BA338" i="2"/>
  <c r="BM338" i="2" s="1"/>
  <c r="AZ338" i="2"/>
  <c r="BL338" i="2" s="1"/>
  <c r="AY338" i="2"/>
  <c r="BK338" i="2" s="1"/>
  <c r="AX338" i="2"/>
  <c r="BJ338" i="2" s="1"/>
  <c r="AW338" i="2"/>
  <c r="BI338" i="2" s="1"/>
  <c r="AJ338" i="2"/>
  <c r="V338" i="2"/>
  <c r="U338" i="2"/>
  <c r="I338" i="2"/>
  <c r="G338" i="2"/>
  <c r="H338" i="2" s="1"/>
  <c r="BG337" i="2"/>
  <c r="BF337" i="2"/>
  <c r="BR337" i="2" s="1"/>
  <c r="BE337" i="2"/>
  <c r="BQ337" i="2" s="1"/>
  <c r="BD337" i="2"/>
  <c r="BP337" i="2" s="1"/>
  <c r="BC337" i="2"/>
  <c r="BO337" i="2" s="1"/>
  <c r="BB337" i="2"/>
  <c r="BN337" i="2" s="1"/>
  <c r="BA337" i="2"/>
  <c r="BM337" i="2" s="1"/>
  <c r="AZ337" i="2"/>
  <c r="BL337" i="2" s="1"/>
  <c r="AY337" i="2"/>
  <c r="BK337" i="2" s="1"/>
  <c r="AX337" i="2"/>
  <c r="BJ337" i="2" s="1"/>
  <c r="AW337" i="2"/>
  <c r="BI337" i="2" s="1"/>
  <c r="AJ337" i="2"/>
  <c r="V337" i="2"/>
  <c r="U337" i="2"/>
  <c r="I337" i="2"/>
  <c r="G337" i="2"/>
  <c r="H337" i="2" s="1"/>
  <c r="BG336" i="2"/>
  <c r="BF336" i="2"/>
  <c r="BR336" i="2" s="1"/>
  <c r="BE336" i="2"/>
  <c r="BQ336" i="2" s="1"/>
  <c r="BD336" i="2"/>
  <c r="BP336" i="2" s="1"/>
  <c r="BC336" i="2"/>
  <c r="BO336" i="2" s="1"/>
  <c r="BB336" i="2"/>
  <c r="BN336" i="2" s="1"/>
  <c r="BA336" i="2"/>
  <c r="BM336" i="2" s="1"/>
  <c r="AZ336" i="2"/>
  <c r="BL336" i="2" s="1"/>
  <c r="AY336" i="2"/>
  <c r="BK336" i="2" s="1"/>
  <c r="AX336" i="2"/>
  <c r="BJ336" i="2" s="1"/>
  <c r="AW336" i="2"/>
  <c r="BI336" i="2" s="1"/>
  <c r="AJ336" i="2"/>
  <c r="V336" i="2"/>
  <c r="U336" i="2"/>
  <c r="I336" i="2"/>
  <c r="G336" i="2"/>
  <c r="H336" i="2" s="1"/>
  <c r="BG335" i="2"/>
  <c r="BS335" i="2" s="1"/>
  <c r="BF335" i="2"/>
  <c r="BR335" i="2" s="1"/>
  <c r="BE335" i="2"/>
  <c r="BQ335" i="2" s="1"/>
  <c r="BD335" i="2"/>
  <c r="BP335" i="2" s="1"/>
  <c r="BC335" i="2"/>
  <c r="BO335" i="2" s="1"/>
  <c r="BB335" i="2"/>
  <c r="BN335" i="2" s="1"/>
  <c r="BA335" i="2"/>
  <c r="BM335" i="2" s="1"/>
  <c r="AZ335" i="2"/>
  <c r="BL335" i="2" s="1"/>
  <c r="AY335" i="2"/>
  <c r="BK335" i="2" s="1"/>
  <c r="AX335" i="2"/>
  <c r="BJ335" i="2" s="1"/>
  <c r="AW335" i="2"/>
  <c r="BI335" i="2" s="1"/>
  <c r="AJ335" i="2"/>
  <c r="V335" i="2"/>
  <c r="U335" i="2"/>
  <c r="I335" i="2"/>
  <c r="G335" i="2"/>
  <c r="H335" i="2" s="1"/>
  <c r="BG334" i="2"/>
  <c r="BS334" i="2" s="1"/>
  <c r="BF334" i="2"/>
  <c r="BR334" i="2" s="1"/>
  <c r="BE334" i="2"/>
  <c r="BQ334" i="2" s="1"/>
  <c r="BD334" i="2"/>
  <c r="BP334" i="2" s="1"/>
  <c r="BC334" i="2"/>
  <c r="BO334" i="2" s="1"/>
  <c r="BB334" i="2"/>
  <c r="BN334" i="2" s="1"/>
  <c r="BA334" i="2"/>
  <c r="BM334" i="2" s="1"/>
  <c r="AZ334" i="2"/>
  <c r="BL334" i="2" s="1"/>
  <c r="AY334" i="2"/>
  <c r="BK334" i="2" s="1"/>
  <c r="AX334" i="2"/>
  <c r="BJ334" i="2" s="1"/>
  <c r="AW334" i="2"/>
  <c r="BI334" i="2" s="1"/>
  <c r="AJ334" i="2"/>
  <c r="V334" i="2"/>
  <c r="U334" i="2"/>
  <c r="I334" i="2"/>
  <c r="G334" i="2"/>
  <c r="H334" i="2" s="1"/>
  <c r="BG333" i="2"/>
  <c r="BF333" i="2"/>
  <c r="BR333" i="2" s="1"/>
  <c r="BE333" i="2"/>
  <c r="BQ333" i="2" s="1"/>
  <c r="BD333" i="2"/>
  <c r="BP333" i="2" s="1"/>
  <c r="BC333" i="2"/>
  <c r="BO333" i="2" s="1"/>
  <c r="BB333" i="2"/>
  <c r="BN333" i="2" s="1"/>
  <c r="BA333" i="2"/>
  <c r="BM333" i="2" s="1"/>
  <c r="AZ333" i="2"/>
  <c r="BL333" i="2" s="1"/>
  <c r="AY333" i="2"/>
  <c r="BK333" i="2" s="1"/>
  <c r="AX333" i="2"/>
  <c r="BJ333" i="2" s="1"/>
  <c r="AW333" i="2"/>
  <c r="BI333" i="2" s="1"/>
  <c r="AJ333" i="2"/>
  <c r="V333" i="2"/>
  <c r="U333" i="2"/>
  <c r="I333" i="2"/>
  <c r="G333" i="2"/>
  <c r="H333" i="2" s="1"/>
  <c r="BG332" i="2"/>
  <c r="BF332" i="2"/>
  <c r="BR332" i="2" s="1"/>
  <c r="BE332" i="2"/>
  <c r="BQ332" i="2" s="1"/>
  <c r="BD332" i="2"/>
  <c r="BP332" i="2" s="1"/>
  <c r="BC332" i="2"/>
  <c r="BO332" i="2" s="1"/>
  <c r="BB332" i="2"/>
  <c r="BN332" i="2" s="1"/>
  <c r="BA332" i="2"/>
  <c r="BM332" i="2" s="1"/>
  <c r="AZ332" i="2"/>
  <c r="BL332" i="2" s="1"/>
  <c r="AY332" i="2"/>
  <c r="BK332" i="2" s="1"/>
  <c r="AX332" i="2"/>
  <c r="BJ332" i="2" s="1"/>
  <c r="AW332" i="2"/>
  <c r="BI332" i="2" s="1"/>
  <c r="AJ332" i="2"/>
  <c r="U332" i="2"/>
  <c r="I332" i="2"/>
  <c r="G332" i="2"/>
  <c r="H332" i="2" s="1"/>
  <c r="BG331" i="2"/>
  <c r="BF331" i="2"/>
  <c r="BR331" i="2" s="1"/>
  <c r="BE331" i="2"/>
  <c r="BQ331" i="2" s="1"/>
  <c r="CD331" i="2" s="1"/>
  <c r="BD331" i="2"/>
  <c r="BP331" i="2" s="1"/>
  <c r="BC331" i="2"/>
  <c r="BO331" i="2" s="1"/>
  <c r="BB331" i="2"/>
  <c r="BN331" i="2" s="1"/>
  <c r="BA331" i="2"/>
  <c r="BM331" i="2" s="1"/>
  <c r="AZ331" i="2"/>
  <c r="BL331" i="2" s="1"/>
  <c r="AY331" i="2"/>
  <c r="BK331" i="2" s="1"/>
  <c r="AX331" i="2"/>
  <c r="BJ331" i="2" s="1"/>
  <c r="AW331" i="2"/>
  <c r="BI331" i="2" s="1"/>
  <c r="AJ331" i="2"/>
  <c r="U331" i="2"/>
  <c r="I331" i="2"/>
  <c r="G331" i="2"/>
  <c r="H331" i="2" s="1"/>
  <c r="BG330" i="2"/>
  <c r="BS330" i="2" s="1"/>
  <c r="BF330" i="2"/>
  <c r="BR330" i="2" s="1"/>
  <c r="BE330" i="2"/>
  <c r="BQ330" i="2" s="1"/>
  <c r="CD330" i="2" s="1"/>
  <c r="BD330" i="2"/>
  <c r="BP330" i="2" s="1"/>
  <c r="BC330" i="2"/>
  <c r="BO330" i="2" s="1"/>
  <c r="BB330" i="2"/>
  <c r="BN330" i="2" s="1"/>
  <c r="BA330" i="2"/>
  <c r="BM330" i="2" s="1"/>
  <c r="AZ330" i="2"/>
  <c r="BL330" i="2" s="1"/>
  <c r="AY330" i="2"/>
  <c r="BK330" i="2" s="1"/>
  <c r="AX330" i="2"/>
  <c r="BJ330" i="2" s="1"/>
  <c r="AW330" i="2"/>
  <c r="BI330" i="2" s="1"/>
  <c r="AJ330" i="2"/>
  <c r="U330" i="2"/>
  <c r="I330" i="2"/>
  <c r="G330" i="2"/>
  <c r="H330" i="2" s="1"/>
  <c r="BG329" i="2"/>
  <c r="BF329" i="2"/>
  <c r="BR329" i="2" s="1"/>
  <c r="BE329" i="2"/>
  <c r="BQ329" i="2" s="1"/>
  <c r="BD329" i="2"/>
  <c r="BP329" i="2" s="1"/>
  <c r="BC329" i="2"/>
  <c r="BO329" i="2" s="1"/>
  <c r="BB329" i="2"/>
  <c r="BN329" i="2" s="1"/>
  <c r="BA329" i="2"/>
  <c r="BM329" i="2" s="1"/>
  <c r="AZ329" i="2"/>
  <c r="BL329" i="2" s="1"/>
  <c r="AY329" i="2"/>
  <c r="BK329" i="2" s="1"/>
  <c r="AX329" i="2"/>
  <c r="BJ329" i="2" s="1"/>
  <c r="AW329" i="2"/>
  <c r="BI329" i="2" s="1"/>
  <c r="AJ329" i="2"/>
  <c r="U329" i="2"/>
  <c r="I329" i="2"/>
  <c r="G329" i="2"/>
  <c r="H329" i="2" s="1"/>
  <c r="BG328" i="2"/>
  <c r="BF328" i="2"/>
  <c r="BR328" i="2" s="1"/>
  <c r="BE328" i="2"/>
  <c r="BQ328" i="2" s="1"/>
  <c r="BD328" i="2"/>
  <c r="BP328" i="2" s="1"/>
  <c r="BC328" i="2"/>
  <c r="BO328" i="2" s="1"/>
  <c r="BB328" i="2"/>
  <c r="BN328" i="2" s="1"/>
  <c r="BA328" i="2"/>
  <c r="BM328" i="2" s="1"/>
  <c r="AZ328" i="2"/>
  <c r="BL328" i="2" s="1"/>
  <c r="AY328" i="2"/>
  <c r="BK328" i="2" s="1"/>
  <c r="AX328" i="2"/>
  <c r="BJ328" i="2" s="1"/>
  <c r="AW328" i="2"/>
  <c r="BI328" i="2" s="1"/>
  <c r="AJ328" i="2"/>
  <c r="V328" i="2"/>
  <c r="U328" i="2"/>
  <c r="I328" i="2"/>
  <c r="G328" i="2"/>
  <c r="H328" i="2" s="1"/>
  <c r="BG327" i="2"/>
  <c r="BF327" i="2"/>
  <c r="BR327" i="2" s="1"/>
  <c r="BE327" i="2"/>
  <c r="BQ327" i="2" s="1"/>
  <c r="BD327" i="2"/>
  <c r="BP327" i="2" s="1"/>
  <c r="BC327" i="2"/>
  <c r="BO327" i="2" s="1"/>
  <c r="BB327" i="2"/>
  <c r="BN327" i="2" s="1"/>
  <c r="BA327" i="2"/>
  <c r="BM327" i="2" s="1"/>
  <c r="AZ327" i="2"/>
  <c r="BL327" i="2" s="1"/>
  <c r="AY327" i="2"/>
  <c r="BK327" i="2" s="1"/>
  <c r="AX327" i="2"/>
  <c r="BJ327" i="2" s="1"/>
  <c r="AW327" i="2"/>
  <c r="BI327" i="2" s="1"/>
  <c r="AJ327" i="2"/>
  <c r="V327" i="2"/>
  <c r="U327" i="2"/>
  <c r="I327" i="2"/>
  <c r="G327" i="2"/>
  <c r="H327" i="2" s="1"/>
  <c r="BG326" i="2"/>
  <c r="BF326" i="2"/>
  <c r="BR326" i="2" s="1"/>
  <c r="BE326" i="2"/>
  <c r="BQ326" i="2" s="1"/>
  <c r="BD326" i="2"/>
  <c r="BP326" i="2" s="1"/>
  <c r="BC326" i="2"/>
  <c r="BO326" i="2" s="1"/>
  <c r="BB326" i="2"/>
  <c r="BN326" i="2" s="1"/>
  <c r="BA326" i="2"/>
  <c r="BM326" i="2" s="1"/>
  <c r="AZ326" i="2"/>
  <c r="BL326" i="2" s="1"/>
  <c r="AY326" i="2"/>
  <c r="BK326" i="2" s="1"/>
  <c r="AX326" i="2"/>
  <c r="BJ326" i="2" s="1"/>
  <c r="AW326" i="2"/>
  <c r="BI326" i="2" s="1"/>
  <c r="AJ326" i="2"/>
  <c r="V326" i="2"/>
  <c r="U326" i="2"/>
  <c r="I326" i="2"/>
  <c r="G326" i="2"/>
  <c r="H326" i="2" s="1"/>
  <c r="BG325" i="2"/>
  <c r="BF325" i="2"/>
  <c r="BR325" i="2" s="1"/>
  <c r="BE325" i="2"/>
  <c r="BQ325" i="2" s="1"/>
  <c r="BD325" i="2"/>
  <c r="BP325" i="2" s="1"/>
  <c r="BC325" i="2"/>
  <c r="BO325" i="2" s="1"/>
  <c r="BB325" i="2"/>
  <c r="BN325" i="2" s="1"/>
  <c r="BA325" i="2"/>
  <c r="BM325" i="2" s="1"/>
  <c r="AZ325" i="2"/>
  <c r="BL325" i="2" s="1"/>
  <c r="AY325" i="2"/>
  <c r="BK325" i="2" s="1"/>
  <c r="AX325" i="2"/>
  <c r="BJ325" i="2" s="1"/>
  <c r="AW325" i="2"/>
  <c r="BI325" i="2" s="1"/>
  <c r="AJ325" i="2"/>
  <c r="V325" i="2"/>
  <c r="U325" i="2"/>
  <c r="I325" i="2"/>
  <c r="G325" i="2"/>
  <c r="H325" i="2" s="1"/>
  <c r="BG324" i="2"/>
  <c r="BF324" i="2"/>
  <c r="BR324" i="2" s="1"/>
  <c r="BE324" i="2"/>
  <c r="BQ324" i="2" s="1"/>
  <c r="BD324" i="2"/>
  <c r="BP324" i="2" s="1"/>
  <c r="BC324" i="2"/>
  <c r="BO324" i="2" s="1"/>
  <c r="BB324" i="2"/>
  <c r="BN324" i="2" s="1"/>
  <c r="BA324" i="2"/>
  <c r="BM324" i="2" s="1"/>
  <c r="AZ324" i="2"/>
  <c r="BL324" i="2" s="1"/>
  <c r="AY324" i="2"/>
  <c r="BK324" i="2" s="1"/>
  <c r="AX324" i="2"/>
  <c r="BJ324" i="2" s="1"/>
  <c r="AW324" i="2"/>
  <c r="BI324" i="2" s="1"/>
  <c r="AJ324" i="2"/>
  <c r="V324" i="2"/>
  <c r="U324" i="2"/>
  <c r="I324" i="2"/>
  <c r="G324" i="2"/>
  <c r="H324" i="2" s="1"/>
  <c r="BG323" i="2"/>
  <c r="BS323" i="2" s="1"/>
  <c r="BF323" i="2"/>
  <c r="BR323" i="2" s="1"/>
  <c r="BE323" i="2"/>
  <c r="BQ323" i="2" s="1"/>
  <c r="BD323" i="2"/>
  <c r="BP323" i="2" s="1"/>
  <c r="BC323" i="2"/>
  <c r="BO323" i="2" s="1"/>
  <c r="BB323" i="2"/>
  <c r="BN323" i="2" s="1"/>
  <c r="BA323" i="2"/>
  <c r="BM323" i="2" s="1"/>
  <c r="AZ323" i="2"/>
  <c r="BL323" i="2" s="1"/>
  <c r="AY323" i="2"/>
  <c r="BK323" i="2" s="1"/>
  <c r="AX323" i="2"/>
  <c r="BJ323" i="2" s="1"/>
  <c r="AW323" i="2"/>
  <c r="BI323" i="2" s="1"/>
  <c r="AJ323" i="2"/>
  <c r="V323" i="2"/>
  <c r="U323" i="2"/>
  <c r="I323" i="2"/>
  <c r="G323" i="2"/>
  <c r="H323" i="2" s="1"/>
  <c r="BG322" i="2"/>
  <c r="BF322" i="2"/>
  <c r="BR322" i="2" s="1"/>
  <c r="BE322" i="2"/>
  <c r="BQ322" i="2" s="1"/>
  <c r="BD322" i="2"/>
  <c r="BP322" i="2" s="1"/>
  <c r="BC322" i="2"/>
  <c r="BO322" i="2" s="1"/>
  <c r="BB322" i="2"/>
  <c r="BN322" i="2" s="1"/>
  <c r="BA322" i="2"/>
  <c r="BM322" i="2" s="1"/>
  <c r="AZ322" i="2"/>
  <c r="BL322" i="2" s="1"/>
  <c r="AY322" i="2"/>
  <c r="BK322" i="2" s="1"/>
  <c r="AX322" i="2"/>
  <c r="BJ322" i="2" s="1"/>
  <c r="AW322" i="2"/>
  <c r="BI322" i="2" s="1"/>
  <c r="AJ322" i="2"/>
  <c r="V322" i="2"/>
  <c r="U322" i="2"/>
  <c r="I322" i="2"/>
  <c r="G322" i="2"/>
  <c r="H322" i="2" s="1"/>
  <c r="BG321" i="2"/>
  <c r="BF321" i="2"/>
  <c r="BR321" i="2" s="1"/>
  <c r="BE321" i="2"/>
  <c r="BQ321" i="2" s="1"/>
  <c r="BD321" i="2"/>
  <c r="BP321" i="2" s="1"/>
  <c r="BC321" i="2"/>
  <c r="BO321" i="2" s="1"/>
  <c r="BB321" i="2"/>
  <c r="BN321" i="2" s="1"/>
  <c r="BA321" i="2"/>
  <c r="BM321" i="2" s="1"/>
  <c r="AZ321" i="2"/>
  <c r="BL321" i="2" s="1"/>
  <c r="AY321" i="2"/>
  <c r="BK321" i="2" s="1"/>
  <c r="AX321" i="2"/>
  <c r="BJ321" i="2" s="1"/>
  <c r="AW321" i="2"/>
  <c r="BI321" i="2" s="1"/>
  <c r="AJ321" i="2"/>
  <c r="V321" i="2"/>
  <c r="U321" i="2"/>
  <c r="I321" i="2"/>
  <c r="G321" i="2"/>
  <c r="H321" i="2" s="1"/>
  <c r="BG320" i="2"/>
  <c r="BS320" i="2" s="1"/>
  <c r="BF320" i="2"/>
  <c r="BR320" i="2" s="1"/>
  <c r="BE320" i="2"/>
  <c r="BQ320" i="2" s="1"/>
  <c r="BD320" i="2"/>
  <c r="BP320" i="2" s="1"/>
  <c r="BC320" i="2"/>
  <c r="BO320" i="2" s="1"/>
  <c r="BB320" i="2"/>
  <c r="BN320" i="2" s="1"/>
  <c r="BA320" i="2"/>
  <c r="BM320" i="2" s="1"/>
  <c r="AZ320" i="2"/>
  <c r="BL320" i="2" s="1"/>
  <c r="AY320" i="2"/>
  <c r="BK320" i="2" s="1"/>
  <c r="AX320" i="2"/>
  <c r="BJ320" i="2" s="1"/>
  <c r="AW320" i="2"/>
  <c r="BI320" i="2" s="1"/>
  <c r="AJ320" i="2"/>
  <c r="V320" i="2"/>
  <c r="U320" i="2"/>
  <c r="I320" i="2"/>
  <c r="G320" i="2"/>
  <c r="H320" i="2" s="1"/>
  <c r="BG319" i="2"/>
  <c r="BF319" i="2"/>
  <c r="BR319" i="2" s="1"/>
  <c r="BE319" i="2"/>
  <c r="BQ319" i="2" s="1"/>
  <c r="BD319" i="2"/>
  <c r="BP319" i="2" s="1"/>
  <c r="BC319" i="2"/>
  <c r="BO319" i="2" s="1"/>
  <c r="BB319" i="2"/>
  <c r="BN319" i="2" s="1"/>
  <c r="BA319" i="2"/>
  <c r="BM319" i="2" s="1"/>
  <c r="AZ319" i="2"/>
  <c r="BL319" i="2" s="1"/>
  <c r="AY319" i="2"/>
  <c r="BK319" i="2" s="1"/>
  <c r="AX319" i="2"/>
  <c r="BJ319" i="2" s="1"/>
  <c r="AW319" i="2"/>
  <c r="BI319" i="2" s="1"/>
  <c r="AJ319" i="2"/>
  <c r="V319" i="2"/>
  <c r="U319" i="2"/>
  <c r="I319" i="2"/>
  <c r="G319" i="2"/>
  <c r="H319" i="2" s="1"/>
  <c r="BG318" i="2"/>
  <c r="BS318" i="2" s="1"/>
  <c r="BF318" i="2"/>
  <c r="BR318" i="2" s="1"/>
  <c r="BE318" i="2"/>
  <c r="BQ318" i="2" s="1"/>
  <c r="BD318" i="2"/>
  <c r="BP318" i="2" s="1"/>
  <c r="BC318" i="2"/>
  <c r="BO318" i="2" s="1"/>
  <c r="BB318" i="2"/>
  <c r="BN318" i="2" s="1"/>
  <c r="BA318" i="2"/>
  <c r="BM318" i="2" s="1"/>
  <c r="AZ318" i="2"/>
  <c r="BL318" i="2" s="1"/>
  <c r="AY318" i="2"/>
  <c r="BK318" i="2" s="1"/>
  <c r="AX318" i="2"/>
  <c r="BJ318" i="2" s="1"/>
  <c r="AW318" i="2"/>
  <c r="BI318" i="2" s="1"/>
  <c r="AJ318" i="2"/>
  <c r="V318" i="2"/>
  <c r="U318" i="2"/>
  <c r="I318" i="2"/>
  <c r="G318" i="2"/>
  <c r="H318" i="2" s="1"/>
  <c r="BG317" i="2"/>
  <c r="BS317" i="2" s="1"/>
  <c r="BF317" i="2"/>
  <c r="BR317" i="2" s="1"/>
  <c r="BE317" i="2"/>
  <c r="BQ317" i="2" s="1"/>
  <c r="BD317" i="2"/>
  <c r="BP317" i="2" s="1"/>
  <c r="BC317" i="2"/>
  <c r="BO317" i="2" s="1"/>
  <c r="BB317" i="2"/>
  <c r="BN317" i="2" s="1"/>
  <c r="BA317" i="2"/>
  <c r="BM317" i="2" s="1"/>
  <c r="AZ317" i="2"/>
  <c r="BL317" i="2" s="1"/>
  <c r="AY317" i="2"/>
  <c r="BK317" i="2" s="1"/>
  <c r="AX317" i="2"/>
  <c r="BJ317" i="2" s="1"/>
  <c r="AW317" i="2"/>
  <c r="BI317" i="2" s="1"/>
  <c r="AJ317" i="2"/>
  <c r="V317" i="2"/>
  <c r="U317" i="2"/>
  <c r="I317" i="2"/>
  <c r="G317" i="2"/>
  <c r="H317" i="2" s="1"/>
  <c r="BG316" i="2"/>
  <c r="BF316" i="2"/>
  <c r="BR316" i="2" s="1"/>
  <c r="BE316" i="2"/>
  <c r="BQ316" i="2" s="1"/>
  <c r="BD316" i="2"/>
  <c r="BP316" i="2" s="1"/>
  <c r="BC316" i="2"/>
  <c r="BO316" i="2" s="1"/>
  <c r="BB316" i="2"/>
  <c r="BN316" i="2" s="1"/>
  <c r="BA316" i="2"/>
  <c r="BM316" i="2" s="1"/>
  <c r="AZ316" i="2"/>
  <c r="BL316" i="2" s="1"/>
  <c r="AY316" i="2"/>
  <c r="BK316" i="2" s="1"/>
  <c r="AX316" i="2"/>
  <c r="BJ316" i="2" s="1"/>
  <c r="AW316" i="2"/>
  <c r="BI316" i="2" s="1"/>
  <c r="AJ316" i="2"/>
  <c r="V316" i="2"/>
  <c r="U316" i="2"/>
  <c r="I316" i="2"/>
  <c r="G316" i="2"/>
  <c r="H316" i="2" s="1"/>
  <c r="BG315" i="2"/>
  <c r="BF315" i="2"/>
  <c r="BR315" i="2" s="1"/>
  <c r="BE315" i="2"/>
  <c r="BQ315" i="2" s="1"/>
  <c r="BD315" i="2"/>
  <c r="BP315" i="2" s="1"/>
  <c r="BC315" i="2"/>
  <c r="BO315" i="2" s="1"/>
  <c r="BB315" i="2"/>
  <c r="BN315" i="2" s="1"/>
  <c r="BA315" i="2"/>
  <c r="BM315" i="2" s="1"/>
  <c r="AZ315" i="2"/>
  <c r="BL315" i="2" s="1"/>
  <c r="AY315" i="2"/>
  <c r="BK315" i="2" s="1"/>
  <c r="AX315" i="2"/>
  <c r="BJ315" i="2" s="1"/>
  <c r="AW315" i="2"/>
  <c r="BI315" i="2" s="1"/>
  <c r="AJ315" i="2"/>
  <c r="V315" i="2"/>
  <c r="U315" i="2"/>
  <c r="I315" i="2"/>
  <c r="G315" i="2"/>
  <c r="H315" i="2" s="1"/>
  <c r="BG314" i="2"/>
  <c r="BF314" i="2"/>
  <c r="BR314" i="2" s="1"/>
  <c r="BE314" i="2"/>
  <c r="BQ314" i="2" s="1"/>
  <c r="BD314" i="2"/>
  <c r="BP314" i="2" s="1"/>
  <c r="BC314" i="2"/>
  <c r="BO314" i="2" s="1"/>
  <c r="BB314" i="2"/>
  <c r="BN314" i="2" s="1"/>
  <c r="BA314" i="2"/>
  <c r="BM314" i="2" s="1"/>
  <c r="AZ314" i="2"/>
  <c r="BL314" i="2" s="1"/>
  <c r="AY314" i="2"/>
  <c r="BK314" i="2" s="1"/>
  <c r="AX314" i="2"/>
  <c r="BJ314" i="2" s="1"/>
  <c r="AW314" i="2"/>
  <c r="BI314" i="2" s="1"/>
  <c r="AJ314" i="2"/>
  <c r="V314" i="2"/>
  <c r="U314" i="2"/>
  <c r="I314" i="2"/>
  <c r="G314" i="2"/>
  <c r="H314" i="2" s="1"/>
  <c r="BG313" i="2"/>
  <c r="BF313" i="2"/>
  <c r="BR313" i="2" s="1"/>
  <c r="BE313" i="2"/>
  <c r="BQ313" i="2" s="1"/>
  <c r="BD313" i="2"/>
  <c r="BP313" i="2" s="1"/>
  <c r="BC313" i="2"/>
  <c r="BO313" i="2" s="1"/>
  <c r="BB313" i="2"/>
  <c r="BN313" i="2" s="1"/>
  <c r="BA313" i="2"/>
  <c r="BM313" i="2" s="1"/>
  <c r="AZ313" i="2"/>
  <c r="BL313" i="2" s="1"/>
  <c r="AY313" i="2"/>
  <c r="BK313" i="2" s="1"/>
  <c r="AX313" i="2"/>
  <c r="BJ313" i="2" s="1"/>
  <c r="AW313" i="2"/>
  <c r="BI313" i="2" s="1"/>
  <c r="AJ313" i="2"/>
  <c r="V313" i="2"/>
  <c r="U313" i="2"/>
  <c r="I313" i="2"/>
  <c r="G313" i="2"/>
  <c r="H313" i="2" s="1"/>
  <c r="BG312" i="2"/>
  <c r="BF312" i="2"/>
  <c r="BR312" i="2" s="1"/>
  <c r="BE312" i="2"/>
  <c r="BQ312" i="2" s="1"/>
  <c r="BD312" i="2"/>
  <c r="BP312" i="2" s="1"/>
  <c r="BC312" i="2"/>
  <c r="BO312" i="2" s="1"/>
  <c r="BB312" i="2"/>
  <c r="BN312" i="2" s="1"/>
  <c r="BA312" i="2"/>
  <c r="BM312" i="2" s="1"/>
  <c r="AZ312" i="2"/>
  <c r="BL312" i="2" s="1"/>
  <c r="AY312" i="2"/>
  <c r="BK312" i="2" s="1"/>
  <c r="AX312" i="2"/>
  <c r="BJ312" i="2" s="1"/>
  <c r="AW312" i="2"/>
  <c r="BI312" i="2" s="1"/>
  <c r="AJ312" i="2"/>
  <c r="V312" i="2"/>
  <c r="U312" i="2"/>
  <c r="I312" i="2"/>
  <c r="G312" i="2"/>
  <c r="H312" i="2" s="1"/>
  <c r="BG311" i="2"/>
  <c r="BF311" i="2"/>
  <c r="BR311" i="2" s="1"/>
  <c r="BE311" i="2"/>
  <c r="BQ311" i="2" s="1"/>
  <c r="BD311" i="2"/>
  <c r="BP311" i="2" s="1"/>
  <c r="BC311" i="2"/>
  <c r="BO311" i="2" s="1"/>
  <c r="BB311" i="2"/>
  <c r="BN311" i="2" s="1"/>
  <c r="BA311" i="2"/>
  <c r="BM311" i="2" s="1"/>
  <c r="AZ311" i="2"/>
  <c r="BL311" i="2" s="1"/>
  <c r="AY311" i="2"/>
  <c r="BK311" i="2" s="1"/>
  <c r="AX311" i="2"/>
  <c r="BJ311" i="2" s="1"/>
  <c r="AW311" i="2"/>
  <c r="BI311" i="2" s="1"/>
  <c r="AJ311" i="2"/>
  <c r="V311" i="2"/>
  <c r="U311" i="2"/>
  <c r="I311" i="2"/>
  <c r="G311" i="2"/>
  <c r="H311" i="2" s="1"/>
  <c r="BG310" i="2"/>
  <c r="BS310" i="2" s="1"/>
  <c r="BF310" i="2"/>
  <c r="BR310" i="2" s="1"/>
  <c r="BE310" i="2"/>
  <c r="BQ310" i="2" s="1"/>
  <c r="BD310" i="2"/>
  <c r="BP310" i="2" s="1"/>
  <c r="BC310" i="2"/>
  <c r="BO310" i="2" s="1"/>
  <c r="BB310" i="2"/>
  <c r="BN310" i="2" s="1"/>
  <c r="BA310" i="2"/>
  <c r="BM310" i="2" s="1"/>
  <c r="AZ310" i="2"/>
  <c r="BL310" i="2" s="1"/>
  <c r="AY310" i="2"/>
  <c r="BK310" i="2" s="1"/>
  <c r="AX310" i="2"/>
  <c r="BJ310" i="2" s="1"/>
  <c r="AW310" i="2"/>
  <c r="BI310" i="2" s="1"/>
  <c r="AJ310" i="2"/>
  <c r="V310" i="2"/>
  <c r="U310" i="2"/>
  <c r="I310" i="2"/>
  <c r="G310" i="2"/>
  <c r="H310" i="2" s="1"/>
  <c r="BG309" i="2"/>
  <c r="BS309" i="2" s="1"/>
  <c r="BF309" i="2"/>
  <c r="BR309" i="2" s="1"/>
  <c r="BE309" i="2"/>
  <c r="BQ309" i="2" s="1"/>
  <c r="BD309" i="2"/>
  <c r="BP309" i="2" s="1"/>
  <c r="BC309" i="2"/>
  <c r="BO309" i="2" s="1"/>
  <c r="BB309" i="2"/>
  <c r="BN309" i="2" s="1"/>
  <c r="BA309" i="2"/>
  <c r="BM309" i="2" s="1"/>
  <c r="AZ309" i="2"/>
  <c r="BL309" i="2" s="1"/>
  <c r="AY309" i="2"/>
  <c r="BK309" i="2" s="1"/>
  <c r="AX309" i="2"/>
  <c r="BJ309" i="2" s="1"/>
  <c r="AW309" i="2"/>
  <c r="BI309" i="2" s="1"/>
  <c r="AJ309" i="2"/>
  <c r="V309" i="2"/>
  <c r="U309" i="2"/>
  <c r="I309" i="2"/>
  <c r="G309" i="2"/>
  <c r="H309" i="2" s="1"/>
  <c r="BG308" i="2"/>
  <c r="BF308" i="2"/>
  <c r="BR308" i="2" s="1"/>
  <c r="BE308" i="2"/>
  <c r="BQ308" i="2" s="1"/>
  <c r="BD308" i="2"/>
  <c r="BP308" i="2" s="1"/>
  <c r="BC308" i="2"/>
  <c r="BO308" i="2" s="1"/>
  <c r="BB308" i="2"/>
  <c r="BN308" i="2" s="1"/>
  <c r="BA308" i="2"/>
  <c r="BM308" i="2" s="1"/>
  <c r="AZ308" i="2"/>
  <c r="BL308" i="2" s="1"/>
  <c r="AY308" i="2"/>
  <c r="BK308" i="2" s="1"/>
  <c r="AX308" i="2"/>
  <c r="BJ308" i="2" s="1"/>
  <c r="AW308" i="2"/>
  <c r="BI308" i="2" s="1"/>
  <c r="AJ308" i="2"/>
  <c r="V308" i="2"/>
  <c r="U308" i="2"/>
  <c r="I308" i="2"/>
  <c r="G308" i="2"/>
  <c r="H308" i="2" s="1"/>
  <c r="BG307" i="2"/>
  <c r="BS307" i="2" s="1"/>
  <c r="BF307" i="2"/>
  <c r="BR307" i="2" s="1"/>
  <c r="BE307" i="2"/>
  <c r="BQ307" i="2" s="1"/>
  <c r="BD307" i="2"/>
  <c r="BP307" i="2" s="1"/>
  <c r="BC307" i="2"/>
  <c r="BO307" i="2" s="1"/>
  <c r="BB307" i="2"/>
  <c r="BN307" i="2" s="1"/>
  <c r="BA307" i="2"/>
  <c r="BM307" i="2" s="1"/>
  <c r="AZ307" i="2"/>
  <c r="BL307" i="2" s="1"/>
  <c r="AY307" i="2"/>
  <c r="BK307" i="2" s="1"/>
  <c r="AX307" i="2"/>
  <c r="BJ307" i="2" s="1"/>
  <c r="AW307" i="2"/>
  <c r="BI307" i="2" s="1"/>
  <c r="AJ307" i="2"/>
  <c r="V307" i="2"/>
  <c r="U307" i="2"/>
  <c r="I307" i="2"/>
  <c r="G307" i="2"/>
  <c r="H307" i="2" s="1"/>
  <c r="BG306" i="2"/>
  <c r="BF306" i="2"/>
  <c r="BR306" i="2" s="1"/>
  <c r="BE306" i="2"/>
  <c r="BQ306" i="2" s="1"/>
  <c r="BD306" i="2"/>
  <c r="BP306" i="2" s="1"/>
  <c r="BC306" i="2"/>
  <c r="BO306" i="2" s="1"/>
  <c r="BB306" i="2"/>
  <c r="BN306" i="2" s="1"/>
  <c r="BA306" i="2"/>
  <c r="BM306" i="2" s="1"/>
  <c r="AZ306" i="2"/>
  <c r="BL306" i="2" s="1"/>
  <c r="AY306" i="2"/>
  <c r="BK306" i="2" s="1"/>
  <c r="AX306" i="2"/>
  <c r="BJ306" i="2" s="1"/>
  <c r="AW306" i="2"/>
  <c r="BI306" i="2" s="1"/>
  <c r="AJ306" i="2"/>
  <c r="V306" i="2"/>
  <c r="U306" i="2"/>
  <c r="I306" i="2"/>
  <c r="G306" i="2"/>
  <c r="H306" i="2" s="1"/>
  <c r="BG305" i="2"/>
  <c r="BS305" i="2" s="1"/>
  <c r="BF305" i="2"/>
  <c r="BR305" i="2" s="1"/>
  <c r="BE305" i="2"/>
  <c r="BQ305" i="2" s="1"/>
  <c r="BD305" i="2"/>
  <c r="BP305" i="2" s="1"/>
  <c r="BC305" i="2"/>
  <c r="BO305" i="2" s="1"/>
  <c r="BB305" i="2"/>
  <c r="BN305" i="2" s="1"/>
  <c r="BA305" i="2"/>
  <c r="BM305" i="2" s="1"/>
  <c r="AZ305" i="2"/>
  <c r="BL305" i="2" s="1"/>
  <c r="AY305" i="2"/>
  <c r="BK305" i="2" s="1"/>
  <c r="AX305" i="2"/>
  <c r="BJ305" i="2" s="1"/>
  <c r="AW305" i="2"/>
  <c r="BI305" i="2" s="1"/>
  <c r="AJ305" i="2"/>
  <c r="V305" i="2"/>
  <c r="U305" i="2"/>
  <c r="I305" i="2"/>
  <c r="G305" i="2"/>
  <c r="H305" i="2" s="1"/>
  <c r="BG304" i="2"/>
  <c r="BF304" i="2"/>
  <c r="BR304" i="2" s="1"/>
  <c r="BE304" i="2"/>
  <c r="BQ304" i="2" s="1"/>
  <c r="BD304" i="2"/>
  <c r="BP304" i="2" s="1"/>
  <c r="BC304" i="2"/>
  <c r="BO304" i="2" s="1"/>
  <c r="BB304" i="2"/>
  <c r="BN304" i="2" s="1"/>
  <c r="BA304" i="2"/>
  <c r="BM304" i="2" s="1"/>
  <c r="AZ304" i="2"/>
  <c r="BL304" i="2" s="1"/>
  <c r="AY304" i="2"/>
  <c r="BK304" i="2" s="1"/>
  <c r="AX304" i="2"/>
  <c r="BJ304" i="2" s="1"/>
  <c r="AW304" i="2"/>
  <c r="BI304" i="2" s="1"/>
  <c r="AJ304" i="2"/>
  <c r="V304" i="2"/>
  <c r="U304" i="2"/>
  <c r="I304" i="2"/>
  <c r="G304" i="2"/>
  <c r="H304" i="2" s="1"/>
  <c r="BG303" i="2"/>
  <c r="BF303" i="2"/>
  <c r="BR303" i="2" s="1"/>
  <c r="BE303" i="2"/>
  <c r="BQ303" i="2" s="1"/>
  <c r="BD303" i="2"/>
  <c r="BP303" i="2" s="1"/>
  <c r="BC303" i="2"/>
  <c r="BO303" i="2" s="1"/>
  <c r="BB303" i="2"/>
  <c r="BN303" i="2" s="1"/>
  <c r="BA303" i="2"/>
  <c r="BM303" i="2" s="1"/>
  <c r="AZ303" i="2"/>
  <c r="BL303" i="2" s="1"/>
  <c r="AY303" i="2"/>
  <c r="BK303" i="2" s="1"/>
  <c r="AX303" i="2"/>
  <c r="BJ303" i="2" s="1"/>
  <c r="AW303" i="2"/>
  <c r="BI303" i="2" s="1"/>
  <c r="AJ303" i="2"/>
  <c r="V303" i="2"/>
  <c r="U303" i="2"/>
  <c r="I303" i="2"/>
  <c r="G303" i="2"/>
  <c r="H303" i="2" s="1"/>
  <c r="BG302" i="2"/>
  <c r="BS302" i="2" s="1"/>
  <c r="BF302" i="2"/>
  <c r="BR302" i="2" s="1"/>
  <c r="BE302" i="2"/>
  <c r="BQ302" i="2" s="1"/>
  <c r="BD302" i="2"/>
  <c r="BP302" i="2" s="1"/>
  <c r="BC302" i="2"/>
  <c r="BO302" i="2" s="1"/>
  <c r="BB302" i="2"/>
  <c r="BN302" i="2" s="1"/>
  <c r="BA302" i="2"/>
  <c r="BM302" i="2" s="1"/>
  <c r="AZ302" i="2"/>
  <c r="BL302" i="2" s="1"/>
  <c r="AY302" i="2"/>
  <c r="BK302" i="2" s="1"/>
  <c r="AX302" i="2"/>
  <c r="BJ302" i="2" s="1"/>
  <c r="AW302" i="2"/>
  <c r="BI302" i="2" s="1"/>
  <c r="AJ302" i="2"/>
  <c r="V302" i="2"/>
  <c r="U302" i="2"/>
  <c r="I302" i="2"/>
  <c r="G302" i="2"/>
  <c r="H302" i="2" s="1"/>
  <c r="BG301" i="2"/>
  <c r="BS301" i="2" s="1"/>
  <c r="BF301" i="2"/>
  <c r="BR301" i="2" s="1"/>
  <c r="BE301" i="2"/>
  <c r="BQ301" i="2" s="1"/>
  <c r="BD301" i="2"/>
  <c r="BP301" i="2" s="1"/>
  <c r="BC301" i="2"/>
  <c r="BO301" i="2" s="1"/>
  <c r="BB301" i="2"/>
  <c r="BN301" i="2" s="1"/>
  <c r="BA301" i="2"/>
  <c r="BM301" i="2" s="1"/>
  <c r="AZ301" i="2"/>
  <c r="BL301" i="2" s="1"/>
  <c r="AY301" i="2"/>
  <c r="BK301" i="2" s="1"/>
  <c r="AX301" i="2"/>
  <c r="BJ301" i="2" s="1"/>
  <c r="AW301" i="2"/>
  <c r="BI301" i="2" s="1"/>
  <c r="AJ301" i="2"/>
  <c r="V301" i="2"/>
  <c r="U301" i="2"/>
  <c r="I301" i="2"/>
  <c r="G301" i="2"/>
  <c r="H301" i="2" s="1"/>
  <c r="BG300" i="2"/>
  <c r="BF300" i="2"/>
  <c r="BR300" i="2" s="1"/>
  <c r="BE300" i="2"/>
  <c r="BQ300" i="2" s="1"/>
  <c r="BD300" i="2"/>
  <c r="BP300" i="2" s="1"/>
  <c r="BC300" i="2"/>
  <c r="BO300" i="2" s="1"/>
  <c r="BB300" i="2"/>
  <c r="BN300" i="2" s="1"/>
  <c r="BA300" i="2"/>
  <c r="BM300" i="2" s="1"/>
  <c r="AZ300" i="2"/>
  <c r="BL300" i="2" s="1"/>
  <c r="AY300" i="2"/>
  <c r="BK300" i="2" s="1"/>
  <c r="AX300" i="2"/>
  <c r="BJ300" i="2" s="1"/>
  <c r="AW300" i="2"/>
  <c r="BI300" i="2" s="1"/>
  <c r="AJ300" i="2"/>
  <c r="V300" i="2"/>
  <c r="U300" i="2"/>
  <c r="I300" i="2"/>
  <c r="G300" i="2"/>
  <c r="H300" i="2" s="1"/>
  <c r="BG299" i="2"/>
  <c r="BS299" i="2" s="1"/>
  <c r="BF299" i="2"/>
  <c r="BR299" i="2" s="1"/>
  <c r="BE299" i="2"/>
  <c r="BQ299" i="2" s="1"/>
  <c r="BD299" i="2"/>
  <c r="BP299" i="2" s="1"/>
  <c r="BC299" i="2"/>
  <c r="BO299" i="2" s="1"/>
  <c r="BB299" i="2"/>
  <c r="BN299" i="2" s="1"/>
  <c r="BA299" i="2"/>
  <c r="BM299" i="2" s="1"/>
  <c r="AZ299" i="2"/>
  <c r="BL299" i="2" s="1"/>
  <c r="AY299" i="2"/>
  <c r="BK299" i="2" s="1"/>
  <c r="AX299" i="2"/>
  <c r="BJ299" i="2" s="1"/>
  <c r="AW299" i="2"/>
  <c r="BI299" i="2" s="1"/>
  <c r="AJ299" i="2"/>
  <c r="V299" i="2"/>
  <c r="U299" i="2"/>
  <c r="I299" i="2"/>
  <c r="G299" i="2"/>
  <c r="H299" i="2" s="1"/>
  <c r="BG298" i="2"/>
  <c r="BS298" i="2" s="1"/>
  <c r="BF298" i="2"/>
  <c r="BR298" i="2" s="1"/>
  <c r="BE298" i="2"/>
  <c r="BQ298" i="2" s="1"/>
  <c r="BD298" i="2"/>
  <c r="BP298" i="2" s="1"/>
  <c r="BC298" i="2"/>
  <c r="BO298" i="2" s="1"/>
  <c r="BB298" i="2"/>
  <c r="BN298" i="2" s="1"/>
  <c r="BA298" i="2"/>
  <c r="BM298" i="2" s="1"/>
  <c r="AZ298" i="2"/>
  <c r="BL298" i="2" s="1"/>
  <c r="AY298" i="2"/>
  <c r="BK298" i="2" s="1"/>
  <c r="AX298" i="2"/>
  <c r="BJ298" i="2" s="1"/>
  <c r="AW298" i="2"/>
  <c r="BI298" i="2" s="1"/>
  <c r="AJ298" i="2"/>
  <c r="V298" i="2"/>
  <c r="U298" i="2"/>
  <c r="I298" i="2"/>
  <c r="G298" i="2"/>
  <c r="H298" i="2" s="1"/>
  <c r="BG297" i="2"/>
  <c r="BF297" i="2"/>
  <c r="BR297" i="2" s="1"/>
  <c r="BE297" i="2"/>
  <c r="BQ297" i="2" s="1"/>
  <c r="BD297" i="2"/>
  <c r="BP297" i="2" s="1"/>
  <c r="BC297" i="2"/>
  <c r="BO297" i="2" s="1"/>
  <c r="BB297" i="2"/>
  <c r="BN297" i="2" s="1"/>
  <c r="BA297" i="2"/>
  <c r="BM297" i="2" s="1"/>
  <c r="AZ297" i="2"/>
  <c r="BL297" i="2" s="1"/>
  <c r="AY297" i="2"/>
  <c r="BK297" i="2" s="1"/>
  <c r="AX297" i="2"/>
  <c r="BJ297" i="2" s="1"/>
  <c r="AW297" i="2"/>
  <c r="BI297" i="2" s="1"/>
  <c r="AJ297" i="2"/>
  <c r="V297" i="2"/>
  <c r="U297" i="2"/>
  <c r="I297" i="2"/>
  <c r="G297" i="2"/>
  <c r="H297" i="2" s="1"/>
  <c r="BG296" i="2"/>
  <c r="BF296" i="2"/>
  <c r="BR296" i="2" s="1"/>
  <c r="BE296" i="2"/>
  <c r="BQ296" i="2" s="1"/>
  <c r="BD296" i="2"/>
  <c r="BP296" i="2" s="1"/>
  <c r="BC296" i="2"/>
  <c r="BO296" i="2" s="1"/>
  <c r="BB296" i="2"/>
  <c r="BN296" i="2" s="1"/>
  <c r="BA296" i="2"/>
  <c r="BM296" i="2" s="1"/>
  <c r="AZ296" i="2"/>
  <c r="BL296" i="2" s="1"/>
  <c r="AY296" i="2"/>
  <c r="BK296" i="2" s="1"/>
  <c r="AX296" i="2"/>
  <c r="BJ296" i="2" s="1"/>
  <c r="AW296" i="2"/>
  <c r="BI296" i="2" s="1"/>
  <c r="AJ296" i="2"/>
  <c r="V296" i="2"/>
  <c r="U296" i="2"/>
  <c r="I296" i="2"/>
  <c r="G296" i="2"/>
  <c r="H296" i="2" s="1"/>
  <c r="BG295" i="2"/>
  <c r="BF295" i="2"/>
  <c r="BR295" i="2" s="1"/>
  <c r="BE295" i="2"/>
  <c r="BQ295" i="2" s="1"/>
  <c r="BD295" i="2"/>
  <c r="BP295" i="2" s="1"/>
  <c r="BC295" i="2"/>
  <c r="BO295" i="2" s="1"/>
  <c r="BB295" i="2"/>
  <c r="BN295" i="2" s="1"/>
  <c r="BA295" i="2"/>
  <c r="BM295" i="2" s="1"/>
  <c r="AZ295" i="2"/>
  <c r="BL295" i="2" s="1"/>
  <c r="AY295" i="2"/>
  <c r="BK295" i="2" s="1"/>
  <c r="AX295" i="2"/>
  <c r="BJ295" i="2" s="1"/>
  <c r="AW295" i="2"/>
  <c r="BI295" i="2" s="1"/>
  <c r="AJ295" i="2"/>
  <c r="V295" i="2"/>
  <c r="U295" i="2"/>
  <c r="I295" i="2"/>
  <c r="G295" i="2"/>
  <c r="H295" i="2" s="1"/>
  <c r="BG294" i="2"/>
  <c r="BS294" i="2" s="1"/>
  <c r="BF294" i="2"/>
  <c r="BR294" i="2" s="1"/>
  <c r="BE294" i="2"/>
  <c r="BQ294" i="2" s="1"/>
  <c r="BD294" i="2"/>
  <c r="BP294" i="2" s="1"/>
  <c r="BC294" i="2"/>
  <c r="BO294" i="2" s="1"/>
  <c r="BB294" i="2"/>
  <c r="BN294" i="2" s="1"/>
  <c r="BA294" i="2"/>
  <c r="BM294" i="2" s="1"/>
  <c r="AZ294" i="2"/>
  <c r="BL294" i="2" s="1"/>
  <c r="AY294" i="2"/>
  <c r="BK294" i="2" s="1"/>
  <c r="AX294" i="2"/>
  <c r="BJ294" i="2" s="1"/>
  <c r="AW294" i="2"/>
  <c r="BI294" i="2" s="1"/>
  <c r="AJ294" i="2"/>
  <c r="V294" i="2"/>
  <c r="U294" i="2"/>
  <c r="I294" i="2"/>
  <c r="G294" i="2"/>
  <c r="H294" i="2" s="1"/>
  <c r="BG293" i="2"/>
  <c r="BF293" i="2"/>
  <c r="BR293" i="2" s="1"/>
  <c r="BE293" i="2"/>
  <c r="BQ293" i="2" s="1"/>
  <c r="BD293" i="2"/>
  <c r="BP293" i="2" s="1"/>
  <c r="BC293" i="2"/>
  <c r="BO293" i="2" s="1"/>
  <c r="BB293" i="2"/>
  <c r="BN293" i="2" s="1"/>
  <c r="BA293" i="2"/>
  <c r="BM293" i="2" s="1"/>
  <c r="AZ293" i="2"/>
  <c r="BL293" i="2" s="1"/>
  <c r="AY293" i="2"/>
  <c r="BK293" i="2" s="1"/>
  <c r="AX293" i="2"/>
  <c r="BJ293" i="2" s="1"/>
  <c r="AW293" i="2"/>
  <c r="BI293" i="2" s="1"/>
  <c r="AJ293" i="2"/>
  <c r="V293" i="2"/>
  <c r="U293" i="2"/>
  <c r="I293" i="2"/>
  <c r="G293" i="2"/>
  <c r="H293" i="2" s="1"/>
  <c r="BG292" i="2"/>
  <c r="BF292" i="2"/>
  <c r="BR292" i="2" s="1"/>
  <c r="BE292" i="2"/>
  <c r="BQ292" i="2" s="1"/>
  <c r="BD292" i="2"/>
  <c r="BP292" i="2" s="1"/>
  <c r="BC292" i="2"/>
  <c r="BO292" i="2" s="1"/>
  <c r="BB292" i="2"/>
  <c r="BN292" i="2" s="1"/>
  <c r="BA292" i="2"/>
  <c r="BM292" i="2" s="1"/>
  <c r="AZ292" i="2"/>
  <c r="BL292" i="2" s="1"/>
  <c r="AY292" i="2"/>
  <c r="BK292" i="2" s="1"/>
  <c r="AX292" i="2"/>
  <c r="BJ292" i="2" s="1"/>
  <c r="AW292" i="2"/>
  <c r="BI292" i="2" s="1"/>
  <c r="AJ292" i="2"/>
  <c r="V292" i="2"/>
  <c r="U292" i="2"/>
  <c r="I292" i="2"/>
  <c r="G292" i="2"/>
  <c r="H292" i="2" s="1"/>
  <c r="BG291" i="2"/>
  <c r="BS291" i="2" s="1"/>
  <c r="BF291" i="2"/>
  <c r="BR291" i="2" s="1"/>
  <c r="BE291" i="2"/>
  <c r="BQ291" i="2" s="1"/>
  <c r="BD291" i="2"/>
  <c r="BP291" i="2" s="1"/>
  <c r="BC291" i="2"/>
  <c r="BO291" i="2" s="1"/>
  <c r="BB291" i="2"/>
  <c r="BN291" i="2" s="1"/>
  <c r="BA291" i="2"/>
  <c r="BM291" i="2" s="1"/>
  <c r="AZ291" i="2"/>
  <c r="BL291" i="2" s="1"/>
  <c r="AY291" i="2"/>
  <c r="BK291" i="2" s="1"/>
  <c r="AX291" i="2"/>
  <c r="BJ291" i="2" s="1"/>
  <c r="AW291" i="2"/>
  <c r="BI291" i="2" s="1"/>
  <c r="AJ291" i="2"/>
  <c r="V291" i="2"/>
  <c r="U291" i="2"/>
  <c r="I291" i="2"/>
  <c r="G291" i="2"/>
  <c r="H291" i="2" s="1"/>
  <c r="BG290" i="2"/>
  <c r="BF290" i="2"/>
  <c r="BR290" i="2" s="1"/>
  <c r="BE290" i="2"/>
  <c r="BQ290" i="2" s="1"/>
  <c r="BD290" i="2"/>
  <c r="BP290" i="2" s="1"/>
  <c r="BC290" i="2"/>
  <c r="BO290" i="2" s="1"/>
  <c r="BB290" i="2"/>
  <c r="BN290" i="2" s="1"/>
  <c r="BA290" i="2"/>
  <c r="BM290" i="2" s="1"/>
  <c r="AZ290" i="2"/>
  <c r="BL290" i="2" s="1"/>
  <c r="AY290" i="2"/>
  <c r="BK290" i="2" s="1"/>
  <c r="AX290" i="2"/>
  <c r="BJ290" i="2" s="1"/>
  <c r="AW290" i="2"/>
  <c r="BI290" i="2" s="1"/>
  <c r="AJ290" i="2"/>
  <c r="V290" i="2"/>
  <c r="U290" i="2"/>
  <c r="I290" i="2"/>
  <c r="G290" i="2"/>
  <c r="H290" i="2" s="1"/>
  <c r="BG289" i="2"/>
  <c r="BF289" i="2"/>
  <c r="BR289" i="2" s="1"/>
  <c r="BE289" i="2"/>
  <c r="BQ289" i="2" s="1"/>
  <c r="BD289" i="2"/>
  <c r="BP289" i="2" s="1"/>
  <c r="BC289" i="2"/>
  <c r="BO289" i="2" s="1"/>
  <c r="BB289" i="2"/>
  <c r="BN289" i="2" s="1"/>
  <c r="BA289" i="2"/>
  <c r="BM289" i="2" s="1"/>
  <c r="AZ289" i="2"/>
  <c r="BL289" i="2" s="1"/>
  <c r="AY289" i="2"/>
  <c r="BK289" i="2" s="1"/>
  <c r="AX289" i="2"/>
  <c r="BJ289" i="2" s="1"/>
  <c r="AW289" i="2"/>
  <c r="BI289" i="2" s="1"/>
  <c r="AJ289" i="2"/>
  <c r="V289" i="2"/>
  <c r="U289" i="2"/>
  <c r="I289" i="2"/>
  <c r="G289" i="2"/>
  <c r="H289" i="2" s="1"/>
  <c r="BG288" i="2"/>
  <c r="BF288" i="2"/>
  <c r="BR288" i="2" s="1"/>
  <c r="BE288" i="2"/>
  <c r="BQ288" i="2" s="1"/>
  <c r="BD288" i="2"/>
  <c r="BP288" i="2" s="1"/>
  <c r="BC288" i="2"/>
  <c r="BO288" i="2" s="1"/>
  <c r="BB288" i="2"/>
  <c r="BN288" i="2" s="1"/>
  <c r="BA288" i="2"/>
  <c r="BM288" i="2" s="1"/>
  <c r="AZ288" i="2"/>
  <c r="BL288" i="2" s="1"/>
  <c r="AY288" i="2"/>
  <c r="BK288" i="2" s="1"/>
  <c r="AX288" i="2"/>
  <c r="BJ288" i="2" s="1"/>
  <c r="AW288" i="2"/>
  <c r="BI288" i="2" s="1"/>
  <c r="AJ288" i="2"/>
  <c r="V288" i="2"/>
  <c r="U288" i="2"/>
  <c r="I288" i="2"/>
  <c r="G288" i="2"/>
  <c r="H288" i="2" s="1"/>
  <c r="BG287" i="2"/>
  <c r="BF287" i="2"/>
  <c r="BR287" i="2" s="1"/>
  <c r="BE287" i="2"/>
  <c r="BQ287" i="2" s="1"/>
  <c r="BD287" i="2"/>
  <c r="BP287" i="2" s="1"/>
  <c r="BC287" i="2"/>
  <c r="BO287" i="2" s="1"/>
  <c r="BB287" i="2"/>
  <c r="BN287" i="2" s="1"/>
  <c r="BA287" i="2"/>
  <c r="BM287" i="2" s="1"/>
  <c r="AZ287" i="2"/>
  <c r="BL287" i="2" s="1"/>
  <c r="AY287" i="2"/>
  <c r="BK287" i="2" s="1"/>
  <c r="AX287" i="2"/>
  <c r="BJ287" i="2" s="1"/>
  <c r="AW287" i="2"/>
  <c r="BI287" i="2" s="1"/>
  <c r="AJ287" i="2"/>
  <c r="V287" i="2"/>
  <c r="U287" i="2"/>
  <c r="I287" i="2"/>
  <c r="G287" i="2"/>
  <c r="H287" i="2" s="1"/>
  <c r="BG286" i="2"/>
  <c r="BF286" i="2"/>
  <c r="BR286" i="2" s="1"/>
  <c r="BE286" i="2"/>
  <c r="BQ286" i="2" s="1"/>
  <c r="BD286" i="2"/>
  <c r="BP286" i="2" s="1"/>
  <c r="BC286" i="2"/>
  <c r="BO286" i="2" s="1"/>
  <c r="BB286" i="2"/>
  <c r="BN286" i="2" s="1"/>
  <c r="BA286" i="2"/>
  <c r="BM286" i="2" s="1"/>
  <c r="AZ286" i="2"/>
  <c r="BL286" i="2" s="1"/>
  <c r="AY286" i="2"/>
  <c r="BK286" i="2" s="1"/>
  <c r="AX286" i="2"/>
  <c r="BJ286" i="2" s="1"/>
  <c r="AW286" i="2"/>
  <c r="BI286" i="2" s="1"/>
  <c r="AJ286" i="2"/>
  <c r="V286" i="2"/>
  <c r="U286" i="2"/>
  <c r="I286" i="2"/>
  <c r="G286" i="2"/>
  <c r="H286" i="2" s="1"/>
  <c r="BG285" i="2"/>
  <c r="BF285" i="2"/>
  <c r="BR285" i="2" s="1"/>
  <c r="BE285" i="2"/>
  <c r="BQ285" i="2" s="1"/>
  <c r="BD285" i="2"/>
  <c r="BP285" i="2" s="1"/>
  <c r="BC285" i="2"/>
  <c r="BO285" i="2" s="1"/>
  <c r="BB285" i="2"/>
  <c r="BN285" i="2" s="1"/>
  <c r="BA285" i="2"/>
  <c r="BM285" i="2" s="1"/>
  <c r="AZ285" i="2"/>
  <c r="BL285" i="2" s="1"/>
  <c r="AY285" i="2"/>
  <c r="BK285" i="2" s="1"/>
  <c r="AX285" i="2"/>
  <c r="BJ285" i="2" s="1"/>
  <c r="AW285" i="2"/>
  <c r="BI285" i="2" s="1"/>
  <c r="AJ285" i="2"/>
  <c r="V285" i="2"/>
  <c r="U285" i="2"/>
  <c r="I285" i="2"/>
  <c r="G285" i="2"/>
  <c r="H285" i="2" s="1"/>
  <c r="BG284" i="2"/>
  <c r="BF284" i="2"/>
  <c r="BR284" i="2" s="1"/>
  <c r="BE284" i="2"/>
  <c r="BQ284" i="2" s="1"/>
  <c r="BD284" i="2"/>
  <c r="BP284" i="2" s="1"/>
  <c r="BC284" i="2"/>
  <c r="BO284" i="2" s="1"/>
  <c r="BB284" i="2"/>
  <c r="BN284" i="2" s="1"/>
  <c r="BA284" i="2"/>
  <c r="BM284" i="2" s="1"/>
  <c r="AZ284" i="2"/>
  <c r="BL284" i="2" s="1"/>
  <c r="AY284" i="2"/>
  <c r="BK284" i="2" s="1"/>
  <c r="AX284" i="2"/>
  <c r="BJ284" i="2" s="1"/>
  <c r="AW284" i="2"/>
  <c r="BI284" i="2" s="1"/>
  <c r="AJ284" i="2"/>
  <c r="V284" i="2"/>
  <c r="U284" i="2"/>
  <c r="I284" i="2"/>
  <c r="G284" i="2"/>
  <c r="H284" i="2" s="1"/>
  <c r="BG283" i="2"/>
  <c r="BS283" i="2" s="1"/>
  <c r="BF283" i="2"/>
  <c r="BR283" i="2" s="1"/>
  <c r="BE283" i="2"/>
  <c r="BQ283" i="2" s="1"/>
  <c r="BD283" i="2"/>
  <c r="BP283" i="2" s="1"/>
  <c r="BC283" i="2"/>
  <c r="BO283" i="2" s="1"/>
  <c r="BB283" i="2"/>
  <c r="BN283" i="2" s="1"/>
  <c r="BA283" i="2"/>
  <c r="BM283" i="2" s="1"/>
  <c r="AZ283" i="2"/>
  <c r="BL283" i="2" s="1"/>
  <c r="AY283" i="2"/>
  <c r="BK283" i="2" s="1"/>
  <c r="AX283" i="2"/>
  <c r="BJ283" i="2" s="1"/>
  <c r="AW283" i="2"/>
  <c r="BI283" i="2" s="1"/>
  <c r="AJ283" i="2"/>
  <c r="V283" i="2"/>
  <c r="U283" i="2"/>
  <c r="I283" i="2"/>
  <c r="G283" i="2"/>
  <c r="H283" i="2" s="1"/>
  <c r="AJ282" i="2"/>
  <c r="S282" i="2"/>
  <c r="AZ282" i="2" s="1"/>
  <c r="BL282" i="2" s="1"/>
  <c r="I282" i="2"/>
  <c r="G282" i="2"/>
  <c r="H282" i="2" s="1"/>
  <c r="BG281" i="2"/>
  <c r="BF281" i="2"/>
  <c r="BR281" i="2" s="1"/>
  <c r="BE281" i="2"/>
  <c r="BQ281" i="2" s="1"/>
  <c r="BD281" i="2"/>
  <c r="BP281" i="2" s="1"/>
  <c r="BC281" i="2"/>
  <c r="BO281" i="2" s="1"/>
  <c r="BB281" i="2"/>
  <c r="BN281" i="2" s="1"/>
  <c r="BA281" i="2"/>
  <c r="BM281" i="2" s="1"/>
  <c r="AZ281" i="2"/>
  <c r="BL281" i="2" s="1"/>
  <c r="AY281" i="2"/>
  <c r="BK281" i="2" s="1"/>
  <c r="AX281" i="2"/>
  <c r="BJ281" i="2" s="1"/>
  <c r="AW281" i="2"/>
  <c r="BI281" i="2" s="1"/>
  <c r="AJ281" i="2"/>
  <c r="V281" i="2"/>
  <c r="U281" i="2"/>
  <c r="I281" i="2"/>
  <c r="G281" i="2"/>
  <c r="H281" i="2" s="1"/>
  <c r="BG280" i="2"/>
  <c r="BS280" i="2" s="1"/>
  <c r="BF280" i="2"/>
  <c r="BR280" i="2" s="1"/>
  <c r="BE280" i="2"/>
  <c r="BQ280" i="2" s="1"/>
  <c r="BD280" i="2"/>
  <c r="BP280" i="2" s="1"/>
  <c r="BC280" i="2"/>
  <c r="BO280" i="2" s="1"/>
  <c r="BB280" i="2"/>
  <c r="BN280" i="2" s="1"/>
  <c r="BA280" i="2"/>
  <c r="BM280" i="2" s="1"/>
  <c r="AZ280" i="2"/>
  <c r="BL280" i="2" s="1"/>
  <c r="AY280" i="2"/>
  <c r="BK280" i="2" s="1"/>
  <c r="AX280" i="2"/>
  <c r="BJ280" i="2" s="1"/>
  <c r="AW280" i="2"/>
  <c r="BI280" i="2" s="1"/>
  <c r="AJ280" i="2"/>
  <c r="V280" i="2"/>
  <c r="U280" i="2"/>
  <c r="I280" i="2"/>
  <c r="G280" i="2"/>
  <c r="H280" i="2" s="1"/>
  <c r="BG279" i="2"/>
  <c r="BF279" i="2"/>
  <c r="BR279" i="2" s="1"/>
  <c r="BE279" i="2"/>
  <c r="BQ279" i="2" s="1"/>
  <c r="BD279" i="2"/>
  <c r="BP279" i="2" s="1"/>
  <c r="BC279" i="2"/>
  <c r="BO279" i="2" s="1"/>
  <c r="BB279" i="2"/>
  <c r="BN279" i="2" s="1"/>
  <c r="BA279" i="2"/>
  <c r="BM279" i="2" s="1"/>
  <c r="AZ279" i="2"/>
  <c r="BL279" i="2" s="1"/>
  <c r="AY279" i="2"/>
  <c r="BK279" i="2" s="1"/>
  <c r="AX279" i="2"/>
  <c r="BJ279" i="2" s="1"/>
  <c r="AW279" i="2"/>
  <c r="BI279" i="2" s="1"/>
  <c r="AJ279" i="2"/>
  <c r="V279" i="2"/>
  <c r="U279" i="2"/>
  <c r="I279" i="2"/>
  <c r="G279" i="2"/>
  <c r="H279" i="2" s="1"/>
  <c r="AJ278" i="2"/>
  <c r="S278" i="2"/>
  <c r="BC278" i="2" s="1"/>
  <c r="BO278" i="2" s="1"/>
  <c r="I278" i="2"/>
  <c r="G278" i="2"/>
  <c r="H278" i="2" s="1"/>
  <c r="AJ277" i="2"/>
  <c r="S277" i="2"/>
  <c r="BA277" i="2" s="1"/>
  <c r="BM277" i="2" s="1"/>
  <c r="I277" i="2"/>
  <c r="G277" i="2"/>
  <c r="H277" i="2" s="1"/>
  <c r="BG276" i="2"/>
  <c r="BS276" i="2" s="1"/>
  <c r="BF276" i="2"/>
  <c r="BR276" i="2" s="1"/>
  <c r="BE276" i="2"/>
  <c r="BQ276" i="2" s="1"/>
  <c r="BD276" i="2"/>
  <c r="BP276" i="2" s="1"/>
  <c r="BC276" i="2"/>
  <c r="BO276" i="2" s="1"/>
  <c r="BB276" i="2"/>
  <c r="BN276" i="2" s="1"/>
  <c r="BA276" i="2"/>
  <c r="BM276" i="2" s="1"/>
  <c r="AZ276" i="2"/>
  <c r="BL276" i="2" s="1"/>
  <c r="AY276" i="2"/>
  <c r="BK276" i="2" s="1"/>
  <c r="AX276" i="2"/>
  <c r="BJ276" i="2" s="1"/>
  <c r="AW276" i="2"/>
  <c r="BI276" i="2" s="1"/>
  <c r="AJ276" i="2"/>
  <c r="V276" i="2"/>
  <c r="U276" i="2"/>
  <c r="I276" i="2"/>
  <c r="G276" i="2"/>
  <c r="H276" i="2" s="1"/>
  <c r="BG275" i="2"/>
  <c r="BF275" i="2"/>
  <c r="BR275" i="2" s="1"/>
  <c r="BE275" i="2"/>
  <c r="BQ275" i="2" s="1"/>
  <c r="BD275" i="2"/>
  <c r="BP275" i="2" s="1"/>
  <c r="BC275" i="2"/>
  <c r="BO275" i="2" s="1"/>
  <c r="BB275" i="2"/>
  <c r="BN275" i="2" s="1"/>
  <c r="BA275" i="2"/>
  <c r="BM275" i="2" s="1"/>
  <c r="AZ275" i="2"/>
  <c r="BL275" i="2" s="1"/>
  <c r="AY275" i="2"/>
  <c r="BK275" i="2" s="1"/>
  <c r="AX275" i="2"/>
  <c r="BJ275" i="2" s="1"/>
  <c r="AW275" i="2"/>
  <c r="BI275" i="2" s="1"/>
  <c r="AJ275" i="2"/>
  <c r="V275" i="2"/>
  <c r="U275" i="2"/>
  <c r="I275" i="2"/>
  <c r="G275" i="2"/>
  <c r="H275" i="2" s="1"/>
  <c r="BG274" i="2"/>
  <c r="BS274" i="2" s="1"/>
  <c r="BF274" i="2"/>
  <c r="BR274" i="2" s="1"/>
  <c r="BE274" i="2"/>
  <c r="BQ274" i="2" s="1"/>
  <c r="BD274" i="2"/>
  <c r="BP274" i="2" s="1"/>
  <c r="BC274" i="2"/>
  <c r="BO274" i="2" s="1"/>
  <c r="BB274" i="2"/>
  <c r="BN274" i="2" s="1"/>
  <c r="BA274" i="2"/>
  <c r="BM274" i="2" s="1"/>
  <c r="AZ274" i="2"/>
  <c r="BL274" i="2" s="1"/>
  <c r="AY274" i="2"/>
  <c r="BK274" i="2" s="1"/>
  <c r="AX274" i="2"/>
  <c r="BJ274" i="2" s="1"/>
  <c r="AW274" i="2"/>
  <c r="BI274" i="2" s="1"/>
  <c r="AJ274" i="2"/>
  <c r="V274" i="2"/>
  <c r="U274" i="2"/>
  <c r="I274" i="2"/>
  <c r="G274" i="2"/>
  <c r="H274" i="2" s="1"/>
  <c r="BG273" i="2"/>
  <c r="BF273" i="2"/>
  <c r="BR273" i="2" s="1"/>
  <c r="BE273" i="2"/>
  <c r="BQ273" i="2" s="1"/>
  <c r="BD273" i="2"/>
  <c r="BP273" i="2" s="1"/>
  <c r="BC273" i="2"/>
  <c r="BO273" i="2" s="1"/>
  <c r="BB273" i="2"/>
  <c r="BN273" i="2" s="1"/>
  <c r="BA273" i="2"/>
  <c r="BM273" i="2" s="1"/>
  <c r="AZ273" i="2"/>
  <c r="BL273" i="2" s="1"/>
  <c r="AY273" i="2"/>
  <c r="BK273" i="2" s="1"/>
  <c r="AX273" i="2"/>
  <c r="BJ273" i="2" s="1"/>
  <c r="AW273" i="2"/>
  <c r="BI273" i="2" s="1"/>
  <c r="AJ273" i="2"/>
  <c r="V273" i="2"/>
  <c r="U273" i="2"/>
  <c r="I273" i="2"/>
  <c r="G273" i="2"/>
  <c r="H273" i="2" s="1"/>
  <c r="BG272" i="2"/>
  <c r="BF272" i="2"/>
  <c r="BR272" i="2" s="1"/>
  <c r="BE272" i="2"/>
  <c r="BQ272" i="2" s="1"/>
  <c r="BD272" i="2"/>
  <c r="BP272" i="2" s="1"/>
  <c r="BC272" i="2"/>
  <c r="BO272" i="2" s="1"/>
  <c r="BB272" i="2"/>
  <c r="BN272" i="2" s="1"/>
  <c r="BA272" i="2"/>
  <c r="BM272" i="2" s="1"/>
  <c r="AZ272" i="2"/>
  <c r="BL272" i="2" s="1"/>
  <c r="AY272" i="2"/>
  <c r="BK272" i="2" s="1"/>
  <c r="AX272" i="2"/>
  <c r="BJ272" i="2" s="1"/>
  <c r="AW272" i="2"/>
  <c r="BI272" i="2" s="1"/>
  <c r="AJ272" i="2"/>
  <c r="V272" i="2"/>
  <c r="U272" i="2"/>
  <c r="I272" i="2"/>
  <c r="G272" i="2"/>
  <c r="H272" i="2" s="1"/>
  <c r="BG271" i="2"/>
  <c r="BF271" i="2"/>
  <c r="BR271" i="2" s="1"/>
  <c r="BE271" i="2"/>
  <c r="BQ271" i="2" s="1"/>
  <c r="BD271" i="2"/>
  <c r="BP271" i="2" s="1"/>
  <c r="BC271" i="2"/>
  <c r="BO271" i="2" s="1"/>
  <c r="BB271" i="2"/>
  <c r="BN271" i="2" s="1"/>
  <c r="BA271" i="2"/>
  <c r="BM271" i="2" s="1"/>
  <c r="AZ271" i="2"/>
  <c r="BL271" i="2" s="1"/>
  <c r="AY271" i="2"/>
  <c r="BK271" i="2" s="1"/>
  <c r="AX271" i="2"/>
  <c r="BJ271" i="2" s="1"/>
  <c r="AW271" i="2"/>
  <c r="BI271" i="2" s="1"/>
  <c r="AJ271" i="2"/>
  <c r="V271" i="2"/>
  <c r="U271" i="2"/>
  <c r="I271" i="2"/>
  <c r="G271" i="2"/>
  <c r="H271" i="2" s="1"/>
  <c r="BG270" i="2"/>
  <c r="BF270" i="2"/>
  <c r="BR270" i="2" s="1"/>
  <c r="BE270" i="2"/>
  <c r="BQ270" i="2" s="1"/>
  <c r="BD270" i="2"/>
  <c r="BP270" i="2" s="1"/>
  <c r="BC270" i="2"/>
  <c r="BO270" i="2" s="1"/>
  <c r="BB270" i="2"/>
  <c r="BN270" i="2" s="1"/>
  <c r="BA270" i="2"/>
  <c r="BM270" i="2" s="1"/>
  <c r="AZ270" i="2"/>
  <c r="BL270" i="2" s="1"/>
  <c r="AY270" i="2"/>
  <c r="BK270" i="2" s="1"/>
  <c r="AX270" i="2"/>
  <c r="BJ270" i="2" s="1"/>
  <c r="AW270" i="2"/>
  <c r="BI270" i="2" s="1"/>
  <c r="AJ270" i="2"/>
  <c r="V270" i="2"/>
  <c r="U270" i="2"/>
  <c r="I270" i="2"/>
  <c r="G270" i="2"/>
  <c r="H270" i="2" s="1"/>
  <c r="BG269" i="2"/>
  <c r="BF269" i="2"/>
  <c r="BR269" i="2" s="1"/>
  <c r="BE269" i="2"/>
  <c r="BQ269" i="2" s="1"/>
  <c r="BD269" i="2"/>
  <c r="BP269" i="2" s="1"/>
  <c r="BC269" i="2"/>
  <c r="BO269" i="2" s="1"/>
  <c r="BB269" i="2"/>
  <c r="BN269" i="2" s="1"/>
  <c r="BA269" i="2"/>
  <c r="BM269" i="2" s="1"/>
  <c r="AZ269" i="2"/>
  <c r="BL269" i="2" s="1"/>
  <c r="AY269" i="2"/>
  <c r="BK269" i="2" s="1"/>
  <c r="AX269" i="2"/>
  <c r="BJ269" i="2" s="1"/>
  <c r="AW269" i="2"/>
  <c r="BI269" i="2" s="1"/>
  <c r="AJ269" i="2"/>
  <c r="V269" i="2"/>
  <c r="U269" i="2"/>
  <c r="I269" i="2"/>
  <c r="G269" i="2"/>
  <c r="H269" i="2" s="1"/>
  <c r="BG268" i="2"/>
  <c r="BS268" i="2" s="1"/>
  <c r="BF268" i="2"/>
  <c r="BR268" i="2" s="1"/>
  <c r="BE268" i="2"/>
  <c r="BQ268" i="2" s="1"/>
  <c r="BD268" i="2"/>
  <c r="BP268" i="2" s="1"/>
  <c r="BC268" i="2"/>
  <c r="BO268" i="2" s="1"/>
  <c r="BB268" i="2"/>
  <c r="BN268" i="2" s="1"/>
  <c r="BA268" i="2"/>
  <c r="BM268" i="2" s="1"/>
  <c r="AZ268" i="2"/>
  <c r="BL268" i="2" s="1"/>
  <c r="AY268" i="2"/>
  <c r="BK268" i="2" s="1"/>
  <c r="AX268" i="2"/>
  <c r="BJ268" i="2" s="1"/>
  <c r="AW268" i="2"/>
  <c r="BI268" i="2" s="1"/>
  <c r="AJ268" i="2"/>
  <c r="V268" i="2"/>
  <c r="U268" i="2"/>
  <c r="I268" i="2"/>
  <c r="G268" i="2"/>
  <c r="H268" i="2" s="1"/>
  <c r="BG267" i="2"/>
  <c r="BF267" i="2"/>
  <c r="BR267" i="2" s="1"/>
  <c r="BE267" i="2"/>
  <c r="BQ267" i="2" s="1"/>
  <c r="BD267" i="2"/>
  <c r="BP267" i="2" s="1"/>
  <c r="BC267" i="2"/>
  <c r="BO267" i="2" s="1"/>
  <c r="BB267" i="2"/>
  <c r="BN267" i="2" s="1"/>
  <c r="BA267" i="2"/>
  <c r="BM267" i="2" s="1"/>
  <c r="AZ267" i="2"/>
  <c r="BL267" i="2" s="1"/>
  <c r="AY267" i="2"/>
  <c r="BK267" i="2" s="1"/>
  <c r="AX267" i="2"/>
  <c r="BJ267" i="2" s="1"/>
  <c r="AW267" i="2"/>
  <c r="BI267" i="2" s="1"/>
  <c r="AJ267" i="2"/>
  <c r="V267" i="2"/>
  <c r="U267" i="2"/>
  <c r="I267" i="2"/>
  <c r="G267" i="2"/>
  <c r="H267" i="2" s="1"/>
  <c r="BG266" i="2"/>
  <c r="BS266" i="2" s="1"/>
  <c r="BF266" i="2"/>
  <c r="BR266" i="2" s="1"/>
  <c r="BE266" i="2"/>
  <c r="BQ266" i="2" s="1"/>
  <c r="BD266" i="2"/>
  <c r="BP266" i="2" s="1"/>
  <c r="BC266" i="2"/>
  <c r="BO266" i="2" s="1"/>
  <c r="BB266" i="2"/>
  <c r="BN266" i="2" s="1"/>
  <c r="BA266" i="2"/>
  <c r="BM266" i="2" s="1"/>
  <c r="AZ266" i="2"/>
  <c r="BL266" i="2" s="1"/>
  <c r="AY266" i="2"/>
  <c r="BK266" i="2" s="1"/>
  <c r="AX266" i="2"/>
  <c r="BJ266" i="2" s="1"/>
  <c r="AW266" i="2"/>
  <c r="BI266" i="2" s="1"/>
  <c r="AJ266" i="2"/>
  <c r="V266" i="2"/>
  <c r="U266" i="2"/>
  <c r="I266" i="2"/>
  <c r="G266" i="2"/>
  <c r="H266" i="2" s="1"/>
  <c r="BG265" i="2"/>
  <c r="BF265" i="2"/>
  <c r="BR265" i="2" s="1"/>
  <c r="BE265" i="2"/>
  <c r="BQ265" i="2" s="1"/>
  <c r="BD265" i="2"/>
  <c r="BP265" i="2" s="1"/>
  <c r="BC265" i="2"/>
  <c r="BO265" i="2" s="1"/>
  <c r="BB265" i="2"/>
  <c r="BN265" i="2" s="1"/>
  <c r="BA265" i="2"/>
  <c r="BM265" i="2" s="1"/>
  <c r="AZ265" i="2"/>
  <c r="BL265" i="2" s="1"/>
  <c r="AY265" i="2"/>
  <c r="BK265" i="2" s="1"/>
  <c r="AX265" i="2"/>
  <c r="BJ265" i="2" s="1"/>
  <c r="AW265" i="2"/>
  <c r="BI265" i="2" s="1"/>
  <c r="AJ265" i="2"/>
  <c r="V265" i="2"/>
  <c r="U265" i="2"/>
  <c r="I265" i="2"/>
  <c r="G265" i="2"/>
  <c r="H265" i="2" s="1"/>
  <c r="BG264" i="2"/>
  <c r="BF264" i="2"/>
  <c r="BR264" i="2" s="1"/>
  <c r="BE264" i="2"/>
  <c r="BQ264" i="2" s="1"/>
  <c r="BD264" i="2"/>
  <c r="BP264" i="2" s="1"/>
  <c r="BC264" i="2"/>
  <c r="BO264" i="2" s="1"/>
  <c r="BB264" i="2"/>
  <c r="BN264" i="2" s="1"/>
  <c r="BA264" i="2"/>
  <c r="BM264" i="2" s="1"/>
  <c r="AZ264" i="2"/>
  <c r="BL264" i="2" s="1"/>
  <c r="AY264" i="2"/>
  <c r="BK264" i="2" s="1"/>
  <c r="AX264" i="2"/>
  <c r="BJ264" i="2" s="1"/>
  <c r="AW264" i="2"/>
  <c r="BI264" i="2" s="1"/>
  <c r="AJ264" i="2"/>
  <c r="V264" i="2"/>
  <c r="U264" i="2"/>
  <c r="I264" i="2"/>
  <c r="G264" i="2"/>
  <c r="H264" i="2" s="1"/>
  <c r="BG263" i="2"/>
  <c r="BS263" i="2" s="1"/>
  <c r="BF263" i="2"/>
  <c r="BR263" i="2" s="1"/>
  <c r="BE263" i="2"/>
  <c r="BQ263" i="2" s="1"/>
  <c r="BD263" i="2"/>
  <c r="BP263" i="2" s="1"/>
  <c r="BC263" i="2"/>
  <c r="BO263" i="2" s="1"/>
  <c r="BB263" i="2"/>
  <c r="BN263" i="2" s="1"/>
  <c r="BA263" i="2"/>
  <c r="BM263" i="2" s="1"/>
  <c r="AZ263" i="2"/>
  <c r="BL263" i="2" s="1"/>
  <c r="AY263" i="2"/>
  <c r="BK263" i="2" s="1"/>
  <c r="AX263" i="2"/>
  <c r="AW263" i="2"/>
  <c r="BI263" i="2" s="1"/>
  <c r="AJ263" i="2"/>
  <c r="V263" i="2"/>
  <c r="U263" i="2"/>
  <c r="I263" i="2"/>
  <c r="G263" i="2"/>
  <c r="H263" i="2" s="1"/>
  <c r="BG262" i="2"/>
  <c r="BF262" i="2"/>
  <c r="BR262" i="2" s="1"/>
  <c r="BE262" i="2"/>
  <c r="BQ262" i="2" s="1"/>
  <c r="BD262" i="2"/>
  <c r="BP262" i="2" s="1"/>
  <c r="BC262" i="2"/>
  <c r="BO262" i="2" s="1"/>
  <c r="BB262" i="2"/>
  <c r="BN262" i="2" s="1"/>
  <c r="BA262" i="2"/>
  <c r="BM262" i="2" s="1"/>
  <c r="AZ262" i="2"/>
  <c r="BL262" i="2" s="1"/>
  <c r="AY262" i="2"/>
  <c r="BK262" i="2" s="1"/>
  <c r="AX262" i="2"/>
  <c r="BJ262" i="2" s="1"/>
  <c r="AW262" i="2"/>
  <c r="BI262" i="2" s="1"/>
  <c r="AJ262" i="2"/>
  <c r="V262" i="2"/>
  <c r="U262" i="2"/>
  <c r="I262" i="2"/>
  <c r="G262" i="2"/>
  <c r="H262" i="2" s="1"/>
  <c r="BG261" i="2"/>
  <c r="BF261" i="2"/>
  <c r="BR261" i="2" s="1"/>
  <c r="BE261" i="2"/>
  <c r="BQ261" i="2" s="1"/>
  <c r="BD261" i="2"/>
  <c r="BP261" i="2" s="1"/>
  <c r="BC261" i="2"/>
  <c r="BO261" i="2" s="1"/>
  <c r="BB261" i="2"/>
  <c r="BN261" i="2" s="1"/>
  <c r="BA261" i="2"/>
  <c r="BM261" i="2" s="1"/>
  <c r="AZ261" i="2"/>
  <c r="BL261" i="2" s="1"/>
  <c r="AY261" i="2"/>
  <c r="BK261" i="2" s="1"/>
  <c r="AX261" i="2"/>
  <c r="BJ261" i="2" s="1"/>
  <c r="AW261" i="2"/>
  <c r="BI261" i="2" s="1"/>
  <c r="AJ261" i="2"/>
  <c r="V261" i="2"/>
  <c r="U261" i="2"/>
  <c r="I261" i="2"/>
  <c r="G261" i="2"/>
  <c r="H261" i="2" s="1"/>
  <c r="BG260" i="2"/>
  <c r="BF260" i="2"/>
  <c r="BR260" i="2" s="1"/>
  <c r="BE260" i="2"/>
  <c r="BQ260" i="2" s="1"/>
  <c r="BD260" i="2"/>
  <c r="BP260" i="2" s="1"/>
  <c r="BC260" i="2"/>
  <c r="BO260" i="2" s="1"/>
  <c r="BB260" i="2"/>
  <c r="BN260" i="2" s="1"/>
  <c r="BA260" i="2"/>
  <c r="BM260" i="2" s="1"/>
  <c r="AZ260" i="2"/>
  <c r="BL260" i="2" s="1"/>
  <c r="AY260" i="2"/>
  <c r="BK260" i="2" s="1"/>
  <c r="AX260" i="2"/>
  <c r="BJ260" i="2" s="1"/>
  <c r="AW260" i="2"/>
  <c r="BI260" i="2" s="1"/>
  <c r="AJ260" i="2"/>
  <c r="V260" i="2"/>
  <c r="U260" i="2"/>
  <c r="I260" i="2"/>
  <c r="G260" i="2"/>
  <c r="H260" i="2" s="1"/>
  <c r="BG259" i="2"/>
  <c r="BF259" i="2"/>
  <c r="BR259" i="2" s="1"/>
  <c r="BE259" i="2"/>
  <c r="BQ259" i="2" s="1"/>
  <c r="BD259" i="2"/>
  <c r="BP259" i="2" s="1"/>
  <c r="BC259" i="2"/>
  <c r="BO259" i="2" s="1"/>
  <c r="BB259" i="2"/>
  <c r="BN259" i="2" s="1"/>
  <c r="BA259" i="2"/>
  <c r="BM259" i="2" s="1"/>
  <c r="AZ259" i="2"/>
  <c r="BL259" i="2" s="1"/>
  <c r="AY259" i="2"/>
  <c r="BK259" i="2" s="1"/>
  <c r="AX259" i="2"/>
  <c r="BJ259" i="2" s="1"/>
  <c r="AW259" i="2"/>
  <c r="BI259" i="2" s="1"/>
  <c r="AJ259" i="2"/>
  <c r="V259" i="2"/>
  <c r="U259" i="2"/>
  <c r="I259" i="2"/>
  <c r="G259" i="2"/>
  <c r="H259" i="2" s="1"/>
  <c r="BG258" i="2"/>
  <c r="BS258" i="2" s="1"/>
  <c r="BF258" i="2"/>
  <c r="BR258" i="2" s="1"/>
  <c r="BE258" i="2"/>
  <c r="BQ258" i="2" s="1"/>
  <c r="BD258" i="2"/>
  <c r="BP258" i="2" s="1"/>
  <c r="BC258" i="2"/>
  <c r="BO258" i="2" s="1"/>
  <c r="BB258" i="2"/>
  <c r="BN258" i="2" s="1"/>
  <c r="BA258" i="2"/>
  <c r="BM258" i="2" s="1"/>
  <c r="AZ258" i="2"/>
  <c r="BL258" i="2" s="1"/>
  <c r="AY258" i="2"/>
  <c r="BK258" i="2" s="1"/>
  <c r="AX258" i="2"/>
  <c r="BJ258" i="2" s="1"/>
  <c r="AW258" i="2"/>
  <c r="BI258" i="2" s="1"/>
  <c r="AJ258" i="2"/>
  <c r="V258" i="2"/>
  <c r="U258" i="2"/>
  <c r="I258" i="2"/>
  <c r="G258" i="2"/>
  <c r="H258" i="2" s="1"/>
  <c r="BG257" i="2"/>
  <c r="BS257" i="2" s="1"/>
  <c r="BF257" i="2"/>
  <c r="BR257" i="2" s="1"/>
  <c r="BE257" i="2"/>
  <c r="BQ257" i="2" s="1"/>
  <c r="BD257" i="2"/>
  <c r="BP257" i="2" s="1"/>
  <c r="BC257" i="2"/>
  <c r="BO257" i="2" s="1"/>
  <c r="BB257" i="2"/>
  <c r="BN257" i="2" s="1"/>
  <c r="BA257" i="2"/>
  <c r="BM257" i="2" s="1"/>
  <c r="AZ257" i="2"/>
  <c r="BL257" i="2" s="1"/>
  <c r="AY257" i="2"/>
  <c r="BK257" i="2" s="1"/>
  <c r="AX257" i="2"/>
  <c r="BJ257" i="2" s="1"/>
  <c r="AW257" i="2"/>
  <c r="BI257" i="2" s="1"/>
  <c r="AJ257" i="2"/>
  <c r="V257" i="2"/>
  <c r="U257" i="2"/>
  <c r="I257" i="2"/>
  <c r="G257" i="2"/>
  <c r="H257" i="2" s="1"/>
  <c r="BG256" i="2"/>
  <c r="BF256" i="2"/>
  <c r="BR256" i="2" s="1"/>
  <c r="BE256" i="2"/>
  <c r="BQ256" i="2" s="1"/>
  <c r="BD256" i="2"/>
  <c r="BP256" i="2" s="1"/>
  <c r="BC256" i="2"/>
  <c r="BO256" i="2" s="1"/>
  <c r="BB256" i="2"/>
  <c r="BN256" i="2" s="1"/>
  <c r="BA256" i="2"/>
  <c r="BM256" i="2" s="1"/>
  <c r="AZ256" i="2"/>
  <c r="BL256" i="2" s="1"/>
  <c r="AY256" i="2"/>
  <c r="BK256" i="2" s="1"/>
  <c r="AX256" i="2"/>
  <c r="BJ256" i="2" s="1"/>
  <c r="AW256" i="2"/>
  <c r="BI256" i="2" s="1"/>
  <c r="AJ256" i="2"/>
  <c r="V256" i="2"/>
  <c r="U256" i="2"/>
  <c r="I256" i="2"/>
  <c r="G256" i="2"/>
  <c r="H256" i="2" s="1"/>
  <c r="BG255" i="2"/>
  <c r="BF255" i="2"/>
  <c r="BR255" i="2" s="1"/>
  <c r="BE255" i="2"/>
  <c r="BQ255" i="2" s="1"/>
  <c r="BD255" i="2"/>
  <c r="BP255" i="2" s="1"/>
  <c r="BC255" i="2"/>
  <c r="BO255" i="2" s="1"/>
  <c r="BB255" i="2"/>
  <c r="BN255" i="2" s="1"/>
  <c r="BA255" i="2"/>
  <c r="BM255" i="2" s="1"/>
  <c r="AZ255" i="2"/>
  <c r="BL255" i="2" s="1"/>
  <c r="AY255" i="2"/>
  <c r="BK255" i="2" s="1"/>
  <c r="AX255" i="2"/>
  <c r="BJ255" i="2" s="1"/>
  <c r="AW255" i="2"/>
  <c r="BI255" i="2" s="1"/>
  <c r="AJ255" i="2"/>
  <c r="V255" i="2"/>
  <c r="U255" i="2"/>
  <c r="I255" i="2"/>
  <c r="G255" i="2"/>
  <c r="H255" i="2" s="1"/>
  <c r="BG254" i="2"/>
  <c r="BF254" i="2"/>
  <c r="BR254" i="2" s="1"/>
  <c r="BE254" i="2"/>
  <c r="BQ254" i="2" s="1"/>
  <c r="BD254" i="2"/>
  <c r="BP254" i="2" s="1"/>
  <c r="BC254" i="2"/>
  <c r="BO254" i="2" s="1"/>
  <c r="BB254" i="2"/>
  <c r="BN254" i="2" s="1"/>
  <c r="BA254" i="2"/>
  <c r="BM254" i="2" s="1"/>
  <c r="AZ254" i="2"/>
  <c r="BL254" i="2" s="1"/>
  <c r="AY254" i="2"/>
  <c r="BK254" i="2" s="1"/>
  <c r="AX254" i="2"/>
  <c r="BJ254" i="2" s="1"/>
  <c r="AW254" i="2"/>
  <c r="BI254" i="2" s="1"/>
  <c r="AJ254" i="2"/>
  <c r="V254" i="2"/>
  <c r="U254" i="2"/>
  <c r="I254" i="2"/>
  <c r="G254" i="2"/>
  <c r="H254" i="2" s="1"/>
  <c r="BG253" i="2"/>
  <c r="BS253" i="2" s="1"/>
  <c r="BF253" i="2"/>
  <c r="BR253" i="2" s="1"/>
  <c r="BE253" i="2"/>
  <c r="BQ253" i="2" s="1"/>
  <c r="BD253" i="2"/>
  <c r="BP253" i="2" s="1"/>
  <c r="BC253" i="2"/>
  <c r="BO253" i="2" s="1"/>
  <c r="BB253" i="2"/>
  <c r="BN253" i="2" s="1"/>
  <c r="BA253" i="2"/>
  <c r="BM253" i="2" s="1"/>
  <c r="AZ253" i="2"/>
  <c r="BL253" i="2" s="1"/>
  <c r="AY253" i="2"/>
  <c r="BK253" i="2" s="1"/>
  <c r="AX253" i="2"/>
  <c r="BJ253" i="2" s="1"/>
  <c r="AW253" i="2"/>
  <c r="BI253" i="2" s="1"/>
  <c r="AJ253" i="2"/>
  <c r="V253" i="2"/>
  <c r="U253" i="2"/>
  <c r="I253" i="2"/>
  <c r="G253" i="2"/>
  <c r="H253" i="2" s="1"/>
  <c r="BG252" i="2"/>
  <c r="BS252" i="2" s="1"/>
  <c r="BF252" i="2"/>
  <c r="BR252" i="2" s="1"/>
  <c r="BE252" i="2"/>
  <c r="BQ252" i="2" s="1"/>
  <c r="BD252" i="2"/>
  <c r="BP252" i="2" s="1"/>
  <c r="BC252" i="2"/>
  <c r="BO252" i="2" s="1"/>
  <c r="BB252" i="2"/>
  <c r="BN252" i="2" s="1"/>
  <c r="BA252" i="2"/>
  <c r="BM252" i="2" s="1"/>
  <c r="AZ252" i="2"/>
  <c r="BL252" i="2" s="1"/>
  <c r="AY252" i="2"/>
  <c r="BK252" i="2" s="1"/>
  <c r="AX252" i="2"/>
  <c r="BJ252" i="2" s="1"/>
  <c r="AW252" i="2"/>
  <c r="BI252" i="2" s="1"/>
  <c r="AJ252" i="2"/>
  <c r="V252" i="2"/>
  <c r="U252" i="2"/>
  <c r="I252" i="2"/>
  <c r="G252" i="2"/>
  <c r="H252" i="2" s="1"/>
  <c r="BG251" i="2"/>
  <c r="BF251" i="2"/>
  <c r="BR251" i="2" s="1"/>
  <c r="BE251" i="2"/>
  <c r="BQ251" i="2" s="1"/>
  <c r="BD251" i="2"/>
  <c r="BP251" i="2" s="1"/>
  <c r="BC251" i="2"/>
  <c r="BO251" i="2" s="1"/>
  <c r="BB251" i="2"/>
  <c r="BN251" i="2" s="1"/>
  <c r="BA251" i="2"/>
  <c r="BM251" i="2" s="1"/>
  <c r="AZ251" i="2"/>
  <c r="BL251" i="2" s="1"/>
  <c r="AY251" i="2"/>
  <c r="BK251" i="2" s="1"/>
  <c r="AX251" i="2"/>
  <c r="BJ251" i="2" s="1"/>
  <c r="AW251" i="2"/>
  <c r="BI251" i="2" s="1"/>
  <c r="AJ251" i="2"/>
  <c r="V251" i="2"/>
  <c r="U251" i="2"/>
  <c r="I251" i="2"/>
  <c r="G251" i="2"/>
  <c r="H251" i="2" s="1"/>
  <c r="BG250" i="2"/>
  <c r="BS250" i="2" s="1"/>
  <c r="BF250" i="2"/>
  <c r="BR250" i="2" s="1"/>
  <c r="BE250" i="2"/>
  <c r="BQ250" i="2" s="1"/>
  <c r="BD250" i="2"/>
  <c r="BP250" i="2" s="1"/>
  <c r="BC250" i="2"/>
  <c r="BO250" i="2" s="1"/>
  <c r="BB250" i="2"/>
  <c r="BN250" i="2" s="1"/>
  <c r="BA250" i="2"/>
  <c r="BM250" i="2" s="1"/>
  <c r="AZ250" i="2"/>
  <c r="BL250" i="2" s="1"/>
  <c r="AY250" i="2"/>
  <c r="BK250" i="2" s="1"/>
  <c r="AX250" i="2"/>
  <c r="BJ250" i="2" s="1"/>
  <c r="AW250" i="2"/>
  <c r="BI250" i="2" s="1"/>
  <c r="AJ250" i="2"/>
  <c r="V250" i="2"/>
  <c r="U250" i="2"/>
  <c r="I250" i="2"/>
  <c r="G250" i="2"/>
  <c r="H250" i="2" s="1"/>
  <c r="BG249" i="2"/>
  <c r="BF249" i="2"/>
  <c r="BR249" i="2" s="1"/>
  <c r="BE249" i="2"/>
  <c r="BQ249" i="2" s="1"/>
  <c r="BD249" i="2"/>
  <c r="BP249" i="2" s="1"/>
  <c r="BC249" i="2"/>
  <c r="BO249" i="2" s="1"/>
  <c r="BB249" i="2"/>
  <c r="BN249" i="2" s="1"/>
  <c r="BA249" i="2"/>
  <c r="BM249" i="2" s="1"/>
  <c r="AZ249" i="2"/>
  <c r="BL249" i="2" s="1"/>
  <c r="AY249" i="2"/>
  <c r="BK249" i="2" s="1"/>
  <c r="AX249" i="2"/>
  <c r="BJ249" i="2" s="1"/>
  <c r="AW249" i="2"/>
  <c r="BI249" i="2" s="1"/>
  <c r="AJ249" i="2"/>
  <c r="V249" i="2"/>
  <c r="U249" i="2"/>
  <c r="I249" i="2"/>
  <c r="G249" i="2"/>
  <c r="H249" i="2" s="1"/>
  <c r="BG248" i="2"/>
  <c r="BS248" i="2" s="1"/>
  <c r="BF248" i="2"/>
  <c r="BR248" i="2" s="1"/>
  <c r="BE248" i="2"/>
  <c r="BQ248" i="2" s="1"/>
  <c r="BD248" i="2"/>
  <c r="BP248" i="2" s="1"/>
  <c r="BC248" i="2"/>
  <c r="BO248" i="2" s="1"/>
  <c r="BB248" i="2"/>
  <c r="BN248" i="2" s="1"/>
  <c r="BA248" i="2"/>
  <c r="BM248" i="2" s="1"/>
  <c r="AZ248" i="2"/>
  <c r="BL248" i="2" s="1"/>
  <c r="AY248" i="2"/>
  <c r="BK248" i="2" s="1"/>
  <c r="AX248" i="2"/>
  <c r="BJ248" i="2" s="1"/>
  <c r="AW248" i="2"/>
  <c r="BI248" i="2" s="1"/>
  <c r="AJ248" i="2"/>
  <c r="V248" i="2"/>
  <c r="U248" i="2"/>
  <c r="I248" i="2"/>
  <c r="G248" i="2"/>
  <c r="H248" i="2" s="1"/>
  <c r="BG247" i="2"/>
  <c r="BF247" i="2"/>
  <c r="BR247" i="2" s="1"/>
  <c r="BE247" i="2"/>
  <c r="BQ247" i="2" s="1"/>
  <c r="BD247" i="2"/>
  <c r="BP247" i="2" s="1"/>
  <c r="BC247" i="2"/>
  <c r="BO247" i="2" s="1"/>
  <c r="BB247" i="2"/>
  <c r="BN247" i="2" s="1"/>
  <c r="BA247" i="2"/>
  <c r="BM247" i="2" s="1"/>
  <c r="AZ247" i="2"/>
  <c r="BL247" i="2" s="1"/>
  <c r="AY247" i="2"/>
  <c r="BK247" i="2" s="1"/>
  <c r="AX247" i="2"/>
  <c r="BJ247" i="2" s="1"/>
  <c r="AW247" i="2"/>
  <c r="BI247" i="2" s="1"/>
  <c r="AJ247" i="2"/>
  <c r="V247" i="2"/>
  <c r="U247" i="2"/>
  <c r="I247" i="2"/>
  <c r="G247" i="2"/>
  <c r="H247" i="2" s="1"/>
  <c r="BG246" i="2"/>
  <c r="BF246" i="2"/>
  <c r="BR246" i="2" s="1"/>
  <c r="BE246" i="2"/>
  <c r="BQ246" i="2" s="1"/>
  <c r="BD246" i="2"/>
  <c r="BP246" i="2" s="1"/>
  <c r="BC246" i="2"/>
  <c r="BO246" i="2" s="1"/>
  <c r="BB246" i="2"/>
  <c r="BN246" i="2" s="1"/>
  <c r="BA246" i="2"/>
  <c r="BM246" i="2" s="1"/>
  <c r="AZ246" i="2"/>
  <c r="BL246" i="2" s="1"/>
  <c r="AY246" i="2"/>
  <c r="BK246" i="2" s="1"/>
  <c r="AX246" i="2"/>
  <c r="BJ246" i="2" s="1"/>
  <c r="AW246" i="2"/>
  <c r="BI246" i="2" s="1"/>
  <c r="AJ246" i="2"/>
  <c r="V246" i="2"/>
  <c r="U246" i="2"/>
  <c r="I246" i="2"/>
  <c r="G246" i="2"/>
  <c r="H246" i="2" s="1"/>
  <c r="BG245" i="2"/>
  <c r="BS245" i="2" s="1"/>
  <c r="BF245" i="2"/>
  <c r="BR245" i="2" s="1"/>
  <c r="BE245" i="2"/>
  <c r="BQ245" i="2" s="1"/>
  <c r="BD245" i="2"/>
  <c r="BP245" i="2" s="1"/>
  <c r="BC245" i="2"/>
  <c r="BO245" i="2" s="1"/>
  <c r="BB245" i="2"/>
  <c r="BN245" i="2" s="1"/>
  <c r="BA245" i="2"/>
  <c r="BM245" i="2" s="1"/>
  <c r="AZ245" i="2"/>
  <c r="BL245" i="2" s="1"/>
  <c r="AY245" i="2"/>
  <c r="BK245" i="2" s="1"/>
  <c r="AX245" i="2"/>
  <c r="BJ245" i="2" s="1"/>
  <c r="AW245" i="2"/>
  <c r="BI245" i="2" s="1"/>
  <c r="AJ245" i="2"/>
  <c r="V245" i="2"/>
  <c r="U245" i="2"/>
  <c r="I245" i="2"/>
  <c r="G245" i="2"/>
  <c r="H245" i="2" s="1"/>
  <c r="BG244" i="2"/>
  <c r="BS244" i="2" s="1"/>
  <c r="BF244" i="2"/>
  <c r="BR244" i="2" s="1"/>
  <c r="BE244" i="2"/>
  <c r="BQ244" i="2" s="1"/>
  <c r="BD244" i="2"/>
  <c r="BP244" i="2" s="1"/>
  <c r="BC244" i="2"/>
  <c r="BO244" i="2" s="1"/>
  <c r="BB244" i="2"/>
  <c r="BN244" i="2" s="1"/>
  <c r="BA244" i="2"/>
  <c r="BM244" i="2" s="1"/>
  <c r="AZ244" i="2"/>
  <c r="BL244" i="2" s="1"/>
  <c r="AY244" i="2"/>
  <c r="BK244" i="2" s="1"/>
  <c r="AX244" i="2"/>
  <c r="AW244" i="2"/>
  <c r="BI244" i="2" s="1"/>
  <c r="AJ244" i="2"/>
  <c r="V244" i="2"/>
  <c r="U244" i="2"/>
  <c r="I244" i="2"/>
  <c r="G244" i="2"/>
  <c r="H244" i="2" s="1"/>
  <c r="BG243" i="2"/>
  <c r="BS243" i="2" s="1"/>
  <c r="BF243" i="2"/>
  <c r="BR243" i="2" s="1"/>
  <c r="BE243" i="2"/>
  <c r="BQ243" i="2" s="1"/>
  <c r="BD243" i="2"/>
  <c r="BP243" i="2" s="1"/>
  <c r="BC243" i="2"/>
  <c r="BO243" i="2" s="1"/>
  <c r="BB243" i="2"/>
  <c r="BN243" i="2" s="1"/>
  <c r="BA243" i="2"/>
  <c r="BM243" i="2" s="1"/>
  <c r="AZ243" i="2"/>
  <c r="BL243" i="2" s="1"/>
  <c r="AY243" i="2"/>
  <c r="BK243" i="2" s="1"/>
  <c r="AX243" i="2"/>
  <c r="BJ243" i="2" s="1"/>
  <c r="AW243" i="2"/>
  <c r="BI243" i="2" s="1"/>
  <c r="AJ243" i="2"/>
  <c r="V243" i="2"/>
  <c r="U243" i="2"/>
  <c r="I243" i="2"/>
  <c r="G243" i="2"/>
  <c r="H243" i="2" s="1"/>
  <c r="BG242" i="2"/>
  <c r="BF242" i="2"/>
  <c r="BR242" i="2" s="1"/>
  <c r="BE242" i="2"/>
  <c r="BQ242" i="2" s="1"/>
  <c r="BD242" i="2"/>
  <c r="BP242" i="2" s="1"/>
  <c r="BC242" i="2"/>
  <c r="BO242" i="2" s="1"/>
  <c r="BB242" i="2"/>
  <c r="BN242" i="2" s="1"/>
  <c r="BA242" i="2"/>
  <c r="BM242" i="2" s="1"/>
  <c r="AZ242" i="2"/>
  <c r="BL242" i="2" s="1"/>
  <c r="AY242" i="2"/>
  <c r="BK242" i="2" s="1"/>
  <c r="AX242" i="2"/>
  <c r="BJ242" i="2" s="1"/>
  <c r="AW242" i="2"/>
  <c r="BI242" i="2" s="1"/>
  <c r="AJ242" i="2"/>
  <c r="V242" i="2"/>
  <c r="U242" i="2"/>
  <c r="I242" i="2"/>
  <c r="G242" i="2"/>
  <c r="H242" i="2" s="1"/>
  <c r="BG241" i="2"/>
  <c r="BF241" i="2"/>
  <c r="BR241" i="2" s="1"/>
  <c r="BE241" i="2"/>
  <c r="BQ241" i="2" s="1"/>
  <c r="BD241" i="2"/>
  <c r="BP241" i="2" s="1"/>
  <c r="BC241" i="2"/>
  <c r="BO241" i="2" s="1"/>
  <c r="BB241" i="2"/>
  <c r="BN241" i="2" s="1"/>
  <c r="BA241" i="2"/>
  <c r="BM241" i="2" s="1"/>
  <c r="AZ241" i="2"/>
  <c r="BL241" i="2" s="1"/>
  <c r="AY241" i="2"/>
  <c r="BK241" i="2" s="1"/>
  <c r="AX241" i="2"/>
  <c r="BJ241" i="2" s="1"/>
  <c r="AW241" i="2"/>
  <c r="BI241" i="2" s="1"/>
  <c r="AJ241" i="2"/>
  <c r="V241" i="2"/>
  <c r="U241" i="2"/>
  <c r="I241" i="2"/>
  <c r="G241" i="2"/>
  <c r="H241" i="2" s="1"/>
  <c r="BG240" i="2"/>
  <c r="BF240" i="2"/>
  <c r="BR240" i="2" s="1"/>
  <c r="BE240" i="2"/>
  <c r="BQ240" i="2" s="1"/>
  <c r="BD240" i="2"/>
  <c r="BP240" i="2" s="1"/>
  <c r="BC240" i="2"/>
  <c r="BO240" i="2" s="1"/>
  <c r="BB240" i="2"/>
  <c r="BN240" i="2" s="1"/>
  <c r="BA240" i="2"/>
  <c r="BM240" i="2" s="1"/>
  <c r="AZ240" i="2"/>
  <c r="BL240" i="2" s="1"/>
  <c r="AY240" i="2"/>
  <c r="BK240" i="2" s="1"/>
  <c r="AX240" i="2"/>
  <c r="BJ240" i="2" s="1"/>
  <c r="AW240" i="2"/>
  <c r="BI240" i="2" s="1"/>
  <c r="AJ240" i="2"/>
  <c r="U240" i="2"/>
  <c r="I240" i="2"/>
  <c r="G240" i="2"/>
  <c r="H240" i="2" s="1"/>
  <c r="BG239" i="2"/>
  <c r="BS239" i="2" s="1"/>
  <c r="BF239" i="2"/>
  <c r="BR239" i="2" s="1"/>
  <c r="BE239" i="2"/>
  <c r="BQ239" i="2" s="1"/>
  <c r="CD239" i="2" s="1"/>
  <c r="BD239" i="2"/>
  <c r="BP239" i="2" s="1"/>
  <c r="BC239" i="2"/>
  <c r="BO239" i="2" s="1"/>
  <c r="BB239" i="2"/>
  <c r="BN239" i="2" s="1"/>
  <c r="BA239" i="2"/>
  <c r="BM239" i="2" s="1"/>
  <c r="AZ239" i="2"/>
  <c r="BL239" i="2" s="1"/>
  <c r="AY239" i="2"/>
  <c r="BK239" i="2" s="1"/>
  <c r="AX239" i="2"/>
  <c r="AW239" i="2"/>
  <c r="BI239" i="2" s="1"/>
  <c r="AJ239" i="2"/>
  <c r="U239" i="2"/>
  <c r="I239" i="2"/>
  <c r="G239" i="2"/>
  <c r="H239" i="2" s="1"/>
  <c r="BG238" i="2"/>
  <c r="BS238" i="2" s="1"/>
  <c r="BF238" i="2"/>
  <c r="BR238" i="2" s="1"/>
  <c r="BE238" i="2"/>
  <c r="BQ238" i="2" s="1"/>
  <c r="CD238" i="2" s="1"/>
  <c r="BD238" i="2"/>
  <c r="BP238" i="2" s="1"/>
  <c r="BC238" i="2"/>
  <c r="BO238" i="2" s="1"/>
  <c r="BB238" i="2"/>
  <c r="BN238" i="2" s="1"/>
  <c r="BA238" i="2"/>
  <c r="BM238" i="2" s="1"/>
  <c r="AZ238" i="2"/>
  <c r="BL238" i="2" s="1"/>
  <c r="AY238" i="2"/>
  <c r="BK238" i="2" s="1"/>
  <c r="AX238" i="2"/>
  <c r="BJ238" i="2" s="1"/>
  <c r="AW238" i="2"/>
  <c r="BI238" i="2" s="1"/>
  <c r="AJ238" i="2"/>
  <c r="U238" i="2"/>
  <c r="I238" i="2"/>
  <c r="G238" i="2"/>
  <c r="H238" i="2" s="1"/>
  <c r="BG237" i="2"/>
  <c r="BS237" i="2" s="1"/>
  <c r="BF237" i="2"/>
  <c r="BR237" i="2" s="1"/>
  <c r="BE237" i="2"/>
  <c r="BQ237" i="2" s="1"/>
  <c r="CD237" i="2" s="1"/>
  <c r="BD237" i="2"/>
  <c r="BP237" i="2" s="1"/>
  <c r="BC237" i="2"/>
  <c r="BO237" i="2" s="1"/>
  <c r="BB237" i="2"/>
  <c r="BN237" i="2" s="1"/>
  <c r="BA237" i="2"/>
  <c r="BM237" i="2" s="1"/>
  <c r="AZ237" i="2"/>
  <c r="BL237" i="2" s="1"/>
  <c r="AY237" i="2"/>
  <c r="BK237" i="2" s="1"/>
  <c r="AX237" i="2"/>
  <c r="AW237" i="2"/>
  <c r="BI237" i="2" s="1"/>
  <c r="AJ237" i="2"/>
  <c r="U237" i="2"/>
  <c r="I237" i="2"/>
  <c r="G237" i="2"/>
  <c r="H237" i="2" s="1"/>
  <c r="BG236" i="2"/>
  <c r="BF236" i="2"/>
  <c r="BR236" i="2" s="1"/>
  <c r="BE236" i="2"/>
  <c r="BQ236" i="2" s="1"/>
  <c r="BD236" i="2"/>
  <c r="BP236" i="2" s="1"/>
  <c r="BC236" i="2"/>
  <c r="BO236" i="2" s="1"/>
  <c r="BB236" i="2"/>
  <c r="BN236" i="2" s="1"/>
  <c r="BA236" i="2"/>
  <c r="BM236" i="2" s="1"/>
  <c r="AZ236" i="2"/>
  <c r="BL236" i="2" s="1"/>
  <c r="AY236" i="2"/>
  <c r="BK236" i="2" s="1"/>
  <c r="AX236" i="2"/>
  <c r="BJ236" i="2" s="1"/>
  <c r="AW236" i="2"/>
  <c r="BI236" i="2" s="1"/>
  <c r="AJ236" i="2"/>
  <c r="U236" i="2"/>
  <c r="I236" i="2"/>
  <c r="G236" i="2"/>
  <c r="H236" i="2" s="1"/>
  <c r="BG235" i="2"/>
  <c r="BS235" i="2" s="1"/>
  <c r="BF235" i="2"/>
  <c r="BR235" i="2" s="1"/>
  <c r="BE235" i="2"/>
  <c r="BQ235" i="2" s="1"/>
  <c r="CD235" i="2" s="1"/>
  <c r="BD235" i="2"/>
  <c r="BP235" i="2" s="1"/>
  <c r="BC235" i="2"/>
  <c r="BO235" i="2" s="1"/>
  <c r="BB235" i="2"/>
  <c r="BN235" i="2" s="1"/>
  <c r="BA235" i="2"/>
  <c r="BM235" i="2" s="1"/>
  <c r="AZ235" i="2"/>
  <c r="BL235" i="2" s="1"/>
  <c r="AY235" i="2"/>
  <c r="BK235" i="2" s="1"/>
  <c r="AX235" i="2"/>
  <c r="BJ235" i="2" s="1"/>
  <c r="AW235" i="2"/>
  <c r="BI235" i="2" s="1"/>
  <c r="AJ235" i="2"/>
  <c r="U235" i="2"/>
  <c r="I235" i="2"/>
  <c r="G235" i="2"/>
  <c r="H235" i="2" s="1"/>
  <c r="BG234" i="2"/>
  <c r="BF234" i="2"/>
  <c r="BR234" i="2" s="1"/>
  <c r="BE234" i="2"/>
  <c r="BQ234" i="2" s="1"/>
  <c r="BD234" i="2"/>
  <c r="BP234" i="2" s="1"/>
  <c r="BC234" i="2"/>
  <c r="BO234" i="2" s="1"/>
  <c r="BB234" i="2"/>
  <c r="BN234" i="2" s="1"/>
  <c r="BA234" i="2"/>
  <c r="BM234" i="2" s="1"/>
  <c r="AZ234" i="2"/>
  <c r="BL234" i="2" s="1"/>
  <c r="AY234" i="2"/>
  <c r="BK234" i="2" s="1"/>
  <c r="AX234" i="2"/>
  <c r="BJ234" i="2" s="1"/>
  <c r="AW234" i="2"/>
  <c r="BI234" i="2" s="1"/>
  <c r="AJ234" i="2"/>
  <c r="U234" i="2"/>
  <c r="I234" i="2"/>
  <c r="G234" i="2"/>
  <c r="H234" i="2" s="1"/>
  <c r="BG233" i="2"/>
  <c r="BS233" i="2" s="1"/>
  <c r="BF233" i="2"/>
  <c r="BR233" i="2" s="1"/>
  <c r="BE233" i="2"/>
  <c r="BQ233" i="2" s="1"/>
  <c r="BD233" i="2"/>
  <c r="BP233" i="2" s="1"/>
  <c r="BC233" i="2"/>
  <c r="BO233" i="2" s="1"/>
  <c r="BB233" i="2"/>
  <c r="BN233" i="2" s="1"/>
  <c r="BA233" i="2"/>
  <c r="BM233" i="2" s="1"/>
  <c r="AZ233" i="2"/>
  <c r="BL233" i="2" s="1"/>
  <c r="AY233" i="2"/>
  <c r="BK233" i="2" s="1"/>
  <c r="AX233" i="2"/>
  <c r="AW233" i="2"/>
  <c r="BI233" i="2" s="1"/>
  <c r="AJ233" i="2"/>
  <c r="U233" i="2"/>
  <c r="I233" i="2"/>
  <c r="G233" i="2"/>
  <c r="H233" i="2" s="1"/>
  <c r="BG232" i="2"/>
  <c r="BS232" i="2" s="1"/>
  <c r="BF232" i="2"/>
  <c r="BR232" i="2" s="1"/>
  <c r="BE232" i="2"/>
  <c r="BQ232" i="2" s="1"/>
  <c r="BD232" i="2"/>
  <c r="BP232" i="2" s="1"/>
  <c r="BC232" i="2"/>
  <c r="BO232" i="2" s="1"/>
  <c r="BB232" i="2"/>
  <c r="BN232" i="2" s="1"/>
  <c r="BA232" i="2"/>
  <c r="BM232" i="2" s="1"/>
  <c r="AZ232" i="2"/>
  <c r="BL232" i="2" s="1"/>
  <c r="AY232" i="2"/>
  <c r="BK232" i="2" s="1"/>
  <c r="AX232" i="2"/>
  <c r="BJ232" i="2" s="1"/>
  <c r="AW232" i="2"/>
  <c r="BI232" i="2" s="1"/>
  <c r="AJ232" i="2"/>
  <c r="U232" i="2"/>
  <c r="I232" i="2"/>
  <c r="G232" i="2"/>
  <c r="H232" i="2" s="1"/>
  <c r="BG231" i="2"/>
  <c r="BS231" i="2" s="1"/>
  <c r="BF231" i="2"/>
  <c r="BR231" i="2" s="1"/>
  <c r="BE231" i="2"/>
  <c r="BQ231" i="2" s="1"/>
  <c r="CD231" i="2" s="1"/>
  <c r="BD231" i="2"/>
  <c r="BP231" i="2" s="1"/>
  <c r="BC231" i="2"/>
  <c r="BO231" i="2" s="1"/>
  <c r="BB231" i="2"/>
  <c r="BN231" i="2" s="1"/>
  <c r="BA231" i="2"/>
  <c r="BM231" i="2" s="1"/>
  <c r="AZ231" i="2"/>
  <c r="BL231" i="2" s="1"/>
  <c r="AY231" i="2"/>
  <c r="BK231" i="2" s="1"/>
  <c r="AX231" i="2"/>
  <c r="BJ231" i="2" s="1"/>
  <c r="AW231" i="2"/>
  <c r="BI231" i="2" s="1"/>
  <c r="AJ231" i="2"/>
  <c r="U231" i="2"/>
  <c r="I231" i="2"/>
  <c r="G231" i="2"/>
  <c r="H231" i="2" s="1"/>
  <c r="BG230" i="2"/>
  <c r="BF230" i="2"/>
  <c r="BR230" i="2" s="1"/>
  <c r="BE230" i="2"/>
  <c r="BQ230" i="2" s="1"/>
  <c r="CD230" i="2" s="1"/>
  <c r="BD230" i="2"/>
  <c r="BP230" i="2" s="1"/>
  <c r="BC230" i="2"/>
  <c r="BO230" i="2" s="1"/>
  <c r="BB230" i="2"/>
  <c r="BN230" i="2" s="1"/>
  <c r="BA230" i="2"/>
  <c r="BM230" i="2" s="1"/>
  <c r="AZ230" i="2"/>
  <c r="BL230" i="2" s="1"/>
  <c r="AY230" i="2"/>
  <c r="BK230" i="2" s="1"/>
  <c r="AX230" i="2"/>
  <c r="BJ230" i="2" s="1"/>
  <c r="AW230" i="2"/>
  <c r="BI230" i="2" s="1"/>
  <c r="AJ230" i="2"/>
  <c r="U230" i="2"/>
  <c r="I230" i="2"/>
  <c r="G230" i="2"/>
  <c r="H230" i="2" s="1"/>
  <c r="BG229" i="2"/>
  <c r="BF229" i="2"/>
  <c r="BR229" i="2" s="1"/>
  <c r="BE229" i="2"/>
  <c r="BQ229" i="2" s="1"/>
  <c r="CD229" i="2" s="1"/>
  <c r="BD229" i="2"/>
  <c r="BP229" i="2" s="1"/>
  <c r="BC229" i="2"/>
  <c r="BO229" i="2" s="1"/>
  <c r="BB229" i="2"/>
  <c r="BN229" i="2" s="1"/>
  <c r="BA229" i="2"/>
  <c r="BM229" i="2" s="1"/>
  <c r="AZ229" i="2"/>
  <c r="BL229" i="2" s="1"/>
  <c r="AY229" i="2"/>
  <c r="BK229" i="2" s="1"/>
  <c r="AX229" i="2"/>
  <c r="BJ229" i="2" s="1"/>
  <c r="AW229" i="2"/>
  <c r="BI229" i="2" s="1"/>
  <c r="AJ229" i="2"/>
  <c r="U229" i="2"/>
  <c r="I229" i="2"/>
  <c r="G229" i="2"/>
  <c r="H229" i="2" s="1"/>
  <c r="D229" i="2"/>
  <c r="BG228" i="2"/>
  <c r="BF228" i="2"/>
  <c r="BR228" i="2" s="1"/>
  <c r="BE228" i="2"/>
  <c r="BQ228" i="2" s="1"/>
  <c r="CD228" i="2" s="1"/>
  <c r="BD228" i="2"/>
  <c r="BP228" i="2" s="1"/>
  <c r="BC228" i="2"/>
  <c r="BO228" i="2" s="1"/>
  <c r="BB228" i="2"/>
  <c r="BN228" i="2" s="1"/>
  <c r="BA228" i="2"/>
  <c r="BM228" i="2" s="1"/>
  <c r="AZ228" i="2"/>
  <c r="BL228" i="2" s="1"/>
  <c r="AY228" i="2"/>
  <c r="BK228" i="2" s="1"/>
  <c r="AX228" i="2"/>
  <c r="BJ228" i="2" s="1"/>
  <c r="AW228" i="2"/>
  <c r="BI228" i="2" s="1"/>
  <c r="AJ228" i="2"/>
  <c r="U228" i="2"/>
  <c r="I228" i="2"/>
  <c r="G228" i="2"/>
  <c r="H228" i="2" s="1"/>
  <c r="BG227" i="2"/>
  <c r="BF227" i="2"/>
  <c r="BR227" i="2" s="1"/>
  <c r="BE227" i="2"/>
  <c r="BQ227" i="2" s="1"/>
  <c r="BD227" i="2"/>
  <c r="BP227" i="2" s="1"/>
  <c r="BC227" i="2"/>
  <c r="BO227" i="2" s="1"/>
  <c r="BB227" i="2"/>
  <c r="BN227" i="2" s="1"/>
  <c r="BA227" i="2"/>
  <c r="BM227" i="2" s="1"/>
  <c r="AZ227" i="2"/>
  <c r="BL227" i="2" s="1"/>
  <c r="AY227" i="2"/>
  <c r="BK227" i="2" s="1"/>
  <c r="AX227" i="2"/>
  <c r="BJ227" i="2" s="1"/>
  <c r="AW227" i="2"/>
  <c r="BI227" i="2" s="1"/>
  <c r="AJ227" i="2"/>
  <c r="U227" i="2"/>
  <c r="I227" i="2"/>
  <c r="G227" i="2"/>
  <c r="H227" i="2" s="1"/>
  <c r="BG226" i="2"/>
  <c r="BS226" i="2" s="1"/>
  <c r="BF226" i="2"/>
  <c r="BR226" i="2" s="1"/>
  <c r="BE226" i="2"/>
  <c r="BQ226" i="2" s="1"/>
  <c r="CD226" i="2" s="1"/>
  <c r="BD226" i="2"/>
  <c r="BP226" i="2" s="1"/>
  <c r="BC226" i="2"/>
  <c r="BO226" i="2" s="1"/>
  <c r="BB226" i="2"/>
  <c r="BN226" i="2" s="1"/>
  <c r="BA226" i="2"/>
  <c r="BM226" i="2" s="1"/>
  <c r="AZ226" i="2"/>
  <c r="BL226" i="2" s="1"/>
  <c r="AY226" i="2"/>
  <c r="BK226" i="2" s="1"/>
  <c r="AX226" i="2"/>
  <c r="BJ226" i="2" s="1"/>
  <c r="AW226" i="2"/>
  <c r="BI226" i="2" s="1"/>
  <c r="AJ226" i="2"/>
  <c r="U226" i="2"/>
  <c r="I226" i="2"/>
  <c r="G226" i="2"/>
  <c r="H226" i="2" s="1"/>
  <c r="BG225" i="2"/>
  <c r="BF225" i="2"/>
  <c r="BR225" i="2" s="1"/>
  <c r="BE225" i="2"/>
  <c r="BQ225" i="2" s="1"/>
  <c r="BD225" i="2"/>
  <c r="BP225" i="2" s="1"/>
  <c r="BC225" i="2"/>
  <c r="BO225" i="2" s="1"/>
  <c r="BB225" i="2"/>
  <c r="BN225" i="2" s="1"/>
  <c r="BA225" i="2"/>
  <c r="BM225" i="2" s="1"/>
  <c r="AZ225" i="2"/>
  <c r="BL225" i="2" s="1"/>
  <c r="AY225" i="2"/>
  <c r="BK225" i="2" s="1"/>
  <c r="AX225" i="2"/>
  <c r="BJ225" i="2" s="1"/>
  <c r="AW225" i="2"/>
  <c r="BI225" i="2" s="1"/>
  <c r="AJ225" i="2"/>
  <c r="U225" i="2"/>
  <c r="I225" i="2"/>
  <c r="G225" i="2"/>
  <c r="H225" i="2" s="1"/>
  <c r="BG224" i="2"/>
  <c r="BF224" i="2"/>
  <c r="BR224" i="2" s="1"/>
  <c r="BE224" i="2"/>
  <c r="BQ224" i="2" s="1"/>
  <c r="BD224" i="2"/>
  <c r="BP224" i="2" s="1"/>
  <c r="BC224" i="2"/>
  <c r="BO224" i="2" s="1"/>
  <c r="BB224" i="2"/>
  <c r="BN224" i="2" s="1"/>
  <c r="BA224" i="2"/>
  <c r="BM224" i="2" s="1"/>
  <c r="AZ224" i="2"/>
  <c r="BL224" i="2" s="1"/>
  <c r="AY224" i="2"/>
  <c r="BK224" i="2" s="1"/>
  <c r="AX224" i="2"/>
  <c r="BJ224" i="2" s="1"/>
  <c r="AW224" i="2"/>
  <c r="BI224" i="2" s="1"/>
  <c r="AJ224" i="2"/>
  <c r="U224" i="2"/>
  <c r="I224" i="2"/>
  <c r="G224" i="2"/>
  <c r="H224" i="2" s="1"/>
  <c r="BG223" i="2"/>
  <c r="BS223" i="2" s="1"/>
  <c r="BF223" i="2"/>
  <c r="BR223" i="2" s="1"/>
  <c r="BE223" i="2"/>
  <c r="BQ223" i="2" s="1"/>
  <c r="BD223" i="2"/>
  <c r="BP223" i="2" s="1"/>
  <c r="BC223" i="2"/>
  <c r="BO223" i="2" s="1"/>
  <c r="BB223" i="2"/>
  <c r="BN223" i="2" s="1"/>
  <c r="BA223" i="2"/>
  <c r="BM223" i="2" s="1"/>
  <c r="AZ223" i="2"/>
  <c r="BL223" i="2" s="1"/>
  <c r="AY223" i="2"/>
  <c r="BK223" i="2" s="1"/>
  <c r="AX223" i="2"/>
  <c r="AW223" i="2"/>
  <c r="BI223" i="2" s="1"/>
  <c r="AJ223" i="2"/>
  <c r="U223" i="2"/>
  <c r="I223" i="2"/>
  <c r="G223" i="2"/>
  <c r="H223" i="2" s="1"/>
  <c r="BG222" i="2"/>
  <c r="BS222" i="2" s="1"/>
  <c r="BF222" i="2"/>
  <c r="BR222" i="2" s="1"/>
  <c r="BE222" i="2"/>
  <c r="BQ222" i="2" s="1"/>
  <c r="CD222" i="2" s="1"/>
  <c r="BD222" i="2"/>
  <c r="BP222" i="2" s="1"/>
  <c r="BC222" i="2"/>
  <c r="BO222" i="2" s="1"/>
  <c r="BB222" i="2"/>
  <c r="BN222" i="2" s="1"/>
  <c r="BA222" i="2"/>
  <c r="BM222" i="2" s="1"/>
  <c r="AZ222" i="2"/>
  <c r="BL222" i="2" s="1"/>
  <c r="AY222" i="2"/>
  <c r="BK222" i="2" s="1"/>
  <c r="AX222" i="2"/>
  <c r="BJ222" i="2" s="1"/>
  <c r="AW222" i="2"/>
  <c r="BI222" i="2" s="1"/>
  <c r="AJ222" i="2"/>
  <c r="U222" i="2"/>
  <c r="I222" i="2"/>
  <c r="G222" i="2"/>
  <c r="H222" i="2" s="1"/>
  <c r="BG221" i="2"/>
  <c r="BF221" i="2"/>
  <c r="BR221" i="2" s="1"/>
  <c r="BE221" i="2"/>
  <c r="BQ221" i="2" s="1"/>
  <c r="BD221" i="2"/>
  <c r="BP221" i="2" s="1"/>
  <c r="BC221" i="2"/>
  <c r="BO221" i="2" s="1"/>
  <c r="BB221" i="2"/>
  <c r="BN221" i="2" s="1"/>
  <c r="BA221" i="2"/>
  <c r="BM221" i="2" s="1"/>
  <c r="AZ221" i="2"/>
  <c r="BL221" i="2" s="1"/>
  <c r="AY221" i="2"/>
  <c r="BK221" i="2" s="1"/>
  <c r="AX221" i="2"/>
  <c r="BJ221" i="2" s="1"/>
  <c r="AW221" i="2"/>
  <c r="BI221" i="2" s="1"/>
  <c r="AJ221" i="2"/>
  <c r="U221" i="2"/>
  <c r="I221" i="2"/>
  <c r="G221" i="2"/>
  <c r="H221" i="2" s="1"/>
  <c r="BG220" i="2"/>
  <c r="BS220" i="2" s="1"/>
  <c r="BF220" i="2"/>
  <c r="BR220" i="2" s="1"/>
  <c r="BE220" i="2"/>
  <c r="BQ220" i="2" s="1"/>
  <c r="CD220" i="2" s="1"/>
  <c r="BD220" i="2"/>
  <c r="BP220" i="2" s="1"/>
  <c r="BC220" i="2"/>
  <c r="BO220" i="2" s="1"/>
  <c r="BB220" i="2"/>
  <c r="BN220" i="2" s="1"/>
  <c r="BA220" i="2"/>
  <c r="BM220" i="2" s="1"/>
  <c r="AZ220" i="2"/>
  <c r="BL220" i="2" s="1"/>
  <c r="AY220" i="2"/>
  <c r="BK220" i="2" s="1"/>
  <c r="AX220" i="2"/>
  <c r="AW220" i="2"/>
  <c r="BI220" i="2" s="1"/>
  <c r="AJ220" i="2"/>
  <c r="U220" i="2"/>
  <c r="I220" i="2"/>
  <c r="G220" i="2"/>
  <c r="H220" i="2" s="1"/>
  <c r="BG219" i="2"/>
  <c r="BS219" i="2" s="1"/>
  <c r="BF219" i="2"/>
  <c r="BR219" i="2" s="1"/>
  <c r="BE219" i="2"/>
  <c r="BQ219" i="2" s="1"/>
  <c r="BD219" i="2"/>
  <c r="BP219" i="2" s="1"/>
  <c r="BC219" i="2"/>
  <c r="BO219" i="2" s="1"/>
  <c r="BB219" i="2"/>
  <c r="BN219" i="2" s="1"/>
  <c r="BA219" i="2"/>
  <c r="BM219" i="2" s="1"/>
  <c r="AZ219" i="2"/>
  <c r="BL219" i="2" s="1"/>
  <c r="AY219" i="2"/>
  <c r="BK219" i="2" s="1"/>
  <c r="AX219" i="2"/>
  <c r="BJ219" i="2" s="1"/>
  <c r="AW219" i="2"/>
  <c r="BI219" i="2" s="1"/>
  <c r="AJ219" i="2"/>
  <c r="U219" i="2"/>
  <c r="I219" i="2"/>
  <c r="G219" i="2"/>
  <c r="H219" i="2" s="1"/>
  <c r="BG218" i="2"/>
  <c r="BF218" i="2"/>
  <c r="BR218" i="2" s="1"/>
  <c r="BE218" i="2"/>
  <c r="BQ218" i="2" s="1"/>
  <c r="CD218" i="2" s="1"/>
  <c r="BD218" i="2"/>
  <c r="BP218" i="2" s="1"/>
  <c r="BC218" i="2"/>
  <c r="BO218" i="2" s="1"/>
  <c r="BB218" i="2"/>
  <c r="BN218" i="2" s="1"/>
  <c r="BA218" i="2"/>
  <c r="BM218" i="2" s="1"/>
  <c r="AZ218" i="2"/>
  <c r="BL218" i="2" s="1"/>
  <c r="AY218" i="2"/>
  <c r="BK218" i="2" s="1"/>
  <c r="AX218" i="2"/>
  <c r="BJ218" i="2" s="1"/>
  <c r="AW218" i="2"/>
  <c r="BI218" i="2" s="1"/>
  <c r="AJ218" i="2"/>
  <c r="U218" i="2"/>
  <c r="I218" i="2"/>
  <c r="G218" i="2"/>
  <c r="H218" i="2" s="1"/>
  <c r="BG217" i="2"/>
  <c r="BF217" i="2"/>
  <c r="BR217" i="2" s="1"/>
  <c r="BE217" i="2"/>
  <c r="BQ217" i="2" s="1"/>
  <c r="BD217" i="2"/>
  <c r="BP217" i="2" s="1"/>
  <c r="BC217" i="2"/>
  <c r="BO217" i="2" s="1"/>
  <c r="BB217" i="2"/>
  <c r="BN217" i="2" s="1"/>
  <c r="BA217" i="2"/>
  <c r="BM217" i="2" s="1"/>
  <c r="AZ217" i="2"/>
  <c r="BL217" i="2" s="1"/>
  <c r="AY217" i="2"/>
  <c r="BK217" i="2" s="1"/>
  <c r="AX217" i="2"/>
  <c r="BJ217" i="2" s="1"/>
  <c r="AW217" i="2"/>
  <c r="BI217" i="2" s="1"/>
  <c r="AJ217" i="2"/>
  <c r="U217" i="2"/>
  <c r="I217" i="2"/>
  <c r="G217" i="2"/>
  <c r="H217" i="2" s="1"/>
  <c r="BG216" i="2"/>
  <c r="BS216" i="2" s="1"/>
  <c r="BF216" i="2"/>
  <c r="BR216" i="2" s="1"/>
  <c r="BE216" i="2"/>
  <c r="BQ216" i="2" s="1"/>
  <c r="BD216" i="2"/>
  <c r="BP216" i="2" s="1"/>
  <c r="BC216" i="2"/>
  <c r="BO216" i="2" s="1"/>
  <c r="BB216" i="2"/>
  <c r="BN216" i="2" s="1"/>
  <c r="BA216" i="2"/>
  <c r="BM216" i="2" s="1"/>
  <c r="AZ216" i="2"/>
  <c r="BL216" i="2" s="1"/>
  <c r="AY216" i="2"/>
  <c r="BK216" i="2" s="1"/>
  <c r="AX216" i="2"/>
  <c r="BJ216" i="2" s="1"/>
  <c r="AW216" i="2"/>
  <c r="BI216" i="2" s="1"/>
  <c r="AJ216" i="2"/>
  <c r="U216" i="2"/>
  <c r="I216" i="2"/>
  <c r="G216" i="2"/>
  <c r="H216" i="2" s="1"/>
  <c r="BG215" i="2"/>
  <c r="BF215" i="2"/>
  <c r="BR215" i="2" s="1"/>
  <c r="BE215" i="2"/>
  <c r="BQ215" i="2" s="1"/>
  <c r="BD215" i="2"/>
  <c r="BP215" i="2" s="1"/>
  <c r="BC215" i="2"/>
  <c r="BO215" i="2" s="1"/>
  <c r="BB215" i="2"/>
  <c r="BN215" i="2" s="1"/>
  <c r="BA215" i="2"/>
  <c r="BM215" i="2" s="1"/>
  <c r="AZ215" i="2"/>
  <c r="BL215" i="2" s="1"/>
  <c r="AY215" i="2"/>
  <c r="BK215" i="2" s="1"/>
  <c r="AX215" i="2"/>
  <c r="BJ215" i="2" s="1"/>
  <c r="AW215" i="2"/>
  <c r="BI215" i="2" s="1"/>
  <c r="AJ215" i="2"/>
  <c r="U215" i="2"/>
  <c r="I215" i="2"/>
  <c r="G215" i="2"/>
  <c r="H215" i="2" s="1"/>
  <c r="BG214" i="2"/>
  <c r="BF214" i="2"/>
  <c r="BR214" i="2" s="1"/>
  <c r="BE214" i="2"/>
  <c r="BQ214" i="2" s="1"/>
  <c r="CD214" i="2" s="1"/>
  <c r="BD214" i="2"/>
  <c r="BP214" i="2" s="1"/>
  <c r="BC214" i="2"/>
  <c r="BO214" i="2" s="1"/>
  <c r="BB214" i="2"/>
  <c r="BN214" i="2" s="1"/>
  <c r="BA214" i="2"/>
  <c r="BM214" i="2" s="1"/>
  <c r="AZ214" i="2"/>
  <c r="BL214" i="2" s="1"/>
  <c r="AY214" i="2"/>
  <c r="BK214" i="2" s="1"/>
  <c r="AX214" i="2"/>
  <c r="BJ214" i="2" s="1"/>
  <c r="AW214" i="2"/>
  <c r="BI214" i="2" s="1"/>
  <c r="AJ214" i="2"/>
  <c r="U214" i="2"/>
  <c r="I214" i="2"/>
  <c r="G214" i="2"/>
  <c r="H214" i="2" s="1"/>
  <c r="BG213" i="2"/>
  <c r="BS213" i="2" s="1"/>
  <c r="BF213" i="2"/>
  <c r="BR213" i="2" s="1"/>
  <c r="BE213" i="2"/>
  <c r="BQ213" i="2" s="1"/>
  <c r="CD213" i="2" s="1"/>
  <c r="BD213" i="2"/>
  <c r="BP213" i="2" s="1"/>
  <c r="BC213" i="2"/>
  <c r="BO213" i="2" s="1"/>
  <c r="BB213" i="2"/>
  <c r="BN213" i="2" s="1"/>
  <c r="BA213" i="2"/>
  <c r="BM213" i="2" s="1"/>
  <c r="AZ213" i="2"/>
  <c r="BL213" i="2" s="1"/>
  <c r="AY213" i="2"/>
  <c r="BK213" i="2" s="1"/>
  <c r="AX213" i="2"/>
  <c r="BJ213" i="2" s="1"/>
  <c r="AW213" i="2"/>
  <c r="BI213" i="2" s="1"/>
  <c r="AJ213" i="2"/>
  <c r="U213" i="2"/>
  <c r="I213" i="2"/>
  <c r="G213" i="2"/>
  <c r="H213" i="2" s="1"/>
  <c r="BG212" i="2"/>
  <c r="BS212" i="2" s="1"/>
  <c r="BF212" i="2"/>
  <c r="BR212" i="2" s="1"/>
  <c r="BE212" i="2"/>
  <c r="BQ212" i="2" s="1"/>
  <c r="CD212" i="2" s="1"/>
  <c r="BD212" i="2"/>
  <c r="BP212" i="2" s="1"/>
  <c r="BC212" i="2"/>
  <c r="BO212" i="2" s="1"/>
  <c r="BB212" i="2"/>
  <c r="BN212" i="2" s="1"/>
  <c r="BA212" i="2"/>
  <c r="BM212" i="2" s="1"/>
  <c r="AZ212" i="2"/>
  <c r="BL212" i="2" s="1"/>
  <c r="AY212" i="2"/>
  <c r="BK212" i="2" s="1"/>
  <c r="AX212" i="2"/>
  <c r="BJ212" i="2" s="1"/>
  <c r="AW212" i="2"/>
  <c r="BI212" i="2" s="1"/>
  <c r="AJ212" i="2"/>
  <c r="U212" i="2"/>
  <c r="I212" i="2"/>
  <c r="G212" i="2"/>
  <c r="H212" i="2" s="1"/>
  <c r="BG211" i="2"/>
  <c r="BS211" i="2" s="1"/>
  <c r="BF211" i="2"/>
  <c r="BR211" i="2" s="1"/>
  <c r="BE211" i="2"/>
  <c r="BQ211" i="2" s="1"/>
  <c r="BD211" i="2"/>
  <c r="BP211" i="2" s="1"/>
  <c r="BC211" i="2"/>
  <c r="BO211" i="2" s="1"/>
  <c r="BB211" i="2"/>
  <c r="BN211" i="2" s="1"/>
  <c r="BA211" i="2"/>
  <c r="BM211" i="2" s="1"/>
  <c r="AZ211" i="2"/>
  <c r="BL211" i="2" s="1"/>
  <c r="AY211" i="2"/>
  <c r="BK211" i="2" s="1"/>
  <c r="AX211" i="2"/>
  <c r="BJ211" i="2" s="1"/>
  <c r="AW211" i="2"/>
  <c r="BI211" i="2" s="1"/>
  <c r="AJ211" i="2"/>
  <c r="U211" i="2"/>
  <c r="I211" i="2"/>
  <c r="G211" i="2"/>
  <c r="H211" i="2" s="1"/>
  <c r="BG210" i="2"/>
  <c r="BF210" i="2"/>
  <c r="BR210" i="2" s="1"/>
  <c r="BE210" i="2"/>
  <c r="BQ210" i="2" s="1"/>
  <c r="BD210" i="2"/>
  <c r="BP210" i="2" s="1"/>
  <c r="BC210" i="2"/>
  <c r="BO210" i="2" s="1"/>
  <c r="BB210" i="2"/>
  <c r="BN210" i="2" s="1"/>
  <c r="BA210" i="2"/>
  <c r="BM210" i="2" s="1"/>
  <c r="AZ210" i="2"/>
  <c r="BL210" i="2" s="1"/>
  <c r="AY210" i="2"/>
  <c r="BK210" i="2" s="1"/>
  <c r="AX210" i="2"/>
  <c r="BJ210" i="2" s="1"/>
  <c r="AW210" i="2"/>
  <c r="BI210" i="2" s="1"/>
  <c r="AJ210" i="2"/>
  <c r="U210" i="2"/>
  <c r="I210" i="2"/>
  <c r="G210" i="2"/>
  <c r="H210" i="2" s="1"/>
  <c r="BG209" i="2"/>
  <c r="BS209" i="2" s="1"/>
  <c r="BF209" i="2"/>
  <c r="BR209" i="2" s="1"/>
  <c r="BE209" i="2"/>
  <c r="BQ209" i="2" s="1"/>
  <c r="BD209" i="2"/>
  <c r="BP209" i="2" s="1"/>
  <c r="BC209" i="2"/>
  <c r="BO209" i="2" s="1"/>
  <c r="BB209" i="2"/>
  <c r="BN209" i="2" s="1"/>
  <c r="BA209" i="2"/>
  <c r="BM209" i="2" s="1"/>
  <c r="AZ209" i="2"/>
  <c r="BL209" i="2" s="1"/>
  <c r="AY209" i="2"/>
  <c r="BK209" i="2" s="1"/>
  <c r="AX209" i="2"/>
  <c r="BJ209" i="2" s="1"/>
  <c r="AW209" i="2"/>
  <c r="BI209" i="2" s="1"/>
  <c r="V209" i="2"/>
  <c r="U209" i="2"/>
  <c r="I209" i="2"/>
  <c r="G209" i="2"/>
  <c r="H209" i="2" s="1"/>
  <c r="BG208" i="2"/>
  <c r="BF208" i="2"/>
  <c r="BR208" i="2" s="1"/>
  <c r="BE208" i="2"/>
  <c r="BQ208" i="2" s="1"/>
  <c r="BD208" i="2"/>
  <c r="BP208" i="2" s="1"/>
  <c r="BC208" i="2"/>
  <c r="BO208" i="2" s="1"/>
  <c r="BB208" i="2"/>
  <c r="BN208" i="2" s="1"/>
  <c r="BA208" i="2"/>
  <c r="BM208" i="2" s="1"/>
  <c r="AZ208" i="2"/>
  <c r="BL208" i="2" s="1"/>
  <c r="AY208" i="2"/>
  <c r="BK208" i="2" s="1"/>
  <c r="AX208" i="2"/>
  <c r="BJ208" i="2" s="1"/>
  <c r="AW208" i="2"/>
  <c r="BI208" i="2" s="1"/>
  <c r="V208" i="2"/>
  <c r="U208" i="2"/>
  <c r="I208" i="2"/>
  <c r="G208" i="2"/>
  <c r="H208" i="2" s="1"/>
  <c r="BG207" i="2"/>
  <c r="BS207" i="2" s="1"/>
  <c r="BF207" i="2"/>
  <c r="BR207" i="2" s="1"/>
  <c r="BE207" i="2"/>
  <c r="BQ207" i="2" s="1"/>
  <c r="BD207" i="2"/>
  <c r="BP207" i="2" s="1"/>
  <c r="BC207" i="2"/>
  <c r="BO207" i="2" s="1"/>
  <c r="BB207" i="2"/>
  <c r="BN207" i="2" s="1"/>
  <c r="BA207" i="2"/>
  <c r="BM207" i="2" s="1"/>
  <c r="AZ207" i="2"/>
  <c r="BL207" i="2" s="1"/>
  <c r="AY207" i="2"/>
  <c r="BK207" i="2" s="1"/>
  <c r="AX207" i="2"/>
  <c r="BJ207" i="2" s="1"/>
  <c r="AW207" i="2"/>
  <c r="BI207" i="2" s="1"/>
  <c r="V207" i="2"/>
  <c r="U207" i="2"/>
  <c r="I207" i="2"/>
  <c r="G207" i="2"/>
  <c r="H207" i="2" s="1"/>
  <c r="BG206" i="2"/>
  <c r="BF206" i="2"/>
  <c r="BR206" i="2" s="1"/>
  <c r="BE206" i="2"/>
  <c r="BQ206" i="2" s="1"/>
  <c r="CD206" i="2" s="1"/>
  <c r="BD206" i="2"/>
  <c r="BP206" i="2" s="1"/>
  <c r="BC206" i="2"/>
  <c r="BO206" i="2" s="1"/>
  <c r="BB206" i="2"/>
  <c r="BN206" i="2" s="1"/>
  <c r="BA206" i="2"/>
  <c r="BM206" i="2" s="1"/>
  <c r="AZ206" i="2"/>
  <c r="BL206" i="2" s="1"/>
  <c r="AY206" i="2"/>
  <c r="BK206" i="2" s="1"/>
  <c r="AX206" i="2"/>
  <c r="BJ206" i="2" s="1"/>
  <c r="AW206" i="2"/>
  <c r="BI206" i="2" s="1"/>
  <c r="V206" i="2"/>
  <c r="U206" i="2"/>
  <c r="I206" i="2"/>
  <c r="G206" i="2"/>
  <c r="H206" i="2" s="1"/>
  <c r="BG205" i="2"/>
  <c r="BS205" i="2" s="1"/>
  <c r="BF205" i="2"/>
  <c r="BR205" i="2" s="1"/>
  <c r="BE205" i="2"/>
  <c r="BQ205" i="2" s="1"/>
  <c r="CD205" i="2" s="1"/>
  <c r="BD205" i="2"/>
  <c r="BP205" i="2" s="1"/>
  <c r="BC205" i="2"/>
  <c r="BO205" i="2" s="1"/>
  <c r="BB205" i="2"/>
  <c r="BN205" i="2" s="1"/>
  <c r="BA205" i="2"/>
  <c r="BM205" i="2" s="1"/>
  <c r="AZ205" i="2"/>
  <c r="BL205" i="2" s="1"/>
  <c r="AY205" i="2"/>
  <c r="BK205" i="2" s="1"/>
  <c r="AX205" i="2"/>
  <c r="BJ205" i="2" s="1"/>
  <c r="AW205" i="2"/>
  <c r="BI205" i="2" s="1"/>
  <c r="V205" i="2"/>
  <c r="U205" i="2"/>
  <c r="I205" i="2"/>
  <c r="G205" i="2"/>
  <c r="H205" i="2" s="1"/>
  <c r="BG204" i="2"/>
  <c r="BF204" i="2"/>
  <c r="BR204" i="2" s="1"/>
  <c r="BE204" i="2"/>
  <c r="BQ204" i="2" s="1"/>
  <c r="CD204" i="2" s="1"/>
  <c r="BD204" i="2"/>
  <c r="BP204" i="2" s="1"/>
  <c r="BC204" i="2"/>
  <c r="BO204" i="2" s="1"/>
  <c r="BB204" i="2"/>
  <c r="BN204" i="2" s="1"/>
  <c r="BA204" i="2"/>
  <c r="BM204" i="2" s="1"/>
  <c r="AZ204" i="2"/>
  <c r="BL204" i="2" s="1"/>
  <c r="AY204" i="2"/>
  <c r="BK204" i="2" s="1"/>
  <c r="AX204" i="2"/>
  <c r="BJ204" i="2" s="1"/>
  <c r="AW204" i="2"/>
  <c r="BI204" i="2" s="1"/>
  <c r="V204" i="2"/>
  <c r="U204" i="2"/>
  <c r="I204" i="2"/>
  <c r="G204" i="2"/>
  <c r="H204" i="2" s="1"/>
  <c r="BG203" i="2"/>
  <c r="BS203" i="2" s="1"/>
  <c r="BF203" i="2"/>
  <c r="BR203" i="2" s="1"/>
  <c r="BE203" i="2"/>
  <c r="BQ203" i="2" s="1"/>
  <c r="BD203" i="2"/>
  <c r="BP203" i="2" s="1"/>
  <c r="BC203" i="2"/>
  <c r="BO203" i="2" s="1"/>
  <c r="BB203" i="2"/>
  <c r="BN203" i="2" s="1"/>
  <c r="BA203" i="2"/>
  <c r="BM203" i="2" s="1"/>
  <c r="AZ203" i="2"/>
  <c r="BL203" i="2" s="1"/>
  <c r="AY203" i="2"/>
  <c r="BK203" i="2" s="1"/>
  <c r="AX203" i="2"/>
  <c r="BJ203" i="2" s="1"/>
  <c r="AW203" i="2"/>
  <c r="BI203" i="2" s="1"/>
  <c r="V203" i="2"/>
  <c r="U203" i="2"/>
  <c r="I203" i="2"/>
  <c r="G203" i="2"/>
  <c r="H203" i="2" s="1"/>
  <c r="BG202" i="2"/>
  <c r="BF202" i="2"/>
  <c r="BR202" i="2" s="1"/>
  <c r="BE202" i="2"/>
  <c r="BQ202" i="2" s="1"/>
  <c r="CD202" i="2" s="1"/>
  <c r="BD202" i="2"/>
  <c r="BP202" i="2" s="1"/>
  <c r="BC202" i="2"/>
  <c r="BO202" i="2" s="1"/>
  <c r="BB202" i="2"/>
  <c r="BN202" i="2" s="1"/>
  <c r="BA202" i="2"/>
  <c r="BM202" i="2" s="1"/>
  <c r="AZ202" i="2"/>
  <c r="BL202" i="2" s="1"/>
  <c r="AY202" i="2"/>
  <c r="BK202" i="2" s="1"/>
  <c r="AX202" i="2"/>
  <c r="BJ202" i="2" s="1"/>
  <c r="AW202" i="2"/>
  <c r="BI202" i="2" s="1"/>
  <c r="V202" i="2"/>
  <c r="U202" i="2"/>
  <c r="I202" i="2"/>
  <c r="G202" i="2"/>
  <c r="H202" i="2" s="1"/>
  <c r="BG201" i="2"/>
  <c r="BS201" i="2" s="1"/>
  <c r="BF201" i="2"/>
  <c r="BR201" i="2" s="1"/>
  <c r="BE201" i="2"/>
  <c r="BQ201" i="2" s="1"/>
  <c r="BD201" i="2"/>
  <c r="BP201" i="2" s="1"/>
  <c r="BC201" i="2"/>
  <c r="BO201" i="2" s="1"/>
  <c r="BB201" i="2"/>
  <c r="BN201" i="2" s="1"/>
  <c r="BA201" i="2"/>
  <c r="BM201" i="2" s="1"/>
  <c r="AZ201" i="2"/>
  <c r="BL201" i="2" s="1"/>
  <c r="AY201" i="2"/>
  <c r="BK201" i="2" s="1"/>
  <c r="AX201" i="2"/>
  <c r="BJ201" i="2" s="1"/>
  <c r="AW201" i="2"/>
  <c r="BI201" i="2" s="1"/>
  <c r="V201" i="2"/>
  <c r="U201" i="2"/>
  <c r="I201" i="2"/>
  <c r="G201" i="2"/>
  <c r="H201" i="2" s="1"/>
  <c r="BG200" i="2"/>
  <c r="BF200" i="2"/>
  <c r="BR200" i="2" s="1"/>
  <c r="BE200" i="2"/>
  <c r="BQ200" i="2" s="1"/>
  <c r="BD200" i="2"/>
  <c r="BP200" i="2" s="1"/>
  <c r="BC200" i="2"/>
  <c r="BO200" i="2" s="1"/>
  <c r="BB200" i="2"/>
  <c r="BN200" i="2" s="1"/>
  <c r="BA200" i="2"/>
  <c r="BM200" i="2" s="1"/>
  <c r="AZ200" i="2"/>
  <c r="BL200" i="2" s="1"/>
  <c r="AY200" i="2"/>
  <c r="BK200" i="2" s="1"/>
  <c r="AX200" i="2"/>
  <c r="BJ200" i="2" s="1"/>
  <c r="AW200" i="2"/>
  <c r="BI200" i="2" s="1"/>
  <c r="V200" i="2"/>
  <c r="U200" i="2"/>
  <c r="I200" i="2"/>
  <c r="G200" i="2"/>
  <c r="H200" i="2" s="1"/>
  <c r="BG199" i="2"/>
  <c r="BS199" i="2" s="1"/>
  <c r="BF199" i="2"/>
  <c r="BR199" i="2" s="1"/>
  <c r="BE199" i="2"/>
  <c r="BQ199" i="2" s="1"/>
  <c r="BD199" i="2"/>
  <c r="BP199" i="2" s="1"/>
  <c r="BC199" i="2"/>
  <c r="BO199" i="2" s="1"/>
  <c r="BB199" i="2"/>
  <c r="BN199" i="2" s="1"/>
  <c r="BA199" i="2"/>
  <c r="BM199" i="2" s="1"/>
  <c r="AZ199" i="2"/>
  <c r="BL199" i="2" s="1"/>
  <c r="AY199" i="2"/>
  <c r="BK199" i="2" s="1"/>
  <c r="AX199" i="2"/>
  <c r="BJ199" i="2" s="1"/>
  <c r="AW199" i="2"/>
  <c r="BI199" i="2" s="1"/>
  <c r="V199" i="2"/>
  <c r="U199" i="2"/>
  <c r="I199" i="2"/>
  <c r="G199" i="2"/>
  <c r="H199" i="2" s="1"/>
  <c r="BG198" i="2"/>
  <c r="BS198" i="2" s="1"/>
  <c r="BF198" i="2"/>
  <c r="BR198" i="2" s="1"/>
  <c r="BE198" i="2"/>
  <c r="BQ198" i="2" s="1"/>
  <c r="CD198" i="2" s="1"/>
  <c r="BD198" i="2"/>
  <c r="BP198" i="2" s="1"/>
  <c r="BC198" i="2"/>
  <c r="BO198" i="2" s="1"/>
  <c r="BB198" i="2"/>
  <c r="BN198" i="2" s="1"/>
  <c r="BA198" i="2"/>
  <c r="BM198" i="2" s="1"/>
  <c r="AZ198" i="2"/>
  <c r="BL198" i="2" s="1"/>
  <c r="AY198" i="2"/>
  <c r="BK198" i="2" s="1"/>
  <c r="AX198" i="2"/>
  <c r="BJ198" i="2" s="1"/>
  <c r="AW198" i="2"/>
  <c r="BI198" i="2" s="1"/>
  <c r="V198" i="2"/>
  <c r="U198" i="2"/>
  <c r="I198" i="2"/>
  <c r="G198" i="2"/>
  <c r="H198" i="2" s="1"/>
  <c r="BG197" i="2"/>
  <c r="BS197" i="2" s="1"/>
  <c r="BF197" i="2"/>
  <c r="BR197" i="2" s="1"/>
  <c r="BE197" i="2"/>
  <c r="BQ197" i="2" s="1"/>
  <c r="CD197" i="2" s="1"/>
  <c r="BD197" i="2"/>
  <c r="BP197" i="2" s="1"/>
  <c r="BC197" i="2"/>
  <c r="BO197" i="2" s="1"/>
  <c r="BB197" i="2"/>
  <c r="BN197" i="2" s="1"/>
  <c r="BA197" i="2"/>
  <c r="BM197" i="2" s="1"/>
  <c r="AZ197" i="2"/>
  <c r="BL197" i="2" s="1"/>
  <c r="AY197" i="2"/>
  <c r="BK197" i="2" s="1"/>
  <c r="AX197" i="2"/>
  <c r="BJ197" i="2" s="1"/>
  <c r="AW197" i="2"/>
  <c r="BI197" i="2" s="1"/>
  <c r="V197" i="2"/>
  <c r="U197" i="2"/>
  <c r="I197" i="2"/>
  <c r="G197" i="2"/>
  <c r="H197" i="2" s="1"/>
  <c r="BG196" i="2"/>
  <c r="BF196" i="2"/>
  <c r="BR196" i="2" s="1"/>
  <c r="BE196" i="2"/>
  <c r="BQ196" i="2" s="1"/>
  <c r="CD196" i="2" s="1"/>
  <c r="BD196" i="2"/>
  <c r="BP196" i="2" s="1"/>
  <c r="BC196" i="2"/>
  <c r="BO196" i="2" s="1"/>
  <c r="BB196" i="2"/>
  <c r="BN196" i="2" s="1"/>
  <c r="BA196" i="2"/>
  <c r="BM196" i="2" s="1"/>
  <c r="AZ196" i="2"/>
  <c r="BL196" i="2" s="1"/>
  <c r="AY196" i="2"/>
  <c r="BK196" i="2" s="1"/>
  <c r="AX196" i="2"/>
  <c r="BJ196" i="2" s="1"/>
  <c r="AW196" i="2"/>
  <c r="BI196" i="2" s="1"/>
  <c r="V196" i="2"/>
  <c r="U196" i="2"/>
  <c r="I196" i="2"/>
  <c r="G196" i="2"/>
  <c r="H196" i="2" s="1"/>
  <c r="BG195" i="2"/>
  <c r="BS195" i="2" s="1"/>
  <c r="BF195" i="2"/>
  <c r="BR195" i="2" s="1"/>
  <c r="BE195" i="2"/>
  <c r="BQ195" i="2" s="1"/>
  <c r="BD195" i="2"/>
  <c r="BP195" i="2" s="1"/>
  <c r="BC195" i="2"/>
  <c r="BO195" i="2" s="1"/>
  <c r="BB195" i="2"/>
  <c r="BN195" i="2" s="1"/>
  <c r="BA195" i="2"/>
  <c r="BM195" i="2" s="1"/>
  <c r="AZ195" i="2"/>
  <c r="BL195" i="2" s="1"/>
  <c r="AY195" i="2"/>
  <c r="BK195" i="2" s="1"/>
  <c r="AX195" i="2"/>
  <c r="BJ195" i="2" s="1"/>
  <c r="AW195" i="2"/>
  <c r="BI195" i="2" s="1"/>
  <c r="V195" i="2"/>
  <c r="U195" i="2"/>
  <c r="I195" i="2"/>
  <c r="G195" i="2"/>
  <c r="H195" i="2" s="1"/>
  <c r="BG194" i="2"/>
  <c r="BF194" i="2"/>
  <c r="BR194" i="2" s="1"/>
  <c r="BE194" i="2"/>
  <c r="BQ194" i="2" s="1"/>
  <c r="CD194" i="2" s="1"/>
  <c r="BD194" i="2"/>
  <c r="BP194" i="2" s="1"/>
  <c r="BC194" i="2"/>
  <c r="BO194" i="2" s="1"/>
  <c r="BB194" i="2"/>
  <c r="BN194" i="2" s="1"/>
  <c r="BA194" i="2"/>
  <c r="BM194" i="2" s="1"/>
  <c r="AZ194" i="2"/>
  <c r="BL194" i="2" s="1"/>
  <c r="AY194" i="2"/>
  <c r="BK194" i="2" s="1"/>
  <c r="AX194" i="2"/>
  <c r="BJ194" i="2" s="1"/>
  <c r="AW194" i="2"/>
  <c r="BI194" i="2" s="1"/>
  <c r="V194" i="2"/>
  <c r="U194" i="2"/>
  <c r="I194" i="2"/>
  <c r="G194" i="2"/>
  <c r="H194" i="2" s="1"/>
  <c r="BG193" i="2"/>
  <c r="BS193" i="2" s="1"/>
  <c r="BF193" i="2"/>
  <c r="BR193" i="2" s="1"/>
  <c r="BE193" i="2"/>
  <c r="BQ193" i="2" s="1"/>
  <c r="BD193" i="2"/>
  <c r="BP193" i="2" s="1"/>
  <c r="BC193" i="2"/>
  <c r="BO193" i="2" s="1"/>
  <c r="BB193" i="2"/>
  <c r="BN193" i="2" s="1"/>
  <c r="BA193" i="2"/>
  <c r="BM193" i="2" s="1"/>
  <c r="AZ193" i="2"/>
  <c r="BL193" i="2" s="1"/>
  <c r="AY193" i="2"/>
  <c r="BK193" i="2" s="1"/>
  <c r="AX193" i="2"/>
  <c r="BJ193" i="2" s="1"/>
  <c r="AW193" i="2"/>
  <c r="BI193" i="2" s="1"/>
  <c r="V193" i="2"/>
  <c r="U193" i="2"/>
  <c r="I193" i="2"/>
  <c r="G193" i="2"/>
  <c r="H193" i="2" s="1"/>
  <c r="BG192" i="2"/>
  <c r="BS192" i="2" s="1"/>
  <c r="BF192" i="2"/>
  <c r="BR192" i="2" s="1"/>
  <c r="BE192" i="2"/>
  <c r="BQ192" i="2" s="1"/>
  <c r="BD192" i="2"/>
  <c r="BP192" i="2" s="1"/>
  <c r="BC192" i="2"/>
  <c r="BO192" i="2" s="1"/>
  <c r="BB192" i="2"/>
  <c r="BN192" i="2" s="1"/>
  <c r="BA192" i="2"/>
  <c r="BM192" i="2" s="1"/>
  <c r="AZ192" i="2"/>
  <c r="BL192" i="2" s="1"/>
  <c r="AY192" i="2"/>
  <c r="BK192" i="2" s="1"/>
  <c r="AX192" i="2"/>
  <c r="BJ192" i="2" s="1"/>
  <c r="AW192" i="2"/>
  <c r="BI192" i="2" s="1"/>
  <c r="V192" i="2"/>
  <c r="U192" i="2"/>
  <c r="I192" i="2"/>
  <c r="G192" i="2"/>
  <c r="H192" i="2" s="1"/>
  <c r="BG191" i="2"/>
  <c r="BF191" i="2"/>
  <c r="BR191" i="2" s="1"/>
  <c r="BE191" i="2"/>
  <c r="BQ191" i="2" s="1"/>
  <c r="BD191" i="2"/>
  <c r="BP191" i="2" s="1"/>
  <c r="BC191" i="2"/>
  <c r="BO191" i="2" s="1"/>
  <c r="BB191" i="2"/>
  <c r="BN191" i="2" s="1"/>
  <c r="BA191" i="2"/>
  <c r="BM191" i="2" s="1"/>
  <c r="AZ191" i="2"/>
  <c r="BL191" i="2" s="1"/>
  <c r="AY191" i="2"/>
  <c r="BK191" i="2" s="1"/>
  <c r="AX191" i="2"/>
  <c r="BJ191" i="2" s="1"/>
  <c r="AW191" i="2"/>
  <c r="BI191" i="2" s="1"/>
  <c r="V191" i="2"/>
  <c r="U191" i="2"/>
  <c r="I191" i="2"/>
  <c r="G191" i="2"/>
  <c r="H191" i="2" s="1"/>
  <c r="BG190" i="2"/>
  <c r="BS190" i="2" s="1"/>
  <c r="BF190" i="2"/>
  <c r="BR190" i="2" s="1"/>
  <c r="BE190" i="2"/>
  <c r="BQ190" i="2" s="1"/>
  <c r="CD190" i="2" s="1"/>
  <c r="BD190" i="2"/>
  <c r="BP190" i="2" s="1"/>
  <c r="BC190" i="2"/>
  <c r="BO190" i="2" s="1"/>
  <c r="BB190" i="2"/>
  <c r="BN190" i="2" s="1"/>
  <c r="BA190" i="2"/>
  <c r="BM190" i="2" s="1"/>
  <c r="AZ190" i="2"/>
  <c r="BL190" i="2" s="1"/>
  <c r="AY190" i="2"/>
  <c r="BK190" i="2" s="1"/>
  <c r="AX190" i="2"/>
  <c r="BJ190" i="2" s="1"/>
  <c r="AW190" i="2"/>
  <c r="BI190" i="2" s="1"/>
  <c r="V190" i="2"/>
  <c r="U190" i="2"/>
  <c r="I190" i="2"/>
  <c r="G190" i="2"/>
  <c r="H190" i="2" s="1"/>
  <c r="BG189" i="2"/>
  <c r="BF189" i="2"/>
  <c r="BR189" i="2" s="1"/>
  <c r="BE189" i="2"/>
  <c r="BQ189" i="2" s="1"/>
  <c r="CD189" i="2" s="1"/>
  <c r="BD189" i="2"/>
  <c r="BP189" i="2" s="1"/>
  <c r="BC189" i="2"/>
  <c r="BO189" i="2" s="1"/>
  <c r="BB189" i="2"/>
  <c r="BN189" i="2" s="1"/>
  <c r="BA189" i="2"/>
  <c r="BM189" i="2" s="1"/>
  <c r="AZ189" i="2"/>
  <c r="BL189" i="2" s="1"/>
  <c r="AY189" i="2"/>
  <c r="BK189" i="2" s="1"/>
  <c r="AX189" i="2"/>
  <c r="BJ189" i="2" s="1"/>
  <c r="AW189" i="2"/>
  <c r="BI189" i="2" s="1"/>
  <c r="V189" i="2"/>
  <c r="U189" i="2"/>
  <c r="I189" i="2"/>
  <c r="G189" i="2"/>
  <c r="H189" i="2" s="1"/>
  <c r="BG188" i="2"/>
  <c r="BF188" i="2"/>
  <c r="BR188" i="2" s="1"/>
  <c r="BE188" i="2"/>
  <c r="BQ188" i="2" s="1"/>
  <c r="BD188" i="2"/>
  <c r="BP188" i="2" s="1"/>
  <c r="BC188" i="2"/>
  <c r="BO188" i="2" s="1"/>
  <c r="BB188" i="2"/>
  <c r="BN188" i="2" s="1"/>
  <c r="BA188" i="2"/>
  <c r="BM188" i="2" s="1"/>
  <c r="AZ188" i="2"/>
  <c r="BL188" i="2" s="1"/>
  <c r="AY188" i="2"/>
  <c r="BK188" i="2" s="1"/>
  <c r="AX188" i="2"/>
  <c r="BJ188" i="2" s="1"/>
  <c r="AW188" i="2"/>
  <c r="BI188" i="2" s="1"/>
  <c r="V188" i="2"/>
  <c r="U188" i="2"/>
  <c r="I188" i="2"/>
  <c r="G188" i="2"/>
  <c r="H188" i="2" s="1"/>
  <c r="BG187" i="2"/>
  <c r="BF187" i="2"/>
  <c r="BR187" i="2" s="1"/>
  <c r="BE187" i="2"/>
  <c r="BQ187" i="2" s="1"/>
  <c r="BD187" i="2"/>
  <c r="BP187" i="2" s="1"/>
  <c r="BC187" i="2"/>
  <c r="BO187" i="2" s="1"/>
  <c r="BB187" i="2"/>
  <c r="BN187" i="2" s="1"/>
  <c r="BA187" i="2"/>
  <c r="BM187" i="2" s="1"/>
  <c r="AZ187" i="2"/>
  <c r="BL187" i="2" s="1"/>
  <c r="AY187" i="2"/>
  <c r="BK187" i="2" s="1"/>
  <c r="AX187" i="2"/>
  <c r="BJ187" i="2" s="1"/>
  <c r="AW187" i="2"/>
  <c r="BI187" i="2" s="1"/>
  <c r="V187" i="2"/>
  <c r="U187" i="2"/>
  <c r="I187" i="2"/>
  <c r="G187" i="2"/>
  <c r="H187" i="2" s="1"/>
  <c r="BG186" i="2"/>
  <c r="BF186" i="2"/>
  <c r="BR186" i="2" s="1"/>
  <c r="BE186" i="2"/>
  <c r="BQ186" i="2" s="1"/>
  <c r="CD186" i="2" s="1"/>
  <c r="BD186" i="2"/>
  <c r="BP186" i="2" s="1"/>
  <c r="BC186" i="2"/>
  <c r="BO186" i="2" s="1"/>
  <c r="BB186" i="2"/>
  <c r="BN186" i="2" s="1"/>
  <c r="BA186" i="2"/>
  <c r="BM186" i="2" s="1"/>
  <c r="AZ186" i="2"/>
  <c r="BL186" i="2" s="1"/>
  <c r="AY186" i="2"/>
  <c r="BK186" i="2" s="1"/>
  <c r="AX186" i="2"/>
  <c r="BJ186" i="2" s="1"/>
  <c r="AW186" i="2"/>
  <c r="BI186" i="2" s="1"/>
  <c r="V186" i="2"/>
  <c r="U186" i="2"/>
  <c r="I186" i="2"/>
  <c r="G186" i="2"/>
  <c r="H186" i="2" s="1"/>
  <c r="BG185" i="2"/>
  <c r="BF185" i="2"/>
  <c r="BR185" i="2" s="1"/>
  <c r="BE185" i="2"/>
  <c r="BQ185" i="2" s="1"/>
  <c r="BD185" i="2"/>
  <c r="BP185" i="2" s="1"/>
  <c r="BC185" i="2"/>
  <c r="BO185" i="2" s="1"/>
  <c r="BB185" i="2"/>
  <c r="BN185" i="2" s="1"/>
  <c r="BA185" i="2"/>
  <c r="BM185" i="2" s="1"/>
  <c r="AZ185" i="2"/>
  <c r="BL185" i="2" s="1"/>
  <c r="AY185" i="2"/>
  <c r="BK185" i="2" s="1"/>
  <c r="AX185" i="2"/>
  <c r="BJ185" i="2" s="1"/>
  <c r="AW185" i="2"/>
  <c r="BI185" i="2" s="1"/>
  <c r="V185" i="2"/>
  <c r="U185" i="2"/>
  <c r="I185" i="2"/>
  <c r="G185" i="2"/>
  <c r="H185" i="2" s="1"/>
  <c r="BG184" i="2"/>
  <c r="BF184" i="2"/>
  <c r="BR184" i="2" s="1"/>
  <c r="BE184" i="2"/>
  <c r="BQ184" i="2" s="1"/>
  <c r="BD184" i="2"/>
  <c r="BP184" i="2" s="1"/>
  <c r="BC184" i="2"/>
  <c r="BO184" i="2" s="1"/>
  <c r="BB184" i="2"/>
  <c r="BN184" i="2" s="1"/>
  <c r="BA184" i="2"/>
  <c r="BM184" i="2" s="1"/>
  <c r="AZ184" i="2"/>
  <c r="BL184" i="2" s="1"/>
  <c r="AY184" i="2"/>
  <c r="BK184" i="2" s="1"/>
  <c r="AX184" i="2"/>
  <c r="BJ184" i="2" s="1"/>
  <c r="AW184" i="2"/>
  <c r="BI184" i="2" s="1"/>
  <c r="V184" i="2"/>
  <c r="U184" i="2"/>
  <c r="I184" i="2"/>
  <c r="G184" i="2"/>
  <c r="H184" i="2" s="1"/>
  <c r="BG183" i="2"/>
  <c r="BF183" i="2"/>
  <c r="BR183" i="2" s="1"/>
  <c r="BE183" i="2"/>
  <c r="BQ183" i="2" s="1"/>
  <c r="BD183" i="2"/>
  <c r="BP183" i="2" s="1"/>
  <c r="BC183" i="2"/>
  <c r="BO183" i="2" s="1"/>
  <c r="BB183" i="2"/>
  <c r="BN183" i="2" s="1"/>
  <c r="BA183" i="2"/>
  <c r="BM183" i="2" s="1"/>
  <c r="AZ183" i="2"/>
  <c r="BL183" i="2" s="1"/>
  <c r="AY183" i="2"/>
  <c r="BK183" i="2" s="1"/>
  <c r="AX183" i="2"/>
  <c r="BJ183" i="2" s="1"/>
  <c r="AW183" i="2"/>
  <c r="BI183" i="2" s="1"/>
  <c r="V183" i="2"/>
  <c r="U183" i="2"/>
  <c r="I183" i="2"/>
  <c r="G183" i="2"/>
  <c r="H183" i="2" s="1"/>
  <c r="BG182" i="2"/>
  <c r="BS182" i="2" s="1"/>
  <c r="BF182" i="2"/>
  <c r="BR182" i="2" s="1"/>
  <c r="BE182" i="2"/>
  <c r="BQ182" i="2" s="1"/>
  <c r="BD182" i="2"/>
  <c r="BP182" i="2" s="1"/>
  <c r="BC182" i="2"/>
  <c r="BO182" i="2" s="1"/>
  <c r="BB182" i="2"/>
  <c r="BN182" i="2" s="1"/>
  <c r="BA182" i="2"/>
  <c r="BM182" i="2" s="1"/>
  <c r="AZ182" i="2"/>
  <c r="BL182" i="2" s="1"/>
  <c r="AY182" i="2"/>
  <c r="BK182" i="2" s="1"/>
  <c r="AX182" i="2"/>
  <c r="BJ182" i="2" s="1"/>
  <c r="AW182" i="2"/>
  <c r="BI182" i="2" s="1"/>
  <c r="V182" i="2"/>
  <c r="U182" i="2"/>
  <c r="I182" i="2"/>
  <c r="G182" i="2"/>
  <c r="H182" i="2" s="1"/>
  <c r="BG181" i="2"/>
  <c r="BF181" i="2"/>
  <c r="BR181" i="2" s="1"/>
  <c r="BE181" i="2"/>
  <c r="BQ181" i="2" s="1"/>
  <c r="CD181" i="2" s="1"/>
  <c r="BD181" i="2"/>
  <c r="BP181" i="2" s="1"/>
  <c r="BC181" i="2"/>
  <c r="BO181" i="2" s="1"/>
  <c r="BB181" i="2"/>
  <c r="BN181" i="2" s="1"/>
  <c r="BA181" i="2"/>
  <c r="BM181" i="2" s="1"/>
  <c r="AZ181" i="2"/>
  <c r="BL181" i="2" s="1"/>
  <c r="AY181" i="2"/>
  <c r="BK181" i="2" s="1"/>
  <c r="AX181" i="2"/>
  <c r="BJ181" i="2" s="1"/>
  <c r="AW181" i="2"/>
  <c r="BI181" i="2" s="1"/>
  <c r="V181" i="2"/>
  <c r="U181" i="2"/>
  <c r="I181" i="2"/>
  <c r="G181" i="2"/>
  <c r="H181" i="2" s="1"/>
  <c r="BG180" i="2"/>
  <c r="BS180" i="2" s="1"/>
  <c r="BF180" i="2"/>
  <c r="BR180" i="2" s="1"/>
  <c r="BE180" i="2"/>
  <c r="BQ180" i="2" s="1"/>
  <c r="CD180" i="2" s="1"/>
  <c r="BD180" i="2"/>
  <c r="BP180" i="2" s="1"/>
  <c r="BC180" i="2"/>
  <c r="BO180" i="2" s="1"/>
  <c r="BB180" i="2"/>
  <c r="BN180" i="2" s="1"/>
  <c r="BA180" i="2"/>
  <c r="BM180" i="2" s="1"/>
  <c r="AZ180" i="2"/>
  <c r="BL180" i="2" s="1"/>
  <c r="AY180" i="2"/>
  <c r="BK180" i="2" s="1"/>
  <c r="AX180" i="2"/>
  <c r="BJ180" i="2" s="1"/>
  <c r="AW180" i="2"/>
  <c r="BI180" i="2" s="1"/>
  <c r="V180" i="2"/>
  <c r="U180" i="2"/>
  <c r="I180" i="2"/>
  <c r="G180" i="2"/>
  <c r="H180" i="2" s="1"/>
  <c r="BG179" i="2"/>
  <c r="BF179" i="2"/>
  <c r="BR179" i="2" s="1"/>
  <c r="BE179" i="2"/>
  <c r="BQ179" i="2" s="1"/>
  <c r="BD179" i="2"/>
  <c r="BP179" i="2" s="1"/>
  <c r="BC179" i="2"/>
  <c r="BO179" i="2" s="1"/>
  <c r="BB179" i="2"/>
  <c r="BN179" i="2" s="1"/>
  <c r="BA179" i="2"/>
  <c r="BM179" i="2" s="1"/>
  <c r="AZ179" i="2"/>
  <c r="BL179" i="2" s="1"/>
  <c r="AY179" i="2"/>
  <c r="BK179" i="2" s="1"/>
  <c r="AX179" i="2"/>
  <c r="BJ179" i="2" s="1"/>
  <c r="AW179" i="2"/>
  <c r="BI179" i="2" s="1"/>
  <c r="V179" i="2"/>
  <c r="U179" i="2"/>
  <c r="I179" i="2"/>
  <c r="G179" i="2"/>
  <c r="H179" i="2" s="1"/>
  <c r="BG178" i="2"/>
  <c r="BF178" i="2"/>
  <c r="BR178" i="2" s="1"/>
  <c r="BE178" i="2"/>
  <c r="BQ178" i="2" s="1"/>
  <c r="CD178" i="2" s="1"/>
  <c r="BD178" i="2"/>
  <c r="BP178" i="2" s="1"/>
  <c r="BC178" i="2"/>
  <c r="BO178" i="2" s="1"/>
  <c r="BB178" i="2"/>
  <c r="BN178" i="2" s="1"/>
  <c r="BA178" i="2"/>
  <c r="BM178" i="2" s="1"/>
  <c r="AZ178" i="2"/>
  <c r="BL178" i="2" s="1"/>
  <c r="AY178" i="2"/>
  <c r="BK178" i="2" s="1"/>
  <c r="AX178" i="2"/>
  <c r="BJ178" i="2" s="1"/>
  <c r="AW178" i="2"/>
  <c r="BI178" i="2" s="1"/>
  <c r="V178" i="2"/>
  <c r="U178" i="2"/>
  <c r="I178" i="2"/>
  <c r="G178" i="2"/>
  <c r="H178" i="2" s="1"/>
  <c r="BG177" i="2"/>
  <c r="BF177" i="2"/>
  <c r="BR177" i="2" s="1"/>
  <c r="BE177" i="2"/>
  <c r="BQ177" i="2" s="1"/>
  <c r="BD177" i="2"/>
  <c r="BP177" i="2" s="1"/>
  <c r="BC177" i="2"/>
  <c r="BO177" i="2" s="1"/>
  <c r="BB177" i="2"/>
  <c r="BN177" i="2" s="1"/>
  <c r="BA177" i="2"/>
  <c r="BM177" i="2" s="1"/>
  <c r="AZ177" i="2"/>
  <c r="BL177" i="2" s="1"/>
  <c r="AY177" i="2"/>
  <c r="BK177" i="2" s="1"/>
  <c r="AX177" i="2"/>
  <c r="BJ177" i="2" s="1"/>
  <c r="AW177" i="2"/>
  <c r="BI177" i="2" s="1"/>
  <c r="V177" i="2"/>
  <c r="U177" i="2"/>
  <c r="I177" i="2"/>
  <c r="G177" i="2"/>
  <c r="H177" i="2" s="1"/>
  <c r="BG176" i="2"/>
  <c r="BF176" i="2"/>
  <c r="BR176" i="2" s="1"/>
  <c r="BE176" i="2"/>
  <c r="BQ176" i="2" s="1"/>
  <c r="BD176" i="2"/>
  <c r="BP176" i="2" s="1"/>
  <c r="BC176" i="2"/>
  <c r="BO176" i="2" s="1"/>
  <c r="BB176" i="2"/>
  <c r="BN176" i="2" s="1"/>
  <c r="BA176" i="2"/>
  <c r="BM176" i="2" s="1"/>
  <c r="AZ176" i="2"/>
  <c r="BL176" i="2" s="1"/>
  <c r="AY176" i="2"/>
  <c r="BK176" i="2" s="1"/>
  <c r="AX176" i="2"/>
  <c r="BJ176" i="2" s="1"/>
  <c r="AW176" i="2"/>
  <c r="BI176" i="2" s="1"/>
  <c r="V176" i="2"/>
  <c r="U176" i="2"/>
  <c r="I176" i="2"/>
  <c r="G176" i="2"/>
  <c r="H176" i="2" s="1"/>
  <c r="BG175" i="2"/>
  <c r="BF175" i="2"/>
  <c r="BR175" i="2" s="1"/>
  <c r="BE175" i="2"/>
  <c r="BQ175" i="2" s="1"/>
  <c r="BD175" i="2"/>
  <c r="BP175" i="2" s="1"/>
  <c r="BC175" i="2"/>
  <c r="BO175" i="2" s="1"/>
  <c r="BB175" i="2"/>
  <c r="BN175" i="2" s="1"/>
  <c r="BA175" i="2"/>
  <c r="BM175" i="2" s="1"/>
  <c r="AZ175" i="2"/>
  <c r="BL175" i="2" s="1"/>
  <c r="AY175" i="2"/>
  <c r="BK175" i="2" s="1"/>
  <c r="AX175" i="2"/>
  <c r="BJ175" i="2" s="1"/>
  <c r="AW175" i="2"/>
  <c r="BI175" i="2" s="1"/>
  <c r="V175" i="2"/>
  <c r="U175" i="2"/>
  <c r="I175" i="2"/>
  <c r="G175" i="2"/>
  <c r="H175" i="2" s="1"/>
  <c r="BG174" i="2"/>
  <c r="BF174" i="2"/>
  <c r="BR174" i="2" s="1"/>
  <c r="BE174" i="2"/>
  <c r="BQ174" i="2" s="1"/>
  <c r="BD174" i="2"/>
  <c r="BP174" i="2" s="1"/>
  <c r="BC174" i="2"/>
  <c r="BO174" i="2" s="1"/>
  <c r="BB174" i="2"/>
  <c r="BN174" i="2" s="1"/>
  <c r="BA174" i="2"/>
  <c r="BM174" i="2" s="1"/>
  <c r="AZ174" i="2"/>
  <c r="BL174" i="2" s="1"/>
  <c r="AY174" i="2"/>
  <c r="BK174" i="2" s="1"/>
  <c r="AX174" i="2"/>
  <c r="BJ174" i="2" s="1"/>
  <c r="AW174" i="2"/>
  <c r="BI174" i="2" s="1"/>
  <c r="V174" i="2"/>
  <c r="U174" i="2"/>
  <c r="I174" i="2"/>
  <c r="G174" i="2"/>
  <c r="H174" i="2" s="1"/>
  <c r="BG173" i="2"/>
  <c r="BF173" i="2"/>
  <c r="BR173" i="2" s="1"/>
  <c r="BE173" i="2"/>
  <c r="BQ173" i="2" s="1"/>
  <c r="CD173" i="2" s="1"/>
  <c r="BD173" i="2"/>
  <c r="BP173" i="2" s="1"/>
  <c r="BC173" i="2"/>
  <c r="BO173" i="2" s="1"/>
  <c r="BB173" i="2"/>
  <c r="BN173" i="2" s="1"/>
  <c r="BA173" i="2"/>
  <c r="BM173" i="2" s="1"/>
  <c r="AZ173" i="2"/>
  <c r="BL173" i="2" s="1"/>
  <c r="AY173" i="2"/>
  <c r="BK173" i="2" s="1"/>
  <c r="AX173" i="2"/>
  <c r="BJ173" i="2" s="1"/>
  <c r="AW173" i="2"/>
  <c r="BI173" i="2" s="1"/>
  <c r="V173" i="2"/>
  <c r="U173" i="2"/>
  <c r="I173" i="2"/>
  <c r="G173" i="2"/>
  <c r="H173" i="2" s="1"/>
  <c r="BG172" i="2"/>
  <c r="BF172" i="2"/>
  <c r="BR172" i="2" s="1"/>
  <c r="BE172" i="2"/>
  <c r="BQ172" i="2" s="1"/>
  <c r="CD172" i="2" s="1"/>
  <c r="BD172" i="2"/>
  <c r="BP172" i="2" s="1"/>
  <c r="BC172" i="2"/>
  <c r="BO172" i="2" s="1"/>
  <c r="BB172" i="2"/>
  <c r="BN172" i="2" s="1"/>
  <c r="BA172" i="2"/>
  <c r="BM172" i="2" s="1"/>
  <c r="AZ172" i="2"/>
  <c r="BL172" i="2" s="1"/>
  <c r="AY172" i="2"/>
  <c r="BK172" i="2" s="1"/>
  <c r="AX172" i="2"/>
  <c r="BJ172" i="2" s="1"/>
  <c r="AW172" i="2"/>
  <c r="BI172" i="2" s="1"/>
  <c r="V172" i="2"/>
  <c r="U172" i="2"/>
  <c r="I172" i="2"/>
  <c r="G172" i="2"/>
  <c r="H172" i="2" s="1"/>
  <c r="BG171" i="2"/>
  <c r="BF171" i="2"/>
  <c r="BR171" i="2" s="1"/>
  <c r="BE171" i="2"/>
  <c r="BQ171" i="2" s="1"/>
  <c r="BD171" i="2"/>
  <c r="BP171" i="2" s="1"/>
  <c r="BC171" i="2"/>
  <c r="BO171" i="2" s="1"/>
  <c r="BB171" i="2"/>
  <c r="BN171" i="2" s="1"/>
  <c r="BA171" i="2"/>
  <c r="BM171" i="2" s="1"/>
  <c r="AZ171" i="2"/>
  <c r="BL171" i="2" s="1"/>
  <c r="AY171" i="2"/>
  <c r="BK171" i="2" s="1"/>
  <c r="AX171" i="2"/>
  <c r="BJ171" i="2" s="1"/>
  <c r="AW171" i="2"/>
  <c r="BI171" i="2" s="1"/>
  <c r="V171" i="2"/>
  <c r="U171" i="2"/>
  <c r="I171" i="2"/>
  <c r="G171" i="2"/>
  <c r="H171" i="2" s="1"/>
  <c r="BG170" i="2"/>
  <c r="BF170" i="2"/>
  <c r="BR170" i="2" s="1"/>
  <c r="BE170" i="2"/>
  <c r="BQ170" i="2" s="1"/>
  <c r="BD170" i="2"/>
  <c r="BP170" i="2" s="1"/>
  <c r="BC170" i="2"/>
  <c r="BO170" i="2" s="1"/>
  <c r="BB170" i="2"/>
  <c r="BN170" i="2" s="1"/>
  <c r="BA170" i="2"/>
  <c r="BM170" i="2" s="1"/>
  <c r="AZ170" i="2"/>
  <c r="BL170" i="2" s="1"/>
  <c r="AY170" i="2"/>
  <c r="BK170" i="2" s="1"/>
  <c r="AX170" i="2"/>
  <c r="BJ170" i="2" s="1"/>
  <c r="AW170" i="2"/>
  <c r="BI170" i="2" s="1"/>
  <c r="V170" i="2"/>
  <c r="U170" i="2"/>
  <c r="I170" i="2"/>
  <c r="G170" i="2"/>
  <c r="H170" i="2" s="1"/>
  <c r="BG169" i="2"/>
  <c r="BF169" i="2"/>
  <c r="BR169" i="2" s="1"/>
  <c r="BE169" i="2"/>
  <c r="BQ169" i="2" s="1"/>
  <c r="BD169" i="2"/>
  <c r="BP169" i="2" s="1"/>
  <c r="BC169" i="2"/>
  <c r="BO169" i="2" s="1"/>
  <c r="BB169" i="2"/>
  <c r="BN169" i="2" s="1"/>
  <c r="BA169" i="2"/>
  <c r="BM169" i="2" s="1"/>
  <c r="AZ169" i="2"/>
  <c r="BL169" i="2" s="1"/>
  <c r="AY169" i="2"/>
  <c r="BK169" i="2" s="1"/>
  <c r="AX169" i="2"/>
  <c r="BJ169" i="2" s="1"/>
  <c r="AW169" i="2"/>
  <c r="BI169" i="2" s="1"/>
  <c r="V169" i="2"/>
  <c r="U169" i="2"/>
  <c r="I169" i="2"/>
  <c r="G169" i="2"/>
  <c r="H169" i="2" s="1"/>
  <c r="BG168" i="2"/>
  <c r="BF168" i="2"/>
  <c r="BR168" i="2" s="1"/>
  <c r="BE168" i="2"/>
  <c r="BQ168" i="2" s="1"/>
  <c r="BD168" i="2"/>
  <c r="BP168" i="2" s="1"/>
  <c r="BC168" i="2"/>
  <c r="BO168" i="2" s="1"/>
  <c r="BB168" i="2"/>
  <c r="BN168" i="2" s="1"/>
  <c r="BA168" i="2"/>
  <c r="BM168" i="2" s="1"/>
  <c r="AZ168" i="2"/>
  <c r="BL168" i="2" s="1"/>
  <c r="AY168" i="2"/>
  <c r="BK168" i="2" s="1"/>
  <c r="AX168" i="2"/>
  <c r="BJ168" i="2" s="1"/>
  <c r="AW168" i="2"/>
  <c r="BI168" i="2" s="1"/>
  <c r="V168" i="2"/>
  <c r="U168" i="2"/>
  <c r="I168" i="2"/>
  <c r="G168" i="2"/>
  <c r="H168" i="2" s="1"/>
  <c r="BG167" i="2"/>
  <c r="BF167" i="2"/>
  <c r="BR167" i="2" s="1"/>
  <c r="BE167" i="2"/>
  <c r="BQ167" i="2" s="1"/>
  <c r="BD167" i="2"/>
  <c r="BP167" i="2" s="1"/>
  <c r="BC167" i="2"/>
  <c r="BO167" i="2" s="1"/>
  <c r="BB167" i="2"/>
  <c r="BN167" i="2" s="1"/>
  <c r="BA167" i="2"/>
  <c r="BM167" i="2" s="1"/>
  <c r="AZ167" i="2"/>
  <c r="BL167" i="2" s="1"/>
  <c r="AY167" i="2"/>
  <c r="BK167" i="2" s="1"/>
  <c r="AX167" i="2"/>
  <c r="BJ167" i="2" s="1"/>
  <c r="AW167" i="2"/>
  <c r="BI167" i="2" s="1"/>
  <c r="V167" i="2"/>
  <c r="U167" i="2"/>
  <c r="I167" i="2"/>
  <c r="G167" i="2"/>
  <c r="H167" i="2" s="1"/>
  <c r="BG166" i="2"/>
  <c r="BF166" i="2"/>
  <c r="BR166" i="2" s="1"/>
  <c r="BE166" i="2"/>
  <c r="BQ166" i="2" s="1"/>
  <c r="BD166" i="2"/>
  <c r="BP166" i="2" s="1"/>
  <c r="BC166" i="2"/>
  <c r="BO166" i="2" s="1"/>
  <c r="BB166" i="2"/>
  <c r="BN166" i="2" s="1"/>
  <c r="BA166" i="2"/>
  <c r="BM166" i="2" s="1"/>
  <c r="AZ166" i="2"/>
  <c r="BL166" i="2" s="1"/>
  <c r="AY166" i="2"/>
  <c r="BK166" i="2" s="1"/>
  <c r="AX166" i="2"/>
  <c r="BJ166" i="2" s="1"/>
  <c r="AW166" i="2"/>
  <c r="BI166" i="2" s="1"/>
  <c r="V166" i="2"/>
  <c r="U166" i="2"/>
  <c r="I166" i="2"/>
  <c r="G166" i="2"/>
  <c r="H166" i="2" s="1"/>
  <c r="BG165" i="2"/>
  <c r="BF165" i="2"/>
  <c r="BR165" i="2" s="1"/>
  <c r="BE165" i="2"/>
  <c r="BQ165" i="2" s="1"/>
  <c r="CD165" i="2" s="1"/>
  <c r="BD165" i="2"/>
  <c r="BP165" i="2" s="1"/>
  <c r="BC165" i="2"/>
  <c r="BO165" i="2" s="1"/>
  <c r="BB165" i="2"/>
  <c r="BN165" i="2" s="1"/>
  <c r="BA165" i="2"/>
  <c r="BM165" i="2" s="1"/>
  <c r="AZ165" i="2"/>
  <c r="BL165" i="2" s="1"/>
  <c r="AY165" i="2"/>
  <c r="BK165" i="2" s="1"/>
  <c r="AX165" i="2"/>
  <c r="BJ165" i="2" s="1"/>
  <c r="AW165" i="2"/>
  <c r="BI165" i="2" s="1"/>
  <c r="V165" i="2"/>
  <c r="U165" i="2"/>
  <c r="I165" i="2"/>
  <c r="G165" i="2"/>
  <c r="H165" i="2" s="1"/>
  <c r="BG164" i="2"/>
  <c r="BS164" i="2" s="1"/>
  <c r="BF164" i="2"/>
  <c r="BR164" i="2" s="1"/>
  <c r="BE164" i="2"/>
  <c r="BQ164" i="2" s="1"/>
  <c r="CD164" i="2" s="1"/>
  <c r="BD164" i="2"/>
  <c r="BP164" i="2" s="1"/>
  <c r="BC164" i="2"/>
  <c r="BO164" i="2" s="1"/>
  <c r="BB164" i="2"/>
  <c r="BN164" i="2" s="1"/>
  <c r="BA164" i="2"/>
  <c r="BM164" i="2" s="1"/>
  <c r="AZ164" i="2"/>
  <c r="BL164" i="2" s="1"/>
  <c r="AY164" i="2"/>
  <c r="BK164" i="2" s="1"/>
  <c r="AX164" i="2"/>
  <c r="BJ164" i="2" s="1"/>
  <c r="AW164" i="2"/>
  <c r="BI164" i="2" s="1"/>
  <c r="V164" i="2"/>
  <c r="U164" i="2"/>
  <c r="I164" i="2"/>
  <c r="G164" i="2"/>
  <c r="H164" i="2" s="1"/>
  <c r="BG163" i="2"/>
  <c r="BF163" i="2"/>
  <c r="BR163" i="2" s="1"/>
  <c r="BE163" i="2"/>
  <c r="BQ163" i="2" s="1"/>
  <c r="BD163" i="2"/>
  <c r="BP163" i="2" s="1"/>
  <c r="BC163" i="2"/>
  <c r="BO163" i="2" s="1"/>
  <c r="BB163" i="2"/>
  <c r="BN163" i="2" s="1"/>
  <c r="BA163" i="2"/>
  <c r="BM163" i="2" s="1"/>
  <c r="AZ163" i="2"/>
  <c r="BL163" i="2" s="1"/>
  <c r="AY163" i="2"/>
  <c r="BK163" i="2" s="1"/>
  <c r="AX163" i="2"/>
  <c r="BJ163" i="2" s="1"/>
  <c r="AW163" i="2"/>
  <c r="BI163" i="2" s="1"/>
  <c r="V163" i="2"/>
  <c r="U163" i="2"/>
  <c r="I163" i="2"/>
  <c r="G163" i="2"/>
  <c r="H163" i="2" s="1"/>
  <c r="BG162" i="2"/>
  <c r="BS162" i="2" s="1"/>
  <c r="BF162" i="2"/>
  <c r="BR162" i="2" s="1"/>
  <c r="BE162" i="2"/>
  <c r="BQ162" i="2" s="1"/>
  <c r="BD162" i="2"/>
  <c r="BP162" i="2" s="1"/>
  <c r="BC162" i="2"/>
  <c r="BO162" i="2" s="1"/>
  <c r="BB162" i="2"/>
  <c r="BN162" i="2" s="1"/>
  <c r="BA162" i="2"/>
  <c r="BM162" i="2" s="1"/>
  <c r="AZ162" i="2"/>
  <c r="BL162" i="2" s="1"/>
  <c r="AY162" i="2"/>
  <c r="BK162" i="2" s="1"/>
  <c r="AX162" i="2"/>
  <c r="BJ162" i="2" s="1"/>
  <c r="AW162" i="2"/>
  <c r="BI162" i="2" s="1"/>
  <c r="V162" i="2"/>
  <c r="U162" i="2"/>
  <c r="I162" i="2"/>
  <c r="G162" i="2"/>
  <c r="H162" i="2" s="1"/>
  <c r="BG161" i="2"/>
  <c r="BF161" i="2"/>
  <c r="BR161" i="2" s="1"/>
  <c r="BE161" i="2"/>
  <c r="BQ161" i="2" s="1"/>
  <c r="BD161" i="2"/>
  <c r="BP161" i="2" s="1"/>
  <c r="BC161" i="2"/>
  <c r="BO161" i="2" s="1"/>
  <c r="BB161" i="2"/>
  <c r="BN161" i="2" s="1"/>
  <c r="BA161" i="2"/>
  <c r="BM161" i="2" s="1"/>
  <c r="AZ161" i="2"/>
  <c r="BL161" i="2" s="1"/>
  <c r="AY161" i="2"/>
  <c r="BK161" i="2" s="1"/>
  <c r="AX161" i="2"/>
  <c r="BJ161" i="2" s="1"/>
  <c r="AW161" i="2"/>
  <c r="BI161" i="2" s="1"/>
  <c r="V161" i="2"/>
  <c r="U161" i="2"/>
  <c r="I161" i="2"/>
  <c r="G161" i="2"/>
  <c r="H161" i="2" s="1"/>
  <c r="BG160" i="2"/>
  <c r="BF160" i="2"/>
  <c r="BR160" i="2" s="1"/>
  <c r="BE160" i="2"/>
  <c r="BQ160" i="2" s="1"/>
  <c r="BD160" i="2"/>
  <c r="BP160" i="2" s="1"/>
  <c r="BC160" i="2"/>
  <c r="BO160" i="2" s="1"/>
  <c r="BB160" i="2"/>
  <c r="BN160" i="2" s="1"/>
  <c r="BA160" i="2"/>
  <c r="BM160" i="2" s="1"/>
  <c r="AZ160" i="2"/>
  <c r="BL160" i="2" s="1"/>
  <c r="AY160" i="2"/>
  <c r="BK160" i="2" s="1"/>
  <c r="AX160" i="2"/>
  <c r="BJ160" i="2" s="1"/>
  <c r="AW160" i="2"/>
  <c r="BI160" i="2" s="1"/>
  <c r="V160" i="2"/>
  <c r="U160" i="2"/>
  <c r="I160" i="2"/>
  <c r="G160" i="2"/>
  <c r="H160" i="2" s="1"/>
  <c r="BG159" i="2"/>
  <c r="BF159" i="2"/>
  <c r="BR159" i="2" s="1"/>
  <c r="BE159" i="2"/>
  <c r="BQ159" i="2" s="1"/>
  <c r="BD159" i="2"/>
  <c r="BP159" i="2" s="1"/>
  <c r="BC159" i="2"/>
  <c r="BO159" i="2" s="1"/>
  <c r="BB159" i="2"/>
  <c r="BN159" i="2" s="1"/>
  <c r="BA159" i="2"/>
  <c r="BM159" i="2" s="1"/>
  <c r="AZ159" i="2"/>
  <c r="BL159" i="2" s="1"/>
  <c r="AY159" i="2"/>
  <c r="BK159" i="2" s="1"/>
  <c r="AX159" i="2"/>
  <c r="BJ159" i="2" s="1"/>
  <c r="AW159" i="2"/>
  <c r="BI159" i="2" s="1"/>
  <c r="V159" i="2"/>
  <c r="U159" i="2"/>
  <c r="I159" i="2"/>
  <c r="G159" i="2"/>
  <c r="H159" i="2" s="1"/>
  <c r="BG158" i="2"/>
  <c r="BF158" i="2"/>
  <c r="BR158" i="2" s="1"/>
  <c r="BE158" i="2"/>
  <c r="BQ158" i="2" s="1"/>
  <c r="BD158" i="2"/>
  <c r="BP158" i="2" s="1"/>
  <c r="BC158" i="2"/>
  <c r="BO158" i="2" s="1"/>
  <c r="BB158" i="2"/>
  <c r="BN158" i="2" s="1"/>
  <c r="BA158" i="2"/>
  <c r="BM158" i="2" s="1"/>
  <c r="AZ158" i="2"/>
  <c r="BL158" i="2" s="1"/>
  <c r="AY158" i="2"/>
  <c r="BK158" i="2" s="1"/>
  <c r="AX158" i="2"/>
  <c r="BJ158" i="2" s="1"/>
  <c r="AW158" i="2"/>
  <c r="BI158" i="2" s="1"/>
  <c r="V158" i="2"/>
  <c r="U158" i="2"/>
  <c r="I158" i="2"/>
  <c r="G158" i="2"/>
  <c r="H158" i="2" s="1"/>
  <c r="BG157" i="2"/>
  <c r="BF157" i="2"/>
  <c r="BR157" i="2" s="1"/>
  <c r="BE157" i="2"/>
  <c r="BQ157" i="2" s="1"/>
  <c r="CD157" i="2" s="1"/>
  <c r="BD157" i="2"/>
  <c r="BP157" i="2" s="1"/>
  <c r="BC157" i="2"/>
  <c r="BO157" i="2" s="1"/>
  <c r="BB157" i="2"/>
  <c r="BN157" i="2" s="1"/>
  <c r="BA157" i="2"/>
  <c r="BM157" i="2" s="1"/>
  <c r="AZ157" i="2"/>
  <c r="BL157" i="2" s="1"/>
  <c r="AY157" i="2"/>
  <c r="BK157" i="2" s="1"/>
  <c r="AX157" i="2"/>
  <c r="BJ157" i="2" s="1"/>
  <c r="AW157" i="2"/>
  <c r="BI157" i="2" s="1"/>
  <c r="V157" i="2"/>
  <c r="U157" i="2"/>
  <c r="I157" i="2"/>
  <c r="G157" i="2"/>
  <c r="H157" i="2" s="1"/>
  <c r="BG156" i="2"/>
  <c r="BS156" i="2" s="1"/>
  <c r="BF156" i="2"/>
  <c r="BR156" i="2" s="1"/>
  <c r="BE156" i="2"/>
  <c r="BQ156" i="2" s="1"/>
  <c r="CD156" i="2" s="1"/>
  <c r="BD156" i="2"/>
  <c r="BP156" i="2" s="1"/>
  <c r="BC156" i="2"/>
  <c r="BO156" i="2" s="1"/>
  <c r="BB156" i="2"/>
  <c r="BN156" i="2" s="1"/>
  <c r="BA156" i="2"/>
  <c r="BM156" i="2" s="1"/>
  <c r="AZ156" i="2"/>
  <c r="BL156" i="2" s="1"/>
  <c r="AY156" i="2"/>
  <c r="BK156" i="2" s="1"/>
  <c r="AX156" i="2"/>
  <c r="BJ156" i="2" s="1"/>
  <c r="AW156" i="2"/>
  <c r="BI156" i="2" s="1"/>
  <c r="V156" i="2"/>
  <c r="U156" i="2"/>
  <c r="I156" i="2"/>
  <c r="G156" i="2"/>
  <c r="H156" i="2" s="1"/>
  <c r="BG155" i="2"/>
  <c r="BF155" i="2"/>
  <c r="BR155" i="2" s="1"/>
  <c r="BE155" i="2"/>
  <c r="BQ155" i="2" s="1"/>
  <c r="BD155" i="2"/>
  <c r="BP155" i="2" s="1"/>
  <c r="BC155" i="2"/>
  <c r="BO155" i="2" s="1"/>
  <c r="BB155" i="2"/>
  <c r="BN155" i="2" s="1"/>
  <c r="BA155" i="2"/>
  <c r="BM155" i="2" s="1"/>
  <c r="AZ155" i="2"/>
  <c r="BL155" i="2" s="1"/>
  <c r="AY155" i="2"/>
  <c r="BK155" i="2" s="1"/>
  <c r="AX155" i="2"/>
  <c r="BJ155" i="2" s="1"/>
  <c r="AW155" i="2"/>
  <c r="BI155" i="2" s="1"/>
  <c r="V155" i="2"/>
  <c r="U155" i="2"/>
  <c r="I155" i="2"/>
  <c r="G155" i="2"/>
  <c r="H155" i="2" s="1"/>
  <c r="BG154" i="2"/>
  <c r="BS154" i="2" s="1"/>
  <c r="BF154" i="2"/>
  <c r="BR154" i="2" s="1"/>
  <c r="BE154" i="2"/>
  <c r="BQ154" i="2" s="1"/>
  <c r="CD154" i="2" s="1"/>
  <c r="BD154" i="2"/>
  <c r="BP154" i="2" s="1"/>
  <c r="BC154" i="2"/>
  <c r="BO154" i="2" s="1"/>
  <c r="BB154" i="2"/>
  <c r="BN154" i="2" s="1"/>
  <c r="BA154" i="2"/>
  <c r="BM154" i="2" s="1"/>
  <c r="AZ154" i="2"/>
  <c r="BL154" i="2" s="1"/>
  <c r="AY154" i="2"/>
  <c r="BK154" i="2" s="1"/>
  <c r="AX154" i="2"/>
  <c r="AW154" i="2"/>
  <c r="BI154" i="2" s="1"/>
  <c r="V154" i="2"/>
  <c r="U154" i="2"/>
  <c r="I154" i="2"/>
  <c r="G154" i="2"/>
  <c r="H154" i="2" s="1"/>
  <c r="BG153" i="2"/>
  <c r="BF153" i="2"/>
  <c r="BR153" i="2" s="1"/>
  <c r="BE153" i="2"/>
  <c r="BQ153" i="2" s="1"/>
  <c r="BD153" i="2"/>
  <c r="BP153" i="2" s="1"/>
  <c r="BC153" i="2"/>
  <c r="BO153" i="2" s="1"/>
  <c r="BB153" i="2"/>
  <c r="BN153" i="2" s="1"/>
  <c r="BA153" i="2"/>
  <c r="BM153" i="2" s="1"/>
  <c r="AZ153" i="2"/>
  <c r="BL153" i="2" s="1"/>
  <c r="AY153" i="2"/>
  <c r="BK153" i="2" s="1"/>
  <c r="AX153" i="2"/>
  <c r="BJ153" i="2" s="1"/>
  <c r="AW153" i="2"/>
  <c r="BI153" i="2" s="1"/>
  <c r="V153" i="2"/>
  <c r="U153" i="2"/>
  <c r="I153" i="2"/>
  <c r="G153" i="2"/>
  <c r="H153" i="2" s="1"/>
  <c r="BG152" i="2"/>
  <c r="BF152" i="2"/>
  <c r="BR152" i="2" s="1"/>
  <c r="BE152" i="2"/>
  <c r="BQ152" i="2" s="1"/>
  <c r="BD152" i="2"/>
  <c r="BP152" i="2" s="1"/>
  <c r="BC152" i="2"/>
  <c r="BO152" i="2" s="1"/>
  <c r="BB152" i="2"/>
  <c r="BN152" i="2" s="1"/>
  <c r="BA152" i="2"/>
  <c r="BM152" i="2" s="1"/>
  <c r="AZ152" i="2"/>
  <c r="BL152" i="2" s="1"/>
  <c r="AY152" i="2"/>
  <c r="BK152" i="2" s="1"/>
  <c r="AX152" i="2"/>
  <c r="BJ152" i="2" s="1"/>
  <c r="AW152" i="2"/>
  <c r="BI152" i="2" s="1"/>
  <c r="V152" i="2"/>
  <c r="U152" i="2"/>
  <c r="I152" i="2"/>
  <c r="G152" i="2"/>
  <c r="H152" i="2" s="1"/>
  <c r="BG151" i="2"/>
  <c r="BF151" i="2"/>
  <c r="BR151" i="2" s="1"/>
  <c r="BE151" i="2"/>
  <c r="BQ151" i="2" s="1"/>
  <c r="BD151" i="2"/>
  <c r="BP151" i="2" s="1"/>
  <c r="BC151" i="2"/>
  <c r="BO151" i="2" s="1"/>
  <c r="BB151" i="2"/>
  <c r="BN151" i="2" s="1"/>
  <c r="BA151" i="2"/>
  <c r="BM151" i="2" s="1"/>
  <c r="AZ151" i="2"/>
  <c r="BL151" i="2" s="1"/>
  <c r="AY151" i="2"/>
  <c r="BK151" i="2" s="1"/>
  <c r="AX151" i="2"/>
  <c r="BJ151" i="2" s="1"/>
  <c r="AW151" i="2"/>
  <c r="BI151" i="2" s="1"/>
  <c r="V151" i="2"/>
  <c r="U151" i="2"/>
  <c r="I151" i="2"/>
  <c r="G151" i="2"/>
  <c r="H151" i="2" s="1"/>
  <c r="BG150" i="2"/>
  <c r="BS150" i="2" s="1"/>
  <c r="BF150" i="2"/>
  <c r="BR150" i="2" s="1"/>
  <c r="BE150" i="2"/>
  <c r="BQ150" i="2" s="1"/>
  <c r="BD150" i="2"/>
  <c r="BP150" i="2" s="1"/>
  <c r="BC150" i="2"/>
  <c r="BO150" i="2" s="1"/>
  <c r="BB150" i="2"/>
  <c r="BN150" i="2" s="1"/>
  <c r="BA150" i="2"/>
  <c r="BM150" i="2" s="1"/>
  <c r="AZ150" i="2"/>
  <c r="BL150" i="2" s="1"/>
  <c r="AY150" i="2"/>
  <c r="BK150" i="2" s="1"/>
  <c r="AX150" i="2"/>
  <c r="AW150" i="2"/>
  <c r="BI150" i="2" s="1"/>
  <c r="V150" i="2"/>
  <c r="U150" i="2"/>
  <c r="I150" i="2"/>
  <c r="G150" i="2"/>
  <c r="H150" i="2" s="1"/>
  <c r="BG149" i="2"/>
  <c r="BF149" i="2"/>
  <c r="BR149" i="2" s="1"/>
  <c r="BE149" i="2"/>
  <c r="BQ149" i="2" s="1"/>
  <c r="BD149" i="2"/>
  <c r="BP149" i="2" s="1"/>
  <c r="BC149" i="2"/>
  <c r="BO149" i="2" s="1"/>
  <c r="BB149" i="2"/>
  <c r="BN149" i="2" s="1"/>
  <c r="BA149" i="2"/>
  <c r="BM149" i="2" s="1"/>
  <c r="AZ149" i="2"/>
  <c r="BL149" i="2" s="1"/>
  <c r="AY149" i="2"/>
  <c r="BK149" i="2" s="1"/>
  <c r="AX149" i="2"/>
  <c r="BJ149" i="2" s="1"/>
  <c r="AW149" i="2"/>
  <c r="BI149" i="2" s="1"/>
  <c r="V149" i="2"/>
  <c r="U149" i="2"/>
  <c r="I149" i="2"/>
  <c r="G149" i="2"/>
  <c r="H149" i="2" s="1"/>
  <c r="BG148" i="2"/>
  <c r="BS148" i="2" s="1"/>
  <c r="BF148" i="2"/>
  <c r="BR148" i="2" s="1"/>
  <c r="BE148" i="2"/>
  <c r="BQ148" i="2" s="1"/>
  <c r="CD148" i="2" s="1"/>
  <c r="BD148" i="2"/>
  <c r="BP148" i="2" s="1"/>
  <c r="BC148" i="2"/>
  <c r="BO148" i="2" s="1"/>
  <c r="BB148" i="2"/>
  <c r="BN148" i="2" s="1"/>
  <c r="BA148" i="2"/>
  <c r="BM148" i="2" s="1"/>
  <c r="AZ148" i="2"/>
  <c r="BL148" i="2" s="1"/>
  <c r="AY148" i="2"/>
  <c r="BK148" i="2" s="1"/>
  <c r="AX148" i="2"/>
  <c r="BJ148" i="2" s="1"/>
  <c r="AW148" i="2"/>
  <c r="BI148" i="2" s="1"/>
  <c r="V148" i="2"/>
  <c r="U148" i="2"/>
  <c r="I148" i="2"/>
  <c r="G148" i="2"/>
  <c r="H148" i="2" s="1"/>
  <c r="BG147" i="2"/>
  <c r="BS147" i="2" s="1"/>
  <c r="BF147" i="2"/>
  <c r="BR147" i="2" s="1"/>
  <c r="BE147" i="2"/>
  <c r="BQ147" i="2" s="1"/>
  <c r="BD147" i="2"/>
  <c r="BP147" i="2" s="1"/>
  <c r="BC147" i="2"/>
  <c r="BO147" i="2" s="1"/>
  <c r="BB147" i="2"/>
  <c r="BN147" i="2" s="1"/>
  <c r="BA147" i="2"/>
  <c r="BM147" i="2" s="1"/>
  <c r="AZ147" i="2"/>
  <c r="BL147" i="2" s="1"/>
  <c r="AY147" i="2"/>
  <c r="BK147" i="2" s="1"/>
  <c r="AX147" i="2"/>
  <c r="BJ147" i="2" s="1"/>
  <c r="AW147" i="2"/>
  <c r="BI147" i="2" s="1"/>
  <c r="V147" i="2"/>
  <c r="U147" i="2"/>
  <c r="I147" i="2"/>
  <c r="G147" i="2"/>
  <c r="H147" i="2" s="1"/>
  <c r="BG146" i="2"/>
  <c r="BF146" i="2"/>
  <c r="BR146" i="2" s="1"/>
  <c r="BE146" i="2"/>
  <c r="BQ146" i="2" s="1"/>
  <c r="CD146" i="2" s="1"/>
  <c r="BD146" i="2"/>
  <c r="BP146" i="2" s="1"/>
  <c r="BC146" i="2"/>
  <c r="BO146" i="2" s="1"/>
  <c r="BB146" i="2"/>
  <c r="BN146" i="2" s="1"/>
  <c r="BA146" i="2"/>
  <c r="BM146" i="2" s="1"/>
  <c r="AZ146" i="2"/>
  <c r="BL146" i="2" s="1"/>
  <c r="AY146" i="2"/>
  <c r="BK146" i="2" s="1"/>
  <c r="AX146" i="2"/>
  <c r="BJ146" i="2" s="1"/>
  <c r="AW146" i="2"/>
  <c r="BI146" i="2" s="1"/>
  <c r="V146" i="2"/>
  <c r="U146" i="2"/>
  <c r="I146" i="2"/>
  <c r="G146" i="2"/>
  <c r="H146" i="2" s="1"/>
  <c r="BG145" i="2"/>
  <c r="BS145" i="2" s="1"/>
  <c r="BF145" i="2"/>
  <c r="BR145" i="2" s="1"/>
  <c r="BE145" i="2"/>
  <c r="BQ145" i="2" s="1"/>
  <c r="BD145" i="2"/>
  <c r="BP145" i="2" s="1"/>
  <c r="BC145" i="2"/>
  <c r="BO145" i="2" s="1"/>
  <c r="BB145" i="2"/>
  <c r="BN145" i="2" s="1"/>
  <c r="BA145" i="2"/>
  <c r="BM145" i="2" s="1"/>
  <c r="AZ145" i="2"/>
  <c r="BL145" i="2" s="1"/>
  <c r="AY145" i="2"/>
  <c r="BK145" i="2" s="1"/>
  <c r="AX145" i="2"/>
  <c r="BJ145" i="2" s="1"/>
  <c r="AW145" i="2"/>
  <c r="BI145" i="2" s="1"/>
  <c r="V145" i="2"/>
  <c r="U145" i="2"/>
  <c r="I145" i="2"/>
  <c r="G145" i="2"/>
  <c r="H145" i="2" s="1"/>
  <c r="BG144" i="2"/>
  <c r="BF144" i="2"/>
  <c r="BR144" i="2" s="1"/>
  <c r="BE144" i="2"/>
  <c r="BQ144" i="2" s="1"/>
  <c r="BD144" i="2"/>
  <c r="BP144" i="2" s="1"/>
  <c r="BC144" i="2"/>
  <c r="BO144" i="2" s="1"/>
  <c r="BB144" i="2"/>
  <c r="BN144" i="2" s="1"/>
  <c r="BA144" i="2"/>
  <c r="BM144" i="2" s="1"/>
  <c r="AZ144" i="2"/>
  <c r="BL144" i="2" s="1"/>
  <c r="AY144" i="2"/>
  <c r="BK144" i="2" s="1"/>
  <c r="AX144" i="2"/>
  <c r="BJ144" i="2" s="1"/>
  <c r="AW144" i="2"/>
  <c r="BI144" i="2" s="1"/>
  <c r="V144" i="2"/>
  <c r="U144" i="2"/>
  <c r="I144" i="2"/>
  <c r="G144" i="2"/>
  <c r="H144" i="2" s="1"/>
  <c r="BG143" i="2"/>
  <c r="BS143" i="2" s="1"/>
  <c r="BF143" i="2"/>
  <c r="BR143" i="2" s="1"/>
  <c r="BE143" i="2"/>
  <c r="BQ143" i="2" s="1"/>
  <c r="BD143" i="2"/>
  <c r="BP143" i="2" s="1"/>
  <c r="BC143" i="2"/>
  <c r="BO143" i="2" s="1"/>
  <c r="BB143" i="2"/>
  <c r="BN143" i="2" s="1"/>
  <c r="BA143" i="2"/>
  <c r="BM143" i="2" s="1"/>
  <c r="AZ143" i="2"/>
  <c r="BL143" i="2" s="1"/>
  <c r="AY143" i="2"/>
  <c r="BK143" i="2" s="1"/>
  <c r="AX143" i="2"/>
  <c r="BJ143" i="2" s="1"/>
  <c r="AW143" i="2"/>
  <c r="BI143" i="2" s="1"/>
  <c r="V143" i="2"/>
  <c r="U143" i="2"/>
  <c r="I143" i="2"/>
  <c r="G143" i="2"/>
  <c r="H143" i="2" s="1"/>
  <c r="BG142" i="2"/>
  <c r="BF142" i="2"/>
  <c r="BR142" i="2" s="1"/>
  <c r="BE142" i="2"/>
  <c r="BQ142" i="2" s="1"/>
  <c r="BD142" i="2"/>
  <c r="BP142" i="2" s="1"/>
  <c r="BC142" i="2"/>
  <c r="BO142" i="2" s="1"/>
  <c r="BB142" i="2"/>
  <c r="BN142" i="2" s="1"/>
  <c r="BA142" i="2"/>
  <c r="BM142" i="2" s="1"/>
  <c r="AZ142" i="2"/>
  <c r="BL142" i="2" s="1"/>
  <c r="AY142" i="2"/>
  <c r="BK142" i="2" s="1"/>
  <c r="AX142" i="2"/>
  <c r="BJ142" i="2" s="1"/>
  <c r="AW142" i="2"/>
  <c r="BI142" i="2" s="1"/>
  <c r="V142" i="2"/>
  <c r="U142" i="2"/>
  <c r="I142" i="2"/>
  <c r="G142" i="2"/>
  <c r="H142" i="2" s="1"/>
  <c r="BG141" i="2"/>
  <c r="BS141" i="2" s="1"/>
  <c r="BF141" i="2"/>
  <c r="BR141" i="2" s="1"/>
  <c r="BE141" i="2"/>
  <c r="BQ141" i="2" s="1"/>
  <c r="CD141" i="2" s="1"/>
  <c r="BD141" i="2"/>
  <c r="BP141" i="2" s="1"/>
  <c r="BC141" i="2"/>
  <c r="BO141" i="2" s="1"/>
  <c r="BB141" i="2"/>
  <c r="BN141" i="2" s="1"/>
  <c r="BA141" i="2"/>
  <c r="BM141" i="2" s="1"/>
  <c r="AZ141" i="2"/>
  <c r="BL141" i="2" s="1"/>
  <c r="AY141" i="2"/>
  <c r="BK141" i="2" s="1"/>
  <c r="AX141" i="2"/>
  <c r="BJ141" i="2" s="1"/>
  <c r="AW141" i="2"/>
  <c r="BI141" i="2" s="1"/>
  <c r="V141" i="2"/>
  <c r="U141" i="2"/>
  <c r="I141" i="2"/>
  <c r="G141" i="2"/>
  <c r="H141" i="2" s="1"/>
  <c r="BG140" i="2"/>
  <c r="BF140" i="2"/>
  <c r="BR140" i="2" s="1"/>
  <c r="BE140" i="2"/>
  <c r="BQ140" i="2" s="1"/>
  <c r="CD140" i="2" s="1"/>
  <c r="BD140" i="2"/>
  <c r="BP140" i="2" s="1"/>
  <c r="BC140" i="2"/>
  <c r="BO140" i="2" s="1"/>
  <c r="BB140" i="2"/>
  <c r="BN140" i="2" s="1"/>
  <c r="BA140" i="2"/>
  <c r="BM140" i="2" s="1"/>
  <c r="AZ140" i="2"/>
  <c r="BL140" i="2" s="1"/>
  <c r="AY140" i="2"/>
  <c r="BK140" i="2" s="1"/>
  <c r="AX140" i="2"/>
  <c r="BJ140" i="2" s="1"/>
  <c r="AW140" i="2"/>
  <c r="BI140" i="2" s="1"/>
  <c r="V140" i="2"/>
  <c r="U140" i="2"/>
  <c r="I140" i="2"/>
  <c r="G140" i="2"/>
  <c r="H140" i="2" s="1"/>
  <c r="BG139" i="2"/>
  <c r="BS139" i="2" s="1"/>
  <c r="BF139" i="2"/>
  <c r="BR139" i="2" s="1"/>
  <c r="BE139" i="2"/>
  <c r="BQ139" i="2" s="1"/>
  <c r="BD139" i="2"/>
  <c r="BP139" i="2" s="1"/>
  <c r="BC139" i="2"/>
  <c r="BO139" i="2" s="1"/>
  <c r="BB139" i="2"/>
  <c r="BN139" i="2" s="1"/>
  <c r="BA139" i="2"/>
  <c r="BM139" i="2" s="1"/>
  <c r="AZ139" i="2"/>
  <c r="BL139" i="2" s="1"/>
  <c r="AY139" i="2"/>
  <c r="BK139" i="2" s="1"/>
  <c r="AX139" i="2"/>
  <c r="BJ139" i="2" s="1"/>
  <c r="AW139" i="2"/>
  <c r="BI139" i="2" s="1"/>
  <c r="V139" i="2"/>
  <c r="U139" i="2"/>
  <c r="I139" i="2"/>
  <c r="G139" i="2"/>
  <c r="H139" i="2" s="1"/>
  <c r="BG138" i="2"/>
  <c r="BS138" i="2" s="1"/>
  <c r="BF138" i="2"/>
  <c r="BR138" i="2" s="1"/>
  <c r="BE138" i="2"/>
  <c r="BQ138" i="2" s="1"/>
  <c r="CD138" i="2" s="1"/>
  <c r="BD138" i="2"/>
  <c r="BP138" i="2" s="1"/>
  <c r="BC138" i="2"/>
  <c r="BO138" i="2" s="1"/>
  <c r="BB138" i="2"/>
  <c r="BN138" i="2" s="1"/>
  <c r="BA138" i="2"/>
  <c r="BM138" i="2" s="1"/>
  <c r="AZ138" i="2"/>
  <c r="BL138" i="2" s="1"/>
  <c r="AY138" i="2"/>
  <c r="BK138" i="2" s="1"/>
  <c r="AX138" i="2"/>
  <c r="BJ138" i="2" s="1"/>
  <c r="AW138" i="2"/>
  <c r="BI138" i="2" s="1"/>
  <c r="V138" i="2"/>
  <c r="U138" i="2"/>
  <c r="I138" i="2"/>
  <c r="G138" i="2"/>
  <c r="H138" i="2" s="1"/>
  <c r="BG137" i="2"/>
  <c r="BS137" i="2" s="1"/>
  <c r="BF137" i="2"/>
  <c r="BR137" i="2" s="1"/>
  <c r="BE137" i="2"/>
  <c r="BQ137" i="2" s="1"/>
  <c r="BD137" i="2"/>
  <c r="BP137" i="2" s="1"/>
  <c r="BC137" i="2"/>
  <c r="BO137" i="2" s="1"/>
  <c r="BB137" i="2"/>
  <c r="BN137" i="2" s="1"/>
  <c r="BA137" i="2"/>
  <c r="BM137" i="2" s="1"/>
  <c r="AZ137" i="2"/>
  <c r="BL137" i="2" s="1"/>
  <c r="AY137" i="2"/>
  <c r="BK137" i="2" s="1"/>
  <c r="AX137" i="2"/>
  <c r="BJ137" i="2" s="1"/>
  <c r="AW137" i="2"/>
  <c r="BI137" i="2" s="1"/>
  <c r="V137" i="2"/>
  <c r="U137" i="2"/>
  <c r="I137" i="2"/>
  <c r="G137" i="2"/>
  <c r="H137" i="2" s="1"/>
  <c r="BG136" i="2"/>
  <c r="BS136" i="2" s="1"/>
  <c r="BF136" i="2"/>
  <c r="BR136" i="2" s="1"/>
  <c r="BE136" i="2"/>
  <c r="BQ136" i="2" s="1"/>
  <c r="BD136" i="2"/>
  <c r="BP136" i="2" s="1"/>
  <c r="BC136" i="2"/>
  <c r="BO136" i="2" s="1"/>
  <c r="BB136" i="2"/>
  <c r="BN136" i="2" s="1"/>
  <c r="BA136" i="2"/>
  <c r="BM136" i="2" s="1"/>
  <c r="AZ136" i="2"/>
  <c r="BL136" i="2" s="1"/>
  <c r="AY136" i="2"/>
  <c r="BK136" i="2" s="1"/>
  <c r="AX136" i="2"/>
  <c r="BJ136" i="2" s="1"/>
  <c r="AW136" i="2"/>
  <c r="BI136" i="2" s="1"/>
  <c r="V136" i="2"/>
  <c r="U136" i="2"/>
  <c r="I136" i="2"/>
  <c r="G136" i="2"/>
  <c r="H136" i="2" s="1"/>
  <c r="BG135" i="2"/>
  <c r="BS135" i="2" s="1"/>
  <c r="BF135" i="2"/>
  <c r="BR135" i="2" s="1"/>
  <c r="BE135" i="2"/>
  <c r="BQ135" i="2" s="1"/>
  <c r="BD135" i="2"/>
  <c r="BP135" i="2" s="1"/>
  <c r="BC135" i="2"/>
  <c r="BO135" i="2" s="1"/>
  <c r="BB135" i="2"/>
  <c r="BN135" i="2" s="1"/>
  <c r="BA135" i="2"/>
  <c r="BM135" i="2" s="1"/>
  <c r="AZ135" i="2"/>
  <c r="BL135" i="2" s="1"/>
  <c r="AY135" i="2"/>
  <c r="BK135" i="2" s="1"/>
  <c r="AX135" i="2"/>
  <c r="BJ135" i="2" s="1"/>
  <c r="AW135" i="2"/>
  <c r="BI135" i="2" s="1"/>
  <c r="V135" i="2"/>
  <c r="U135" i="2"/>
  <c r="I135" i="2"/>
  <c r="G135" i="2"/>
  <c r="H135" i="2" s="1"/>
  <c r="BG134" i="2"/>
  <c r="BF134" i="2"/>
  <c r="BR134" i="2" s="1"/>
  <c r="BE134" i="2"/>
  <c r="BQ134" i="2" s="1"/>
  <c r="CD134" i="2" s="1"/>
  <c r="BD134" i="2"/>
  <c r="BP134" i="2" s="1"/>
  <c r="BC134" i="2"/>
  <c r="BO134" i="2" s="1"/>
  <c r="BB134" i="2"/>
  <c r="BN134" i="2" s="1"/>
  <c r="BA134" i="2"/>
  <c r="BM134" i="2" s="1"/>
  <c r="AZ134" i="2"/>
  <c r="BL134" i="2" s="1"/>
  <c r="AY134" i="2"/>
  <c r="BK134" i="2" s="1"/>
  <c r="AX134" i="2"/>
  <c r="BJ134" i="2" s="1"/>
  <c r="AW134" i="2"/>
  <c r="BI134" i="2" s="1"/>
  <c r="V134" i="2"/>
  <c r="U134" i="2"/>
  <c r="I134" i="2"/>
  <c r="G134" i="2"/>
  <c r="H134" i="2" s="1"/>
  <c r="BG133" i="2"/>
  <c r="BS133" i="2" s="1"/>
  <c r="BF133" i="2"/>
  <c r="BR133" i="2" s="1"/>
  <c r="BE133" i="2"/>
  <c r="BQ133" i="2" s="1"/>
  <c r="CD133" i="2" s="1"/>
  <c r="BD133" i="2"/>
  <c r="BP133" i="2" s="1"/>
  <c r="BC133" i="2"/>
  <c r="BO133" i="2" s="1"/>
  <c r="BB133" i="2"/>
  <c r="BN133" i="2" s="1"/>
  <c r="BA133" i="2"/>
  <c r="BM133" i="2" s="1"/>
  <c r="AZ133" i="2"/>
  <c r="BL133" i="2" s="1"/>
  <c r="AY133" i="2"/>
  <c r="BK133" i="2" s="1"/>
  <c r="AX133" i="2"/>
  <c r="BJ133" i="2" s="1"/>
  <c r="AW133" i="2"/>
  <c r="BI133" i="2" s="1"/>
  <c r="V133" i="2"/>
  <c r="U133" i="2"/>
  <c r="I133" i="2"/>
  <c r="G133" i="2"/>
  <c r="H133" i="2" s="1"/>
  <c r="BG132" i="2"/>
  <c r="BF132" i="2"/>
  <c r="BR132" i="2" s="1"/>
  <c r="BE132" i="2"/>
  <c r="BQ132" i="2" s="1"/>
  <c r="BD132" i="2"/>
  <c r="BP132" i="2" s="1"/>
  <c r="BC132" i="2"/>
  <c r="BO132" i="2" s="1"/>
  <c r="BB132" i="2"/>
  <c r="BN132" i="2" s="1"/>
  <c r="BA132" i="2"/>
  <c r="BM132" i="2" s="1"/>
  <c r="AZ132" i="2"/>
  <c r="BL132" i="2" s="1"/>
  <c r="AY132" i="2"/>
  <c r="BK132" i="2" s="1"/>
  <c r="AX132" i="2"/>
  <c r="BJ132" i="2" s="1"/>
  <c r="AW132" i="2"/>
  <c r="BI132" i="2" s="1"/>
  <c r="V132" i="2"/>
  <c r="U132" i="2"/>
  <c r="I132" i="2"/>
  <c r="G132" i="2"/>
  <c r="H132" i="2" s="1"/>
  <c r="BG131" i="2"/>
  <c r="BS131" i="2" s="1"/>
  <c r="BF131" i="2"/>
  <c r="BR131" i="2" s="1"/>
  <c r="BE131" i="2"/>
  <c r="BQ131" i="2" s="1"/>
  <c r="CD131" i="2" s="1"/>
  <c r="BD131" i="2"/>
  <c r="BP131" i="2" s="1"/>
  <c r="BC131" i="2"/>
  <c r="BO131" i="2" s="1"/>
  <c r="BB131" i="2"/>
  <c r="BN131" i="2" s="1"/>
  <c r="BA131" i="2"/>
  <c r="BM131" i="2" s="1"/>
  <c r="AZ131" i="2"/>
  <c r="BL131" i="2" s="1"/>
  <c r="AY131" i="2"/>
  <c r="BK131" i="2" s="1"/>
  <c r="AX131" i="2"/>
  <c r="BJ131" i="2" s="1"/>
  <c r="AW131" i="2"/>
  <c r="BI131" i="2" s="1"/>
  <c r="V131" i="2"/>
  <c r="U131" i="2"/>
  <c r="I131" i="2"/>
  <c r="G131" i="2"/>
  <c r="H131" i="2" s="1"/>
  <c r="BG130" i="2"/>
  <c r="BF130" i="2"/>
  <c r="BR130" i="2" s="1"/>
  <c r="BE130" i="2"/>
  <c r="BQ130" i="2" s="1"/>
  <c r="BD130" i="2"/>
  <c r="BP130" i="2" s="1"/>
  <c r="BC130" i="2"/>
  <c r="BO130" i="2" s="1"/>
  <c r="BB130" i="2"/>
  <c r="BN130" i="2" s="1"/>
  <c r="BA130" i="2"/>
  <c r="BM130" i="2" s="1"/>
  <c r="AZ130" i="2"/>
  <c r="BL130" i="2" s="1"/>
  <c r="AY130" i="2"/>
  <c r="BK130" i="2" s="1"/>
  <c r="AX130" i="2"/>
  <c r="BJ130" i="2" s="1"/>
  <c r="AW130" i="2"/>
  <c r="BI130" i="2" s="1"/>
  <c r="V130" i="2"/>
  <c r="U130" i="2"/>
  <c r="I130" i="2"/>
  <c r="G130" i="2"/>
  <c r="H130" i="2" s="1"/>
  <c r="BG129" i="2"/>
  <c r="BS129" i="2" s="1"/>
  <c r="BF129" i="2"/>
  <c r="BR129" i="2" s="1"/>
  <c r="BE129" i="2"/>
  <c r="BQ129" i="2" s="1"/>
  <c r="CD129" i="2" s="1"/>
  <c r="BD129" i="2"/>
  <c r="BP129" i="2" s="1"/>
  <c r="BC129" i="2"/>
  <c r="BO129" i="2" s="1"/>
  <c r="BB129" i="2"/>
  <c r="BN129" i="2" s="1"/>
  <c r="BA129" i="2"/>
  <c r="BM129" i="2" s="1"/>
  <c r="AZ129" i="2"/>
  <c r="BL129" i="2" s="1"/>
  <c r="AY129" i="2"/>
  <c r="BK129" i="2" s="1"/>
  <c r="AX129" i="2"/>
  <c r="BJ129" i="2" s="1"/>
  <c r="AW129" i="2"/>
  <c r="BI129" i="2" s="1"/>
  <c r="V129" i="2"/>
  <c r="U129" i="2"/>
  <c r="I129" i="2"/>
  <c r="G129" i="2"/>
  <c r="H129" i="2" s="1"/>
  <c r="BG128" i="2"/>
  <c r="BF128" i="2"/>
  <c r="BR128" i="2" s="1"/>
  <c r="BE128" i="2"/>
  <c r="BQ128" i="2" s="1"/>
  <c r="BD128" i="2"/>
  <c r="BP128" i="2" s="1"/>
  <c r="BC128" i="2"/>
  <c r="BO128" i="2" s="1"/>
  <c r="BB128" i="2"/>
  <c r="BN128" i="2" s="1"/>
  <c r="BA128" i="2"/>
  <c r="BM128" i="2" s="1"/>
  <c r="AZ128" i="2"/>
  <c r="BL128" i="2" s="1"/>
  <c r="AY128" i="2"/>
  <c r="BK128" i="2" s="1"/>
  <c r="AX128" i="2"/>
  <c r="BJ128" i="2" s="1"/>
  <c r="AW128" i="2"/>
  <c r="BI128" i="2" s="1"/>
  <c r="V128" i="2"/>
  <c r="U128" i="2"/>
  <c r="I128" i="2"/>
  <c r="G128" i="2"/>
  <c r="H128" i="2" s="1"/>
  <c r="BG127" i="2"/>
  <c r="BS127" i="2" s="1"/>
  <c r="BF127" i="2"/>
  <c r="BR127" i="2" s="1"/>
  <c r="BE127" i="2"/>
  <c r="BQ127" i="2" s="1"/>
  <c r="BD127" i="2"/>
  <c r="BP127" i="2" s="1"/>
  <c r="BC127" i="2"/>
  <c r="BO127" i="2" s="1"/>
  <c r="BB127" i="2"/>
  <c r="BN127" i="2" s="1"/>
  <c r="BA127" i="2"/>
  <c r="BM127" i="2" s="1"/>
  <c r="AZ127" i="2"/>
  <c r="BL127" i="2" s="1"/>
  <c r="AY127" i="2"/>
  <c r="BK127" i="2" s="1"/>
  <c r="AX127" i="2"/>
  <c r="BJ127" i="2" s="1"/>
  <c r="AW127" i="2"/>
  <c r="BI127" i="2" s="1"/>
  <c r="V127" i="2"/>
  <c r="U127" i="2"/>
  <c r="I127" i="2"/>
  <c r="G127" i="2"/>
  <c r="H127" i="2" s="1"/>
  <c r="BG126" i="2"/>
  <c r="BF126" i="2"/>
  <c r="BR126" i="2" s="1"/>
  <c r="BE126" i="2"/>
  <c r="BQ126" i="2" s="1"/>
  <c r="BD126" i="2"/>
  <c r="BP126" i="2" s="1"/>
  <c r="BC126" i="2"/>
  <c r="BO126" i="2" s="1"/>
  <c r="BB126" i="2"/>
  <c r="BN126" i="2" s="1"/>
  <c r="BA126" i="2"/>
  <c r="BM126" i="2" s="1"/>
  <c r="AZ126" i="2"/>
  <c r="BL126" i="2" s="1"/>
  <c r="AY126" i="2"/>
  <c r="BK126" i="2" s="1"/>
  <c r="AX126" i="2"/>
  <c r="BJ126" i="2" s="1"/>
  <c r="AW126" i="2"/>
  <c r="BI126" i="2" s="1"/>
  <c r="V126" i="2"/>
  <c r="U126" i="2"/>
  <c r="I126" i="2"/>
  <c r="G126" i="2"/>
  <c r="H126" i="2" s="1"/>
  <c r="BG125" i="2"/>
  <c r="BS125" i="2" s="1"/>
  <c r="BF125" i="2"/>
  <c r="BR125" i="2" s="1"/>
  <c r="BE125" i="2"/>
  <c r="BQ125" i="2" s="1"/>
  <c r="CD125" i="2" s="1"/>
  <c r="BD125" i="2"/>
  <c r="BP125" i="2" s="1"/>
  <c r="BC125" i="2"/>
  <c r="BO125" i="2" s="1"/>
  <c r="BB125" i="2"/>
  <c r="BN125" i="2" s="1"/>
  <c r="BA125" i="2"/>
  <c r="BM125" i="2" s="1"/>
  <c r="AZ125" i="2"/>
  <c r="BL125" i="2" s="1"/>
  <c r="AY125" i="2"/>
  <c r="BK125" i="2" s="1"/>
  <c r="AX125" i="2"/>
  <c r="BJ125" i="2" s="1"/>
  <c r="AW125" i="2"/>
  <c r="BI125" i="2" s="1"/>
  <c r="V125" i="2"/>
  <c r="U125" i="2"/>
  <c r="I125" i="2"/>
  <c r="G125" i="2"/>
  <c r="H125" i="2" s="1"/>
  <c r="BG124" i="2"/>
  <c r="BF124" i="2"/>
  <c r="BR124" i="2" s="1"/>
  <c r="BE124" i="2"/>
  <c r="BQ124" i="2" s="1"/>
  <c r="BD124" i="2"/>
  <c r="BP124" i="2" s="1"/>
  <c r="BC124" i="2"/>
  <c r="BO124" i="2" s="1"/>
  <c r="BB124" i="2"/>
  <c r="BN124" i="2" s="1"/>
  <c r="BA124" i="2"/>
  <c r="BM124" i="2" s="1"/>
  <c r="AZ124" i="2"/>
  <c r="BL124" i="2" s="1"/>
  <c r="AY124" i="2"/>
  <c r="BK124" i="2" s="1"/>
  <c r="AX124" i="2"/>
  <c r="BJ124" i="2" s="1"/>
  <c r="AW124" i="2"/>
  <c r="BI124" i="2" s="1"/>
  <c r="V124" i="2"/>
  <c r="U124" i="2"/>
  <c r="I124" i="2"/>
  <c r="G124" i="2"/>
  <c r="H124" i="2" s="1"/>
  <c r="BG123" i="2"/>
  <c r="BS123" i="2" s="1"/>
  <c r="BF123" i="2"/>
  <c r="BR123" i="2" s="1"/>
  <c r="BE123" i="2"/>
  <c r="BQ123" i="2" s="1"/>
  <c r="CD123" i="2" s="1"/>
  <c r="BD123" i="2"/>
  <c r="BP123" i="2" s="1"/>
  <c r="BC123" i="2"/>
  <c r="BO123" i="2" s="1"/>
  <c r="BB123" i="2"/>
  <c r="BN123" i="2" s="1"/>
  <c r="BA123" i="2"/>
  <c r="BM123" i="2" s="1"/>
  <c r="AZ123" i="2"/>
  <c r="BL123" i="2" s="1"/>
  <c r="AY123" i="2"/>
  <c r="BK123" i="2" s="1"/>
  <c r="AX123" i="2"/>
  <c r="AW123" i="2"/>
  <c r="BI123" i="2" s="1"/>
  <c r="V123" i="2"/>
  <c r="U123" i="2"/>
  <c r="I123" i="2"/>
  <c r="G123" i="2"/>
  <c r="H123" i="2" s="1"/>
  <c r="BI122" i="2"/>
  <c r="BG122" i="2"/>
  <c r="BS122" i="2" s="1"/>
  <c r="BF122" i="2"/>
  <c r="BR122" i="2" s="1"/>
  <c r="BE122" i="2"/>
  <c r="BQ122" i="2" s="1"/>
  <c r="CD122" i="2" s="1"/>
  <c r="BD122" i="2"/>
  <c r="BP122" i="2" s="1"/>
  <c r="BC122" i="2"/>
  <c r="BO122" i="2" s="1"/>
  <c r="BB122" i="2"/>
  <c r="BN122" i="2" s="1"/>
  <c r="BA122" i="2"/>
  <c r="BM122" i="2" s="1"/>
  <c r="AZ122" i="2"/>
  <c r="BL122" i="2" s="1"/>
  <c r="AY122" i="2"/>
  <c r="BK122" i="2" s="1"/>
  <c r="AX122" i="2"/>
  <c r="BJ122" i="2" s="1"/>
  <c r="AW122" i="2"/>
  <c r="V122" i="2"/>
  <c r="U122" i="2"/>
  <c r="I122" i="2"/>
  <c r="G122" i="2"/>
  <c r="H122" i="2" s="1"/>
  <c r="BG121" i="2"/>
  <c r="BS121" i="2" s="1"/>
  <c r="BF121" i="2"/>
  <c r="BR121" i="2" s="1"/>
  <c r="BE121" i="2"/>
  <c r="BQ121" i="2" s="1"/>
  <c r="BD121" i="2"/>
  <c r="BP121" i="2" s="1"/>
  <c r="BC121" i="2"/>
  <c r="BO121" i="2" s="1"/>
  <c r="BB121" i="2"/>
  <c r="BN121" i="2" s="1"/>
  <c r="BA121" i="2"/>
  <c r="BM121" i="2" s="1"/>
  <c r="AZ121" i="2"/>
  <c r="BL121" i="2" s="1"/>
  <c r="AY121" i="2"/>
  <c r="BK121" i="2" s="1"/>
  <c r="AX121" i="2"/>
  <c r="AW121" i="2"/>
  <c r="BI121" i="2" s="1"/>
  <c r="V121" i="2"/>
  <c r="U121" i="2"/>
  <c r="I121" i="2"/>
  <c r="G121" i="2"/>
  <c r="H121" i="2" s="1"/>
  <c r="BG120" i="2"/>
  <c r="BF120" i="2"/>
  <c r="BR120" i="2" s="1"/>
  <c r="BE120" i="2"/>
  <c r="BQ120" i="2" s="1"/>
  <c r="BD120" i="2"/>
  <c r="BP120" i="2" s="1"/>
  <c r="BC120" i="2"/>
  <c r="BO120" i="2" s="1"/>
  <c r="BB120" i="2"/>
  <c r="BN120" i="2" s="1"/>
  <c r="BA120" i="2"/>
  <c r="BM120" i="2" s="1"/>
  <c r="AZ120" i="2"/>
  <c r="BL120" i="2" s="1"/>
  <c r="AY120" i="2"/>
  <c r="BK120" i="2" s="1"/>
  <c r="AX120" i="2"/>
  <c r="BJ120" i="2" s="1"/>
  <c r="AW120" i="2"/>
  <c r="BI120" i="2" s="1"/>
  <c r="V120" i="2"/>
  <c r="U120" i="2"/>
  <c r="I120" i="2"/>
  <c r="G120" i="2"/>
  <c r="H120" i="2" s="1"/>
  <c r="BG119" i="2"/>
  <c r="BS119" i="2" s="1"/>
  <c r="BF119" i="2"/>
  <c r="BR119" i="2" s="1"/>
  <c r="BE119" i="2"/>
  <c r="BQ119" i="2" s="1"/>
  <c r="BD119" i="2"/>
  <c r="BP119" i="2" s="1"/>
  <c r="BC119" i="2"/>
  <c r="BO119" i="2" s="1"/>
  <c r="BB119" i="2"/>
  <c r="BN119" i="2" s="1"/>
  <c r="BA119" i="2"/>
  <c r="BM119" i="2" s="1"/>
  <c r="AZ119" i="2"/>
  <c r="BL119" i="2" s="1"/>
  <c r="AY119" i="2"/>
  <c r="BK119" i="2" s="1"/>
  <c r="AX119" i="2"/>
  <c r="BJ119" i="2" s="1"/>
  <c r="AW119" i="2"/>
  <c r="BI119" i="2" s="1"/>
  <c r="V119" i="2"/>
  <c r="U119" i="2"/>
  <c r="I119" i="2"/>
  <c r="G119" i="2"/>
  <c r="H119" i="2" s="1"/>
  <c r="BG118" i="2"/>
  <c r="BF118" i="2"/>
  <c r="BR118" i="2" s="1"/>
  <c r="BE118" i="2"/>
  <c r="BQ118" i="2" s="1"/>
  <c r="BD118" i="2"/>
  <c r="BP118" i="2" s="1"/>
  <c r="BC118" i="2"/>
  <c r="BO118" i="2" s="1"/>
  <c r="BB118" i="2"/>
  <c r="BN118" i="2" s="1"/>
  <c r="BA118" i="2"/>
  <c r="BM118" i="2" s="1"/>
  <c r="AZ118" i="2"/>
  <c r="BL118" i="2" s="1"/>
  <c r="AY118" i="2"/>
  <c r="BK118" i="2" s="1"/>
  <c r="AX118" i="2"/>
  <c r="BJ118" i="2" s="1"/>
  <c r="AW118" i="2"/>
  <c r="BI118" i="2" s="1"/>
  <c r="V118" i="2"/>
  <c r="U118" i="2"/>
  <c r="I118" i="2"/>
  <c r="G118" i="2"/>
  <c r="H118" i="2" s="1"/>
  <c r="BG117" i="2"/>
  <c r="BS117" i="2" s="1"/>
  <c r="BF117" i="2"/>
  <c r="BR117" i="2" s="1"/>
  <c r="BE117" i="2"/>
  <c r="BQ117" i="2" s="1"/>
  <c r="BD117" i="2"/>
  <c r="BP117" i="2" s="1"/>
  <c r="BC117" i="2"/>
  <c r="BO117" i="2" s="1"/>
  <c r="BB117" i="2"/>
  <c r="BN117" i="2" s="1"/>
  <c r="BA117" i="2"/>
  <c r="BM117" i="2" s="1"/>
  <c r="AZ117" i="2"/>
  <c r="BL117" i="2" s="1"/>
  <c r="AY117" i="2"/>
  <c r="BK117" i="2" s="1"/>
  <c r="AX117" i="2"/>
  <c r="BJ117" i="2" s="1"/>
  <c r="AW117" i="2"/>
  <c r="BI117" i="2" s="1"/>
  <c r="V117" i="2"/>
  <c r="U117" i="2"/>
  <c r="I117" i="2"/>
  <c r="G117" i="2"/>
  <c r="H117" i="2" s="1"/>
  <c r="BG116" i="2"/>
  <c r="BS116" i="2" s="1"/>
  <c r="BF116" i="2"/>
  <c r="BR116" i="2" s="1"/>
  <c r="BE116" i="2"/>
  <c r="BQ116" i="2" s="1"/>
  <c r="CD116" i="2" s="1"/>
  <c r="BD116" i="2"/>
  <c r="BP116" i="2" s="1"/>
  <c r="BC116" i="2"/>
  <c r="BO116" i="2" s="1"/>
  <c r="BB116" i="2"/>
  <c r="BN116" i="2" s="1"/>
  <c r="BA116" i="2"/>
  <c r="BM116" i="2" s="1"/>
  <c r="AZ116" i="2"/>
  <c r="BL116" i="2" s="1"/>
  <c r="AY116" i="2"/>
  <c r="BK116" i="2" s="1"/>
  <c r="AX116" i="2"/>
  <c r="BJ116" i="2" s="1"/>
  <c r="AW116" i="2"/>
  <c r="BI116" i="2" s="1"/>
  <c r="V116" i="2"/>
  <c r="U116" i="2"/>
  <c r="I116" i="2"/>
  <c r="G116" i="2"/>
  <c r="H116" i="2" s="1"/>
  <c r="BG115" i="2"/>
  <c r="BS115" i="2" s="1"/>
  <c r="BF115" i="2"/>
  <c r="BR115" i="2" s="1"/>
  <c r="BE115" i="2"/>
  <c r="BQ115" i="2" s="1"/>
  <c r="CD115" i="2" s="1"/>
  <c r="BD115" i="2"/>
  <c r="BP115" i="2" s="1"/>
  <c r="BC115" i="2"/>
  <c r="BO115" i="2" s="1"/>
  <c r="BB115" i="2"/>
  <c r="BN115" i="2" s="1"/>
  <c r="BA115" i="2"/>
  <c r="BM115" i="2" s="1"/>
  <c r="AZ115" i="2"/>
  <c r="BL115" i="2" s="1"/>
  <c r="AY115" i="2"/>
  <c r="BK115" i="2" s="1"/>
  <c r="AX115" i="2"/>
  <c r="BJ115" i="2" s="1"/>
  <c r="AW115" i="2"/>
  <c r="BI115" i="2" s="1"/>
  <c r="V115" i="2"/>
  <c r="U115" i="2"/>
  <c r="I115" i="2"/>
  <c r="G115" i="2"/>
  <c r="H115" i="2" s="1"/>
  <c r="BG114" i="2"/>
  <c r="BF114" i="2"/>
  <c r="BR114" i="2" s="1"/>
  <c r="BE114" i="2"/>
  <c r="BQ114" i="2" s="1"/>
  <c r="BD114" i="2"/>
  <c r="BP114" i="2" s="1"/>
  <c r="BC114" i="2"/>
  <c r="BO114" i="2" s="1"/>
  <c r="BB114" i="2"/>
  <c r="BN114" i="2" s="1"/>
  <c r="BA114" i="2"/>
  <c r="BM114" i="2" s="1"/>
  <c r="AZ114" i="2"/>
  <c r="BL114" i="2" s="1"/>
  <c r="AY114" i="2"/>
  <c r="BK114" i="2" s="1"/>
  <c r="AX114" i="2"/>
  <c r="BJ114" i="2" s="1"/>
  <c r="AW114" i="2"/>
  <c r="BI114" i="2" s="1"/>
  <c r="V114" i="2"/>
  <c r="U114" i="2"/>
  <c r="I114" i="2"/>
  <c r="G114" i="2"/>
  <c r="H114" i="2" s="1"/>
  <c r="BG113" i="2"/>
  <c r="BS113" i="2" s="1"/>
  <c r="BF113" i="2"/>
  <c r="BR113" i="2" s="1"/>
  <c r="BE113" i="2"/>
  <c r="BQ113" i="2" s="1"/>
  <c r="BD113" i="2"/>
  <c r="BP113" i="2" s="1"/>
  <c r="BC113" i="2"/>
  <c r="BO113" i="2" s="1"/>
  <c r="BB113" i="2"/>
  <c r="BN113" i="2" s="1"/>
  <c r="BA113" i="2"/>
  <c r="BM113" i="2" s="1"/>
  <c r="AZ113" i="2"/>
  <c r="BL113" i="2" s="1"/>
  <c r="AY113" i="2"/>
  <c r="BK113" i="2" s="1"/>
  <c r="AX113" i="2"/>
  <c r="BJ113" i="2" s="1"/>
  <c r="AW113" i="2"/>
  <c r="BI113" i="2" s="1"/>
  <c r="V113" i="2"/>
  <c r="U113" i="2"/>
  <c r="I113" i="2"/>
  <c r="G113" i="2"/>
  <c r="H113" i="2" s="1"/>
  <c r="BG112" i="2"/>
  <c r="BS112" i="2" s="1"/>
  <c r="BF112" i="2"/>
  <c r="BR112" i="2" s="1"/>
  <c r="BE112" i="2"/>
  <c r="BQ112" i="2" s="1"/>
  <c r="BD112" i="2"/>
  <c r="BP112" i="2" s="1"/>
  <c r="BC112" i="2"/>
  <c r="BO112" i="2" s="1"/>
  <c r="BB112" i="2"/>
  <c r="BN112" i="2" s="1"/>
  <c r="BA112" i="2"/>
  <c r="BM112" i="2" s="1"/>
  <c r="AZ112" i="2"/>
  <c r="BL112" i="2" s="1"/>
  <c r="AY112" i="2"/>
  <c r="BK112" i="2" s="1"/>
  <c r="AX112" i="2"/>
  <c r="BJ112" i="2" s="1"/>
  <c r="AW112" i="2"/>
  <c r="BI112" i="2" s="1"/>
  <c r="V112" i="2"/>
  <c r="U112" i="2"/>
  <c r="I112" i="2"/>
  <c r="G112" i="2"/>
  <c r="H112" i="2" s="1"/>
  <c r="BG111" i="2"/>
  <c r="BS111" i="2" s="1"/>
  <c r="BF111" i="2"/>
  <c r="BR111" i="2" s="1"/>
  <c r="BE111" i="2"/>
  <c r="BQ111" i="2" s="1"/>
  <c r="BD111" i="2"/>
  <c r="BP111" i="2" s="1"/>
  <c r="BC111" i="2"/>
  <c r="BO111" i="2" s="1"/>
  <c r="BB111" i="2"/>
  <c r="BN111" i="2" s="1"/>
  <c r="BA111" i="2"/>
  <c r="BM111" i="2" s="1"/>
  <c r="AZ111" i="2"/>
  <c r="BL111" i="2" s="1"/>
  <c r="AY111" i="2"/>
  <c r="BK111" i="2" s="1"/>
  <c r="AX111" i="2"/>
  <c r="BJ111" i="2" s="1"/>
  <c r="AW111" i="2"/>
  <c r="BI111" i="2" s="1"/>
  <c r="V111" i="2"/>
  <c r="U111" i="2"/>
  <c r="I111" i="2"/>
  <c r="G111" i="2"/>
  <c r="H111" i="2" s="1"/>
  <c r="BG110" i="2"/>
  <c r="BF110" i="2"/>
  <c r="BR110" i="2" s="1"/>
  <c r="BE110" i="2"/>
  <c r="BQ110" i="2" s="1"/>
  <c r="BD110" i="2"/>
  <c r="BP110" i="2" s="1"/>
  <c r="BC110" i="2"/>
  <c r="BO110" i="2" s="1"/>
  <c r="BB110" i="2"/>
  <c r="BN110" i="2" s="1"/>
  <c r="BA110" i="2"/>
  <c r="BM110" i="2" s="1"/>
  <c r="AZ110" i="2"/>
  <c r="BL110" i="2" s="1"/>
  <c r="AY110" i="2"/>
  <c r="BK110" i="2" s="1"/>
  <c r="AX110" i="2"/>
  <c r="BJ110" i="2" s="1"/>
  <c r="AW110" i="2"/>
  <c r="BI110" i="2" s="1"/>
  <c r="V110" i="2"/>
  <c r="U110" i="2"/>
  <c r="I110" i="2"/>
  <c r="G110" i="2"/>
  <c r="H110" i="2" s="1"/>
  <c r="BG109" i="2"/>
  <c r="BS109" i="2" s="1"/>
  <c r="BF109" i="2"/>
  <c r="BR109" i="2" s="1"/>
  <c r="BE109" i="2"/>
  <c r="BQ109" i="2" s="1"/>
  <c r="BD109" i="2"/>
  <c r="BP109" i="2" s="1"/>
  <c r="BC109" i="2"/>
  <c r="BO109" i="2" s="1"/>
  <c r="BB109" i="2"/>
  <c r="BN109" i="2" s="1"/>
  <c r="BA109" i="2"/>
  <c r="BM109" i="2" s="1"/>
  <c r="AZ109" i="2"/>
  <c r="BL109" i="2" s="1"/>
  <c r="AY109" i="2"/>
  <c r="BK109" i="2" s="1"/>
  <c r="AX109" i="2"/>
  <c r="BJ109" i="2" s="1"/>
  <c r="AW109" i="2"/>
  <c r="BI109" i="2" s="1"/>
  <c r="V109" i="2"/>
  <c r="U109" i="2"/>
  <c r="I109" i="2"/>
  <c r="G109" i="2"/>
  <c r="H109" i="2" s="1"/>
  <c r="BG108" i="2"/>
  <c r="BF108" i="2"/>
  <c r="BR108" i="2" s="1"/>
  <c r="BE108" i="2"/>
  <c r="BQ108" i="2" s="1"/>
  <c r="CD108" i="2" s="1"/>
  <c r="BD108" i="2"/>
  <c r="BP108" i="2" s="1"/>
  <c r="BC108" i="2"/>
  <c r="BO108" i="2" s="1"/>
  <c r="BB108" i="2"/>
  <c r="BN108" i="2" s="1"/>
  <c r="BA108" i="2"/>
  <c r="BM108" i="2" s="1"/>
  <c r="AZ108" i="2"/>
  <c r="BL108" i="2" s="1"/>
  <c r="AY108" i="2"/>
  <c r="BK108" i="2" s="1"/>
  <c r="AX108" i="2"/>
  <c r="BJ108" i="2" s="1"/>
  <c r="AW108" i="2"/>
  <c r="BI108" i="2" s="1"/>
  <c r="V108" i="2"/>
  <c r="U108" i="2"/>
  <c r="I108" i="2"/>
  <c r="G108" i="2"/>
  <c r="H108" i="2" s="1"/>
  <c r="BG107" i="2"/>
  <c r="BS107" i="2" s="1"/>
  <c r="BF107" i="2"/>
  <c r="BR107" i="2" s="1"/>
  <c r="BE107" i="2"/>
  <c r="BQ107" i="2" s="1"/>
  <c r="CD107" i="2" s="1"/>
  <c r="BD107" i="2"/>
  <c r="BP107" i="2" s="1"/>
  <c r="BC107" i="2"/>
  <c r="BO107" i="2" s="1"/>
  <c r="BB107" i="2"/>
  <c r="BN107" i="2" s="1"/>
  <c r="BA107" i="2"/>
  <c r="BM107" i="2" s="1"/>
  <c r="AZ107" i="2"/>
  <c r="BL107" i="2" s="1"/>
  <c r="AY107" i="2"/>
  <c r="BK107" i="2" s="1"/>
  <c r="AX107" i="2"/>
  <c r="BJ107" i="2" s="1"/>
  <c r="AW107" i="2"/>
  <c r="BI107" i="2" s="1"/>
  <c r="V107" i="2"/>
  <c r="U107" i="2"/>
  <c r="I107" i="2"/>
  <c r="G107" i="2"/>
  <c r="H107" i="2" s="1"/>
  <c r="BG106" i="2"/>
  <c r="BF106" i="2"/>
  <c r="BR106" i="2" s="1"/>
  <c r="BE106" i="2"/>
  <c r="BQ106" i="2" s="1"/>
  <c r="BD106" i="2"/>
  <c r="BP106" i="2" s="1"/>
  <c r="BC106" i="2"/>
  <c r="BO106" i="2" s="1"/>
  <c r="BB106" i="2"/>
  <c r="BN106" i="2" s="1"/>
  <c r="BA106" i="2"/>
  <c r="BM106" i="2" s="1"/>
  <c r="AZ106" i="2"/>
  <c r="BL106" i="2" s="1"/>
  <c r="AY106" i="2"/>
  <c r="BK106" i="2" s="1"/>
  <c r="AX106" i="2"/>
  <c r="BJ106" i="2" s="1"/>
  <c r="AW106" i="2"/>
  <c r="BI106" i="2" s="1"/>
  <c r="V106" i="2"/>
  <c r="U106" i="2"/>
  <c r="I106" i="2"/>
  <c r="G106" i="2"/>
  <c r="H106" i="2" s="1"/>
  <c r="BG105" i="2"/>
  <c r="BS105" i="2" s="1"/>
  <c r="BF105" i="2"/>
  <c r="BR105" i="2" s="1"/>
  <c r="BE105" i="2"/>
  <c r="BQ105" i="2" s="1"/>
  <c r="BD105" i="2"/>
  <c r="BP105" i="2" s="1"/>
  <c r="BC105" i="2"/>
  <c r="BO105" i="2" s="1"/>
  <c r="BB105" i="2"/>
  <c r="BN105" i="2" s="1"/>
  <c r="BA105" i="2"/>
  <c r="BM105" i="2" s="1"/>
  <c r="AZ105" i="2"/>
  <c r="BL105" i="2" s="1"/>
  <c r="AY105" i="2"/>
  <c r="BK105" i="2" s="1"/>
  <c r="AX105" i="2"/>
  <c r="AW105" i="2"/>
  <c r="BI105" i="2" s="1"/>
  <c r="V105" i="2"/>
  <c r="U105" i="2"/>
  <c r="I105" i="2"/>
  <c r="G105" i="2"/>
  <c r="H105" i="2" s="1"/>
  <c r="BG104" i="2"/>
  <c r="BF104" i="2"/>
  <c r="BR104" i="2" s="1"/>
  <c r="BE104" i="2"/>
  <c r="BQ104" i="2" s="1"/>
  <c r="BD104" i="2"/>
  <c r="BP104" i="2" s="1"/>
  <c r="BC104" i="2"/>
  <c r="BO104" i="2" s="1"/>
  <c r="BB104" i="2"/>
  <c r="BN104" i="2" s="1"/>
  <c r="BA104" i="2"/>
  <c r="BM104" i="2" s="1"/>
  <c r="AZ104" i="2"/>
  <c r="BL104" i="2" s="1"/>
  <c r="AY104" i="2"/>
  <c r="BK104" i="2" s="1"/>
  <c r="AX104" i="2"/>
  <c r="BJ104" i="2" s="1"/>
  <c r="AW104" i="2"/>
  <c r="BI104" i="2" s="1"/>
  <c r="V104" i="2"/>
  <c r="U104" i="2"/>
  <c r="I104" i="2"/>
  <c r="G104" i="2"/>
  <c r="H104" i="2" s="1"/>
  <c r="BG103" i="2"/>
  <c r="BF103" i="2"/>
  <c r="BR103" i="2" s="1"/>
  <c r="BE103" i="2"/>
  <c r="BQ103" i="2" s="1"/>
  <c r="BD103" i="2"/>
  <c r="BP103" i="2" s="1"/>
  <c r="BC103" i="2"/>
  <c r="BO103" i="2" s="1"/>
  <c r="BB103" i="2"/>
  <c r="BN103" i="2" s="1"/>
  <c r="BA103" i="2"/>
  <c r="BM103" i="2" s="1"/>
  <c r="AZ103" i="2"/>
  <c r="BL103" i="2" s="1"/>
  <c r="AY103" i="2"/>
  <c r="BK103" i="2" s="1"/>
  <c r="AX103" i="2"/>
  <c r="BJ103" i="2" s="1"/>
  <c r="AW103" i="2"/>
  <c r="BI103" i="2" s="1"/>
  <c r="V103" i="2"/>
  <c r="U103" i="2"/>
  <c r="I103" i="2"/>
  <c r="G103" i="2"/>
  <c r="H103" i="2" s="1"/>
  <c r="BG102" i="2"/>
  <c r="BS102" i="2" s="1"/>
  <c r="BF102" i="2"/>
  <c r="BR102" i="2" s="1"/>
  <c r="BE102" i="2"/>
  <c r="BQ102" i="2" s="1"/>
  <c r="BD102" i="2"/>
  <c r="BP102" i="2" s="1"/>
  <c r="BC102" i="2"/>
  <c r="BO102" i="2" s="1"/>
  <c r="BB102" i="2"/>
  <c r="BN102" i="2" s="1"/>
  <c r="BA102" i="2"/>
  <c r="BM102" i="2" s="1"/>
  <c r="AZ102" i="2"/>
  <c r="BL102" i="2" s="1"/>
  <c r="AY102" i="2"/>
  <c r="BK102" i="2" s="1"/>
  <c r="AX102" i="2"/>
  <c r="BJ102" i="2" s="1"/>
  <c r="AW102" i="2"/>
  <c r="BI102" i="2" s="1"/>
  <c r="V102" i="2"/>
  <c r="U102" i="2"/>
  <c r="I102" i="2"/>
  <c r="G102" i="2"/>
  <c r="H102" i="2" s="1"/>
  <c r="BG101" i="2"/>
  <c r="BF101" i="2"/>
  <c r="BR101" i="2" s="1"/>
  <c r="BE101" i="2"/>
  <c r="BQ101" i="2" s="1"/>
  <c r="BD101" i="2"/>
  <c r="BP101" i="2" s="1"/>
  <c r="BC101" i="2"/>
  <c r="BO101" i="2" s="1"/>
  <c r="BB101" i="2"/>
  <c r="BN101" i="2" s="1"/>
  <c r="BA101" i="2"/>
  <c r="BM101" i="2" s="1"/>
  <c r="AZ101" i="2"/>
  <c r="BL101" i="2" s="1"/>
  <c r="AY101" i="2"/>
  <c r="BK101" i="2" s="1"/>
  <c r="AX101" i="2"/>
  <c r="BJ101" i="2" s="1"/>
  <c r="AW101" i="2"/>
  <c r="BI101" i="2" s="1"/>
  <c r="V101" i="2"/>
  <c r="U101" i="2"/>
  <c r="I101" i="2"/>
  <c r="G101" i="2"/>
  <c r="H101" i="2" s="1"/>
  <c r="BG100" i="2"/>
  <c r="BF100" i="2"/>
  <c r="BR100" i="2" s="1"/>
  <c r="BE100" i="2"/>
  <c r="BQ100" i="2" s="1"/>
  <c r="BD100" i="2"/>
  <c r="BP100" i="2" s="1"/>
  <c r="BC100" i="2"/>
  <c r="BO100" i="2" s="1"/>
  <c r="BB100" i="2"/>
  <c r="BN100" i="2" s="1"/>
  <c r="BA100" i="2"/>
  <c r="BM100" i="2" s="1"/>
  <c r="AZ100" i="2"/>
  <c r="BL100" i="2" s="1"/>
  <c r="AY100" i="2"/>
  <c r="BK100" i="2" s="1"/>
  <c r="AX100" i="2"/>
  <c r="BJ100" i="2" s="1"/>
  <c r="AW100" i="2"/>
  <c r="BI100" i="2" s="1"/>
  <c r="V100" i="2"/>
  <c r="U100" i="2"/>
  <c r="I100" i="2"/>
  <c r="G100" i="2"/>
  <c r="H100" i="2" s="1"/>
  <c r="BG99" i="2"/>
  <c r="BF99" i="2"/>
  <c r="BR99" i="2" s="1"/>
  <c r="BE99" i="2"/>
  <c r="BQ99" i="2" s="1"/>
  <c r="CD99" i="2" s="1"/>
  <c r="BD99" i="2"/>
  <c r="BP99" i="2" s="1"/>
  <c r="BC99" i="2"/>
  <c r="BO99" i="2" s="1"/>
  <c r="BB99" i="2"/>
  <c r="BN99" i="2" s="1"/>
  <c r="BA99" i="2"/>
  <c r="BM99" i="2" s="1"/>
  <c r="AZ99" i="2"/>
  <c r="BL99" i="2" s="1"/>
  <c r="AY99" i="2"/>
  <c r="BK99" i="2" s="1"/>
  <c r="AX99" i="2"/>
  <c r="BJ99" i="2" s="1"/>
  <c r="AW99" i="2"/>
  <c r="BI99" i="2" s="1"/>
  <c r="V99" i="2"/>
  <c r="U99" i="2"/>
  <c r="I99" i="2"/>
  <c r="G99" i="2"/>
  <c r="H99" i="2" s="1"/>
  <c r="BG98" i="2"/>
  <c r="BS98" i="2" s="1"/>
  <c r="BF98" i="2"/>
  <c r="BR98" i="2" s="1"/>
  <c r="BE98" i="2"/>
  <c r="BQ98" i="2" s="1"/>
  <c r="BD98" i="2"/>
  <c r="BP98" i="2" s="1"/>
  <c r="BC98" i="2"/>
  <c r="BO98" i="2" s="1"/>
  <c r="BB98" i="2"/>
  <c r="BN98" i="2" s="1"/>
  <c r="BA98" i="2"/>
  <c r="BM98" i="2" s="1"/>
  <c r="AZ98" i="2"/>
  <c r="BL98" i="2" s="1"/>
  <c r="AY98" i="2"/>
  <c r="BK98" i="2" s="1"/>
  <c r="AX98" i="2"/>
  <c r="BJ98" i="2" s="1"/>
  <c r="AW98" i="2"/>
  <c r="BI98" i="2" s="1"/>
  <c r="V98" i="2"/>
  <c r="U98" i="2"/>
  <c r="I98" i="2"/>
  <c r="G98" i="2"/>
  <c r="H98" i="2" s="1"/>
  <c r="BG97" i="2"/>
  <c r="BF97" i="2"/>
  <c r="BR97" i="2" s="1"/>
  <c r="BE97" i="2"/>
  <c r="BQ97" i="2" s="1"/>
  <c r="BD97" i="2"/>
  <c r="BP97" i="2" s="1"/>
  <c r="BC97" i="2"/>
  <c r="BO97" i="2" s="1"/>
  <c r="BB97" i="2"/>
  <c r="BN97" i="2" s="1"/>
  <c r="BA97" i="2"/>
  <c r="BM97" i="2" s="1"/>
  <c r="AZ97" i="2"/>
  <c r="BL97" i="2" s="1"/>
  <c r="AY97" i="2"/>
  <c r="BK97" i="2" s="1"/>
  <c r="AX97" i="2"/>
  <c r="BJ97" i="2" s="1"/>
  <c r="AW97" i="2"/>
  <c r="BI97" i="2" s="1"/>
  <c r="V97" i="2"/>
  <c r="U97" i="2"/>
  <c r="I97" i="2"/>
  <c r="G97" i="2"/>
  <c r="H97" i="2" s="1"/>
  <c r="BG96" i="2"/>
  <c r="BF96" i="2"/>
  <c r="BR96" i="2" s="1"/>
  <c r="BE96" i="2"/>
  <c r="BQ96" i="2" s="1"/>
  <c r="BD96" i="2"/>
  <c r="BP96" i="2" s="1"/>
  <c r="BC96" i="2"/>
  <c r="BO96" i="2" s="1"/>
  <c r="BB96" i="2"/>
  <c r="BN96" i="2" s="1"/>
  <c r="BA96" i="2"/>
  <c r="BM96" i="2" s="1"/>
  <c r="AZ96" i="2"/>
  <c r="BL96" i="2" s="1"/>
  <c r="AY96" i="2"/>
  <c r="BK96" i="2" s="1"/>
  <c r="AX96" i="2"/>
  <c r="BJ96" i="2" s="1"/>
  <c r="AW96" i="2"/>
  <c r="BI96" i="2" s="1"/>
  <c r="V96" i="2"/>
  <c r="U96" i="2"/>
  <c r="I96" i="2"/>
  <c r="G96" i="2"/>
  <c r="H96" i="2" s="1"/>
  <c r="BG95" i="2"/>
  <c r="BF95" i="2"/>
  <c r="BR95" i="2" s="1"/>
  <c r="BE95" i="2"/>
  <c r="BQ95" i="2" s="1"/>
  <c r="BD95" i="2"/>
  <c r="BP95" i="2" s="1"/>
  <c r="BC95" i="2"/>
  <c r="BO95" i="2" s="1"/>
  <c r="BB95" i="2"/>
  <c r="BN95" i="2" s="1"/>
  <c r="BA95" i="2"/>
  <c r="BM95" i="2" s="1"/>
  <c r="AZ95" i="2"/>
  <c r="BL95" i="2" s="1"/>
  <c r="AY95" i="2"/>
  <c r="BK95" i="2" s="1"/>
  <c r="AX95" i="2"/>
  <c r="BJ95" i="2" s="1"/>
  <c r="AW95" i="2"/>
  <c r="BI95" i="2" s="1"/>
  <c r="V95" i="2"/>
  <c r="U95" i="2"/>
  <c r="I95" i="2"/>
  <c r="G95" i="2"/>
  <c r="H95" i="2" s="1"/>
  <c r="BG94" i="2"/>
  <c r="BF94" i="2"/>
  <c r="BR94" i="2" s="1"/>
  <c r="BE94" i="2"/>
  <c r="BQ94" i="2" s="1"/>
  <c r="BD94" i="2"/>
  <c r="BP94" i="2" s="1"/>
  <c r="BC94" i="2"/>
  <c r="BO94" i="2" s="1"/>
  <c r="BB94" i="2"/>
  <c r="BN94" i="2" s="1"/>
  <c r="BA94" i="2"/>
  <c r="BM94" i="2" s="1"/>
  <c r="AZ94" i="2"/>
  <c r="BL94" i="2" s="1"/>
  <c r="AY94" i="2"/>
  <c r="BK94" i="2" s="1"/>
  <c r="AX94" i="2"/>
  <c r="BJ94" i="2" s="1"/>
  <c r="AW94" i="2"/>
  <c r="BI94" i="2" s="1"/>
  <c r="V94" i="2"/>
  <c r="U94" i="2"/>
  <c r="I94" i="2"/>
  <c r="G94" i="2"/>
  <c r="H94" i="2" s="1"/>
  <c r="BG93" i="2"/>
  <c r="BF93" i="2"/>
  <c r="BR93" i="2" s="1"/>
  <c r="BE93" i="2"/>
  <c r="BQ93" i="2" s="1"/>
  <c r="BD93" i="2"/>
  <c r="BP93" i="2" s="1"/>
  <c r="BC93" i="2"/>
  <c r="BO93" i="2" s="1"/>
  <c r="BB93" i="2"/>
  <c r="BN93" i="2" s="1"/>
  <c r="BA93" i="2"/>
  <c r="BM93" i="2" s="1"/>
  <c r="AZ93" i="2"/>
  <c r="BL93" i="2" s="1"/>
  <c r="AY93" i="2"/>
  <c r="BK93" i="2" s="1"/>
  <c r="AX93" i="2"/>
  <c r="BJ93" i="2" s="1"/>
  <c r="AW93" i="2"/>
  <c r="BI93" i="2" s="1"/>
  <c r="V93" i="2"/>
  <c r="U93" i="2"/>
  <c r="I93" i="2"/>
  <c r="G93" i="2"/>
  <c r="H93" i="2" s="1"/>
  <c r="BG92" i="2"/>
  <c r="BS92" i="2" s="1"/>
  <c r="BF92" i="2"/>
  <c r="BR92" i="2" s="1"/>
  <c r="BE92" i="2"/>
  <c r="BQ92" i="2" s="1"/>
  <c r="CD92" i="2" s="1"/>
  <c r="BD92" i="2"/>
  <c r="BP92" i="2" s="1"/>
  <c r="BC92" i="2"/>
  <c r="BO92" i="2" s="1"/>
  <c r="BB92" i="2"/>
  <c r="BN92" i="2" s="1"/>
  <c r="BA92" i="2"/>
  <c r="BM92" i="2" s="1"/>
  <c r="AZ92" i="2"/>
  <c r="BL92" i="2" s="1"/>
  <c r="AY92" i="2"/>
  <c r="BK92" i="2" s="1"/>
  <c r="AX92" i="2"/>
  <c r="BJ92" i="2" s="1"/>
  <c r="AW92" i="2"/>
  <c r="BI92" i="2" s="1"/>
  <c r="V92" i="2"/>
  <c r="U92" i="2"/>
  <c r="I92" i="2"/>
  <c r="G92" i="2"/>
  <c r="H92" i="2" s="1"/>
  <c r="BG91" i="2"/>
  <c r="BF91" i="2"/>
  <c r="BR91" i="2" s="1"/>
  <c r="BE91" i="2"/>
  <c r="BQ91" i="2" s="1"/>
  <c r="CD91" i="2" s="1"/>
  <c r="BD91" i="2"/>
  <c r="BP91" i="2" s="1"/>
  <c r="BC91" i="2"/>
  <c r="BO91" i="2" s="1"/>
  <c r="BB91" i="2"/>
  <c r="BN91" i="2" s="1"/>
  <c r="BA91" i="2"/>
  <c r="BM91" i="2" s="1"/>
  <c r="AZ91" i="2"/>
  <c r="BL91" i="2" s="1"/>
  <c r="AY91" i="2"/>
  <c r="BK91" i="2" s="1"/>
  <c r="AX91" i="2"/>
  <c r="BJ91" i="2" s="1"/>
  <c r="AW91" i="2"/>
  <c r="BI91" i="2" s="1"/>
  <c r="V91" i="2"/>
  <c r="U91" i="2"/>
  <c r="I91" i="2"/>
  <c r="G91" i="2"/>
  <c r="H91" i="2" s="1"/>
  <c r="BG90" i="2"/>
  <c r="BS90" i="2" s="1"/>
  <c r="BF90" i="2"/>
  <c r="BR90" i="2" s="1"/>
  <c r="BE90" i="2"/>
  <c r="BQ90" i="2" s="1"/>
  <c r="BD90" i="2"/>
  <c r="BP90" i="2" s="1"/>
  <c r="BC90" i="2"/>
  <c r="BO90" i="2" s="1"/>
  <c r="BB90" i="2"/>
  <c r="BN90" i="2" s="1"/>
  <c r="BA90" i="2"/>
  <c r="BM90" i="2" s="1"/>
  <c r="AZ90" i="2"/>
  <c r="BL90" i="2" s="1"/>
  <c r="AY90" i="2"/>
  <c r="BK90" i="2" s="1"/>
  <c r="AX90" i="2"/>
  <c r="AW90" i="2"/>
  <c r="BI90" i="2" s="1"/>
  <c r="V90" i="2"/>
  <c r="U90" i="2"/>
  <c r="I90" i="2"/>
  <c r="G90" i="2"/>
  <c r="H90" i="2" s="1"/>
  <c r="BG89" i="2"/>
  <c r="BF89" i="2"/>
  <c r="BR89" i="2" s="1"/>
  <c r="BE89" i="2"/>
  <c r="BQ89" i="2" s="1"/>
  <c r="BD89" i="2"/>
  <c r="BP89" i="2" s="1"/>
  <c r="BC89" i="2"/>
  <c r="BO89" i="2" s="1"/>
  <c r="BB89" i="2"/>
  <c r="BN89" i="2" s="1"/>
  <c r="BA89" i="2"/>
  <c r="BM89" i="2" s="1"/>
  <c r="AZ89" i="2"/>
  <c r="BL89" i="2" s="1"/>
  <c r="AY89" i="2"/>
  <c r="BK89" i="2" s="1"/>
  <c r="AX89" i="2"/>
  <c r="BJ89" i="2" s="1"/>
  <c r="AW89" i="2"/>
  <c r="BI89" i="2" s="1"/>
  <c r="V89" i="2"/>
  <c r="U89" i="2"/>
  <c r="I89" i="2"/>
  <c r="G89" i="2"/>
  <c r="H89" i="2" s="1"/>
  <c r="BG88" i="2"/>
  <c r="BS88" i="2" s="1"/>
  <c r="BF88" i="2"/>
  <c r="BR88" i="2" s="1"/>
  <c r="BE88" i="2"/>
  <c r="BQ88" i="2" s="1"/>
  <c r="BD88" i="2"/>
  <c r="BP88" i="2" s="1"/>
  <c r="BC88" i="2"/>
  <c r="BO88" i="2" s="1"/>
  <c r="BB88" i="2"/>
  <c r="BN88" i="2" s="1"/>
  <c r="BA88" i="2"/>
  <c r="BM88" i="2" s="1"/>
  <c r="AZ88" i="2"/>
  <c r="BL88" i="2" s="1"/>
  <c r="AY88" i="2"/>
  <c r="BK88" i="2" s="1"/>
  <c r="AX88" i="2"/>
  <c r="BJ88" i="2" s="1"/>
  <c r="AW88" i="2"/>
  <c r="BI88" i="2" s="1"/>
  <c r="V88" i="2"/>
  <c r="U88" i="2"/>
  <c r="I88" i="2"/>
  <c r="G88" i="2"/>
  <c r="H88" i="2" s="1"/>
  <c r="BG87" i="2"/>
  <c r="BF87" i="2"/>
  <c r="BR87" i="2" s="1"/>
  <c r="BE87" i="2"/>
  <c r="BQ87" i="2" s="1"/>
  <c r="BD87" i="2"/>
  <c r="BP87" i="2" s="1"/>
  <c r="BC87" i="2"/>
  <c r="BO87" i="2" s="1"/>
  <c r="BB87" i="2"/>
  <c r="BN87" i="2" s="1"/>
  <c r="BA87" i="2"/>
  <c r="BM87" i="2" s="1"/>
  <c r="AZ87" i="2"/>
  <c r="BL87" i="2" s="1"/>
  <c r="AY87" i="2"/>
  <c r="BK87" i="2" s="1"/>
  <c r="AX87" i="2"/>
  <c r="BJ87" i="2" s="1"/>
  <c r="AW87" i="2"/>
  <c r="BI87" i="2" s="1"/>
  <c r="V87" i="2"/>
  <c r="U87" i="2"/>
  <c r="I87" i="2"/>
  <c r="G87" i="2"/>
  <c r="H87" i="2" s="1"/>
  <c r="BG86" i="2"/>
  <c r="BS86" i="2" s="1"/>
  <c r="BF86" i="2"/>
  <c r="BR86" i="2" s="1"/>
  <c r="BE86" i="2"/>
  <c r="BQ86" i="2" s="1"/>
  <c r="BD86" i="2"/>
  <c r="BP86" i="2" s="1"/>
  <c r="BC86" i="2"/>
  <c r="BO86" i="2" s="1"/>
  <c r="BB86" i="2"/>
  <c r="BN86" i="2" s="1"/>
  <c r="BA86" i="2"/>
  <c r="BM86" i="2" s="1"/>
  <c r="AZ86" i="2"/>
  <c r="BL86" i="2" s="1"/>
  <c r="AY86" i="2"/>
  <c r="BK86" i="2" s="1"/>
  <c r="AX86" i="2"/>
  <c r="BJ86" i="2" s="1"/>
  <c r="AW86" i="2"/>
  <c r="BI86" i="2" s="1"/>
  <c r="V86" i="2"/>
  <c r="U86" i="2"/>
  <c r="I86" i="2"/>
  <c r="G86" i="2"/>
  <c r="H86" i="2" s="1"/>
  <c r="BG85" i="2"/>
  <c r="BF85" i="2"/>
  <c r="BR85" i="2" s="1"/>
  <c r="BE85" i="2"/>
  <c r="BQ85" i="2" s="1"/>
  <c r="BD85" i="2"/>
  <c r="BP85" i="2" s="1"/>
  <c r="BC85" i="2"/>
  <c r="BO85" i="2" s="1"/>
  <c r="BB85" i="2"/>
  <c r="BN85" i="2" s="1"/>
  <c r="BA85" i="2"/>
  <c r="BM85" i="2" s="1"/>
  <c r="AZ85" i="2"/>
  <c r="BL85" i="2" s="1"/>
  <c r="AY85" i="2"/>
  <c r="BK85" i="2" s="1"/>
  <c r="AX85" i="2"/>
  <c r="BJ85" i="2" s="1"/>
  <c r="AW85" i="2"/>
  <c r="BI85" i="2" s="1"/>
  <c r="V85" i="2"/>
  <c r="U85" i="2"/>
  <c r="I85" i="2"/>
  <c r="G85" i="2"/>
  <c r="H85" i="2" s="1"/>
  <c r="BG84" i="2"/>
  <c r="BS84" i="2" s="1"/>
  <c r="BF84" i="2"/>
  <c r="BR84" i="2" s="1"/>
  <c r="BE84" i="2"/>
  <c r="BQ84" i="2" s="1"/>
  <c r="BD84" i="2"/>
  <c r="BP84" i="2" s="1"/>
  <c r="BC84" i="2"/>
  <c r="BO84" i="2" s="1"/>
  <c r="BB84" i="2"/>
  <c r="BN84" i="2" s="1"/>
  <c r="BA84" i="2"/>
  <c r="BM84" i="2" s="1"/>
  <c r="AZ84" i="2"/>
  <c r="BL84" i="2" s="1"/>
  <c r="AY84" i="2"/>
  <c r="BK84" i="2" s="1"/>
  <c r="AX84" i="2"/>
  <c r="BJ84" i="2" s="1"/>
  <c r="AW84" i="2"/>
  <c r="BI84" i="2" s="1"/>
  <c r="V84" i="2"/>
  <c r="U84" i="2"/>
  <c r="I84" i="2"/>
  <c r="G84" i="2"/>
  <c r="H84" i="2" s="1"/>
  <c r="BG83" i="2"/>
  <c r="BF83" i="2"/>
  <c r="BR83" i="2" s="1"/>
  <c r="BE83" i="2"/>
  <c r="BQ83" i="2" s="1"/>
  <c r="BD83" i="2"/>
  <c r="BP83" i="2" s="1"/>
  <c r="BC83" i="2"/>
  <c r="BO83" i="2" s="1"/>
  <c r="BB83" i="2"/>
  <c r="BN83" i="2" s="1"/>
  <c r="BA83" i="2"/>
  <c r="BM83" i="2" s="1"/>
  <c r="AZ83" i="2"/>
  <c r="BL83" i="2" s="1"/>
  <c r="AY83" i="2"/>
  <c r="BK83" i="2" s="1"/>
  <c r="AX83" i="2"/>
  <c r="BJ83" i="2" s="1"/>
  <c r="AW83" i="2"/>
  <c r="BI83" i="2" s="1"/>
  <c r="V83" i="2"/>
  <c r="U83" i="2"/>
  <c r="I83" i="2"/>
  <c r="G83" i="2"/>
  <c r="H83" i="2" s="1"/>
  <c r="BG82" i="2"/>
  <c r="BS82" i="2" s="1"/>
  <c r="BF82" i="2"/>
  <c r="BR82" i="2" s="1"/>
  <c r="BE82" i="2"/>
  <c r="BQ82" i="2" s="1"/>
  <c r="BD82" i="2"/>
  <c r="BP82" i="2" s="1"/>
  <c r="BC82" i="2"/>
  <c r="BO82" i="2" s="1"/>
  <c r="BB82" i="2"/>
  <c r="BN82" i="2" s="1"/>
  <c r="BA82" i="2"/>
  <c r="BM82" i="2" s="1"/>
  <c r="AZ82" i="2"/>
  <c r="BL82" i="2" s="1"/>
  <c r="AY82" i="2"/>
  <c r="BK82" i="2" s="1"/>
  <c r="AX82" i="2"/>
  <c r="BJ82" i="2" s="1"/>
  <c r="AW82" i="2"/>
  <c r="BI82" i="2" s="1"/>
  <c r="V82" i="2"/>
  <c r="U82" i="2"/>
  <c r="I82" i="2"/>
  <c r="G82" i="2"/>
  <c r="H82" i="2" s="1"/>
  <c r="BG81" i="2"/>
  <c r="BF81" i="2"/>
  <c r="BR81" i="2" s="1"/>
  <c r="BE81" i="2"/>
  <c r="BQ81" i="2" s="1"/>
  <c r="BD81" i="2"/>
  <c r="BP81" i="2" s="1"/>
  <c r="BC81" i="2"/>
  <c r="BO81" i="2" s="1"/>
  <c r="BB81" i="2"/>
  <c r="BN81" i="2" s="1"/>
  <c r="BA81" i="2"/>
  <c r="BM81" i="2" s="1"/>
  <c r="AZ81" i="2"/>
  <c r="BL81" i="2" s="1"/>
  <c r="AY81" i="2"/>
  <c r="BK81" i="2" s="1"/>
  <c r="AX81" i="2"/>
  <c r="BJ81" i="2" s="1"/>
  <c r="AW81" i="2"/>
  <c r="BI81" i="2" s="1"/>
  <c r="V81" i="2"/>
  <c r="U81" i="2"/>
  <c r="I81" i="2"/>
  <c r="G81" i="2"/>
  <c r="H81" i="2" s="1"/>
  <c r="BG80" i="2"/>
  <c r="BS80" i="2" s="1"/>
  <c r="BF80" i="2"/>
  <c r="BR80" i="2" s="1"/>
  <c r="BE80" i="2"/>
  <c r="BQ80" i="2" s="1"/>
  <c r="BD80" i="2"/>
  <c r="BP80" i="2" s="1"/>
  <c r="BC80" i="2"/>
  <c r="BO80" i="2" s="1"/>
  <c r="BB80" i="2"/>
  <c r="BN80" i="2" s="1"/>
  <c r="BA80" i="2"/>
  <c r="BM80" i="2" s="1"/>
  <c r="AZ80" i="2"/>
  <c r="BL80" i="2" s="1"/>
  <c r="AY80" i="2"/>
  <c r="BK80" i="2" s="1"/>
  <c r="AX80" i="2"/>
  <c r="BJ80" i="2" s="1"/>
  <c r="AW80" i="2"/>
  <c r="BI80" i="2" s="1"/>
  <c r="V80" i="2"/>
  <c r="U80" i="2"/>
  <c r="I80" i="2"/>
  <c r="G80" i="2"/>
  <c r="H80" i="2" s="1"/>
  <c r="BG79" i="2"/>
  <c r="BF79" i="2"/>
  <c r="BR79" i="2" s="1"/>
  <c r="BE79" i="2"/>
  <c r="BQ79" i="2" s="1"/>
  <c r="BD79" i="2"/>
  <c r="BP79" i="2" s="1"/>
  <c r="BC79" i="2"/>
  <c r="BO79" i="2" s="1"/>
  <c r="BB79" i="2"/>
  <c r="BN79" i="2" s="1"/>
  <c r="BA79" i="2"/>
  <c r="BM79" i="2" s="1"/>
  <c r="AZ79" i="2"/>
  <c r="BL79" i="2" s="1"/>
  <c r="AY79" i="2"/>
  <c r="BK79" i="2" s="1"/>
  <c r="AX79" i="2"/>
  <c r="BJ79" i="2" s="1"/>
  <c r="AW79" i="2"/>
  <c r="BI79" i="2" s="1"/>
  <c r="V79" i="2"/>
  <c r="U79" i="2"/>
  <c r="I79" i="2"/>
  <c r="G79" i="2"/>
  <c r="H79" i="2" s="1"/>
  <c r="BG78" i="2"/>
  <c r="BS78" i="2" s="1"/>
  <c r="BF78" i="2"/>
  <c r="BR78" i="2" s="1"/>
  <c r="BE78" i="2"/>
  <c r="BQ78" i="2" s="1"/>
  <c r="BD78" i="2"/>
  <c r="BP78" i="2" s="1"/>
  <c r="BC78" i="2"/>
  <c r="BO78" i="2" s="1"/>
  <c r="BB78" i="2"/>
  <c r="BN78" i="2" s="1"/>
  <c r="BA78" i="2"/>
  <c r="BM78" i="2" s="1"/>
  <c r="AZ78" i="2"/>
  <c r="BL78" i="2" s="1"/>
  <c r="AY78" i="2"/>
  <c r="BK78" i="2" s="1"/>
  <c r="AX78" i="2"/>
  <c r="BJ78" i="2" s="1"/>
  <c r="AW78" i="2"/>
  <c r="BI78" i="2" s="1"/>
  <c r="V78" i="2"/>
  <c r="U78" i="2"/>
  <c r="I78" i="2"/>
  <c r="G78" i="2"/>
  <c r="H78" i="2" s="1"/>
  <c r="BG77" i="2"/>
  <c r="BF77" i="2"/>
  <c r="BR77" i="2" s="1"/>
  <c r="BE77" i="2"/>
  <c r="BQ77" i="2" s="1"/>
  <c r="BD77" i="2"/>
  <c r="BP77" i="2" s="1"/>
  <c r="BC77" i="2"/>
  <c r="BO77" i="2" s="1"/>
  <c r="BB77" i="2"/>
  <c r="BN77" i="2" s="1"/>
  <c r="BA77" i="2"/>
  <c r="BM77" i="2" s="1"/>
  <c r="AZ77" i="2"/>
  <c r="BL77" i="2" s="1"/>
  <c r="AY77" i="2"/>
  <c r="BK77" i="2" s="1"/>
  <c r="AX77" i="2"/>
  <c r="BJ77" i="2" s="1"/>
  <c r="AW77" i="2"/>
  <c r="BI77" i="2" s="1"/>
  <c r="V77" i="2"/>
  <c r="U77" i="2"/>
  <c r="I77" i="2"/>
  <c r="G77" i="2"/>
  <c r="H77" i="2" s="1"/>
  <c r="BG76" i="2"/>
  <c r="BS76" i="2" s="1"/>
  <c r="BF76" i="2"/>
  <c r="BR76" i="2" s="1"/>
  <c r="BE76" i="2"/>
  <c r="BQ76" i="2" s="1"/>
  <c r="CD76" i="2" s="1"/>
  <c r="BD76" i="2"/>
  <c r="BP76" i="2" s="1"/>
  <c r="BC76" i="2"/>
  <c r="BO76" i="2" s="1"/>
  <c r="BB76" i="2"/>
  <c r="BN76" i="2" s="1"/>
  <c r="BA76" i="2"/>
  <c r="BM76" i="2" s="1"/>
  <c r="AZ76" i="2"/>
  <c r="BL76" i="2" s="1"/>
  <c r="AY76" i="2"/>
  <c r="BK76" i="2" s="1"/>
  <c r="AX76" i="2"/>
  <c r="BJ76" i="2" s="1"/>
  <c r="AW76" i="2"/>
  <c r="BI76" i="2" s="1"/>
  <c r="V76" i="2"/>
  <c r="U76" i="2"/>
  <c r="I76" i="2"/>
  <c r="G76" i="2"/>
  <c r="H76" i="2" s="1"/>
  <c r="BG75" i="2"/>
  <c r="BF75" i="2"/>
  <c r="BR75" i="2" s="1"/>
  <c r="BE75" i="2"/>
  <c r="BQ75" i="2" s="1"/>
  <c r="CD75" i="2" s="1"/>
  <c r="BD75" i="2"/>
  <c r="BP75" i="2" s="1"/>
  <c r="BC75" i="2"/>
  <c r="BO75" i="2" s="1"/>
  <c r="BB75" i="2"/>
  <c r="BN75" i="2" s="1"/>
  <c r="BA75" i="2"/>
  <c r="BM75" i="2" s="1"/>
  <c r="AZ75" i="2"/>
  <c r="BL75" i="2" s="1"/>
  <c r="AY75" i="2"/>
  <c r="BK75" i="2" s="1"/>
  <c r="AX75" i="2"/>
  <c r="BJ75" i="2" s="1"/>
  <c r="AW75" i="2"/>
  <c r="BI75" i="2" s="1"/>
  <c r="V75" i="2"/>
  <c r="U75" i="2"/>
  <c r="I75" i="2"/>
  <c r="G75" i="2"/>
  <c r="H75" i="2" s="1"/>
  <c r="BG74" i="2"/>
  <c r="BS74" i="2" s="1"/>
  <c r="BF74" i="2"/>
  <c r="BR74" i="2" s="1"/>
  <c r="BE74" i="2"/>
  <c r="BQ74" i="2" s="1"/>
  <c r="CD74" i="2" s="1"/>
  <c r="BD74" i="2"/>
  <c r="BP74" i="2" s="1"/>
  <c r="BC74" i="2"/>
  <c r="BO74" i="2" s="1"/>
  <c r="BB74" i="2"/>
  <c r="BN74" i="2" s="1"/>
  <c r="BA74" i="2"/>
  <c r="BM74" i="2" s="1"/>
  <c r="AZ74" i="2"/>
  <c r="BL74" i="2" s="1"/>
  <c r="AY74" i="2"/>
  <c r="BK74" i="2" s="1"/>
  <c r="AX74" i="2"/>
  <c r="BJ74" i="2" s="1"/>
  <c r="AW74" i="2"/>
  <c r="BI74" i="2" s="1"/>
  <c r="V74" i="2"/>
  <c r="U74" i="2"/>
  <c r="I74" i="2"/>
  <c r="G74" i="2"/>
  <c r="H74" i="2" s="1"/>
  <c r="BG73" i="2"/>
  <c r="BF73" i="2"/>
  <c r="BR73" i="2" s="1"/>
  <c r="BE73" i="2"/>
  <c r="BQ73" i="2" s="1"/>
  <c r="BD73" i="2"/>
  <c r="BP73" i="2" s="1"/>
  <c r="BC73" i="2"/>
  <c r="BO73" i="2" s="1"/>
  <c r="BB73" i="2"/>
  <c r="BN73" i="2" s="1"/>
  <c r="BA73" i="2"/>
  <c r="BM73" i="2" s="1"/>
  <c r="AZ73" i="2"/>
  <c r="BL73" i="2" s="1"/>
  <c r="AY73" i="2"/>
  <c r="BK73" i="2" s="1"/>
  <c r="AX73" i="2"/>
  <c r="BJ73" i="2" s="1"/>
  <c r="AW73" i="2"/>
  <c r="BI73" i="2" s="1"/>
  <c r="V73" i="2"/>
  <c r="U73" i="2"/>
  <c r="I73" i="2"/>
  <c r="G73" i="2"/>
  <c r="H73" i="2" s="1"/>
  <c r="BG72" i="2"/>
  <c r="BS72" i="2" s="1"/>
  <c r="BF72" i="2"/>
  <c r="BR72" i="2" s="1"/>
  <c r="BE72" i="2"/>
  <c r="BQ72" i="2" s="1"/>
  <c r="BD72" i="2"/>
  <c r="BP72" i="2" s="1"/>
  <c r="BC72" i="2"/>
  <c r="BO72" i="2" s="1"/>
  <c r="BB72" i="2"/>
  <c r="BN72" i="2" s="1"/>
  <c r="BA72" i="2"/>
  <c r="BM72" i="2" s="1"/>
  <c r="AZ72" i="2"/>
  <c r="BL72" i="2" s="1"/>
  <c r="AY72" i="2"/>
  <c r="BK72" i="2" s="1"/>
  <c r="AX72" i="2"/>
  <c r="BJ72" i="2" s="1"/>
  <c r="AW72" i="2"/>
  <c r="BI72" i="2" s="1"/>
  <c r="V72" i="2"/>
  <c r="U72" i="2"/>
  <c r="I72" i="2"/>
  <c r="G72" i="2"/>
  <c r="H72" i="2" s="1"/>
  <c r="BG71" i="2"/>
  <c r="BF71" i="2"/>
  <c r="BR71" i="2" s="1"/>
  <c r="BE71" i="2"/>
  <c r="BQ71" i="2" s="1"/>
  <c r="BD71" i="2"/>
  <c r="BP71" i="2" s="1"/>
  <c r="BC71" i="2"/>
  <c r="BO71" i="2" s="1"/>
  <c r="BB71" i="2"/>
  <c r="BN71" i="2" s="1"/>
  <c r="BA71" i="2"/>
  <c r="BM71" i="2" s="1"/>
  <c r="AZ71" i="2"/>
  <c r="BL71" i="2" s="1"/>
  <c r="AY71" i="2"/>
  <c r="BK71" i="2" s="1"/>
  <c r="AX71" i="2"/>
  <c r="BJ71" i="2" s="1"/>
  <c r="AW71" i="2"/>
  <c r="BI71" i="2" s="1"/>
  <c r="V71" i="2"/>
  <c r="U71" i="2"/>
  <c r="I71" i="2"/>
  <c r="G71" i="2"/>
  <c r="H71" i="2" s="1"/>
  <c r="BG70" i="2"/>
  <c r="BS70" i="2" s="1"/>
  <c r="BF70" i="2"/>
  <c r="BR70" i="2" s="1"/>
  <c r="BE70" i="2"/>
  <c r="BQ70" i="2" s="1"/>
  <c r="BD70" i="2"/>
  <c r="BP70" i="2" s="1"/>
  <c r="BC70" i="2"/>
  <c r="BO70" i="2" s="1"/>
  <c r="BB70" i="2"/>
  <c r="BN70" i="2" s="1"/>
  <c r="BA70" i="2"/>
  <c r="BM70" i="2" s="1"/>
  <c r="AZ70" i="2"/>
  <c r="BL70" i="2" s="1"/>
  <c r="AY70" i="2"/>
  <c r="BK70" i="2" s="1"/>
  <c r="AX70" i="2"/>
  <c r="BJ70" i="2" s="1"/>
  <c r="AW70" i="2"/>
  <c r="BI70" i="2" s="1"/>
  <c r="V70" i="2"/>
  <c r="U70" i="2"/>
  <c r="I70" i="2"/>
  <c r="G70" i="2"/>
  <c r="H70" i="2" s="1"/>
  <c r="BG69" i="2"/>
  <c r="BF69" i="2"/>
  <c r="BR69" i="2" s="1"/>
  <c r="BE69" i="2"/>
  <c r="BQ69" i="2" s="1"/>
  <c r="BD69" i="2"/>
  <c r="BP69" i="2" s="1"/>
  <c r="BC69" i="2"/>
  <c r="BO69" i="2" s="1"/>
  <c r="BB69" i="2"/>
  <c r="BN69" i="2" s="1"/>
  <c r="BA69" i="2"/>
  <c r="BM69" i="2" s="1"/>
  <c r="AZ69" i="2"/>
  <c r="BL69" i="2" s="1"/>
  <c r="AY69" i="2"/>
  <c r="BK69" i="2" s="1"/>
  <c r="AX69" i="2"/>
  <c r="BJ69" i="2" s="1"/>
  <c r="AW69" i="2"/>
  <c r="BI69" i="2" s="1"/>
  <c r="V69" i="2"/>
  <c r="U69" i="2"/>
  <c r="I69" i="2"/>
  <c r="G69" i="2"/>
  <c r="H69" i="2" s="1"/>
  <c r="BG68" i="2"/>
  <c r="BS68" i="2" s="1"/>
  <c r="BF68" i="2"/>
  <c r="BR68" i="2" s="1"/>
  <c r="BE68" i="2"/>
  <c r="BQ68" i="2" s="1"/>
  <c r="BD68" i="2"/>
  <c r="BP68" i="2" s="1"/>
  <c r="BC68" i="2"/>
  <c r="BO68" i="2" s="1"/>
  <c r="BB68" i="2"/>
  <c r="BN68" i="2" s="1"/>
  <c r="BA68" i="2"/>
  <c r="BM68" i="2" s="1"/>
  <c r="AZ68" i="2"/>
  <c r="BL68" i="2" s="1"/>
  <c r="AY68" i="2"/>
  <c r="BK68" i="2" s="1"/>
  <c r="AX68" i="2"/>
  <c r="BJ68" i="2" s="1"/>
  <c r="AW68" i="2"/>
  <c r="BI68" i="2" s="1"/>
  <c r="V68" i="2"/>
  <c r="U68" i="2"/>
  <c r="I68" i="2"/>
  <c r="G68" i="2"/>
  <c r="H68" i="2" s="1"/>
  <c r="BG67" i="2"/>
  <c r="BF67" i="2"/>
  <c r="BR67" i="2" s="1"/>
  <c r="BE67" i="2"/>
  <c r="BQ67" i="2" s="1"/>
  <c r="CD67" i="2" s="1"/>
  <c r="BD67" i="2"/>
  <c r="BP67" i="2" s="1"/>
  <c r="BC67" i="2"/>
  <c r="BO67" i="2" s="1"/>
  <c r="BB67" i="2"/>
  <c r="BN67" i="2" s="1"/>
  <c r="BA67" i="2"/>
  <c r="BM67" i="2" s="1"/>
  <c r="AZ67" i="2"/>
  <c r="BL67" i="2" s="1"/>
  <c r="AY67" i="2"/>
  <c r="BK67" i="2" s="1"/>
  <c r="AX67" i="2"/>
  <c r="BJ67" i="2" s="1"/>
  <c r="AW67" i="2"/>
  <c r="BI67" i="2" s="1"/>
  <c r="V67" i="2"/>
  <c r="U67" i="2"/>
  <c r="I67" i="2"/>
  <c r="G67" i="2"/>
  <c r="H67" i="2" s="1"/>
  <c r="BG66" i="2"/>
  <c r="BS66" i="2" s="1"/>
  <c r="BF66" i="2"/>
  <c r="BR66" i="2" s="1"/>
  <c r="BE66" i="2"/>
  <c r="BQ66" i="2" s="1"/>
  <c r="CD66" i="2" s="1"/>
  <c r="BD66" i="2"/>
  <c r="BP66" i="2" s="1"/>
  <c r="BC66" i="2"/>
  <c r="BO66" i="2" s="1"/>
  <c r="BB66" i="2"/>
  <c r="BN66" i="2" s="1"/>
  <c r="BA66" i="2"/>
  <c r="BM66" i="2" s="1"/>
  <c r="AZ66" i="2"/>
  <c r="BL66" i="2" s="1"/>
  <c r="AY66" i="2"/>
  <c r="BK66" i="2" s="1"/>
  <c r="AX66" i="2"/>
  <c r="BJ66" i="2" s="1"/>
  <c r="AW66" i="2"/>
  <c r="BI66" i="2" s="1"/>
  <c r="V66" i="2"/>
  <c r="U66" i="2"/>
  <c r="I66" i="2"/>
  <c r="G66" i="2"/>
  <c r="H66" i="2" s="1"/>
  <c r="BG65" i="2"/>
  <c r="BF65" i="2"/>
  <c r="BR65" i="2" s="1"/>
  <c r="BE65" i="2"/>
  <c r="BQ65" i="2" s="1"/>
  <c r="CD65" i="2" s="1"/>
  <c r="BD65" i="2"/>
  <c r="BP65" i="2" s="1"/>
  <c r="BC65" i="2"/>
  <c r="BO65" i="2" s="1"/>
  <c r="BB65" i="2"/>
  <c r="BN65" i="2" s="1"/>
  <c r="BA65" i="2"/>
  <c r="BM65" i="2" s="1"/>
  <c r="AZ65" i="2"/>
  <c r="BL65" i="2" s="1"/>
  <c r="AY65" i="2"/>
  <c r="BK65" i="2" s="1"/>
  <c r="AX65" i="2"/>
  <c r="BJ65" i="2" s="1"/>
  <c r="AW65" i="2"/>
  <c r="BI65" i="2" s="1"/>
  <c r="V65" i="2"/>
  <c r="U65" i="2"/>
  <c r="I65" i="2"/>
  <c r="G65" i="2"/>
  <c r="H65" i="2" s="1"/>
  <c r="BG64" i="2"/>
  <c r="BS64" i="2" s="1"/>
  <c r="BF64" i="2"/>
  <c r="BR64" i="2" s="1"/>
  <c r="BE64" i="2"/>
  <c r="BQ64" i="2" s="1"/>
  <c r="BD64" i="2"/>
  <c r="BP64" i="2" s="1"/>
  <c r="BC64" i="2"/>
  <c r="BO64" i="2" s="1"/>
  <c r="BB64" i="2"/>
  <c r="BN64" i="2" s="1"/>
  <c r="BA64" i="2"/>
  <c r="BM64" i="2" s="1"/>
  <c r="AZ64" i="2"/>
  <c r="BL64" i="2" s="1"/>
  <c r="AY64" i="2"/>
  <c r="BK64" i="2" s="1"/>
  <c r="AX64" i="2"/>
  <c r="BJ64" i="2" s="1"/>
  <c r="AW64" i="2"/>
  <c r="BI64" i="2" s="1"/>
  <c r="V64" i="2"/>
  <c r="U64" i="2"/>
  <c r="I64" i="2"/>
  <c r="G64" i="2"/>
  <c r="H64" i="2" s="1"/>
  <c r="BG63" i="2"/>
  <c r="BF63" i="2"/>
  <c r="BR63" i="2" s="1"/>
  <c r="BE63" i="2"/>
  <c r="BQ63" i="2" s="1"/>
  <c r="BD63" i="2"/>
  <c r="BP63" i="2" s="1"/>
  <c r="BC63" i="2"/>
  <c r="BO63" i="2" s="1"/>
  <c r="BB63" i="2"/>
  <c r="BN63" i="2" s="1"/>
  <c r="BA63" i="2"/>
  <c r="BM63" i="2" s="1"/>
  <c r="AZ63" i="2"/>
  <c r="BL63" i="2" s="1"/>
  <c r="AY63" i="2"/>
  <c r="BK63" i="2" s="1"/>
  <c r="AX63" i="2"/>
  <c r="BJ63" i="2" s="1"/>
  <c r="AW63" i="2"/>
  <c r="BI63" i="2" s="1"/>
  <c r="V63" i="2"/>
  <c r="U63" i="2"/>
  <c r="I63" i="2"/>
  <c r="G63" i="2"/>
  <c r="H63" i="2" s="1"/>
  <c r="BG62" i="2"/>
  <c r="BS62" i="2" s="1"/>
  <c r="BF62" i="2"/>
  <c r="BR62" i="2" s="1"/>
  <c r="BE62" i="2"/>
  <c r="BQ62" i="2" s="1"/>
  <c r="BD62" i="2"/>
  <c r="BP62" i="2" s="1"/>
  <c r="BC62" i="2"/>
  <c r="BO62" i="2" s="1"/>
  <c r="BB62" i="2"/>
  <c r="BN62" i="2" s="1"/>
  <c r="BA62" i="2"/>
  <c r="BM62" i="2" s="1"/>
  <c r="AZ62" i="2"/>
  <c r="BL62" i="2" s="1"/>
  <c r="AY62" i="2"/>
  <c r="BK62" i="2" s="1"/>
  <c r="AX62" i="2"/>
  <c r="BJ62" i="2" s="1"/>
  <c r="AW62" i="2"/>
  <c r="BI62" i="2" s="1"/>
  <c r="V62" i="2"/>
  <c r="U62" i="2"/>
  <c r="I62" i="2"/>
  <c r="G62" i="2"/>
  <c r="H62" i="2" s="1"/>
  <c r="BG61" i="2"/>
  <c r="BF61" i="2"/>
  <c r="BR61" i="2" s="1"/>
  <c r="BE61" i="2"/>
  <c r="BQ61" i="2" s="1"/>
  <c r="BD61" i="2"/>
  <c r="BP61" i="2" s="1"/>
  <c r="BC61" i="2"/>
  <c r="BO61" i="2" s="1"/>
  <c r="BB61" i="2"/>
  <c r="BN61" i="2" s="1"/>
  <c r="BA61" i="2"/>
  <c r="BM61" i="2" s="1"/>
  <c r="AZ61" i="2"/>
  <c r="BL61" i="2" s="1"/>
  <c r="AY61" i="2"/>
  <c r="BK61" i="2" s="1"/>
  <c r="AX61" i="2"/>
  <c r="BJ61" i="2" s="1"/>
  <c r="AW61" i="2"/>
  <c r="BI61" i="2" s="1"/>
  <c r="V61" i="2"/>
  <c r="U61" i="2"/>
  <c r="I61" i="2"/>
  <c r="G61" i="2"/>
  <c r="H61" i="2" s="1"/>
  <c r="BG60" i="2"/>
  <c r="BS60" i="2" s="1"/>
  <c r="BF60" i="2"/>
  <c r="BR60" i="2" s="1"/>
  <c r="BE60" i="2"/>
  <c r="BQ60" i="2" s="1"/>
  <c r="BD60" i="2"/>
  <c r="BP60" i="2" s="1"/>
  <c r="BC60" i="2"/>
  <c r="BO60" i="2" s="1"/>
  <c r="BB60" i="2"/>
  <c r="BN60" i="2" s="1"/>
  <c r="BA60" i="2"/>
  <c r="BM60" i="2" s="1"/>
  <c r="AZ60" i="2"/>
  <c r="BL60" i="2" s="1"/>
  <c r="AY60" i="2"/>
  <c r="BK60" i="2" s="1"/>
  <c r="AX60" i="2"/>
  <c r="BJ60" i="2" s="1"/>
  <c r="AW60" i="2"/>
  <c r="BI60" i="2" s="1"/>
  <c r="V60" i="2"/>
  <c r="U60" i="2"/>
  <c r="I60" i="2"/>
  <c r="G60" i="2"/>
  <c r="H60" i="2" s="1"/>
  <c r="BG59" i="2"/>
  <c r="BF59" i="2"/>
  <c r="BR59" i="2" s="1"/>
  <c r="BE59" i="2"/>
  <c r="BQ59" i="2" s="1"/>
  <c r="BD59" i="2"/>
  <c r="BP59" i="2" s="1"/>
  <c r="BC59" i="2"/>
  <c r="BO59" i="2" s="1"/>
  <c r="BB59" i="2"/>
  <c r="BN59" i="2" s="1"/>
  <c r="BA59" i="2"/>
  <c r="BM59" i="2" s="1"/>
  <c r="AZ59" i="2"/>
  <c r="BL59" i="2" s="1"/>
  <c r="AY59" i="2"/>
  <c r="BK59" i="2" s="1"/>
  <c r="AX59" i="2"/>
  <c r="BJ59" i="2" s="1"/>
  <c r="AW59" i="2"/>
  <c r="BI59" i="2" s="1"/>
  <c r="V59" i="2"/>
  <c r="U59" i="2"/>
  <c r="I59" i="2"/>
  <c r="G59" i="2"/>
  <c r="H59" i="2" s="1"/>
  <c r="BG58" i="2"/>
  <c r="BS58" i="2" s="1"/>
  <c r="BF58" i="2"/>
  <c r="BR58" i="2" s="1"/>
  <c r="BE58" i="2"/>
  <c r="BQ58" i="2" s="1"/>
  <c r="BD58" i="2"/>
  <c r="BP58" i="2" s="1"/>
  <c r="BC58" i="2"/>
  <c r="BO58" i="2" s="1"/>
  <c r="BB58" i="2"/>
  <c r="BN58" i="2" s="1"/>
  <c r="BA58" i="2"/>
  <c r="BM58" i="2" s="1"/>
  <c r="AZ58" i="2"/>
  <c r="BL58" i="2" s="1"/>
  <c r="AY58" i="2"/>
  <c r="BK58" i="2" s="1"/>
  <c r="AX58" i="2"/>
  <c r="BJ58" i="2" s="1"/>
  <c r="AW58" i="2"/>
  <c r="BI58" i="2" s="1"/>
  <c r="V58" i="2"/>
  <c r="U58" i="2"/>
  <c r="I58" i="2"/>
  <c r="G58" i="2"/>
  <c r="H58" i="2" s="1"/>
  <c r="BG57" i="2"/>
  <c r="BF57" i="2"/>
  <c r="BR57" i="2" s="1"/>
  <c r="BE57" i="2"/>
  <c r="BQ57" i="2" s="1"/>
  <c r="CD57" i="2" s="1"/>
  <c r="BD57" i="2"/>
  <c r="BP57" i="2" s="1"/>
  <c r="BC57" i="2"/>
  <c r="BO57" i="2" s="1"/>
  <c r="BB57" i="2"/>
  <c r="BN57" i="2" s="1"/>
  <c r="BA57" i="2"/>
  <c r="BM57" i="2" s="1"/>
  <c r="AZ57" i="2"/>
  <c r="BL57" i="2" s="1"/>
  <c r="AY57" i="2"/>
  <c r="BK57" i="2" s="1"/>
  <c r="AX57" i="2"/>
  <c r="BJ57" i="2" s="1"/>
  <c r="AW57" i="2"/>
  <c r="BI57" i="2" s="1"/>
  <c r="V57" i="2"/>
  <c r="U57" i="2"/>
  <c r="I57" i="2"/>
  <c r="G57" i="2"/>
  <c r="H57" i="2" s="1"/>
  <c r="BG56" i="2"/>
  <c r="BS56" i="2" s="1"/>
  <c r="BF56" i="2"/>
  <c r="BR56" i="2" s="1"/>
  <c r="BE56" i="2"/>
  <c r="BQ56" i="2" s="1"/>
  <c r="BD56" i="2"/>
  <c r="BP56" i="2" s="1"/>
  <c r="BC56" i="2"/>
  <c r="BO56" i="2" s="1"/>
  <c r="BB56" i="2"/>
  <c r="BN56" i="2" s="1"/>
  <c r="BA56" i="2"/>
  <c r="BM56" i="2" s="1"/>
  <c r="AZ56" i="2"/>
  <c r="BL56" i="2" s="1"/>
  <c r="AY56" i="2"/>
  <c r="BK56" i="2" s="1"/>
  <c r="AX56" i="2"/>
  <c r="BJ56" i="2" s="1"/>
  <c r="AW56" i="2"/>
  <c r="BI56" i="2" s="1"/>
  <c r="V56" i="2"/>
  <c r="U56" i="2"/>
  <c r="I56" i="2"/>
  <c r="G56" i="2"/>
  <c r="H56" i="2" s="1"/>
  <c r="BG55" i="2"/>
  <c r="BF55" i="2"/>
  <c r="BR55" i="2" s="1"/>
  <c r="BE55" i="2"/>
  <c r="BQ55" i="2" s="1"/>
  <c r="CD55" i="2" s="1"/>
  <c r="BD55" i="2"/>
  <c r="BP55" i="2" s="1"/>
  <c r="BC55" i="2"/>
  <c r="BO55" i="2" s="1"/>
  <c r="BB55" i="2"/>
  <c r="BN55" i="2" s="1"/>
  <c r="BA55" i="2"/>
  <c r="BM55" i="2" s="1"/>
  <c r="AZ55" i="2"/>
  <c r="BL55" i="2" s="1"/>
  <c r="AY55" i="2"/>
  <c r="BK55" i="2" s="1"/>
  <c r="AX55" i="2"/>
  <c r="BJ55" i="2" s="1"/>
  <c r="AW55" i="2"/>
  <c r="BI55" i="2" s="1"/>
  <c r="V55" i="2"/>
  <c r="U55" i="2"/>
  <c r="I55" i="2"/>
  <c r="G55" i="2"/>
  <c r="H55" i="2" s="1"/>
  <c r="BG54" i="2"/>
  <c r="BS54" i="2" s="1"/>
  <c r="BF54" i="2"/>
  <c r="BR54" i="2" s="1"/>
  <c r="BE54" i="2"/>
  <c r="BQ54" i="2" s="1"/>
  <c r="BD54" i="2"/>
  <c r="BP54" i="2" s="1"/>
  <c r="BC54" i="2"/>
  <c r="BO54" i="2" s="1"/>
  <c r="BB54" i="2"/>
  <c r="BN54" i="2" s="1"/>
  <c r="BA54" i="2"/>
  <c r="BM54" i="2" s="1"/>
  <c r="AZ54" i="2"/>
  <c r="BL54" i="2" s="1"/>
  <c r="AY54" i="2"/>
  <c r="BK54" i="2" s="1"/>
  <c r="AX54" i="2"/>
  <c r="BJ54" i="2" s="1"/>
  <c r="AW54" i="2"/>
  <c r="BI54" i="2" s="1"/>
  <c r="V54" i="2"/>
  <c r="U54" i="2"/>
  <c r="I54" i="2"/>
  <c r="G54" i="2"/>
  <c r="H54" i="2" s="1"/>
  <c r="BG53" i="2"/>
  <c r="BF53" i="2"/>
  <c r="BR53" i="2" s="1"/>
  <c r="BE53" i="2"/>
  <c r="BQ53" i="2" s="1"/>
  <c r="BD53" i="2"/>
  <c r="BP53" i="2" s="1"/>
  <c r="BC53" i="2"/>
  <c r="BO53" i="2" s="1"/>
  <c r="BB53" i="2"/>
  <c r="BN53" i="2" s="1"/>
  <c r="BA53" i="2"/>
  <c r="BM53" i="2" s="1"/>
  <c r="AZ53" i="2"/>
  <c r="BL53" i="2" s="1"/>
  <c r="AY53" i="2"/>
  <c r="BK53" i="2" s="1"/>
  <c r="AX53" i="2"/>
  <c r="BJ53" i="2" s="1"/>
  <c r="AW53" i="2"/>
  <c r="BI53" i="2" s="1"/>
  <c r="V53" i="2"/>
  <c r="U53" i="2"/>
  <c r="I53" i="2"/>
  <c r="G53" i="2"/>
  <c r="H53" i="2" s="1"/>
  <c r="BG52" i="2"/>
  <c r="BS52" i="2" s="1"/>
  <c r="BF52" i="2"/>
  <c r="BR52" i="2" s="1"/>
  <c r="BE52" i="2"/>
  <c r="BQ52" i="2" s="1"/>
  <c r="BD52" i="2"/>
  <c r="BP52" i="2" s="1"/>
  <c r="BC52" i="2"/>
  <c r="BO52" i="2" s="1"/>
  <c r="BB52" i="2"/>
  <c r="BN52" i="2" s="1"/>
  <c r="BA52" i="2"/>
  <c r="BM52" i="2" s="1"/>
  <c r="AZ52" i="2"/>
  <c r="BL52" i="2" s="1"/>
  <c r="AY52" i="2"/>
  <c r="BK52" i="2" s="1"/>
  <c r="AX52" i="2"/>
  <c r="BJ52" i="2" s="1"/>
  <c r="AW52" i="2"/>
  <c r="BI52" i="2" s="1"/>
  <c r="V52" i="2"/>
  <c r="U52" i="2"/>
  <c r="I52" i="2"/>
  <c r="G52" i="2"/>
  <c r="H52" i="2" s="1"/>
  <c r="BG51" i="2"/>
  <c r="BF51" i="2"/>
  <c r="BR51" i="2" s="1"/>
  <c r="BE51" i="2"/>
  <c r="BQ51" i="2" s="1"/>
  <c r="BD51" i="2"/>
  <c r="BP51" i="2" s="1"/>
  <c r="BC51" i="2"/>
  <c r="BO51" i="2" s="1"/>
  <c r="BB51" i="2"/>
  <c r="BN51" i="2" s="1"/>
  <c r="BA51" i="2"/>
  <c r="BM51" i="2" s="1"/>
  <c r="AZ51" i="2"/>
  <c r="BL51" i="2" s="1"/>
  <c r="AY51" i="2"/>
  <c r="BK51" i="2" s="1"/>
  <c r="AX51" i="2"/>
  <c r="BJ51" i="2" s="1"/>
  <c r="AW51" i="2"/>
  <c r="BI51" i="2" s="1"/>
  <c r="V51" i="2"/>
  <c r="U51" i="2"/>
  <c r="I51" i="2"/>
  <c r="G51" i="2"/>
  <c r="H51" i="2" s="1"/>
  <c r="BG50" i="2"/>
  <c r="BS50" i="2" s="1"/>
  <c r="BF50" i="2"/>
  <c r="BR50" i="2" s="1"/>
  <c r="BE50" i="2"/>
  <c r="BQ50" i="2" s="1"/>
  <c r="CD50" i="2" s="1"/>
  <c r="BD50" i="2"/>
  <c r="BP50" i="2" s="1"/>
  <c r="BC50" i="2"/>
  <c r="BO50" i="2" s="1"/>
  <c r="BB50" i="2"/>
  <c r="BN50" i="2" s="1"/>
  <c r="BA50" i="2"/>
  <c r="BM50" i="2" s="1"/>
  <c r="AZ50" i="2"/>
  <c r="BL50" i="2" s="1"/>
  <c r="AY50" i="2"/>
  <c r="BK50" i="2" s="1"/>
  <c r="AX50" i="2"/>
  <c r="BJ50" i="2" s="1"/>
  <c r="AW50" i="2"/>
  <c r="BI50" i="2" s="1"/>
  <c r="V50" i="2"/>
  <c r="U50" i="2"/>
  <c r="I50" i="2"/>
  <c r="G50" i="2"/>
  <c r="H50" i="2" s="1"/>
  <c r="BG49" i="2"/>
  <c r="BF49" i="2"/>
  <c r="BR49" i="2" s="1"/>
  <c r="BE49" i="2"/>
  <c r="BQ49" i="2" s="1"/>
  <c r="CD49" i="2" s="1"/>
  <c r="BD49" i="2"/>
  <c r="BP49" i="2" s="1"/>
  <c r="BC49" i="2"/>
  <c r="BO49" i="2" s="1"/>
  <c r="BB49" i="2"/>
  <c r="BN49" i="2" s="1"/>
  <c r="BA49" i="2"/>
  <c r="BM49" i="2" s="1"/>
  <c r="AZ49" i="2"/>
  <c r="BL49" i="2" s="1"/>
  <c r="AY49" i="2"/>
  <c r="BK49" i="2" s="1"/>
  <c r="AX49" i="2"/>
  <c r="BJ49" i="2" s="1"/>
  <c r="AW49" i="2"/>
  <c r="BI49" i="2" s="1"/>
  <c r="V49" i="2"/>
  <c r="U49" i="2"/>
  <c r="I49" i="2"/>
  <c r="G49" i="2"/>
  <c r="H49" i="2" s="1"/>
  <c r="BG48" i="2"/>
  <c r="BS48" i="2" s="1"/>
  <c r="BF48" i="2"/>
  <c r="BR48" i="2" s="1"/>
  <c r="BE48" i="2"/>
  <c r="BQ48" i="2" s="1"/>
  <c r="BD48" i="2"/>
  <c r="BP48" i="2" s="1"/>
  <c r="BC48" i="2"/>
  <c r="BO48" i="2" s="1"/>
  <c r="BB48" i="2"/>
  <c r="BN48" i="2" s="1"/>
  <c r="BA48" i="2"/>
  <c r="BM48" i="2" s="1"/>
  <c r="AZ48" i="2"/>
  <c r="BL48" i="2" s="1"/>
  <c r="AY48" i="2"/>
  <c r="BK48" i="2" s="1"/>
  <c r="AX48" i="2"/>
  <c r="BJ48" i="2" s="1"/>
  <c r="AW48" i="2"/>
  <c r="BI48" i="2" s="1"/>
  <c r="V48" i="2"/>
  <c r="U48" i="2"/>
  <c r="I48" i="2"/>
  <c r="G48" i="2"/>
  <c r="H48" i="2" s="1"/>
  <c r="BG47" i="2"/>
  <c r="BF47" i="2"/>
  <c r="BR47" i="2" s="1"/>
  <c r="BE47" i="2"/>
  <c r="BQ47" i="2" s="1"/>
  <c r="CD47" i="2" s="1"/>
  <c r="BD47" i="2"/>
  <c r="BP47" i="2" s="1"/>
  <c r="BC47" i="2"/>
  <c r="BO47" i="2" s="1"/>
  <c r="BB47" i="2"/>
  <c r="BN47" i="2" s="1"/>
  <c r="BA47" i="2"/>
  <c r="BM47" i="2" s="1"/>
  <c r="AZ47" i="2"/>
  <c r="BL47" i="2" s="1"/>
  <c r="AY47" i="2"/>
  <c r="BK47" i="2" s="1"/>
  <c r="AX47" i="2"/>
  <c r="BJ47" i="2" s="1"/>
  <c r="AW47" i="2"/>
  <c r="BI47" i="2" s="1"/>
  <c r="V47" i="2"/>
  <c r="U47" i="2"/>
  <c r="I47" i="2"/>
  <c r="G47" i="2"/>
  <c r="H47" i="2" s="1"/>
  <c r="BG46" i="2"/>
  <c r="BS46" i="2" s="1"/>
  <c r="BF46" i="2"/>
  <c r="BR46" i="2" s="1"/>
  <c r="BE46" i="2"/>
  <c r="BQ46" i="2" s="1"/>
  <c r="BD46" i="2"/>
  <c r="BP46" i="2" s="1"/>
  <c r="BC46" i="2"/>
  <c r="BO46" i="2" s="1"/>
  <c r="BB46" i="2"/>
  <c r="BN46" i="2" s="1"/>
  <c r="BA46" i="2"/>
  <c r="BM46" i="2" s="1"/>
  <c r="AZ46" i="2"/>
  <c r="BL46" i="2" s="1"/>
  <c r="AY46" i="2"/>
  <c r="BK46" i="2" s="1"/>
  <c r="AX46" i="2"/>
  <c r="BJ46" i="2" s="1"/>
  <c r="AW46" i="2"/>
  <c r="BI46" i="2" s="1"/>
  <c r="V46" i="2"/>
  <c r="U46" i="2"/>
  <c r="I46" i="2"/>
  <c r="G46" i="2"/>
  <c r="H46" i="2" s="1"/>
  <c r="BG45" i="2"/>
  <c r="BF45" i="2"/>
  <c r="BR45" i="2" s="1"/>
  <c r="BE45" i="2"/>
  <c r="BQ45" i="2" s="1"/>
  <c r="BD45" i="2"/>
  <c r="BP45" i="2" s="1"/>
  <c r="BC45" i="2"/>
  <c r="BO45" i="2" s="1"/>
  <c r="BB45" i="2"/>
  <c r="BN45" i="2" s="1"/>
  <c r="BA45" i="2"/>
  <c r="BM45" i="2" s="1"/>
  <c r="AZ45" i="2"/>
  <c r="BL45" i="2" s="1"/>
  <c r="AY45" i="2"/>
  <c r="BK45" i="2" s="1"/>
  <c r="AX45" i="2"/>
  <c r="BJ45" i="2" s="1"/>
  <c r="AW45" i="2"/>
  <c r="BI45" i="2" s="1"/>
  <c r="V45" i="2"/>
  <c r="U45" i="2"/>
  <c r="I45" i="2"/>
  <c r="G45" i="2"/>
  <c r="H45" i="2" s="1"/>
  <c r="BG44" i="2"/>
  <c r="BS44" i="2" s="1"/>
  <c r="BF44" i="2"/>
  <c r="BR44" i="2" s="1"/>
  <c r="BE44" i="2"/>
  <c r="BQ44" i="2" s="1"/>
  <c r="BD44" i="2"/>
  <c r="BP44" i="2" s="1"/>
  <c r="BC44" i="2"/>
  <c r="BO44" i="2" s="1"/>
  <c r="BB44" i="2"/>
  <c r="BN44" i="2" s="1"/>
  <c r="BA44" i="2"/>
  <c r="BM44" i="2" s="1"/>
  <c r="AZ44" i="2"/>
  <c r="BL44" i="2" s="1"/>
  <c r="AY44" i="2"/>
  <c r="BK44" i="2" s="1"/>
  <c r="AX44" i="2"/>
  <c r="BJ44" i="2" s="1"/>
  <c r="AW44" i="2"/>
  <c r="BI44" i="2" s="1"/>
  <c r="V44" i="2"/>
  <c r="U44" i="2"/>
  <c r="I44" i="2"/>
  <c r="G44" i="2"/>
  <c r="H44" i="2" s="1"/>
  <c r="BG43" i="2"/>
  <c r="BF43" i="2"/>
  <c r="BR43" i="2" s="1"/>
  <c r="BE43" i="2"/>
  <c r="BQ43" i="2" s="1"/>
  <c r="BD43" i="2"/>
  <c r="BP43" i="2" s="1"/>
  <c r="BC43" i="2"/>
  <c r="BO43" i="2" s="1"/>
  <c r="BB43" i="2"/>
  <c r="BN43" i="2" s="1"/>
  <c r="BA43" i="2"/>
  <c r="BM43" i="2" s="1"/>
  <c r="AZ43" i="2"/>
  <c r="BL43" i="2" s="1"/>
  <c r="AY43" i="2"/>
  <c r="BK43" i="2" s="1"/>
  <c r="AX43" i="2"/>
  <c r="BJ43" i="2" s="1"/>
  <c r="AW43" i="2"/>
  <c r="BI43" i="2" s="1"/>
  <c r="V43" i="2"/>
  <c r="U43" i="2"/>
  <c r="I43" i="2"/>
  <c r="G43" i="2"/>
  <c r="H43" i="2" s="1"/>
  <c r="BG42" i="2"/>
  <c r="BS42" i="2" s="1"/>
  <c r="BF42" i="2"/>
  <c r="BR42" i="2" s="1"/>
  <c r="BE42" i="2"/>
  <c r="BQ42" i="2" s="1"/>
  <c r="CD42" i="2" s="1"/>
  <c r="BD42" i="2"/>
  <c r="BP42" i="2" s="1"/>
  <c r="BC42" i="2"/>
  <c r="BO42" i="2" s="1"/>
  <c r="BB42" i="2"/>
  <c r="BN42" i="2" s="1"/>
  <c r="BA42" i="2"/>
  <c r="BM42" i="2" s="1"/>
  <c r="AZ42" i="2"/>
  <c r="BL42" i="2" s="1"/>
  <c r="AY42" i="2"/>
  <c r="BK42" i="2" s="1"/>
  <c r="AX42" i="2"/>
  <c r="BJ42" i="2" s="1"/>
  <c r="AW42" i="2"/>
  <c r="BI42" i="2" s="1"/>
  <c r="V42" i="2"/>
  <c r="U42" i="2"/>
  <c r="I42" i="2"/>
  <c r="G42" i="2"/>
  <c r="H42" i="2" s="1"/>
  <c r="BG41" i="2"/>
  <c r="BF41" i="2"/>
  <c r="BR41" i="2" s="1"/>
  <c r="BE41" i="2"/>
  <c r="BQ41" i="2" s="1"/>
  <c r="CD41" i="2" s="1"/>
  <c r="BD41" i="2"/>
  <c r="BP41" i="2" s="1"/>
  <c r="BC41" i="2"/>
  <c r="BO41" i="2" s="1"/>
  <c r="BB41" i="2"/>
  <c r="BN41" i="2" s="1"/>
  <c r="BA41" i="2"/>
  <c r="BM41" i="2" s="1"/>
  <c r="AZ41" i="2"/>
  <c r="BL41" i="2" s="1"/>
  <c r="AY41" i="2"/>
  <c r="BK41" i="2" s="1"/>
  <c r="AX41" i="2"/>
  <c r="BJ41" i="2" s="1"/>
  <c r="AW41" i="2"/>
  <c r="BI41" i="2" s="1"/>
  <c r="V41" i="2"/>
  <c r="U41" i="2"/>
  <c r="I41" i="2"/>
  <c r="G41" i="2"/>
  <c r="H41" i="2" s="1"/>
  <c r="BG40" i="2"/>
  <c r="BS40" i="2" s="1"/>
  <c r="BF40" i="2"/>
  <c r="BR40" i="2" s="1"/>
  <c r="BE40" i="2"/>
  <c r="BQ40" i="2" s="1"/>
  <c r="BD40" i="2"/>
  <c r="BP40" i="2" s="1"/>
  <c r="BC40" i="2"/>
  <c r="BO40" i="2" s="1"/>
  <c r="BB40" i="2"/>
  <c r="BN40" i="2" s="1"/>
  <c r="BA40" i="2"/>
  <c r="BM40" i="2" s="1"/>
  <c r="AZ40" i="2"/>
  <c r="BL40" i="2" s="1"/>
  <c r="AY40" i="2"/>
  <c r="BK40" i="2" s="1"/>
  <c r="AX40" i="2"/>
  <c r="BJ40" i="2" s="1"/>
  <c r="AW40" i="2"/>
  <c r="BI40" i="2" s="1"/>
  <c r="V40" i="2"/>
  <c r="U40" i="2"/>
  <c r="I40" i="2"/>
  <c r="G40" i="2"/>
  <c r="H40" i="2" s="1"/>
  <c r="BG39" i="2"/>
  <c r="BF39" i="2"/>
  <c r="BR39" i="2" s="1"/>
  <c r="BE39" i="2"/>
  <c r="BQ39" i="2" s="1"/>
  <c r="CD39" i="2" s="1"/>
  <c r="BD39" i="2"/>
  <c r="BP39" i="2" s="1"/>
  <c r="BC39" i="2"/>
  <c r="BO39" i="2" s="1"/>
  <c r="BB39" i="2"/>
  <c r="BN39" i="2" s="1"/>
  <c r="BA39" i="2"/>
  <c r="BM39" i="2" s="1"/>
  <c r="AZ39" i="2"/>
  <c r="BL39" i="2" s="1"/>
  <c r="AY39" i="2"/>
  <c r="BK39" i="2" s="1"/>
  <c r="AX39" i="2"/>
  <c r="BJ39" i="2" s="1"/>
  <c r="AW39" i="2"/>
  <c r="BI39" i="2" s="1"/>
  <c r="V39" i="2"/>
  <c r="U39" i="2"/>
  <c r="I39" i="2"/>
  <c r="G39" i="2"/>
  <c r="H39" i="2" s="1"/>
  <c r="BG38" i="2"/>
  <c r="BS38" i="2" s="1"/>
  <c r="BF38" i="2"/>
  <c r="BR38" i="2" s="1"/>
  <c r="BE38" i="2"/>
  <c r="BQ38" i="2" s="1"/>
  <c r="BD38" i="2"/>
  <c r="BP38" i="2" s="1"/>
  <c r="BC38" i="2"/>
  <c r="BO38" i="2" s="1"/>
  <c r="BB38" i="2"/>
  <c r="BN38" i="2" s="1"/>
  <c r="BA38" i="2"/>
  <c r="BM38" i="2" s="1"/>
  <c r="AZ38" i="2"/>
  <c r="BL38" i="2" s="1"/>
  <c r="AY38" i="2"/>
  <c r="BK38" i="2" s="1"/>
  <c r="AX38" i="2"/>
  <c r="BJ38" i="2" s="1"/>
  <c r="AW38" i="2"/>
  <c r="BI38" i="2" s="1"/>
  <c r="V38" i="2"/>
  <c r="U38" i="2"/>
  <c r="I38" i="2"/>
  <c r="G38" i="2"/>
  <c r="H38" i="2" s="1"/>
  <c r="BG37" i="2"/>
  <c r="BF37" i="2"/>
  <c r="BR37" i="2" s="1"/>
  <c r="BE37" i="2"/>
  <c r="BQ37" i="2" s="1"/>
  <c r="BD37" i="2"/>
  <c r="BP37" i="2" s="1"/>
  <c r="BC37" i="2"/>
  <c r="BO37" i="2" s="1"/>
  <c r="BB37" i="2"/>
  <c r="BN37" i="2" s="1"/>
  <c r="BA37" i="2"/>
  <c r="BM37" i="2" s="1"/>
  <c r="AZ37" i="2"/>
  <c r="BL37" i="2" s="1"/>
  <c r="AY37" i="2"/>
  <c r="BK37" i="2" s="1"/>
  <c r="AX37" i="2"/>
  <c r="BJ37" i="2" s="1"/>
  <c r="AW37" i="2"/>
  <c r="BI37" i="2" s="1"/>
  <c r="V37" i="2"/>
  <c r="U37" i="2"/>
  <c r="I37" i="2"/>
  <c r="G37" i="2"/>
  <c r="H37" i="2" s="1"/>
  <c r="BG36" i="2"/>
  <c r="BS36" i="2" s="1"/>
  <c r="BF36" i="2"/>
  <c r="BR36" i="2" s="1"/>
  <c r="BE36" i="2"/>
  <c r="BQ36" i="2" s="1"/>
  <c r="BD36" i="2"/>
  <c r="BP36" i="2" s="1"/>
  <c r="BC36" i="2"/>
  <c r="BO36" i="2" s="1"/>
  <c r="BB36" i="2"/>
  <c r="BN36" i="2" s="1"/>
  <c r="BA36" i="2"/>
  <c r="BM36" i="2" s="1"/>
  <c r="AZ36" i="2"/>
  <c r="BL36" i="2" s="1"/>
  <c r="AY36" i="2"/>
  <c r="BK36" i="2" s="1"/>
  <c r="AX36" i="2"/>
  <c r="BJ36" i="2" s="1"/>
  <c r="AW36" i="2"/>
  <c r="BI36" i="2" s="1"/>
  <c r="V36" i="2"/>
  <c r="U36" i="2"/>
  <c r="I36" i="2"/>
  <c r="G36" i="2"/>
  <c r="H36" i="2" s="1"/>
  <c r="BG35" i="2"/>
  <c r="BF35" i="2"/>
  <c r="BR35" i="2" s="1"/>
  <c r="BE35" i="2"/>
  <c r="BQ35" i="2" s="1"/>
  <c r="BD35" i="2"/>
  <c r="BP35" i="2" s="1"/>
  <c r="BC35" i="2"/>
  <c r="BO35" i="2" s="1"/>
  <c r="BB35" i="2"/>
  <c r="BN35" i="2" s="1"/>
  <c r="BA35" i="2"/>
  <c r="BM35" i="2" s="1"/>
  <c r="AZ35" i="2"/>
  <c r="BL35" i="2" s="1"/>
  <c r="AY35" i="2"/>
  <c r="BK35" i="2" s="1"/>
  <c r="AX35" i="2"/>
  <c r="BJ35" i="2" s="1"/>
  <c r="AW35" i="2"/>
  <c r="BI35" i="2" s="1"/>
  <c r="V35" i="2"/>
  <c r="U35" i="2"/>
  <c r="I35" i="2"/>
  <c r="G35" i="2"/>
  <c r="H35" i="2" s="1"/>
  <c r="BG34" i="2"/>
  <c r="BS34" i="2" s="1"/>
  <c r="BF34" i="2"/>
  <c r="BR34" i="2" s="1"/>
  <c r="BE34" i="2"/>
  <c r="BQ34" i="2" s="1"/>
  <c r="CD34" i="2" s="1"/>
  <c r="BD34" i="2"/>
  <c r="BP34" i="2" s="1"/>
  <c r="BC34" i="2"/>
  <c r="BO34" i="2" s="1"/>
  <c r="BB34" i="2"/>
  <c r="BN34" i="2" s="1"/>
  <c r="BA34" i="2"/>
  <c r="BM34" i="2" s="1"/>
  <c r="AZ34" i="2"/>
  <c r="BL34" i="2" s="1"/>
  <c r="AY34" i="2"/>
  <c r="BK34" i="2" s="1"/>
  <c r="AX34" i="2"/>
  <c r="BJ34" i="2" s="1"/>
  <c r="AW34" i="2"/>
  <c r="BI34" i="2" s="1"/>
  <c r="V34" i="2"/>
  <c r="U34" i="2"/>
  <c r="I34" i="2"/>
  <c r="G34" i="2"/>
  <c r="H34" i="2" s="1"/>
  <c r="BG33" i="2"/>
  <c r="BF33" i="2"/>
  <c r="BR33" i="2" s="1"/>
  <c r="BE33" i="2"/>
  <c r="BQ33" i="2" s="1"/>
  <c r="CD33" i="2" s="1"/>
  <c r="BD33" i="2"/>
  <c r="BP33" i="2" s="1"/>
  <c r="BC33" i="2"/>
  <c r="BO33" i="2" s="1"/>
  <c r="BB33" i="2"/>
  <c r="BN33" i="2" s="1"/>
  <c r="BA33" i="2"/>
  <c r="BM33" i="2" s="1"/>
  <c r="AZ33" i="2"/>
  <c r="BL33" i="2" s="1"/>
  <c r="AY33" i="2"/>
  <c r="BK33" i="2" s="1"/>
  <c r="AX33" i="2"/>
  <c r="BJ33" i="2" s="1"/>
  <c r="AW33" i="2"/>
  <c r="BI33" i="2" s="1"/>
  <c r="V33" i="2"/>
  <c r="U33" i="2"/>
  <c r="I33" i="2"/>
  <c r="G33" i="2"/>
  <c r="H33" i="2" s="1"/>
  <c r="BG32" i="2"/>
  <c r="BS32" i="2" s="1"/>
  <c r="BF32" i="2"/>
  <c r="BR32" i="2" s="1"/>
  <c r="BE32" i="2"/>
  <c r="BQ32" i="2" s="1"/>
  <c r="BD32" i="2"/>
  <c r="BP32" i="2" s="1"/>
  <c r="BC32" i="2"/>
  <c r="BO32" i="2" s="1"/>
  <c r="BB32" i="2"/>
  <c r="BN32" i="2" s="1"/>
  <c r="BA32" i="2"/>
  <c r="BM32" i="2" s="1"/>
  <c r="AZ32" i="2"/>
  <c r="BL32" i="2" s="1"/>
  <c r="AY32" i="2"/>
  <c r="BK32" i="2" s="1"/>
  <c r="AX32" i="2"/>
  <c r="BJ32" i="2" s="1"/>
  <c r="AW32" i="2"/>
  <c r="BI32" i="2" s="1"/>
  <c r="V32" i="2"/>
  <c r="U32" i="2"/>
  <c r="I32" i="2"/>
  <c r="G32" i="2"/>
  <c r="H32" i="2" s="1"/>
  <c r="BG31" i="2"/>
  <c r="BF31" i="2"/>
  <c r="BR31" i="2" s="1"/>
  <c r="BE31" i="2"/>
  <c r="BQ31" i="2" s="1"/>
  <c r="CD31" i="2" s="1"/>
  <c r="BD31" i="2"/>
  <c r="BP31" i="2" s="1"/>
  <c r="BC31" i="2"/>
  <c r="BO31" i="2" s="1"/>
  <c r="BB31" i="2"/>
  <c r="BN31" i="2" s="1"/>
  <c r="BA31" i="2"/>
  <c r="BM31" i="2" s="1"/>
  <c r="AZ31" i="2"/>
  <c r="BL31" i="2" s="1"/>
  <c r="AY31" i="2"/>
  <c r="BK31" i="2" s="1"/>
  <c r="AX31" i="2"/>
  <c r="BJ31" i="2" s="1"/>
  <c r="AW31" i="2"/>
  <c r="BI31" i="2" s="1"/>
  <c r="V31" i="2"/>
  <c r="U31" i="2"/>
  <c r="I31" i="2"/>
  <c r="G31" i="2"/>
  <c r="H31" i="2" s="1"/>
  <c r="BG30" i="2"/>
  <c r="BS30" i="2" s="1"/>
  <c r="BF30" i="2"/>
  <c r="BR30" i="2" s="1"/>
  <c r="BE30" i="2"/>
  <c r="BQ30" i="2" s="1"/>
  <c r="BD30" i="2"/>
  <c r="BP30" i="2" s="1"/>
  <c r="BC30" i="2"/>
  <c r="BO30" i="2" s="1"/>
  <c r="BB30" i="2"/>
  <c r="BN30" i="2" s="1"/>
  <c r="BA30" i="2"/>
  <c r="BM30" i="2" s="1"/>
  <c r="AZ30" i="2"/>
  <c r="BL30" i="2" s="1"/>
  <c r="AY30" i="2"/>
  <c r="BK30" i="2" s="1"/>
  <c r="AX30" i="2"/>
  <c r="BJ30" i="2" s="1"/>
  <c r="AW30" i="2"/>
  <c r="BI30" i="2" s="1"/>
  <c r="V30" i="2"/>
  <c r="U30" i="2"/>
  <c r="I30" i="2"/>
  <c r="G30" i="2"/>
  <c r="H30" i="2" s="1"/>
  <c r="BG29" i="2"/>
  <c r="BF29" i="2"/>
  <c r="BR29" i="2" s="1"/>
  <c r="BE29" i="2"/>
  <c r="BQ29" i="2" s="1"/>
  <c r="BD29" i="2"/>
  <c r="BP29" i="2" s="1"/>
  <c r="BC29" i="2"/>
  <c r="BO29" i="2" s="1"/>
  <c r="BB29" i="2"/>
  <c r="BN29" i="2" s="1"/>
  <c r="BA29" i="2"/>
  <c r="BM29" i="2" s="1"/>
  <c r="AZ29" i="2"/>
  <c r="BL29" i="2" s="1"/>
  <c r="AY29" i="2"/>
  <c r="BK29" i="2" s="1"/>
  <c r="AX29" i="2"/>
  <c r="BJ29" i="2" s="1"/>
  <c r="AW29" i="2"/>
  <c r="BI29" i="2" s="1"/>
  <c r="V29" i="2"/>
  <c r="U29" i="2"/>
  <c r="I29" i="2"/>
  <c r="G29" i="2"/>
  <c r="H29" i="2" s="1"/>
  <c r="BG28" i="2"/>
  <c r="BS28" i="2" s="1"/>
  <c r="BF28" i="2"/>
  <c r="BR28" i="2" s="1"/>
  <c r="BE28" i="2"/>
  <c r="BQ28" i="2" s="1"/>
  <c r="BD28" i="2"/>
  <c r="BP28" i="2" s="1"/>
  <c r="BC28" i="2"/>
  <c r="BO28" i="2" s="1"/>
  <c r="BB28" i="2"/>
  <c r="BN28" i="2" s="1"/>
  <c r="BA28" i="2"/>
  <c r="BM28" i="2" s="1"/>
  <c r="AZ28" i="2"/>
  <c r="BL28" i="2" s="1"/>
  <c r="AY28" i="2"/>
  <c r="BK28" i="2" s="1"/>
  <c r="AX28" i="2"/>
  <c r="BJ28" i="2" s="1"/>
  <c r="AW28" i="2"/>
  <c r="BI28" i="2" s="1"/>
  <c r="V28" i="2"/>
  <c r="U28" i="2"/>
  <c r="I28" i="2"/>
  <c r="G28" i="2"/>
  <c r="H28" i="2" s="1"/>
  <c r="BG27" i="2"/>
  <c r="BF27" i="2"/>
  <c r="BR27" i="2" s="1"/>
  <c r="BE27" i="2"/>
  <c r="BQ27" i="2" s="1"/>
  <c r="BD27" i="2"/>
  <c r="BP27" i="2" s="1"/>
  <c r="BC27" i="2"/>
  <c r="BO27" i="2" s="1"/>
  <c r="BB27" i="2"/>
  <c r="BN27" i="2" s="1"/>
  <c r="BA27" i="2"/>
  <c r="BM27" i="2" s="1"/>
  <c r="AZ27" i="2"/>
  <c r="BL27" i="2" s="1"/>
  <c r="AY27" i="2"/>
  <c r="BK27" i="2" s="1"/>
  <c r="AX27" i="2"/>
  <c r="BJ27" i="2" s="1"/>
  <c r="AW27" i="2"/>
  <c r="BI27" i="2" s="1"/>
  <c r="V27" i="2"/>
  <c r="U27" i="2"/>
  <c r="I27" i="2"/>
  <c r="G27" i="2"/>
  <c r="H27" i="2" s="1"/>
  <c r="BG26" i="2"/>
  <c r="BS26" i="2" s="1"/>
  <c r="BF26" i="2"/>
  <c r="BR26" i="2" s="1"/>
  <c r="BE26" i="2"/>
  <c r="BQ26" i="2" s="1"/>
  <c r="CD26" i="2" s="1"/>
  <c r="BD26" i="2"/>
  <c r="BP26" i="2" s="1"/>
  <c r="BC26" i="2"/>
  <c r="BO26" i="2" s="1"/>
  <c r="BB26" i="2"/>
  <c r="BN26" i="2" s="1"/>
  <c r="BA26" i="2"/>
  <c r="BM26" i="2" s="1"/>
  <c r="AZ26" i="2"/>
  <c r="BL26" i="2" s="1"/>
  <c r="AY26" i="2"/>
  <c r="BK26" i="2" s="1"/>
  <c r="AX26" i="2"/>
  <c r="BJ26" i="2" s="1"/>
  <c r="AW26" i="2"/>
  <c r="BI26" i="2" s="1"/>
  <c r="V26" i="2"/>
  <c r="U26" i="2"/>
  <c r="I26" i="2"/>
  <c r="G26" i="2"/>
  <c r="H26" i="2" s="1"/>
  <c r="BG25" i="2"/>
  <c r="BF25" i="2"/>
  <c r="BR25" i="2" s="1"/>
  <c r="BE25" i="2"/>
  <c r="BQ25" i="2" s="1"/>
  <c r="CD25" i="2" s="1"/>
  <c r="BD25" i="2"/>
  <c r="BP25" i="2" s="1"/>
  <c r="BC25" i="2"/>
  <c r="BO25" i="2" s="1"/>
  <c r="BB25" i="2"/>
  <c r="BN25" i="2" s="1"/>
  <c r="BA25" i="2"/>
  <c r="BM25" i="2" s="1"/>
  <c r="AZ25" i="2"/>
  <c r="BL25" i="2" s="1"/>
  <c r="AY25" i="2"/>
  <c r="BK25" i="2" s="1"/>
  <c r="AX25" i="2"/>
  <c r="BJ25" i="2" s="1"/>
  <c r="AW25" i="2"/>
  <c r="BI25" i="2" s="1"/>
  <c r="V25" i="2"/>
  <c r="U25" i="2"/>
  <c r="I25" i="2"/>
  <c r="G25" i="2"/>
  <c r="H25" i="2" s="1"/>
  <c r="BG24" i="2"/>
  <c r="BS24" i="2" s="1"/>
  <c r="BF24" i="2"/>
  <c r="BR24" i="2" s="1"/>
  <c r="BE24" i="2"/>
  <c r="BQ24" i="2" s="1"/>
  <c r="BD24" i="2"/>
  <c r="BP24" i="2" s="1"/>
  <c r="BC24" i="2"/>
  <c r="BO24" i="2" s="1"/>
  <c r="BB24" i="2"/>
  <c r="BN24" i="2" s="1"/>
  <c r="BA24" i="2"/>
  <c r="BM24" i="2" s="1"/>
  <c r="AZ24" i="2"/>
  <c r="BL24" i="2" s="1"/>
  <c r="AY24" i="2"/>
  <c r="BK24" i="2" s="1"/>
  <c r="AX24" i="2"/>
  <c r="BJ24" i="2" s="1"/>
  <c r="AW24" i="2"/>
  <c r="BI24" i="2" s="1"/>
  <c r="V24" i="2"/>
  <c r="U24" i="2"/>
  <c r="I24" i="2"/>
  <c r="G24" i="2"/>
  <c r="H24" i="2" s="1"/>
  <c r="BG23" i="2"/>
  <c r="BF23" i="2"/>
  <c r="BR23" i="2" s="1"/>
  <c r="BE23" i="2"/>
  <c r="BQ23" i="2" s="1"/>
  <c r="CD23" i="2" s="1"/>
  <c r="BD23" i="2"/>
  <c r="BP23" i="2" s="1"/>
  <c r="BC23" i="2"/>
  <c r="BO23" i="2" s="1"/>
  <c r="BB23" i="2"/>
  <c r="BN23" i="2" s="1"/>
  <c r="BA23" i="2"/>
  <c r="BM23" i="2" s="1"/>
  <c r="AZ23" i="2"/>
  <c r="BL23" i="2" s="1"/>
  <c r="AY23" i="2"/>
  <c r="BK23" i="2" s="1"/>
  <c r="AX23" i="2"/>
  <c r="BJ23" i="2" s="1"/>
  <c r="AW23" i="2"/>
  <c r="BI23" i="2" s="1"/>
  <c r="V23" i="2"/>
  <c r="U23" i="2"/>
  <c r="I23" i="2"/>
  <c r="G23" i="2"/>
  <c r="H23" i="2" s="1"/>
  <c r="BG22" i="2"/>
  <c r="BS22" i="2" s="1"/>
  <c r="BF22" i="2"/>
  <c r="BR22" i="2" s="1"/>
  <c r="BE22" i="2"/>
  <c r="BQ22" i="2" s="1"/>
  <c r="BD22" i="2"/>
  <c r="BP22" i="2" s="1"/>
  <c r="BC22" i="2"/>
  <c r="BO22" i="2" s="1"/>
  <c r="BB22" i="2"/>
  <c r="BN22" i="2" s="1"/>
  <c r="BA22" i="2"/>
  <c r="BM22" i="2" s="1"/>
  <c r="AZ22" i="2"/>
  <c r="BL22" i="2" s="1"/>
  <c r="AY22" i="2"/>
  <c r="BK22" i="2" s="1"/>
  <c r="AX22" i="2"/>
  <c r="BJ22" i="2" s="1"/>
  <c r="AW22" i="2"/>
  <c r="BI22" i="2" s="1"/>
  <c r="V22" i="2"/>
  <c r="U22" i="2"/>
  <c r="I22" i="2"/>
  <c r="G22" i="2"/>
  <c r="H22" i="2" s="1"/>
  <c r="BG21" i="2"/>
  <c r="BF21" i="2"/>
  <c r="BR21" i="2" s="1"/>
  <c r="BE21" i="2"/>
  <c r="BQ21" i="2" s="1"/>
  <c r="BD21" i="2"/>
  <c r="BP21" i="2" s="1"/>
  <c r="BC21" i="2"/>
  <c r="BO21" i="2" s="1"/>
  <c r="BB21" i="2"/>
  <c r="BN21" i="2" s="1"/>
  <c r="BA21" i="2"/>
  <c r="BM21" i="2" s="1"/>
  <c r="AZ21" i="2"/>
  <c r="BL21" i="2" s="1"/>
  <c r="AY21" i="2"/>
  <c r="BK21" i="2" s="1"/>
  <c r="AX21" i="2"/>
  <c r="BJ21" i="2" s="1"/>
  <c r="AW21" i="2"/>
  <c r="BI21" i="2" s="1"/>
  <c r="V21" i="2"/>
  <c r="U21" i="2"/>
  <c r="I21" i="2"/>
  <c r="G21" i="2"/>
  <c r="H21" i="2" s="1"/>
  <c r="BG20" i="2"/>
  <c r="BS20" i="2" s="1"/>
  <c r="BF20" i="2"/>
  <c r="BR20" i="2" s="1"/>
  <c r="BE20" i="2"/>
  <c r="BQ20" i="2" s="1"/>
  <c r="BD20" i="2"/>
  <c r="BP20" i="2" s="1"/>
  <c r="BC20" i="2"/>
  <c r="BO20" i="2" s="1"/>
  <c r="BB20" i="2"/>
  <c r="BN20" i="2" s="1"/>
  <c r="BA20" i="2"/>
  <c r="BM20" i="2" s="1"/>
  <c r="AZ20" i="2"/>
  <c r="BL20" i="2" s="1"/>
  <c r="AY20" i="2"/>
  <c r="BK20" i="2" s="1"/>
  <c r="AX20" i="2"/>
  <c r="BJ20" i="2" s="1"/>
  <c r="AW20" i="2"/>
  <c r="BI20" i="2" s="1"/>
  <c r="V20" i="2"/>
  <c r="U20" i="2"/>
  <c r="I20" i="2"/>
  <c r="G20" i="2"/>
  <c r="H20" i="2" s="1"/>
  <c r="BG19" i="2"/>
  <c r="BF19" i="2"/>
  <c r="BR19" i="2" s="1"/>
  <c r="BE19" i="2"/>
  <c r="BQ19" i="2" s="1"/>
  <c r="BD19" i="2"/>
  <c r="BP19" i="2" s="1"/>
  <c r="BC19" i="2"/>
  <c r="BO19" i="2" s="1"/>
  <c r="BB19" i="2"/>
  <c r="BN19" i="2" s="1"/>
  <c r="BA19" i="2"/>
  <c r="BM19" i="2" s="1"/>
  <c r="AZ19" i="2"/>
  <c r="BL19" i="2" s="1"/>
  <c r="AY19" i="2"/>
  <c r="BK19" i="2" s="1"/>
  <c r="AX19" i="2"/>
  <c r="BJ19" i="2" s="1"/>
  <c r="AW19" i="2"/>
  <c r="BI19" i="2" s="1"/>
  <c r="V19" i="2"/>
  <c r="U19" i="2"/>
  <c r="I19" i="2"/>
  <c r="G19" i="2"/>
  <c r="H19" i="2" s="1"/>
  <c r="BG18" i="2"/>
  <c r="BS18" i="2" s="1"/>
  <c r="BF18" i="2"/>
  <c r="BR18" i="2" s="1"/>
  <c r="BE18" i="2"/>
  <c r="BQ18" i="2" s="1"/>
  <c r="CD18" i="2" s="1"/>
  <c r="BD18" i="2"/>
  <c r="BP18" i="2" s="1"/>
  <c r="BC18" i="2"/>
  <c r="BO18" i="2" s="1"/>
  <c r="BB18" i="2"/>
  <c r="BN18" i="2" s="1"/>
  <c r="BA18" i="2"/>
  <c r="BM18" i="2" s="1"/>
  <c r="AZ18" i="2"/>
  <c r="BL18" i="2" s="1"/>
  <c r="AY18" i="2"/>
  <c r="BK18" i="2" s="1"/>
  <c r="AX18" i="2"/>
  <c r="BJ18" i="2" s="1"/>
  <c r="AW18" i="2"/>
  <c r="BI18" i="2" s="1"/>
  <c r="V18" i="2"/>
  <c r="U18" i="2"/>
  <c r="I18" i="2"/>
  <c r="G18" i="2"/>
  <c r="H18" i="2" s="1"/>
  <c r="BG17" i="2"/>
  <c r="BF17" i="2"/>
  <c r="BR17" i="2" s="1"/>
  <c r="BE17" i="2"/>
  <c r="BQ17" i="2" s="1"/>
  <c r="BD17" i="2"/>
  <c r="BP17" i="2" s="1"/>
  <c r="BC17" i="2"/>
  <c r="BO17" i="2" s="1"/>
  <c r="BB17" i="2"/>
  <c r="BN17" i="2" s="1"/>
  <c r="BA17" i="2"/>
  <c r="BM17" i="2" s="1"/>
  <c r="AZ17" i="2"/>
  <c r="BL17" i="2" s="1"/>
  <c r="AY17" i="2"/>
  <c r="BK17" i="2" s="1"/>
  <c r="AX17" i="2"/>
  <c r="BJ17" i="2" s="1"/>
  <c r="AW17" i="2"/>
  <c r="BI17" i="2" s="1"/>
  <c r="V17" i="2"/>
  <c r="U17" i="2"/>
  <c r="I17" i="2"/>
  <c r="G17" i="2"/>
  <c r="H17" i="2" s="1"/>
  <c r="BG16" i="2"/>
  <c r="BS16" i="2" s="1"/>
  <c r="BF16" i="2"/>
  <c r="BR16" i="2" s="1"/>
  <c r="BE16" i="2"/>
  <c r="BQ16" i="2" s="1"/>
  <c r="BD16" i="2"/>
  <c r="BP16" i="2" s="1"/>
  <c r="BC16" i="2"/>
  <c r="BO16" i="2" s="1"/>
  <c r="BB16" i="2"/>
  <c r="BN16" i="2" s="1"/>
  <c r="BA16" i="2"/>
  <c r="BM16" i="2" s="1"/>
  <c r="AZ16" i="2"/>
  <c r="BL16" i="2" s="1"/>
  <c r="AY16" i="2"/>
  <c r="BK16" i="2" s="1"/>
  <c r="AX16" i="2"/>
  <c r="BJ16" i="2" s="1"/>
  <c r="AW16" i="2"/>
  <c r="BI16" i="2" s="1"/>
  <c r="V16" i="2"/>
  <c r="U16" i="2"/>
  <c r="I16" i="2"/>
  <c r="G16" i="2"/>
  <c r="H16" i="2" s="1"/>
  <c r="BG15" i="2"/>
  <c r="BF15" i="2"/>
  <c r="BR15" i="2" s="1"/>
  <c r="BE15" i="2"/>
  <c r="BQ15" i="2" s="1"/>
  <c r="CD15" i="2" s="1"/>
  <c r="BD15" i="2"/>
  <c r="BP15" i="2" s="1"/>
  <c r="BC15" i="2"/>
  <c r="BO15" i="2" s="1"/>
  <c r="BB15" i="2"/>
  <c r="BN15" i="2" s="1"/>
  <c r="BA15" i="2"/>
  <c r="BM15" i="2" s="1"/>
  <c r="AZ15" i="2"/>
  <c r="BL15" i="2" s="1"/>
  <c r="AY15" i="2"/>
  <c r="BK15" i="2" s="1"/>
  <c r="AX15" i="2"/>
  <c r="BJ15" i="2" s="1"/>
  <c r="AW15" i="2"/>
  <c r="BI15" i="2" s="1"/>
  <c r="V15" i="2"/>
  <c r="U15" i="2"/>
  <c r="I15" i="2"/>
  <c r="G15" i="2"/>
  <c r="H15" i="2" s="1"/>
  <c r="BG14" i="2"/>
  <c r="BS14" i="2" s="1"/>
  <c r="BF14" i="2"/>
  <c r="BR14" i="2" s="1"/>
  <c r="BE14" i="2"/>
  <c r="BQ14" i="2" s="1"/>
  <c r="BD14" i="2"/>
  <c r="BP14" i="2" s="1"/>
  <c r="BC14" i="2"/>
  <c r="BO14" i="2" s="1"/>
  <c r="BB14" i="2"/>
  <c r="BN14" i="2" s="1"/>
  <c r="BA14" i="2"/>
  <c r="BM14" i="2" s="1"/>
  <c r="AZ14" i="2"/>
  <c r="BL14" i="2" s="1"/>
  <c r="AY14" i="2"/>
  <c r="BK14" i="2" s="1"/>
  <c r="AX14" i="2"/>
  <c r="BJ14" i="2" s="1"/>
  <c r="AW14" i="2"/>
  <c r="BI14" i="2" s="1"/>
  <c r="V14" i="2"/>
  <c r="U14" i="2"/>
  <c r="I14" i="2"/>
  <c r="G14" i="2"/>
  <c r="H14" i="2" s="1"/>
  <c r="AT88" i="3"/>
  <c r="AR88" i="3"/>
  <c r="AQ88" i="3"/>
  <c r="AP88" i="3"/>
  <c r="AO88" i="3"/>
  <c r="AN88" i="3"/>
  <c r="AM88" i="3"/>
  <c r="AK88" i="3"/>
  <c r="AJ88" i="3"/>
  <c r="AH88" i="3"/>
  <c r="AG88" i="3"/>
  <c r="AA88" i="3"/>
  <c r="U88" i="3"/>
  <c r="T88" i="3"/>
  <c r="AT87" i="3"/>
  <c r="AR87" i="3"/>
  <c r="AQ87" i="3"/>
  <c r="AP87" i="3"/>
  <c r="AO87" i="3"/>
  <c r="AN87" i="3"/>
  <c r="AM87" i="3"/>
  <c r="AL87" i="3"/>
  <c r="AK87" i="3"/>
  <c r="AJ87" i="3"/>
  <c r="AH87" i="3"/>
  <c r="AG87" i="3"/>
  <c r="AA87" i="3"/>
  <c r="U87" i="3"/>
  <c r="T87" i="3"/>
  <c r="AT86" i="3"/>
  <c r="AR86" i="3"/>
  <c r="AQ86" i="3"/>
  <c r="AP86" i="3"/>
  <c r="AO86" i="3"/>
  <c r="AN86" i="3"/>
  <c r="AM86" i="3"/>
  <c r="AK86" i="3"/>
  <c r="AJ86" i="3"/>
  <c r="AH86" i="3"/>
  <c r="AG86" i="3"/>
  <c r="AA86" i="3"/>
  <c r="U86" i="3"/>
  <c r="T86" i="3"/>
  <c r="AT85" i="3"/>
  <c r="AR85" i="3"/>
  <c r="AQ85" i="3"/>
  <c r="AP85" i="3"/>
  <c r="AO85" i="3"/>
  <c r="AN85" i="3"/>
  <c r="AM85" i="3"/>
  <c r="AK85" i="3"/>
  <c r="AJ85" i="3"/>
  <c r="AH85" i="3"/>
  <c r="AI85" i="3" s="1"/>
  <c r="AG85" i="3"/>
  <c r="AA85" i="3"/>
  <c r="U85" i="3"/>
  <c r="T85" i="3"/>
  <c r="AT84" i="3"/>
  <c r="AR84" i="3"/>
  <c r="AQ84" i="3"/>
  <c r="AP84" i="3"/>
  <c r="AO84" i="3"/>
  <c r="AN84" i="3"/>
  <c r="AM84" i="3"/>
  <c r="AK84" i="3"/>
  <c r="AJ84" i="3"/>
  <c r="AH84" i="3"/>
  <c r="AG84" i="3"/>
  <c r="AA84" i="3"/>
  <c r="U84" i="3"/>
  <c r="T84" i="3"/>
  <c r="AT83" i="3"/>
  <c r="AR83" i="3"/>
  <c r="AQ83" i="3"/>
  <c r="AP83" i="3"/>
  <c r="AO83" i="3"/>
  <c r="AN83" i="3"/>
  <c r="AM83" i="3"/>
  <c r="AK83" i="3"/>
  <c r="AJ83" i="3"/>
  <c r="AH83" i="3"/>
  <c r="AW83" i="3" s="1"/>
  <c r="AG83" i="3"/>
  <c r="AV83" i="3" s="1"/>
  <c r="AA83" i="3"/>
  <c r="U83" i="3"/>
  <c r="T83" i="3"/>
  <c r="AT82" i="3"/>
  <c r="AR82" i="3"/>
  <c r="AQ82" i="3"/>
  <c r="AP82" i="3"/>
  <c r="AO82" i="3"/>
  <c r="AN82" i="3"/>
  <c r="AM82" i="3"/>
  <c r="AK82" i="3"/>
  <c r="AL82" i="3" s="1"/>
  <c r="AJ82" i="3"/>
  <c r="AH82" i="3"/>
  <c r="AG82" i="3"/>
  <c r="AA82" i="3"/>
  <c r="U82" i="3"/>
  <c r="T82" i="3"/>
  <c r="AT81" i="3"/>
  <c r="AR81" i="3"/>
  <c r="AQ81" i="3"/>
  <c r="AP81" i="3"/>
  <c r="AO81" i="3"/>
  <c r="AN81" i="3"/>
  <c r="AM81" i="3"/>
  <c r="AK81" i="3"/>
  <c r="AJ81" i="3"/>
  <c r="AH81" i="3"/>
  <c r="AG81" i="3"/>
  <c r="AA81" i="3"/>
  <c r="U81" i="3"/>
  <c r="T81" i="3"/>
  <c r="AT80" i="3"/>
  <c r="AR80" i="3"/>
  <c r="AQ80" i="3"/>
  <c r="AP80" i="3"/>
  <c r="AO80" i="3"/>
  <c r="AN80" i="3"/>
  <c r="AM80" i="3"/>
  <c r="AK80" i="3"/>
  <c r="AJ80" i="3"/>
  <c r="AH80" i="3"/>
  <c r="AG80" i="3"/>
  <c r="AA80" i="3"/>
  <c r="U80" i="3"/>
  <c r="T80" i="3"/>
  <c r="AT79" i="3"/>
  <c r="AR79" i="3"/>
  <c r="AQ79" i="3"/>
  <c r="AP79" i="3"/>
  <c r="AO79" i="3"/>
  <c r="AN79" i="3"/>
  <c r="AM79" i="3"/>
  <c r="AK79" i="3"/>
  <c r="AJ79" i="3"/>
  <c r="AH79" i="3"/>
  <c r="AG79" i="3"/>
  <c r="AA79" i="3"/>
  <c r="U79" i="3"/>
  <c r="T79" i="3"/>
  <c r="AT78" i="3"/>
  <c r="AR78" i="3"/>
  <c r="AQ78" i="3"/>
  <c r="AP78" i="3"/>
  <c r="AO78" i="3"/>
  <c r="AN78" i="3"/>
  <c r="AM78" i="3"/>
  <c r="AK78" i="3"/>
  <c r="AL78" i="3" s="1"/>
  <c r="AJ78" i="3"/>
  <c r="AH78" i="3"/>
  <c r="AG78" i="3"/>
  <c r="AA78" i="3"/>
  <c r="U78" i="3"/>
  <c r="T78" i="3"/>
  <c r="AT77" i="3"/>
  <c r="AR77" i="3"/>
  <c r="AQ77" i="3"/>
  <c r="AP77" i="3"/>
  <c r="AO77" i="3"/>
  <c r="AN77" i="3"/>
  <c r="AM77" i="3"/>
  <c r="AK77" i="3"/>
  <c r="AJ77" i="3"/>
  <c r="AH77" i="3"/>
  <c r="AG77" i="3"/>
  <c r="AA77" i="3"/>
  <c r="U77" i="3"/>
  <c r="T77" i="3"/>
  <c r="AT76" i="3"/>
  <c r="AR76" i="3"/>
  <c r="AQ76" i="3"/>
  <c r="AP76" i="3"/>
  <c r="AO76" i="3"/>
  <c r="AN76" i="3"/>
  <c r="AM76" i="3"/>
  <c r="AK76" i="3"/>
  <c r="AJ76" i="3"/>
  <c r="AH76" i="3"/>
  <c r="AG76" i="3"/>
  <c r="AA76" i="3"/>
  <c r="U76" i="3"/>
  <c r="T76" i="3"/>
  <c r="AT75" i="3"/>
  <c r="AR75" i="3"/>
  <c r="AQ75" i="3"/>
  <c r="AP75" i="3"/>
  <c r="AO75" i="3"/>
  <c r="AN75" i="3"/>
  <c r="AM75" i="3"/>
  <c r="AK75" i="3"/>
  <c r="AJ75" i="3"/>
  <c r="AH75" i="3"/>
  <c r="AG75" i="3"/>
  <c r="AA75" i="3"/>
  <c r="U75" i="3"/>
  <c r="T75" i="3"/>
  <c r="AT74" i="3"/>
  <c r="AR74" i="3"/>
  <c r="AQ74" i="3"/>
  <c r="AP74" i="3"/>
  <c r="AO74" i="3"/>
  <c r="AN74" i="3"/>
  <c r="AM74" i="3"/>
  <c r="AK74" i="3"/>
  <c r="AL74" i="3" s="1"/>
  <c r="AJ74" i="3"/>
  <c r="AH74" i="3"/>
  <c r="AG74" i="3"/>
  <c r="AI74" i="3" s="1"/>
  <c r="AA74" i="3"/>
  <c r="U74" i="3"/>
  <c r="T74" i="3"/>
  <c r="AT73" i="3"/>
  <c r="AW73" i="3" s="1"/>
  <c r="AR73" i="3"/>
  <c r="AQ73" i="3"/>
  <c r="AP73" i="3"/>
  <c r="AO73" i="3"/>
  <c r="AN73" i="3"/>
  <c r="AM73" i="3"/>
  <c r="AK73" i="3"/>
  <c r="AJ73" i="3"/>
  <c r="AH73" i="3"/>
  <c r="AG73" i="3"/>
  <c r="AA73" i="3"/>
  <c r="U73" i="3"/>
  <c r="T73" i="3"/>
  <c r="AT72" i="3"/>
  <c r="AR72" i="3"/>
  <c r="AQ72" i="3"/>
  <c r="AP72" i="3"/>
  <c r="AO72" i="3"/>
  <c r="AN72" i="3"/>
  <c r="AM72" i="3"/>
  <c r="AK72" i="3"/>
  <c r="AJ72" i="3"/>
  <c r="AH72" i="3"/>
  <c r="AG72" i="3"/>
  <c r="AA72" i="3"/>
  <c r="U72" i="3"/>
  <c r="T72" i="3"/>
  <c r="AT71" i="3"/>
  <c r="AR71" i="3"/>
  <c r="AQ71" i="3"/>
  <c r="AP71" i="3"/>
  <c r="AO71" i="3"/>
  <c r="AN71" i="3"/>
  <c r="AM71" i="3"/>
  <c r="AK71" i="3"/>
  <c r="AJ71" i="3"/>
  <c r="AH71" i="3"/>
  <c r="AG71" i="3"/>
  <c r="AA71" i="3"/>
  <c r="U71" i="3"/>
  <c r="T71" i="3"/>
  <c r="AT70" i="3"/>
  <c r="AR70" i="3"/>
  <c r="AQ70" i="3"/>
  <c r="AP70" i="3"/>
  <c r="AO70" i="3"/>
  <c r="AN70" i="3"/>
  <c r="AM70" i="3"/>
  <c r="AK70" i="3"/>
  <c r="AL70" i="3" s="1"/>
  <c r="AJ70" i="3"/>
  <c r="AH70" i="3"/>
  <c r="AG70" i="3"/>
  <c r="AA70" i="3"/>
  <c r="U70" i="3"/>
  <c r="T70" i="3"/>
  <c r="AT69" i="3"/>
  <c r="AR69" i="3"/>
  <c r="AQ69" i="3"/>
  <c r="AP69" i="3"/>
  <c r="AO69" i="3"/>
  <c r="AN69" i="3"/>
  <c r="AM69" i="3"/>
  <c r="AK69" i="3"/>
  <c r="AJ69" i="3"/>
  <c r="AH69" i="3"/>
  <c r="AI69" i="3" s="1"/>
  <c r="AG69" i="3"/>
  <c r="AA69" i="3"/>
  <c r="U69" i="3"/>
  <c r="T69" i="3"/>
  <c r="AT68" i="3"/>
  <c r="AR68" i="3"/>
  <c r="AQ68" i="3"/>
  <c r="AP68" i="3"/>
  <c r="AO68" i="3"/>
  <c r="AN68" i="3"/>
  <c r="AM68" i="3"/>
  <c r="AK68" i="3"/>
  <c r="AJ68" i="3"/>
  <c r="AH68" i="3"/>
  <c r="AG68" i="3"/>
  <c r="AA68" i="3"/>
  <c r="U68" i="3"/>
  <c r="T68" i="3"/>
  <c r="AT67" i="3"/>
  <c r="AR67" i="3"/>
  <c r="AQ67" i="3"/>
  <c r="AP67" i="3"/>
  <c r="AO67" i="3"/>
  <c r="AN67" i="3"/>
  <c r="AM67" i="3"/>
  <c r="AK67" i="3"/>
  <c r="AJ67" i="3"/>
  <c r="AH67" i="3"/>
  <c r="AG67" i="3"/>
  <c r="AA67" i="3"/>
  <c r="U67" i="3"/>
  <c r="T67" i="3"/>
  <c r="AT66" i="3"/>
  <c r="AR66" i="3"/>
  <c r="AQ66" i="3"/>
  <c r="AP66" i="3"/>
  <c r="AO66" i="3"/>
  <c r="AN66" i="3"/>
  <c r="AM66" i="3"/>
  <c r="AK66" i="3"/>
  <c r="AL66" i="3" s="1"/>
  <c r="AJ66" i="3"/>
  <c r="AH66" i="3"/>
  <c r="AG66" i="3"/>
  <c r="AA66" i="3"/>
  <c r="U66" i="3"/>
  <c r="T66" i="3"/>
  <c r="AT65" i="3"/>
  <c r="AR65" i="3"/>
  <c r="AQ65" i="3"/>
  <c r="AP65" i="3"/>
  <c r="AO65" i="3"/>
  <c r="AN65" i="3"/>
  <c r="AM65" i="3"/>
  <c r="AK65" i="3"/>
  <c r="AJ65" i="3"/>
  <c r="AH65" i="3"/>
  <c r="AG65" i="3"/>
  <c r="AA65" i="3"/>
  <c r="U65" i="3"/>
  <c r="T65" i="3"/>
  <c r="AT64" i="3"/>
  <c r="AR64" i="3"/>
  <c r="AQ64" i="3"/>
  <c r="AP64" i="3"/>
  <c r="AO64" i="3"/>
  <c r="AN64" i="3"/>
  <c r="AM64" i="3"/>
  <c r="AK64" i="3"/>
  <c r="AJ64" i="3"/>
  <c r="AH64" i="3"/>
  <c r="AG64" i="3"/>
  <c r="AA64" i="3"/>
  <c r="U64" i="3"/>
  <c r="T64" i="3"/>
  <c r="AT63" i="3"/>
  <c r="AR63" i="3"/>
  <c r="AQ63" i="3"/>
  <c r="AP63" i="3"/>
  <c r="AO63" i="3"/>
  <c r="AN63" i="3"/>
  <c r="AM63" i="3"/>
  <c r="AK63" i="3"/>
  <c r="AJ63" i="3"/>
  <c r="AH63" i="3"/>
  <c r="AG63" i="3"/>
  <c r="AA63" i="3"/>
  <c r="U63" i="3"/>
  <c r="T63" i="3"/>
  <c r="AT62" i="3"/>
  <c r="AR62" i="3"/>
  <c r="AQ62" i="3"/>
  <c r="AP62" i="3"/>
  <c r="AO62" i="3"/>
  <c r="AN62" i="3"/>
  <c r="AM62" i="3"/>
  <c r="AK62" i="3"/>
  <c r="AJ62" i="3"/>
  <c r="AH62" i="3"/>
  <c r="AG62" i="3"/>
  <c r="AA62" i="3"/>
  <c r="U62" i="3"/>
  <c r="T62" i="3"/>
  <c r="AT61" i="3"/>
  <c r="AR61" i="3"/>
  <c r="AQ61" i="3"/>
  <c r="AP61" i="3"/>
  <c r="AO61" i="3"/>
  <c r="AN61" i="3"/>
  <c r="AM61" i="3"/>
  <c r="AK61" i="3"/>
  <c r="AJ61" i="3"/>
  <c r="AH61" i="3"/>
  <c r="AG61" i="3"/>
  <c r="AA61" i="3"/>
  <c r="U61" i="3"/>
  <c r="T61" i="3"/>
  <c r="AT60" i="3"/>
  <c r="AR60" i="3"/>
  <c r="AQ60" i="3"/>
  <c r="AP60" i="3"/>
  <c r="AO60" i="3"/>
  <c r="AN60" i="3"/>
  <c r="AM60" i="3"/>
  <c r="AK60" i="3"/>
  <c r="AJ60" i="3"/>
  <c r="AH60" i="3"/>
  <c r="AG60" i="3"/>
  <c r="AA60" i="3"/>
  <c r="U60" i="3"/>
  <c r="T60" i="3"/>
  <c r="AT59" i="3"/>
  <c r="AR59" i="3"/>
  <c r="AQ59" i="3"/>
  <c r="AP59" i="3"/>
  <c r="AO59" i="3"/>
  <c r="AN59" i="3"/>
  <c r="AM59" i="3"/>
  <c r="AK59" i="3"/>
  <c r="AJ59" i="3"/>
  <c r="AH59" i="3"/>
  <c r="AG59" i="3"/>
  <c r="AA59" i="3"/>
  <c r="U59" i="3"/>
  <c r="T59" i="3"/>
  <c r="AT58" i="3"/>
  <c r="AR58" i="3"/>
  <c r="AQ58" i="3"/>
  <c r="AP58" i="3"/>
  <c r="AO58" i="3"/>
  <c r="AN58" i="3"/>
  <c r="AM58" i="3"/>
  <c r="AK58" i="3"/>
  <c r="AJ58" i="3"/>
  <c r="AH58" i="3"/>
  <c r="AG58" i="3"/>
  <c r="AA58" i="3"/>
  <c r="U58" i="3"/>
  <c r="T58" i="3"/>
  <c r="AW57" i="3"/>
  <c r="AT57" i="3"/>
  <c r="AR57" i="3"/>
  <c r="AQ57" i="3"/>
  <c r="AP57" i="3"/>
  <c r="AO57" i="3"/>
  <c r="AN57" i="3"/>
  <c r="AM57" i="3"/>
  <c r="AK57" i="3"/>
  <c r="AJ57" i="3"/>
  <c r="AH57" i="3"/>
  <c r="AG57" i="3"/>
  <c r="AA57" i="3"/>
  <c r="U57" i="3"/>
  <c r="T57" i="3"/>
  <c r="AT56" i="3"/>
  <c r="AR56" i="3"/>
  <c r="AS56" i="3" s="1"/>
  <c r="AQ56" i="3"/>
  <c r="AP56" i="3"/>
  <c r="AO56" i="3"/>
  <c r="AN56" i="3"/>
  <c r="AM56" i="3"/>
  <c r="AK56" i="3"/>
  <c r="AJ56" i="3"/>
  <c r="AH56" i="3"/>
  <c r="AI56" i="3" s="1"/>
  <c r="AG56" i="3"/>
  <c r="AA56" i="3"/>
  <c r="U56" i="3"/>
  <c r="T56" i="3"/>
  <c r="AT55" i="3"/>
  <c r="AR55" i="3"/>
  <c r="AQ55" i="3"/>
  <c r="AP55" i="3"/>
  <c r="AO55" i="3"/>
  <c r="AN55" i="3"/>
  <c r="AM55" i="3"/>
  <c r="AK55" i="3"/>
  <c r="AJ55" i="3"/>
  <c r="AH55" i="3"/>
  <c r="AG55" i="3"/>
  <c r="AA55" i="3"/>
  <c r="U55" i="3"/>
  <c r="T55" i="3"/>
  <c r="AT54" i="3"/>
  <c r="AR54" i="3"/>
  <c r="AQ54" i="3"/>
  <c r="AP54" i="3"/>
  <c r="AO54" i="3"/>
  <c r="AN54" i="3"/>
  <c r="AM54" i="3"/>
  <c r="AK54" i="3"/>
  <c r="AJ54" i="3"/>
  <c r="AH54" i="3"/>
  <c r="AG54" i="3"/>
  <c r="AV54" i="3" s="1"/>
  <c r="AA54" i="3"/>
  <c r="U54" i="3"/>
  <c r="T54" i="3"/>
  <c r="AT53" i="3"/>
  <c r="AR53" i="3"/>
  <c r="AQ53" i="3"/>
  <c r="AP53" i="3"/>
  <c r="AO53" i="3"/>
  <c r="AN53" i="3"/>
  <c r="AM53" i="3"/>
  <c r="AK53" i="3"/>
  <c r="AJ53" i="3"/>
  <c r="AH53" i="3"/>
  <c r="AG53" i="3"/>
  <c r="AA53" i="3"/>
  <c r="U53" i="3"/>
  <c r="T53" i="3"/>
  <c r="AT52" i="3"/>
  <c r="AR52" i="3"/>
  <c r="AS52" i="3" s="1"/>
  <c r="AQ52" i="3"/>
  <c r="AP52" i="3"/>
  <c r="AO52" i="3"/>
  <c r="AN52" i="3"/>
  <c r="AM52" i="3"/>
  <c r="AK52" i="3"/>
  <c r="AJ52" i="3"/>
  <c r="AH52" i="3"/>
  <c r="AG52" i="3"/>
  <c r="AA52" i="3"/>
  <c r="U52" i="3"/>
  <c r="T52" i="3"/>
  <c r="AT51" i="3"/>
  <c r="AR51" i="3"/>
  <c r="AQ51" i="3"/>
  <c r="AP51" i="3"/>
  <c r="AO51" i="3"/>
  <c r="AN51" i="3"/>
  <c r="AM51" i="3"/>
  <c r="AK51" i="3"/>
  <c r="AJ51" i="3"/>
  <c r="AH51" i="3"/>
  <c r="AG51" i="3"/>
  <c r="AA51" i="3"/>
  <c r="U51" i="3"/>
  <c r="T51" i="3"/>
  <c r="AT50" i="3"/>
  <c r="AR50" i="3"/>
  <c r="AQ50" i="3"/>
  <c r="AP50" i="3"/>
  <c r="AO50" i="3"/>
  <c r="AN50" i="3"/>
  <c r="AM50" i="3"/>
  <c r="AK50" i="3"/>
  <c r="AJ50" i="3"/>
  <c r="AH50" i="3"/>
  <c r="AG50" i="3"/>
  <c r="AA50" i="3"/>
  <c r="U50" i="3"/>
  <c r="T50" i="3"/>
  <c r="AT49" i="3"/>
  <c r="AR49" i="3"/>
  <c r="AQ49" i="3"/>
  <c r="AP49" i="3"/>
  <c r="AO49" i="3"/>
  <c r="AN49" i="3"/>
  <c r="AM49" i="3"/>
  <c r="AK49" i="3"/>
  <c r="AJ49" i="3"/>
  <c r="AH49" i="3"/>
  <c r="AG49" i="3"/>
  <c r="AA49" i="3"/>
  <c r="U49" i="3"/>
  <c r="T49" i="3"/>
  <c r="AT48" i="3"/>
  <c r="AR48" i="3"/>
  <c r="AQ48" i="3"/>
  <c r="AP48" i="3"/>
  <c r="AO48" i="3"/>
  <c r="AN48" i="3"/>
  <c r="AM48" i="3"/>
  <c r="AK48" i="3"/>
  <c r="AJ48" i="3"/>
  <c r="AH48" i="3"/>
  <c r="AG48" i="3"/>
  <c r="AA48" i="3"/>
  <c r="U48" i="3"/>
  <c r="T48" i="3"/>
  <c r="AT47" i="3"/>
  <c r="AR47" i="3"/>
  <c r="AQ47" i="3"/>
  <c r="AP47" i="3"/>
  <c r="AO47" i="3"/>
  <c r="AN47" i="3"/>
  <c r="AM47" i="3"/>
  <c r="AK47" i="3"/>
  <c r="AJ47" i="3"/>
  <c r="AH47" i="3"/>
  <c r="AG47" i="3"/>
  <c r="AA47" i="3"/>
  <c r="U47" i="3"/>
  <c r="T47" i="3"/>
  <c r="AT46" i="3"/>
  <c r="AR46" i="3"/>
  <c r="AQ46" i="3"/>
  <c r="AP46" i="3"/>
  <c r="AO46" i="3"/>
  <c r="AN46" i="3"/>
  <c r="AM46" i="3"/>
  <c r="AK46" i="3"/>
  <c r="AJ46" i="3"/>
  <c r="AH46" i="3"/>
  <c r="AG46" i="3"/>
  <c r="AA46" i="3"/>
  <c r="U46" i="3"/>
  <c r="T46" i="3"/>
  <c r="AT45" i="3"/>
  <c r="AR45" i="3"/>
  <c r="AQ45" i="3"/>
  <c r="AP45" i="3"/>
  <c r="AO45" i="3"/>
  <c r="AN45" i="3"/>
  <c r="AM45" i="3"/>
  <c r="AK45" i="3"/>
  <c r="AJ45" i="3"/>
  <c r="AH45" i="3"/>
  <c r="AG45" i="3"/>
  <c r="AA45" i="3"/>
  <c r="U45" i="3"/>
  <c r="T45" i="3"/>
  <c r="AT44" i="3"/>
  <c r="AR44" i="3"/>
  <c r="AQ44" i="3"/>
  <c r="AP44" i="3"/>
  <c r="AO44" i="3"/>
  <c r="AN44" i="3"/>
  <c r="AM44" i="3"/>
  <c r="AK44" i="3"/>
  <c r="AJ44" i="3"/>
  <c r="AH44" i="3"/>
  <c r="AG44" i="3"/>
  <c r="AA44" i="3"/>
  <c r="U44" i="3"/>
  <c r="T44" i="3"/>
  <c r="AT43" i="3"/>
  <c r="AR43" i="3"/>
  <c r="AQ43" i="3"/>
  <c r="AP43" i="3"/>
  <c r="AO43" i="3"/>
  <c r="AN43" i="3"/>
  <c r="AM43" i="3"/>
  <c r="AK43" i="3"/>
  <c r="AJ43" i="3"/>
  <c r="AH43" i="3"/>
  <c r="AG43" i="3"/>
  <c r="AA43" i="3"/>
  <c r="U43" i="3"/>
  <c r="T43" i="3"/>
  <c r="AT42" i="3"/>
  <c r="AR42" i="3"/>
  <c r="AQ42" i="3"/>
  <c r="AP42" i="3"/>
  <c r="AO42" i="3"/>
  <c r="AN42" i="3"/>
  <c r="AM42" i="3"/>
  <c r="AK42" i="3"/>
  <c r="AJ42" i="3"/>
  <c r="AH42" i="3"/>
  <c r="AG42" i="3"/>
  <c r="AA42" i="3"/>
  <c r="U42" i="3"/>
  <c r="T42" i="3"/>
  <c r="AT41" i="3"/>
  <c r="AR41" i="3"/>
  <c r="AQ41" i="3"/>
  <c r="AP41" i="3"/>
  <c r="AO41" i="3"/>
  <c r="AN41" i="3"/>
  <c r="AM41" i="3"/>
  <c r="AK41" i="3"/>
  <c r="AL41" i="3" s="1"/>
  <c r="AJ41" i="3"/>
  <c r="AH41" i="3"/>
  <c r="AG41" i="3"/>
  <c r="AA41" i="3"/>
  <c r="U41" i="3"/>
  <c r="T41" i="3"/>
  <c r="AT40" i="3"/>
  <c r="AR40" i="3"/>
  <c r="AS40" i="3" s="1"/>
  <c r="AQ40" i="3"/>
  <c r="AP40" i="3"/>
  <c r="AO40" i="3"/>
  <c r="AN40" i="3"/>
  <c r="AM40" i="3"/>
  <c r="AK40" i="3"/>
  <c r="AJ40" i="3"/>
  <c r="AH40" i="3"/>
  <c r="AI40" i="3" s="1"/>
  <c r="AG40" i="3"/>
  <c r="AA40" i="3"/>
  <c r="U40" i="3"/>
  <c r="T40" i="3"/>
  <c r="AT39" i="3"/>
  <c r="AR39" i="3"/>
  <c r="AQ39" i="3"/>
  <c r="AP39" i="3"/>
  <c r="AO39" i="3"/>
  <c r="AN39" i="3"/>
  <c r="AM39" i="3"/>
  <c r="AK39" i="3"/>
  <c r="AJ39" i="3"/>
  <c r="AH39" i="3"/>
  <c r="AG39" i="3"/>
  <c r="AA39" i="3"/>
  <c r="U39" i="3"/>
  <c r="T39" i="3"/>
  <c r="AT38" i="3"/>
  <c r="AR38" i="3"/>
  <c r="AQ38" i="3"/>
  <c r="AP38" i="3"/>
  <c r="AO38" i="3"/>
  <c r="AN38" i="3"/>
  <c r="AM38" i="3"/>
  <c r="AK38" i="3"/>
  <c r="AJ38" i="3"/>
  <c r="AH38" i="3"/>
  <c r="AG38" i="3"/>
  <c r="AA38" i="3"/>
  <c r="U38" i="3"/>
  <c r="T38" i="3"/>
  <c r="AT37" i="3"/>
  <c r="AW37" i="3" s="1"/>
  <c r="AR37" i="3"/>
  <c r="AQ37" i="3"/>
  <c r="AP37" i="3"/>
  <c r="AO37" i="3"/>
  <c r="AN37" i="3"/>
  <c r="AM37" i="3"/>
  <c r="AK37" i="3"/>
  <c r="AJ37" i="3"/>
  <c r="AH37" i="3"/>
  <c r="AI37" i="3" s="1"/>
  <c r="AG37" i="3"/>
  <c r="AA37" i="3"/>
  <c r="U37" i="3"/>
  <c r="T37" i="3"/>
  <c r="AT36" i="3"/>
  <c r="AR36" i="3"/>
  <c r="AQ36" i="3"/>
  <c r="AP36" i="3"/>
  <c r="AO36" i="3"/>
  <c r="AN36" i="3"/>
  <c r="AM36" i="3"/>
  <c r="AK36" i="3"/>
  <c r="AJ36" i="3"/>
  <c r="AH36" i="3"/>
  <c r="AG36" i="3"/>
  <c r="AA36" i="3"/>
  <c r="U36" i="3"/>
  <c r="T36" i="3"/>
  <c r="AT35" i="3"/>
  <c r="AR35" i="3"/>
  <c r="AQ35" i="3"/>
  <c r="AP35" i="3"/>
  <c r="AO35" i="3"/>
  <c r="AN35" i="3"/>
  <c r="AM35" i="3"/>
  <c r="AK35" i="3"/>
  <c r="AJ35" i="3"/>
  <c r="AH35" i="3"/>
  <c r="AG35" i="3"/>
  <c r="AA35" i="3"/>
  <c r="U35" i="3"/>
  <c r="T35" i="3"/>
  <c r="AT34" i="3"/>
  <c r="AR34" i="3"/>
  <c r="AQ34" i="3"/>
  <c r="AP34" i="3"/>
  <c r="AO34" i="3"/>
  <c r="AN34" i="3"/>
  <c r="AM34" i="3"/>
  <c r="AK34" i="3"/>
  <c r="AJ34" i="3"/>
  <c r="AH34" i="3"/>
  <c r="AG34" i="3"/>
  <c r="AA34" i="3"/>
  <c r="U34" i="3"/>
  <c r="T34" i="3"/>
  <c r="AT33" i="3"/>
  <c r="AR33" i="3"/>
  <c r="AQ33" i="3"/>
  <c r="AP33" i="3"/>
  <c r="AO33" i="3"/>
  <c r="AN33" i="3"/>
  <c r="AM33" i="3"/>
  <c r="AK33" i="3"/>
  <c r="AJ33" i="3"/>
  <c r="AH33" i="3"/>
  <c r="AG33" i="3"/>
  <c r="AA33" i="3"/>
  <c r="U33" i="3"/>
  <c r="T33" i="3"/>
  <c r="AT32" i="3"/>
  <c r="AR32" i="3"/>
  <c r="AQ32" i="3"/>
  <c r="AP32" i="3"/>
  <c r="AO32" i="3"/>
  <c r="AN32" i="3"/>
  <c r="AM32" i="3"/>
  <c r="AK32" i="3"/>
  <c r="AJ32" i="3"/>
  <c r="AH32" i="3"/>
  <c r="AG32" i="3"/>
  <c r="AA32" i="3"/>
  <c r="U32" i="3"/>
  <c r="T32" i="3"/>
  <c r="AT31" i="3"/>
  <c r="AR31" i="3"/>
  <c r="AQ31" i="3"/>
  <c r="AP31" i="3"/>
  <c r="AO31" i="3"/>
  <c r="AN31" i="3"/>
  <c r="AM31" i="3"/>
  <c r="AK31" i="3"/>
  <c r="AJ31" i="3"/>
  <c r="AH31" i="3"/>
  <c r="AG31" i="3"/>
  <c r="AA31" i="3"/>
  <c r="U31" i="3"/>
  <c r="T31" i="3"/>
  <c r="AT30" i="3"/>
  <c r="AR30" i="3"/>
  <c r="AQ30" i="3"/>
  <c r="AP30" i="3"/>
  <c r="AO30" i="3"/>
  <c r="AN30" i="3"/>
  <c r="AM30" i="3"/>
  <c r="AK30" i="3"/>
  <c r="AJ30" i="3"/>
  <c r="AH30" i="3"/>
  <c r="AG30" i="3"/>
  <c r="AA30" i="3"/>
  <c r="U30" i="3"/>
  <c r="T30" i="3"/>
  <c r="AT29" i="3"/>
  <c r="AR29" i="3"/>
  <c r="AQ29" i="3"/>
  <c r="AP29" i="3"/>
  <c r="AO29" i="3"/>
  <c r="AN29" i="3"/>
  <c r="AM29" i="3"/>
  <c r="AK29" i="3"/>
  <c r="AJ29" i="3"/>
  <c r="AH29" i="3"/>
  <c r="AG29" i="3"/>
  <c r="AA29" i="3"/>
  <c r="U29" i="3"/>
  <c r="T29" i="3"/>
  <c r="AT28" i="3"/>
  <c r="AR28" i="3"/>
  <c r="AQ28" i="3"/>
  <c r="AP28" i="3"/>
  <c r="AO28" i="3"/>
  <c r="AN28" i="3"/>
  <c r="AM28" i="3"/>
  <c r="AK28" i="3"/>
  <c r="AJ28" i="3"/>
  <c r="AH28" i="3"/>
  <c r="AG28" i="3"/>
  <c r="AA28" i="3"/>
  <c r="U28" i="3"/>
  <c r="T28" i="3"/>
  <c r="AT27" i="3"/>
  <c r="AR27" i="3"/>
  <c r="AQ27" i="3"/>
  <c r="AP27" i="3"/>
  <c r="AO27" i="3"/>
  <c r="AN27" i="3"/>
  <c r="AM27" i="3"/>
  <c r="AK27" i="3"/>
  <c r="AJ27" i="3"/>
  <c r="AH27" i="3"/>
  <c r="AG27" i="3"/>
  <c r="AA27" i="3"/>
  <c r="U27" i="3"/>
  <c r="T27" i="3"/>
  <c r="AT26" i="3"/>
  <c r="AR26" i="3"/>
  <c r="AQ26" i="3"/>
  <c r="AP26" i="3"/>
  <c r="AO26" i="3"/>
  <c r="AN26" i="3"/>
  <c r="AM26" i="3"/>
  <c r="AK26" i="3"/>
  <c r="AJ26" i="3"/>
  <c r="AH26" i="3"/>
  <c r="AG26" i="3"/>
  <c r="AA26" i="3"/>
  <c r="U26" i="3"/>
  <c r="T26" i="3"/>
  <c r="AT25" i="3"/>
  <c r="AR25" i="3"/>
  <c r="AS25" i="3" s="1"/>
  <c r="AQ25" i="3"/>
  <c r="AP25" i="3"/>
  <c r="AO25" i="3"/>
  <c r="AN25" i="3"/>
  <c r="AM25" i="3"/>
  <c r="AK25" i="3"/>
  <c r="AJ25" i="3"/>
  <c r="AH25" i="3"/>
  <c r="AI25" i="3" s="1"/>
  <c r="AG25" i="3"/>
  <c r="AA25" i="3"/>
  <c r="U25" i="3"/>
  <c r="T25" i="3"/>
  <c r="AT24" i="3"/>
  <c r="AR24" i="3"/>
  <c r="AQ24" i="3"/>
  <c r="AP24" i="3"/>
  <c r="AO24" i="3"/>
  <c r="AN24" i="3"/>
  <c r="AM24" i="3"/>
  <c r="AK24" i="3"/>
  <c r="AJ24" i="3"/>
  <c r="AH24" i="3"/>
  <c r="AG24" i="3"/>
  <c r="AA24" i="3"/>
  <c r="U24" i="3"/>
  <c r="T24" i="3"/>
  <c r="AT23" i="3"/>
  <c r="AR23" i="3"/>
  <c r="AQ23" i="3"/>
  <c r="AP23" i="3"/>
  <c r="AO23" i="3"/>
  <c r="AN23" i="3"/>
  <c r="AM23" i="3"/>
  <c r="AK23" i="3"/>
  <c r="AJ23" i="3"/>
  <c r="AH23" i="3"/>
  <c r="AG23" i="3"/>
  <c r="AA23" i="3"/>
  <c r="U23" i="3"/>
  <c r="T23" i="3"/>
  <c r="AT22" i="3"/>
  <c r="AR22" i="3"/>
  <c r="AQ22" i="3"/>
  <c r="AP22" i="3"/>
  <c r="AO22" i="3"/>
  <c r="AN22" i="3"/>
  <c r="AM22" i="3"/>
  <c r="AK22" i="3"/>
  <c r="AJ22" i="3"/>
  <c r="AH22" i="3"/>
  <c r="AG22" i="3"/>
  <c r="AA22" i="3"/>
  <c r="U22" i="3"/>
  <c r="T22" i="3"/>
  <c r="AT21" i="3"/>
  <c r="AR21" i="3"/>
  <c r="AQ21" i="3"/>
  <c r="AP21" i="3"/>
  <c r="AO21" i="3"/>
  <c r="AN21" i="3"/>
  <c r="AM21" i="3"/>
  <c r="AK21" i="3"/>
  <c r="AJ21" i="3"/>
  <c r="AH21" i="3"/>
  <c r="AG21" i="3"/>
  <c r="AA21" i="3"/>
  <c r="U21" i="3"/>
  <c r="T21" i="3"/>
  <c r="AT20" i="3"/>
  <c r="AR20" i="3"/>
  <c r="AQ20" i="3"/>
  <c r="AP20" i="3"/>
  <c r="AO20" i="3"/>
  <c r="AN20" i="3"/>
  <c r="AM20" i="3"/>
  <c r="AK20" i="3"/>
  <c r="AJ20" i="3"/>
  <c r="AH20" i="3"/>
  <c r="AG20" i="3"/>
  <c r="AA20" i="3"/>
  <c r="U20" i="3"/>
  <c r="T20" i="3"/>
  <c r="AT19" i="3"/>
  <c r="AR19" i="3"/>
  <c r="AQ19" i="3"/>
  <c r="AP19" i="3"/>
  <c r="AO19" i="3"/>
  <c r="AN19" i="3"/>
  <c r="AM19" i="3"/>
  <c r="AK19" i="3"/>
  <c r="AJ19" i="3"/>
  <c r="AH19" i="3"/>
  <c r="AG19" i="3"/>
  <c r="AA19" i="3"/>
  <c r="U19" i="3"/>
  <c r="T19" i="3"/>
  <c r="AT18" i="3"/>
  <c r="AR18" i="3"/>
  <c r="AQ18" i="3"/>
  <c r="AP18" i="3"/>
  <c r="AO18" i="3"/>
  <c r="AN18" i="3"/>
  <c r="AM18" i="3"/>
  <c r="AK18" i="3"/>
  <c r="AJ18" i="3"/>
  <c r="AH18" i="3"/>
  <c r="AG18" i="3"/>
  <c r="AA18" i="3"/>
  <c r="U18" i="3"/>
  <c r="T18" i="3"/>
  <c r="AT17" i="3"/>
  <c r="AW17" i="3" s="1"/>
  <c r="AR17" i="3"/>
  <c r="AQ17" i="3"/>
  <c r="AP17" i="3"/>
  <c r="AO17" i="3"/>
  <c r="AN17" i="3"/>
  <c r="AM17" i="3"/>
  <c r="AK17" i="3"/>
  <c r="AJ17" i="3"/>
  <c r="AH17" i="3"/>
  <c r="AG17" i="3"/>
  <c r="AA17" i="3"/>
  <c r="U17" i="3"/>
  <c r="T17" i="3"/>
  <c r="CD19" i="2" l="1"/>
  <c r="CD27" i="2"/>
  <c r="CD35" i="2"/>
  <c r="CD43" i="2"/>
  <c r="CD51" i="2"/>
  <c r="CD59" i="2"/>
  <c r="CD68" i="2"/>
  <c r="CD77" i="2"/>
  <c r="CD85" i="2"/>
  <c r="CD93" i="2"/>
  <c r="CD101" i="2"/>
  <c r="CD109" i="2"/>
  <c r="CD117" i="2"/>
  <c r="CD143" i="2"/>
  <c r="CD151" i="2"/>
  <c r="CD159" i="2"/>
  <c r="CD167" i="2"/>
  <c r="CD175" i="2"/>
  <c r="CD183" i="2"/>
  <c r="CD207" i="2"/>
  <c r="CD215" i="2"/>
  <c r="CD223" i="2"/>
  <c r="CD232" i="2"/>
  <c r="CD240" i="2"/>
  <c r="CD241" i="2"/>
  <c r="CD242" i="2"/>
  <c r="CD243" i="2"/>
  <c r="CD244" i="2"/>
  <c r="CD245" i="2"/>
  <c r="CD246" i="2"/>
  <c r="CD247" i="2"/>
  <c r="CD248" i="2"/>
  <c r="CD249" i="2"/>
  <c r="CD250" i="2"/>
  <c r="CD251" i="2"/>
  <c r="CD252" i="2"/>
  <c r="CD253" i="2"/>
  <c r="CD254" i="2"/>
  <c r="CD255" i="2"/>
  <c r="CD256" i="2"/>
  <c r="CD257" i="2"/>
  <c r="CD258" i="2"/>
  <c r="CD259" i="2"/>
  <c r="CD260" i="2"/>
  <c r="CD261" i="2"/>
  <c r="CD262" i="2"/>
  <c r="CD263" i="2"/>
  <c r="CD264" i="2"/>
  <c r="CD265" i="2"/>
  <c r="CD266" i="2"/>
  <c r="CD267" i="2"/>
  <c r="CD268" i="2"/>
  <c r="CD269" i="2"/>
  <c r="CD270" i="2"/>
  <c r="CD271" i="2"/>
  <c r="CD272" i="2"/>
  <c r="CD273" i="2"/>
  <c r="CD274" i="2"/>
  <c r="CD275" i="2"/>
  <c r="CD276" i="2"/>
  <c r="CD279" i="2"/>
  <c r="CD280" i="2"/>
  <c r="CD281" i="2"/>
  <c r="CD332" i="2"/>
  <c r="CD333" i="2"/>
  <c r="CD334" i="2"/>
  <c r="CD335" i="2"/>
  <c r="CD336" i="2"/>
  <c r="CD337" i="2"/>
  <c r="CD338" i="2"/>
  <c r="CD339" i="2"/>
  <c r="CD340" i="2"/>
  <c r="CD341" i="2"/>
  <c r="CD342" i="2"/>
  <c r="CD343" i="2"/>
  <c r="CD344" i="2"/>
  <c r="CD345" i="2"/>
  <c r="CD346" i="2"/>
  <c r="CD347" i="2"/>
  <c r="CD348" i="2"/>
  <c r="CD349" i="2"/>
  <c r="CD350" i="2"/>
  <c r="CD351" i="2"/>
  <c r="CD352" i="2"/>
  <c r="CD360" i="2"/>
  <c r="CD63" i="2"/>
  <c r="CD72" i="2"/>
  <c r="CD81" i="2"/>
  <c r="CD89" i="2"/>
  <c r="CD97" i="2"/>
  <c r="CD105" i="2"/>
  <c r="CD113" i="2"/>
  <c r="CD121" i="2"/>
  <c r="CD130" i="2"/>
  <c r="CD21" i="2"/>
  <c r="CD29" i="2"/>
  <c r="CD37" i="2"/>
  <c r="CD45" i="2"/>
  <c r="CD53" i="2"/>
  <c r="CD61" i="2"/>
  <c r="CD70" i="2"/>
  <c r="CD79" i="2"/>
  <c r="CD87" i="2"/>
  <c r="CD95" i="2"/>
  <c r="CD103" i="2"/>
  <c r="CD111" i="2"/>
  <c r="CD119" i="2"/>
  <c r="CD128" i="2"/>
  <c r="CD137" i="2"/>
  <c r="CD145" i="2"/>
  <c r="CD153" i="2"/>
  <c r="CD161" i="2"/>
  <c r="CD169" i="2"/>
  <c r="CD185" i="2"/>
  <c r="CD209" i="2"/>
  <c r="CD20" i="2"/>
  <c r="CD28" i="2"/>
  <c r="CD36" i="2"/>
  <c r="CD44" i="2"/>
  <c r="CD52" i="2"/>
  <c r="CD60" i="2"/>
  <c r="CD69" i="2"/>
  <c r="CD78" i="2"/>
  <c r="CD86" i="2"/>
  <c r="CD94" i="2"/>
  <c r="CD102" i="2"/>
  <c r="CD110" i="2"/>
  <c r="CD118" i="2"/>
  <c r="CD127" i="2"/>
  <c r="CD136" i="2"/>
  <c r="CD192" i="2"/>
  <c r="CD200" i="2"/>
  <c r="CD216" i="2"/>
  <c r="CD224" i="2"/>
  <c r="CD233" i="2"/>
  <c r="CD353" i="2"/>
  <c r="CD361" i="2"/>
  <c r="CD354" i="2"/>
  <c r="CD362" i="2"/>
  <c r="CD424" i="2"/>
  <c r="CD425" i="2"/>
  <c r="CD426" i="2"/>
  <c r="CD427" i="2"/>
  <c r="CD428" i="2"/>
  <c r="CD429" i="2"/>
  <c r="CD430" i="2"/>
  <c r="CD431" i="2"/>
  <c r="CD432" i="2"/>
  <c r="CD433" i="2"/>
  <c r="CD434" i="2"/>
  <c r="CD435" i="2"/>
  <c r="CD436" i="2"/>
  <c r="CD437" i="2"/>
  <c r="CD438" i="2"/>
  <c r="CD439" i="2"/>
  <c r="CD440" i="2"/>
  <c r="CD441" i="2"/>
  <c r="CD442" i="2"/>
  <c r="CD443" i="2"/>
  <c r="CD444" i="2"/>
  <c r="CD445" i="2"/>
  <c r="CD446" i="2"/>
  <c r="CD447" i="2"/>
  <c r="CD448" i="2"/>
  <c r="CD449" i="2"/>
  <c r="CD450" i="2"/>
  <c r="CD452" i="2"/>
  <c r="CD453" i="2"/>
  <c r="CD454" i="2"/>
  <c r="CD455" i="2"/>
  <c r="CD456" i="2"/>
  <c r="CD457" i="2"/>
  <c r="CD458" i="2"/>
  <c r="CD459" i="2"/>
  <c r="CD460" i="2"/>
  <c r="CD461" i="2"/>
  <c r="CD462" i="2"/>
  <c r="CD463" i="2"/>
  <c r="CD464" i="2"/>
  <c r="CD465" i="2"/>
  <c r="CD466" i="2"/>
  <c r="CD467" i="2"/>
  <c r="CD468" i="2"/>
  <c r="CD469" i="2"/>
  <c r="CD470" i="2"/>
  <c r="CD484" i="2"/>
  <c r="CD492" i="2"/>
  <c r="CD500" i="2"/>
  <c r="CD511" i="2"/>
  <c r="CD512" i="2"/>
  <c r="CD521" i="2"/>
  <c r="CD522" i="2"/>
  <c r="CD523" i="2"/>
  <c r="CD531" i="2"/>
  <c r="CD532" i="2"/>
  <c r="CD533" i="2"/>
  <c r="CD526" i="2"/>
  <c r="CD535" i="2"/>
  <c r="CD536" i="2"/>
  <c r="CD537" i="2"/>
  <c r="CD472" i="2"/>
  <c r="CD149" i="2"/>
  <c r="CD599" i="2"/>
  <c r="CD600" i="2"/>
  <c r="CD601" i="2"/>
  <c r="CD188" i="2"/>
  <c r="CD367" i="2"/>
  <c r="CD399" i="2"/>
  <c r="CD602" i="2"/>
  <c r="CD603" i="2"/>
  <c r="CD139" i="2"/>
  <c r="CD147" i="2"/>
  <c r="CD155" i="2"/>
  <c r="CD163" i="2"/>
  <c r="CD171" i="2"/>
  <c r="CD179" i="2"/>
  <c r="CD187" i="2"/>
  <c r="CD203" i="2"/>
  <c r="CD211" i="2"/>
  <c r="CD283" i="2"/>
  <c r="CD284" i="2"/>
  <c r="CD285" i="2"/>
  <c r="CD286" i="2"/>
  <c r="CD287" i="2"/>
  <c r="CD288" i="2"/>
  <c r="CD289" i="2"/>
  <c r="CD290" i="2"/>
  <c r="CD291" i="2"/>
  <c r="CD292" i="2"/>
  <c r="CD293" i="2"/>
  <c r="CD294" i="2"/>
  <c r="CD295" i="2"/>
  <c r="CD296" i="2"/>
  <c r="CD297" i="2"/>
  <c r="CD298" i="2"/>
  <c r="CD299" i="2"/>
  <c r="CD300" i="2"/>
  <c r="CD301" i="2"/>
  <c r="CD302" i="2"/>
  <c r="CD303" i="2"/>
  <c r="CD304" i="2"/>
  <c r="CD305" i="2"/>
  <c r="CD306" i="2"/>
  <c r="CD307" i="2"/>
  <c r="CD308" i="2"/>
  <c r="CD309" i="2"/>
  <c r="CD310" i="2"/>
  <c r="CD311" i="2"/>
  <c r="CD312" i="2"/>
  <c r="CD313" i="2"/>
  <c r="CD314" i="2"/>
  <c r="CD315" i="2"/>
  <c r="CD316" i="2"/>
  <c r="CD317" i="2"/>
  <c r="CD318" i="2"/>
  <c r="CD319" i="2"/>
  <c r="CD320" i="2"/>
  <c r="CD321" i="2"/>
  <c r="CD322" i="2"/>
  <c r="CD323" i="2"/>
  <c r="CD324" i="2"/>
  <c r="CD325" i="2"/>
  <c r="CD326" i="2"/>
  <c r="CD327" i="2"/>
  <c r="CD328" i="2"/>
  <c r="CD486" i="2"/>
  <c r="CD494" i="2"/>
  <c r="CD502" i="2"/>
  <c r="CD503" i="2"/>
  <c r="CD504" i="2"/>
  <c r="CD505" i="2"/>
  <c r="CD506" i="2"/>
  <c r="CD507" i="2"/>
  <c r="CD508" i="2"/>
  <c r="CD509" i="2"/>
  <c r="CD519" i="2"/>
  <c r="CD529" i="2"/>
  <c r="CD606" i="2"/>
  <c r="CD607" i="2"/>
  <c r="CD608" i="2"/>
  <c r="CD609" i="2"/>
  <c r="CD610" i="2"/>
  <c r="CD611" i="2"/>
  <c r="CD612" i="2"/>
  <c r="CD613" i="2"/>
  <c r="CD614" i="2"/>
  <c r="CD615" i="2"/>
  <c r="CD616" i="2"/>
  <c r="CD617" i="2"/>
  <c r="CD618" i="2"/>
  <c r="CD619" i="2"/>
  <c r="CD620" i="2"/>
  <c r="CD621" i="2"/>
  <c r="CD622" i="2"/>
  <c r="CD451" i="2"/>
  <c r="CD400" i="2"/>
  <c r="CD419" i="2"/>
  <c r="CD120" i="2"/>
  <c r="CD14" i="2"/>
  <c r="CD22" i="2"/>
  <c r="CD30" i="2"/>
  <c r="CD38" i="2"/>
  <c r="CD46" i="2"/>
  <c r="CD54" i="2"/>
  <c r="CD62" i="2"/>
  <c r="CD71" i="2"/>
  <c r="CD80" i="2"/>
  <c r="CD88" i="2"/>
  <c r="CD96" i="2"/>
  <c r="CD104" i="2"/>
  <c r="CD112" i="2"/>
  <c r="CD124" i="2"/>
  <c r="CD132" i="2"/>
  <c r="CD142" i="2"/>
  <c r="CD150" i="2"/>
  <c r="CD158" i="2"/>
  <c r="CD166" i="2"/>
  <c r="CD174" i="2"/>
  <c r="CD182" i="2"/>
  <c r="CD191" i="2"/>
  <c r="CD199" i="2"/>
  <c r="CD208" i="2"/>
  <c r="CD217" i="2"/>
  <c r="CD225" i="2"/>
  <c r="CD234" i="2"/>
  <c r="CD355" i="2"/>
  <c r="CD356" i="2"/>
  <c r="CD364" i="2"/>
  <c r="CD368" i="2"/>
  <c r="CD369" i="2"/>
  <c r="CD370" i="2"/>
  <c r="CD371" i="2"/>
  <c r="CD372" i="2"/>
  <c r="CD373" i="2"/>
  <c r="CD374" i="2"/>
  <c r="CD375" i="2"/>
  <c r="CD376" i="2"/>
  <c r="CD401" i="2"/>
  <c r="CD402" i="2"/>
  <c r="CD403" i="2"/>
  <c r="CD404" i="2"/>
  <c r="CD405" i="2"/>
  <c r="CD406" i="2"/>
  <c r="CD407" i="2"/>
  <c r="CD408" i="2"/>
  <c r="CD409" i="2"/>
  <c r="CD410" i="2"/>
  <c r="CD411" i="2"/>
  <c r="CD412" i="2"/>
  <c r="CD413" i="2"/>
  <c r="CD414" i="2"/>
  <c r="CD415" i="2"/>
  <c r="CD416" i="2"/>
  <c r="CD417" i="2"/>
  <c r="CD418" i="2"/>
  <c r="CD489" i="2"/>
  <c r="CD497" i="2"/>
  <c r="CD538" i="2"/>
  <c r="CD539" i="2"/>
  <c r="CD540" i="2"/>
  <c r="CD541" i="2"/>
  <c r="CD542" i="2"/>
  <c r="CD543" i="2"/>
  <c r="CD544" i="2"/>
  <c r="CD545" i="2"/>
  <c r="CD546" i="2"/>
  <c r="CD547" i="2"/>
  <c r="CD548" i="2"/>
  <c r="CD549" i="2"/>
  <c r="CD550" i="2"/>
  <c r="CD551" i="2"/>
  <c r="CD552" i="2"/>
  <c r="CD553" i="2"/>
  <c r="CD554" i="2"/>
  <c r="CD555" i="2"/>
  <c r="CD556" i="2"/>
  <c r="CD557" i="2"/>
  <c r="CD558" i="2"/>
  <c r="CD559" i="2"/>
  <c r="CD560" i="2"/>
  <c r="CD561" i="2"/>
  <c r="CD562" i="2"/>
  <c r="CD629" i="2"/>
  <c r="CD637" i="2"/>
  <c r="CD495" i="2"/>
  <c r="CD58" i="2"/>
  <c r="CD84" i="2"/>
  <c r="CD100" i="2"/>
  <c r="CD162" i="2"/>
  <c r="CD170" i="2"/>
  <c r="CD195" i="2"/>
  <c r="CD221" i="2"/>
  <c r="CD384" i="2"/>
  <c r="CD385" i="2"/>
  <c r="CD386" i="2"/>
  <c r="CD387" i="2"/>
  <c r="CD604" i="2"/>
  <c r="CD17" i="2"/>
  <c r="CD83" i="2"/>
  <c r="CD177" i="2"/>
  <c r="CD471" i="2"/>
  <c r="BU120" i="2"/>
  <c r="CD16" i="2"/>
  <c r="CD24" i="2"/>
  <c r="CD32" i="2"/>
  <c r="CD40" i="2"/>
  <c r="CD48" i="2"/>
  <c r="CD56" i="2"/>
  <c r="CD64" i="2"/>
  <c r="CD73" i="2"/>
  <c r="CD82" i="2"/>
  <c r="CD90" i="2"/>
  <c r="CD98" i="2"/>
  <c r="CD106" i="2"/>
  <c r="CD114" i="2"/>
  <c r="CD126" i="2"/>
  <c r="CD135" i="2"/>
  <c r="CD144" i="2"/>
  <c r="CD152" i="2"/>
  <c r="CD160" i="2"/>
  <c r="CD168" i="2"/>
  <c r="CD176" i="2"/>
  <c r="BU178" i="2"/>
  <c r="CD184" i="2"/>
  <c r="CD193" i="2"/>
  <c r="CD201" i="2"/>
  <c r="CD210" i="2"/>
  <c r="CD219" i="2"/>
  <c r="CD227" i="2"/>
  <c r="CD236" i="2"/>
  <c r="CD329" i="2"/>
  <c r="CD358" i="2"/>
  <c r="CD378" i="2"/>
  <c r="CD420" i="2"/>
  <c r="CD473" i="2"/>
  <c r="CD474" i="2"/>
  <c r="CD475" i="2"/>
  <c r="CD476" i="2"/>
  <c r="CD477" i="2"/>
  <c r="CD478" i="2"/>
  <c r="CD479" i="2"/>
  <c r="CD480" i="2"/>
  <c r="CD481" i="2"/>
  <c r="CD482" i="2"/>
  <c r="CD483" i="2"/>
  <c r="CD491" i="2"/>
  <c r="CD499" i="2"/>
  <c r="CD623" i="2"/>
  <c r="CD631" i="2"/>
  <c r="CD639" i="2"/>
  <c r="BU134" i="2"/>
  <c r="BU306" i="2"/>
  <c r="BU348" i="2"/>
  <c r="BU54" i="2"/>
  <c r="BU424" i="2"/>
  <c r="BU425" i="2"/>
  <c r="BU622" i="2"/>
  <c r="BU314" i="2"/>
  <c r="AP28" i="1"/>
  <c r="AJ39" i="1"/>
  <c r="AP27" i="1"/>
  <c r="AX31" i="1"/>
  <c r="AG39" i="1"/>
  <c r="AP20" i="1"/>
  <c r="AO22" i="1"/>
  <c r="AF28" i="1"/>
  <c r="AQ28" i="1" s="1"/>
  <c r="AN29" i="1"/>
  <c r="AG27" i="1"/>
  <c r="AW33" i="1"/>
  <c r="AM39" i="1"/>
  <c r="AO15" i="1"/>
  <c r="AM15" i="1"/>
  <c r="AF15" i="1"/>
  <c r="AD16" i="1"/>
  <c r="AY17" i="1"/>
  <c r="AJ37" i="1"/>
  <c r="AH37" i="1"/>
  <c r="BC17" i="1"/>
  <c r="AX17" i="1"/>
  <c r="AJ35" i="1"/>
  <c r="AU35" i="1" s="1"/>
  <c r="AL37" i="1"/>
  <c r="AI37" i="1"/>
  <c r="AK35" i="1"/>
  <c r="AH29" i="1"/>
  <c r="AS17" i="1"/>
  <c r="BD17" i="1" s="1"/>
  <c r="AU30" i="1"/>
  <c r="AG37" i="1"/>
  <c r="AG23" i="1"/>
  <c r="AZ25" i="1"/>
  <c r="BC30" i="1"/>
  <c r="AP16" i="1"/>
  <c r="AS25" i="1"/>
  <c r="AI27" i="1"/>
  <c r="AV33" i="1"/>
  <c r="AV31" i="1"/>
  <c r="AO27" i="1"/>
  <c r="AO29" i="1"/>
  <c r="BC29" i="1" s="1"/>
  <c r="AP18" i="1"/>
  <c r="AP23" i="1"/>
  <c r="AL23" i="1"/>
  <c r="AL17" i="3"/>
  <c r="AV25" i="3"/>
  <c r="AS37" i="3"/>
  <c r="AS53" i="3"/>
  <c r="AL81" i="3"/>
  <c r="AW64" i="3"/>
  <c r="AW76" i="3"/>
  <c r="AV39" i="3"/>
  <c r="AI28" i="3"/>
  <c r="AI36" i="3"/>
  <c r="AW41" i="3"/>
  <c r="AW49" i="3"/>
  <c r="AS77" i="3"/>
  <c r="AS19" i="3"/>
  <c r="AL20" i="3"/>
  <c r="AS23" i="3"/>
  <c r="AL36" i="3"/>
  <c r="AW44" i="3"/>
  <c r="AW48" i="3"/>
  <c r="AL52" i="3"/>
  <c r="AL61" i="3"/>
  <c r="AL73" i="3"/>
  <c r="AS76" i="3"/>
  <c r="AW77" i="3"/>
  <c r="AV84" i="3"/>
  <c r="AS84" i="3"/>
  <c r="AL60" i="3"/>
  <c r="AI63" i="3"/>
  <c r="AS63" i="3"/>
  <c r="AS71" i="3"/>
  <c r="AS75" i="3"/>
  <c r="AL76" i="3"/>
  <c r="AI88" i="3"/>
  <c r="AS88" i="3"/>
  <c r="AS59" i="3"/>
  <c r="AV30" i="3"/>
  <c r="AV33" i="3"/>
  <c r="AI42" i="3"/>
  <c r="AS42" i="3"/>
  <c r="AL43" i="3"/>
  <c r="AS83" i="3"/>
  <c r="AL84" i="3"/>
  <c r="AI59" i="3"/>
  <c r="AL18" i="3"/>
  <c r="AV41" i="3"/>
  <c r="AI53" i="3"/>
  <c r="AV57" i="3"/>
  <c r="AI70" i="3"/>
  <c r="AS70" i="3"/>
  <c r="AL71" i="3"/>
  <c r="AV78" i="3"/>
  <c r="AI82" i="3"/>
  <c r="AS87" i="3"/>
  <c r="AV73" i="3"/>
  <c r="AW75" i="3"/>
  <c r="AL21" i="3"/>
  <c r="AS33" i="3"/>
  <c r="AS43" i="3"/>
  <c r="AL44" i="3"/>
  <c r="AS47" i="3"/>
  <c r="AW65" i="3"/>
  <c r="AS85" i="3"/>
  <c r="AI29" i="3"/>
  <c r="AI33" i="3"/>
  <c r="AL34" i="3"/>
  <c r="AI43" i="3"/>
  <c r="AI47" i="3"/>
  <c r="AI24" i="3"/>
  <c r="AS24" i="3"/>
  <c r="AL25" i="3"/>
  <c r="AS28" i="3"/>
  <c r="AL33" i="3"/>
  <c r="AV38" i="3"/>
  <c r="AS55" i="3"/>
  <c r="AW60" i="3"/>
  <c r="AI68" i="3"/>
  <c r="AS73" i="3"/>
  <c r="AL75" i="3"/>
  <c r="AS79" i="3"/>
  <c r="AI84" i="3"/>
  <c r="AW74" i="3"/>
  <c r="AV79" i="3"/>
  <c r="AW42" i="3"/>
  <c r="AI54" i="3"/>
  <c r="AS54" i="3"/>
  <c r="AL55" i="3"/>
  <c r="AL64" i="3"/>
  <c r="AI67" i="3"/>
  <c r="AS67" i="3"/>
  <c r="AL68" i="3"/>
  <c r="AW72" i="3"/>
  <c r="AW79" i="3"/>
  <c r="AL24" i="3"/>
  <c r="AW32" i="3"/>
  <c r="AS41" i="3"/>
  <c r="AS17" i="3"/>
  <c r="AI18" i="3"/>
  <c r="AS18" i="3"/>
  <c r="AL19" i="3"/>
  <c r="AI22" i="3"/>
  <c r="AS22" i="3"/>
  <c r="AL23" i="3"/>
  <c r="AW23" i="3"/>
  <c r="AI27" i="3"/>
  <c r="AS27" i="3"/>
  <c r="AL28" i="3"/>
  <c r="AI31" i="3"/>
  <c r="AS31" i="3"/>
  <c r="AI35" i="3"/>
  <c r="AS35" i="3"/>
  <c r="AL37" i="3"/>
  <c r="AL50" i="3"/>
  <c r="AI58" i="3"/>
  <c r="AS58" i="3"/>
  <c r="AL59" i="3"/>
  <c r="AV76" i="3"/>
  <c r="AI77" i="3"/>
  <c r="AI87" i="3"/>
  <c r="AV22" i="3"/>
  <c r="AV31" i="3"/>
  <c r="AV35" i="3"/>
  <c r="AV48" i="3"/>
  <c r="AL54" i="3"/>
  <c r="AV81" i="3"/>
  <c r="AL88" i="3"/>
  <c r="AI41" i="3"/>
  <c r="AI21" i="3"/>
  <c r="AL31" i="3"/>
  <c r="AI34" i="3"/>
  <c r="AS34" i="3"/>
  <c r="AI39" i="3"/>
  <c r="AS39" i="3"/>
  <c r="AL45" i="3"/>
  <c r="AI52" i="3"/>
  <c r="AW53" i="3"/>
  <c r="AI61" i="3"/>
  <c r="AS69" i="3"/>
  <c r="AI75" i="3"/>
  <c r="AI81" i="3"/>
  <c r="BU350" i="2"/>
  <c r="BU389" i="2"/>
  <c r="BU573" i="2"/>
  <c r="BU606" i="2"/>
  <c r="BU624" i="2"/>
  <c r="BU499" i="2"/>
  <c r="BU509" i="2"/>
  <c r="AX277" i="2"/>
  <c r="BJ277" i="2" s="1"/>
  <c r="BU428" i="2"/>
  <c r="BU108" i="2"/>
  <c r="BU174" i="2"/>
  <c r="BG277" i="2"/>
  <c r="BS277" i="2" s="1"/>
  <c r="BU290" i="2"/>
  <c r="BU361" i="2"/>
  <c r="BU441" i="2"/>
  <c r="BU543" i="2"/>
  <c r="BU584" i="2"/>
  <c r="BU337" i="2"/>
  <c r="BU61" i="2"/>
  <c r="BU104" i="2"/>
  <c r="BU192" i="2"/>
  <c r="BU237" i="2"/>
  <c r="BU322" i="2"/>
  <c r="BU345" i="2"/>
  <c r="BS441" i="2"/>
  <c r="BU457" i="2"/>
  <c r="BU458" i="2"/>
  <c r="BU501" i="2"/>
  <c r="BU575" i="2"/>
  <c r="BU603" i="2"/>
  <c r="BU251" i="2"/>
  <c r="BU266" i="2"/>
  <c r="BU357" i="2"/>
  <c r="BU384" i="2"/>
  <c r="BU465" i="2"/>
  <c r="BU41" i="2"/>
  <c r="BU208" i="2"/>
  <c r="BU228" i="2"/>
  <c r="BU273" i="2"/>
  <c r="BU293" i="2"/>
  <c r="BU373" i="2"/>
  <c r="BU565" i="2"/>
  <c r="BU166" i="2"/>
  <c r="BU152" i="2"/>
  <c r="BU158" i="2"/>
  <c r="BS178" i="2"/>
  <c r="BU255" i="2"/>
  <c r="BU128" i="2"/>
  <c r="BU140" i="2"/>
  <c r="BU123" i="2"/>
  <c r="BU212" i="2"/>
  <c r="BU342" i="2"/>
  <c r="BU359" i="2"/>
  <c r="BS359" i="2"/>
  <c r="BU124" i="2"/>
  <c r="BS128" i="2"/>
  <c r="BU21" i="2"/>
  <c r="BS174" i="2"/>
  <c r="BS293" i="2"/>
  <c r="BS401" i="2"/>
  <c r="BU401" i="2"/>
  <c r="BJ90" i="2"/>
  <c r="BU90" i="2"/>
  <c r="BU182" i="2"/>
  <c r="BU297" i="2"/>
  <c r="BU98" i="2"/>
  <c r="BU186" i="2"/>
  <c r="BU106" i="2"/>
  <c r="BS106" i="2"/>
  <c r="BU265" i="2"/>
  <c r="BU35" i="2"/>
  <c r="BU45" i="2"/>
  <c r="BU73" i="2"/>
  <c r="BU118" i="2"/>
  <c r="BU176" i="2"/>
  <c r="AW277" i="2"/>
  <c r="BI277" i="2" s="1"/>
  <c r="BU382" i="2"/>
  <c r="BU422" i="2"/>
  <c r="BU634" i="2"/>
  <c r="BU546" i="2"/>
  <c r="BU564" i="2"/>
  <c r="BU578" i="2"/>
  <c r="BS584" i="2"/>
  <c r="BU614" i="2"/>
  <c r="BU626" i="2"/>
  <c r="BU630" i="2"/>
  <c r="BU79" i="2"/>
  <c r="BU156" i="2"/>
  <c r="BU241" i="2"/>
  <c r="BU254" i="2"/>
  <c r="BU308" i="2"/>
  <c r="BU547" i="2"/>
  <c r="BU581" i="2"/>
  <c r="BU589" i="2"/>
  <c r="BU638" i="2"/>
  <c r="BS255" i="2"/>
  <c r="V277" i="2"/>
  <c r="BU332" i="2"/>
  <c r="BU380" i="2"/>
  <c r="BU394" i="2"/>
  <c r="BU435" i="2"/>
  <c r="BU440" i="2"/>
  <c r="BS638" i="2"/>
  <c r="BU53" i="2"/>
  <c r="BU160" i="2"/>
  <c r="BU244" i="2"/>
  <c r="BU288" i="2"/>
  <c r="BU451" i="2"/>
  <c r="BS581" i="2"/>
  <c r="BS614" i="2"/>
  <c r="BD25" i="1"/>
  <c r="AM38" i="1"/>
  <c r="AK24" i="1"/>
  <c r="AD22" i="1"/>
  <c r="AF22" i="1"/>
  <c r="AP22" i="1"/>
  <c r="AH26" i="1"/>
  <c r="BA30" i="1"/>
  <c r="AK34" i="1"/>
  <c r="AP38" i="1"/>
  <c r="AD38" i="1"/>
  <c r="AF38" i="1"/>
  <c r="AG16" i="1"/>
  <c r="AO20" i="1"/>
  <c r="AI20" i="1"/>
  <c r="AH36" i="1"/>
  <c r="AF18" i="1"/>
  <c r="AV25" i="1"/>
  <c r="AJ24" i="1"/>
  <c r="AL32" i="1"/>
  <c r="AV30" i="1"/>
  <c r="AM22" i="1"/>
  <c r="AN26" i="1"/>
  <c r="AQ32" i="1"/>
  <c r="AM28" i="1"/>
  <c r="AX25" i="1"/>
  <c r="AN21" i="1"/>
  <c r="AN28" i="1"/>
  <c r="BC31" i="1"/>
  <c r="AH38" i="1"/>
  <c r="AN34" i="1"/>
  <c r="AM21" i="1"/>
  <c r="AQ27" i="1"/>
  <c r="AK16" i="1"/>
  <c r="AL20" i="1"/>
  <c r="AN36" i="1"/>
  <c r="AU31" i="1"/>
  <c r="AH34" i="1"/>
  <c r="AI24" i="1"/>
  <c r="AJ32" i="1"/>
  <c r="AO26" i="1"/>
  <c r="AQ30" i="1"/>
  <c r="AS30" i="1"/>
  <c r="AN18" i="1"/>
  <c r="AM34" i="1"/>
  <c r="BA17" i="1"/>
  <c r="AH28" i="1"/>
  <c r="AM20" i="1"/>
  <c r="AO38" i="1"/>
  <c r="AL21" i="1"/>
  <c r="AJ16" i="1"/>
  <c r="AT17" i="1"/>
  <c r="AJ36" i="1"/>
  <c r="AT25" i="1"/>
  <c r="AY30" i="1"/>
  <c r="AO18" i="1"/>
  <c r="AS31" i="1"/>
  <c r="AG40" i="1"/>
  <c r="AG34" i="1"/>
  <c r="AU25" i="1"/>
  <c r="AH32" i="1"/>
  <c r="AJ26" i="1"/>
  <c r="AG20" i="1"/>
  <c r="AO16" i="1"/>
  <c r="AG28" i="1"/>
  <c r="AG18" i="1"/>
  <c r="AJ38" i="1"/>
  <c r="BB17" i="1"/>
  <c r="AK21" i="1"/>
  <c r="AV17" i="1"/>
  <c r="AI16" i="1"/>
  <c r="AQ29" i="1"/>
  <c r="AQ35" i="1"/>
  <c r="AL24" i="1"/>
  <c r="AO40" i="1"/>
  <c r="AP34" i="1"/>
  <c r="AD34" i="1"/>
  <c r="AF34" i="1"/>
  <c r="AP24" i="1"/>
  <c r="AD24" i="1"/>
  <c r="AF24" i="1"/>
  <c r="AI32" i="1"/>
  <c r="AI18" i="1"/>
  <c r="AP32" i="1"/>
  <c r="AP40" i="1"/>
  <c r="AD40" i="1"/>
  <c r="AF40" i="1"/>
  <c r="AM16" i="1"/>
  <c r="AI28" i="1"/>
  <c r="AZ17" i="1"/>
  <c r="AL18" i="1"/>
  <c r="AU33" i="1"/>
  <c r="AL22" i="1"/>
  <c r="AJ22" i="1"/>
  <c r="BC25" i="1"/>
  <c r="AG21" i="1"/>
  <c r="AL16" i="1"/>
  <c r="AP36" i="1"/>
  <c r="AF36" i="1"/>
  <c r="AD36" i="1"/>
  <c r="AW31" i="1"/>
  <c r="AI40" i="1"/>
  <c r="AO34" i="1"/>
  <c r="AO24" i="1"/>
  <c r="AL38" i="1"/>
  <c r="AK28" i="1"/>
  <c r="AG22" i="1"/>
  <c r="AY31" i="1"/>
  <c r="AI26" i="1"/>
  <c r="AW17" i="1"/>
  <c r="BA33" i="1"/>
  <c r="AL34" i="1"/>
  <c r="AO28" i="1"/>
  <c r="AK18" i="1"/>
  <c r="AL36" i="1"/>
  <c r="BB31" i="1"/>
  <c r="AN38" i="1"/>
  <c r="AI22" i="1"/>
  <c r="AW25" i="1"/>
  <c r="AO21" i="1"/>
  <c r="AZ33" i="1"/>
  <c r="AZ31" i="1"/>
  <c r="AH20" i="1"/>
  <c r="AI36" i="1"/>
  <c r="AK40" i="1"/>
  <c r="AH40" i="1"/>
  <c r="AI34" i="1"/>
  <c r="AG24" i="1"/>
  <c r="BC33" i="1"/>
  <c r="AU17" i="1"/>
  <c r="AI21" i="1"/>
  <c r="AG26" i="1"/>
  <c r="BA31" i="1"/>
  <c r="AW30" i="1"/>
  <c r="AJ28" i="1"/>
  <c r="BB25" i="1"/>
  <c r="AJ18" i="1"/>
  <c r="AK36" i="1"/>
  <c r="AG38" i="1"/>
  <c r="AH22" i="1"/>
  <c r="AL40" i="1"/>
  <c r="AK20" i="1"/>
  <c r="AG36" i="1"/>
  <c r="AQ39" i="1"/>
  <c r="AN40" i="1"/>
  <c r="AJ34" i="1"/>
  <c r="BB30" i="1"/>
  <c r="AH24" i="1"/>
  <c r="AM40" i="1"/>
  <c r="AQ33" i="1"/>
  <c r="AS33" i="1"/>
  <c r="AX33" i="1"/>
  <c r="BB33" i="1"/>
  <c r="AT33" i="1"/>
  <c r="AY33" i="1"/>
  <c r="AP26" i="1"/>
  <c r="AD26" i="1"/>
  <c r="AF26" i="1"/>
  <c r="AX30" i="1"/>
  <c r="BA25" i="1"/>
  <c r="AT31" i="1"/>
  <c r="AH16" i="1"/>
  <c r="AQ16" i="1"/>
  <c r="AY25" i="1"/>
  <c r="AI38" i="1"/>
  <c r="AD21" i="1"/>
  <c r="AF21" i="1"/>
  <c r="AP21" i="1"/>
  <c r="AK22" i="1"/>
  <c r="AJ20" i="1"/>
  <c r="AT30" i="1"/>
  <c r="AO36" i="1"/>
  <c r="AJ40" i="1"/>
  <c r="AZ30" i="1"/>
  <c r="AN24" i="1"/>
  <c r="AO14" i="1"/>
  <c r="AM14" i="1"/>
  <c r="AN14" i="1"/>
  <c r="AL35" i="3"/>
  <c r="AS29" i="3"/>
  <c r="AL30" i="3"/>
  <c r="AW30" i="3"/>
  <c r="AV34" i="3"/>
  <c r="AI57" i="3"/>
  <c r="AS57" i="3"/>
  <c r="AW58" i="3"/>
  <c r="AV62" i="3"/>
  <c r="AL72" i="3"/>
  <c r="AW29" i="3"/>
  <c r="AW71" i="3"/>
  <c r="AV71" i="3"/>
  <c r="AI83" i="3"/>
  <c r="AW84" i="3"/>
  <c r="AL22" i="3"/>
  <c r="AV27" i="3"/>
  <c r="AI20" i="3"/>
  <c r="AS21" i="3"/>
  <c r="AL29" i="3"/>
  <c r="AW33" i="3"/>
  <c r="AI19" i="3"/>
  <c r="AS20" i="3"/>
  <c r="AW21" i="3"/>
  <c r="AI26" i="3"/>
  <c r="AS26" i="3"/>
  <c r="AL27" i="3"/>
  <c r="AV51" i="3"/>
  <c r="AL77" i="3"/>
  <c r="AW22" i="3"/>
  <c r="AV20" i="3"/>
  <c r="AV26" i="3"/>
  <c r="AV46" i="3"/>
  <c r="AV86" i="3"/>
  <c r="AW28" i="3"/>
  <c r="AL48" i="3"/>
  <c r="AI17" i="3"/>
  <c r="AV19" i="3"/>
  <c r="AW25" i="3"/>
  <c r="AL26" i="3"/>
  <c r="AW36" i="3"/>
  <c r="AL42" i="3"/>
  <c r="AI45" i="3"/>
  <c r="AV68" i="3"/>
  <c r="AW68" i="3"/>
  <c r="AW87" i="3"/>
  <c r="AV87" i="3"/>
  <c r="AV18" i="3"/>
  <c r="AI23" i="3"/>
  <c r="AW24" i="3"/>
  <c r="AI30" i="3"/>
  <c r="AS30" i="3"/>
  <c r="AL32" i="3"/>
  <c r="AS36" i="3"/>
  <c r="AL38" i="3"/>
  <c r="AV43" i="3"/>
  <c r="AI48" i="3"/>
  <c r="AS48" i="3"/>
  <c r="AL49" i="3"/>
  <c r="AV59" i="3"/>
  <c r="AI64" i="3"/>
  <c r="AS64" i="3"/>
  <c r="AL65" i="3"/>
  <c r="AI71" i="3"/>
  <c r="AI72" i="3"/>
  <c r="AS72" i="3"/>
  <c r="AS74" i="3"/>
  <c r="AV75" i="3"/>
  <c r="AL80" i="3"/>
  <c r="BU92" i="2"/>
  <c r="BU105" i="2"/>
  <c r="BU202" i="2"/>
  <c r="BS202" i="2"/>
  <c r="BU262" i="2"/>
  <c r="BS262" i="2"/>
  <c r="BS210" i="2"/>
  <c r="BU210" i="2"/>
  <c r="BS217" i="2"/>
  <c r="BU217" i="2"/>
  <c r="BU59" i="2"/>
  <c r="BU96" i="2"/>
  <c r="BU99" i="2"/>
  <c r="BU110" i="2"/>
  <c r="BU130" i="2"/>
  <c r="BU145" i="2"/>
  <c r="BU184" i="2"/>
  <c r="BU223" i="2"/>
  <c r="BJ263" i="2"/>
  <c r="BU263" i="2"/>
  <c r="AI46" i="3"/>
  <c r="AS46" i="3"/>
  <c r="AL47" i="3"/>
  <c r="AW47" i="3"/>
  <c r="AI51" i="3"/>
  <c r="AS51" i="3"/>
  <c r="AW52" i="3"/>
  <c r="AL53" i="3"/>
  <c r="AL57" i="3"/>
  <c r="AL58" i="3"/>
  <c r="AI62" i="3"/>
  <c r="AS62" i="3"/>
  <c r="AL63" i="3"/>
  <c r="AW63" i="3"/>
  <c r="AS68" i="3"/>
  <c r="AV70" i="3"/>
  <c r="AI86" i="3"/>
  <c r="AS86" i="3"/>
  <c r="AW88" i="3"/>
  <c r="BU154" i="2"/>
  <c r="BJ154" i="2"/>
  <c r="BU239" i="2"/>
  <c r="BJ239" i="2"/>
  <c r="BS96" i="2"/>
  <c r="BU150" i="2"/>
  <c r="BJ150" i="2"/>
  <c r="BU226" i="2"/>
  <c r="AW40" i="3"/>
  <c r="AI44" i="3"/>
  <c r="AS45" i="3"/>
  <c r="AL46" i="3"/>
  <c r="AV49" i="3"/>
  <c r="AI50" i="3"/>
  <c r="AS50" i="3"/>
  <c r="AL51" i="3"/>
  <c r="AI55" i="3"/>
  <c r="AW56" i="3"/>
  <c r="AI60" i="3"/>
  <c r="AS61" i="3"/>
  <c r="AL62" i="3"/>
  <c r="AV65" i="3"/>
  <c r="AI66" i="3"/>
  <c r="AV67" i="3"/>
  <c r="AL69" i="3"/>
  <c r="AW69" i="3"/>
  <c r="AI76" i="3"/>
  <c r="AI79" i="3"/>
  <c r="AS81" i="3"/>
  <c r="AS82" i="3"/>
  <c r="AL86" i="3"/>
  <c r="BU31" i="2"/>
  <c r="BU51" i="2"/>
  <c r="BU71" i="2"/>
  <c r="BU83" i="2"/>
  <c r="BU100" i="2"/>
  <c r="BU101" i="2"/>
  <c r="BU126" i="2"/>
  <c r="BU136" i="2"/>
  <c r="BS158" i="2"/>
  <c r="BU170" i="2"/>
  <c r="BS186" i="2"/>
  <c r="AI32" i="3"/>
  <c r="AS32" i="3"/>
  <c r="AI38" i="3"/>
  <c r="AS38" i="3"/>
  <c r="AL39" i="3"/>
  <c r="AW39" i="3"/>
  <c r="AL40" i="3"/>
  <c r="AS44" i="3"/>
  <c r="AW45" i="3"/>
  <c r="AI49" i="3"/>
  <c r="AS49" i="3"/>
  <c r="AW50" i="3"/>
  <c r="AL56" i="3"/>
  <c r="AS60" i="3"/>
  <c r="AW61" i="3"/>
  <c r="AI65" i="3"/>
  <c r="AS65" i="3"/>
  <c r="AS66" i="3"/>
  <c r="AL67" i="3"/>
  <c r="AI73" i="3"/>
  <c r="AI80" i="3"/>
  <c r="AS80" i="3"/>
  <c r="AW82" i="3"/>
  <c r="AL83" i="3"/>
  <c r="AL85" i="3"/>
  <c r="AW85" i="3"/>
  <c r="BU17" i="2"/>
  <c r="BU85" i="2"/>
  <c r="BU172" i="2"/>
  <c r="BS172" i="2"/>
  <c r="BU196" i="2"/>
  <c r="BS196" i="2"/>
  <c r="BU214" i="2"/>
  <c r="BS214" i="2"/>
  <c r="AV55" i="3"/>
  <c r="AW66" i="3"/>
  <c r="AI78" i="3"/>
  <c r="AS78" i="3"/>
  <c r="AL79" i="3"/>
  <c r="AW80" i="3"/>
  <c r="BU47" i="2"/>
  <c r="BU65" i="2"/>
  <c r="BU114" i="2"/>
  <c r="BS130" i="2"/>
  <c r="BU138" i="2"/>
  <c r="BU142" i="2"/>
  <c r="BU194" i="2"/>
  <c r="BU204" i="2"/>
  <c r="BS204" i="2"/>
  <c r="BU220" i="2"/>
  <c r="BJ220" i="2"/>
  <c r="BU260" i="2"/>
  <c r="BS260" i="2"/>
  <c r="BS265" i="2"/>
  <c r="BF277" i="2"/>
  <c r="BR277" i="2" s="1"/>
  <c r="BU317" i="2"/>
  <c r="BS348" i="2"/>
  <c r="BU390" i="2"/>
  <c r="BU433" i="2"/>
  <c r="BS460" i="2"/>
  <c r="BU460" i="2"/>
  <c r="BU467" i="2"/>
  <c r="BS467" i="2"/>
  <c r="BU473" i="2"/>
  <c r="BU427" i="2"/>
  <c r="BJ427" i="2"/>
  <c r="BU462" i="2"/>
  <c r="BS462" i="2"/>
  <c r="BJ522" i="2"/>
  <c r="BU522" i="2"/>
  <c r="BU285" i="2"/>
  <c r="BU325" i="2"/>
  <c r="BU372" i="2"/>
  <c r="BU397" i="2"/>
  <c r="BJ454" i="2"/>
  <c r="BU454" i="2"/>
  <c r="BU198" i="2"/>
  <c r="AY277" i="2"/>
  <c r="BK277" i="2" s="1"/>
  <c r="BU279" i="2"/>
  <c r="BU295" i="2"/>
  <c r="BS314" i="2"/>
  <c r="BS322" i="2"/>
  <c r="BS357" i="2"/>
  <c r="BU391" i="2"/>
  <c r="BS423" i="2"/>
  <c r="BU423" i="2"/>
  <c r="BU470" i="2"/>
  <c r="BU481" i="2"/>
  <c r="BS481" i="2"/>
  <c r="BU168" i="2"/>
  <c r="BU270" i="2"/>
  <c r="BU274" i="2"/>
  <c r="BD277" i="2"/>
  <c r="BP277" i="2" s="1"/>
  <c r="BS290" i="2"/>
  <c r="BU292" i="2"/>
  <c r="BU320" i="2"/>
  <c r="BS350" i="2"/>
  <c r="BU355" i="2"/>
  <c r="BS361" i="2"/>
  <c r="BU367" i="2"/>
  <c r="BS367" i="2"/>
  <c r="BU370" i="2"/>
  <c r="BJ373" i="2"/>
  <c r="BU375" i="2"/>
  <c r="BU385" i="2"/>
  <c r="BU388" i="2"/>
  <c r="BU466" i="2"/>
  <c r="BS497" i="2"/>
  <c r="BU497" i="2"/>
  <c r="BU526" i="2"/>
  <c r="BJ526" i="2"/>
  <c r="BU200" i="2"/>
  <c r="BU206" i="2"/>
  <c r="BU235" i="2"/>
  <c r="BU271" i="2"/>
  <c r="BE277" i="2"/>
  <c r="BQ277" i="2" s="1"/>
  <c r="BU283" i="2"/>
  <c r="BU296" i="2"/>
  <c r="BU315" i="2"/>
  <c r="BU328" i="2"/>
  <c r="BU340" i="2"/>
  <c r="BU363" i="2"/>
  <c r="BS425" i="2"/>
  <c r="BJ451" i="2"/>
  <c r="BU485" i="2"/>
  <c r="BS485" i="2"/>
  <c r="BU415" i="2"/>
  <c r="BU483" i="2"/>
  <c r="BU515" i="2"/>
  <c r="BU540" i="2"/>
  <c r="BU541" i="2"/>
  <c r="BU619" i="2"/>
  <c r="BU598" i="2"/>
  <c r="BS622" i="2"/>
  <c r="BU418" i="2"/>
  <c r="BU493" i="2"/>
  <c r="BU504" i="2"/>
  <c r="BU506" i="2"/>
  <c r="BU570" i="2"/>
  <c r="BS573" i="2"/>
  <c r="BJ598" i="2"/>
  <c r="BS619" i="2"/>
  <c r="BJ624" i="2"/>
  <c r="BU636" i="2"/>
  <c r="BU616" i="2"/>
  <c r="BU403" i="2"/>
  <c r="BU407" i="2"/>
  <c r="BU461" i="2"/>
  <c r="BU475" i="2"/>
  <c r="BU482" i="2"/>
  <c r="BU489" i="2"/>
  <c r="BU517" i="2"/>
  <c r="BU535" i="2"/>
  <c r="BU582" i="2"/>
  <c r="BS606" i="2"/>
  <c r="BU611" i="2"/>
  <c r="BS499" i="2"/>
  <c r="BU595" i="2"/>
  <c r="BU37" i="2"/>
  <c r="BU94" i="2"/>
  <c r="BS94" i="2"/>
  <c r="BU112" i="2"/>
  <c r="BS103" i="2"/>
  <c r="BU103" i="2"/>
  <c r="BU109" i="2"/>
  <c r="BU116" i="2"/>
  <c r="BU122" i="2"/>
  <c r="BU190" i="2"/>
  <c r="BU77" i="2"/>
  <c r="BU87" i="2"/>
  <c r="BU115" i="2"/>
  <c r="BU119" i="2"/>
  <c r="BU27" i="2"/>
  <c r="BU33" i="2"/>
  <c r="BU57" i="2"/>
  <c r="BU63" i="2"/>
  <c r="BU67" i="2"/>
  <c r="BS118" i="2"/>
  <c r="BU162" i="2"/>
  <c r="BU188" i="2"/>
  <c r="BU164" i="2"/>
  <c r="BJ223" i="2"/>
  <c r="BU89" i="2"/>
  <c r="BU43" i="2"/>
  <c r="BU49" i="2"/>
  <c r="BU15" i="2"/>
  <c r="BU19" i="2"/>
  <c r="BU39" i="2"/>
  <c r="BU69" i="2"/>
  <c r="BU121" i="2"/>
  <c r="BU180" i="2"/>
  <c r="BS208" i="2"/>
  <c r="BU23" i="2"/>
  <c r="BS100" i="2"/>
  <c r="BU148" i="2"/>
  <c r="BS166" i="2"/>
  <c r="BS170" i="2"/>
  <c r="BS194" i="2"/>
  <c r="BS206" i="2"/>
  <c r="BU229" i="2"/>
  <c r="BS229" i="2"/>
  <c r="BU29" i="2"/>
  <c r="BU25" i="2"/>
  <c r="BU55" i="2"/>
  <c r="BU75" i="2"/>
  <c r="BU81" i="2"/>
  <c r="BU125" i="2"/>
  <c r="BU216" i="2"/>
  <c r="BU268" i="2"/>
  <c r="BE278" i="2"/>
  <c r="BQ278" i="2" s="1"/>
  <c r="BU301" i="2"/>
  <c r="BF278" i="2"/>
  <c r="BR278" i="2" s="1"/>
  <c r="BU298" i="2"/>
  <c r="BU330" i="2"/>
  <c r="U278" i="2"/>
  <c r="BG278" i="2"/>
  <c r="BS278" i="2" s="1"/>
  <c r="BS279" i="2"/>
  <c r="U282" i="2"/>
  <c r="BU334" i="2"/>
  <c r="BS353" i="2"/>
  <c r="BU353" i="2"/>
  <c r="BU225" i="2"/>
  <c r="BU232" i="2"/>
  <c r="BU247" i="2"/>
  <c r="BU249" i="2"/>
  <c r="BS273" i="2"/>
  <c r="BU276" i="2"/>
  <c r="V282" i="2"/>
  <c r="BU287" i="2"/>
  <c r="BU303" i="2"/>
  <c r="BU379" i="2"/>
  <c r="AW278" i="2"/>
  <c r="BI278" i="2" s="1"/>
  <c r="BU387" i="2"/>
  <c r="BS188" i="2"/>
  <c r="BS200" i="2"/>
  <c r="AZ277" i="2"/>
  <c r="BL277" i="2" s="1"/>
  <c r="AX278" i="2"/>
  <c r="BJ278" i="2" s="1"/>
  <c r="BS296" i="2"/>
  <c r="BU299" i="2"/>
  <c r="BU300" i="2"/>
  <c r="BS315" i="2"/>
  <c r="BS337" i="2"/>
  <c r="BS370" i="2"/>
  <c r="BU377" i="2"/>
  <c r="BS152" i="2"/>
  <c r="BS160" i="2"/>
  <c r="BS168" i="2"/>
  <c r="BS176" i="2"/>
  <c r="BS184" i="2"/>
  <c r="BS241" i="2"/>
  <c r="BU243" i="2"/>
  <c r="BS271" i="2"/>
  <c r="BB277" i="2"/>
  <c r="BN277" i="2" s="1"/>
  <c r="AY278" i="2"/>
  <c r="BK278" i="2" s="1"/>
  <c r="BS285" i="2"/>
  <c r="BS288" i="2"/>
  <c r="BU291" i="2"/>
  <c r="BS325" i="2"/>
  <c r="BS328" i="2"/>
  <c r="BU365" i="2"/>
  <c r="BU132" i="2"/>
  <c r="BU144" i="2"/>
  <c r="BU146" i="2"/>
  <c r="BU215" i="2"/>
  <c r="BU233" i="2"/>
  <c r="BU242" i="2"/>
  <c r="BU246" i="2"/>
  <c r="U277" i="2"/>
  <c r="BC277" i="2"/>
  <c r="BO277" i="2" s="1"/>
  <c r="AZ278" i="2"/>
  <c r="BL278" i="2" s="1"/>
  <c r="BU280" i="2"/>
  <c r="BU289" i="2"/>
  <c r="BU304" i="2"/>
  <c r="BU312" i="2"/>
  <c r="BU318" i="2"/>
  <c r="BU399" i="2"/>
  <c r="BU400" i="2"/>
  <c r="BU411" i="2"/>
  <c r="BU416" i="2"/>
  <c r="BU449" i="2"/>
  <c r="BU392" i="2"/>
  <c r="BJ468" i="2"/>
  <c r="BU468" i="2"/>
  <c r="BS397" i="2"/>
  <c r="BU413" i="2"/>
  <c r="BU414" i="2"/>
  <c r="BS418" i="2"/>
  <c r="BU432" i="2"/>
  <c r="BU443" i="2"/>
  <c r="BS394" i="2"/>
  <c r="BU395" i="2"/>
  <c r="BU398" i="2"/>
  <c r="BU402" i="2"/>
  <c r="BU421" i="2"/>
  <c r="BJ473" i="2"/>
  <c r="BS483" i="2"/>
  <c r="BS332" i="2"/>
  <c r="BS380" i="2"/>
  <c r="BU386" i="2"/>
  <c r="BU405" i="2"/>
  <c r="BU446" i="2"/>
  <c r="BS457" i="2"/>
  <c r="BS470" i="2"/>
  <c r="BU339" i="2"/>
  <c r="BU347" i="2"/>
  <c r="BU406" i="2"/>
  <c r="BS435" i="2"/>
  <c r="BU438" i="2"/>
  <c r="BU459" i="2"/>
  <c r="BU327" i="2"/>
  <c r="BU410" i="2"/>
  <c r="BU430" i="2"/>
  <c r="BU474" i="2"/>
  <c r="BU478" i="2"/>
  <c r="BU496" i="2"/>
  <c r="BS504" i="2"/>
  <c r="BS506" i="2"/>
  <c r="BU531" i="2"/>
  <c r="BU567" i="2"/>
  <c r="BU491" i="2"/>
  <c r="BU525" i="2"/>
  <c r="BU464" i="2"/>
  <c r="BU469" i="2"/>
  <c r="BU503" i="2"/>
  <c r="BS517" i="2"/>
  <c r="BU536" i="2"/>
  <c r="BU538" i="2"/>
  <c r="BJ541" i="2"/>
  <c r="BU608" i="2"/>
  <c r="BU472" i="2"/>
  <c r="BU476" i="2"/>
  <c r="BU477" i="2"/>
  <c r="BS489" i="2"/>
  <c r="BU495" i="2"/>
  <c r="BS501" i="2"/>
  <c r="BS509" i="2"/>
  <c r="BS542" i="2"/>
  <c r="BU542" i="2"/>
  <c r="BU562" i="2"/>
  <c r="BU580" i="2"/>
  <c r="BU628" i="2"/>
  <c r="BU632" i="2"/>
  <c r="BU448" i="2"/>
  <c r="BU487" i="2"/>
  <c r="BU512" i="2"/>
  <c r="BU544" i="2"/>
  <c r="BU559" i="2"/>
  <c r="BS611" i="2"/>
  <c r="BU420" i="2"/>
  <c r="BU456" i="2"/>
  <c r="BU480" i="2"/>
  <c r="BU549" i="2"/>
  <c r="BU554" i="2"/>
  <c r="BU583" i="2"/>
  <c r="BU600" i="2"/>
  <c r="BU590" i="2"/>
  <c r="BU592" i="2"/>
  <c r="BS592" i="2"/>
  <c r="BS634" i="2"/>
  <c r="BS630" i="2"/>
  <c r="BU557" i="2"/>
  <c r="BS565" i="2"/>
  <c r="BU572" i="2"/>
  <c r="BS626" i="2"/>
  <c r="BU556" i="2"/>
  <c r="BS578" i="2"/>
  <c r="BU551" i="2"/>
  <c r="BU587" i="2"/>
  <c r="BU22" i="2"/>
  <c r="BU14" i="2"/>
  <c r="BS15" i="2"/>
  <c r="BU30" i="2"/>
  <c r="BS31" i="2"/>
  <c r="BU46" i="2"/>
  <c r="BS47" i="2"/>
  <c r="BU62" i="2"/>
  <c r="BS63" i="2"/>
  <c r="BU78" i="2"/>
  <c r="BS79" i="2"/>
  <c r="BU91" i="2"/>
  <c r="BS91" i="2"/>
  <c r="BU28" i="2"/>
  <c r="BS29" i="2"/>
  <c r="BU44" i="2"/>
  <c r="BS45" i="2"/>
  <c r="BU60" i="2"/>
  <c r="BS61" i="2"/>
  <c r="BU76" i="2"/>
  <c r="BS77" i="2"/>
  <c r="BU97" i="2"/>
  <c r="BS97" i="2"/>
  <c r="BS43" i="2"/>
  <c r="BU58" i="2"/>
  <c r="BS59" i="2"/>
  <c r="BU74" i="2"/>
  <c r="BS75" i="2"/>
  <c r="BU24" i="2"/>
  <c r="BS25" i="2"/>
  <c r="BU40" i="2"/>
  <c r="BS41" i="2"/>
  <c r="BU56" i="2"/>
  <c r="BS57" i="2"/>
  <c r="BU72" i="2"/>
  <c r="BS73" i="2"/>
  <c r="BU88" i="2"/>
  <c r="BS89" i="2"/>
  <c r="BU93" i="2"/>
  <c r="BS93" i="2"/>
  <c r="BU42" i="2"/>
  <c r="BU38" i="2"/>
  <c r="BS55" i="2"/>
  <c r="BU70" i="2"/>
  <c r="BS71" i="2"/>
  <c r="BU86" i="2"/>
  <c r="BS87" i="2"/>
  <c r="BU20" i="2"/>
  <c r="BS21" i="2"/>
  <c r="BU36" i="2"/>
  <c r="BS37" i="2"/>
  <c r="BU52" i="2"/>
  <c r="BS53" i="2"/>
  <c r="BU68" i="2"/>
  <c r="BS69" i="2"/>
  <c r="BU84" i="2"/>
  <c r="BS85" i="2"/>
  <c r="BS19" i="2"/>
  <c r="BU34" i="2"/>
  <c r="BS35" i="2"/>
  <c r="BU50" i="2"/>
  <c r="BS51" i="2"/>
  <c r="BU66" i="2"/>
  <c r="BS67" i="2"/>
  <c r="BU82" i="2"/>
  <c r="BS83" i="2"/>
  <c r="BU95" i="2"/>
  <c r="BS95" i="2"/>
  <c r="BU26" i="2"/>
  <c r="BS27" i="2"/>
  <c r="BS23" i="2"/>
  <c r="BS39" i="2"/>
  <c r="BU18" i="2"/>
  <c r="BU16" i="2"/>
  <c r="BS17" i="2"/>
  <c r="BU32" i="2"/>
  <c r="BS33" i="2"/>
  <c r="BU48" i="2"/>
  <c r="BS49" i="2"/>
  <c r="BU64" i="2"/>
  <c r="BS65" i="2"/>
  <c r="BU80" i="2"/>
  <c r="BS81" i="2"/>
  <c r="BU102" i="2"/>
  <c r="BU147" i="2"/>
  <c r="BU218" i="2"/>
  <c r="BS218" i="2"/>
  <c r="BU131" i="2"/>
  <c r="BU139" i="2"/>
  <c r="BS146" i="2"/>
  <c r="BS149" i="2"/>
  <c r="BU149" i="2"/>
  <c r="BS157" i="2"/>
  <c r="BU157" i="2"/>
  <c r="BS165" i="2"/>
  <c r="BU165" i="2"/>
  <c r="BS173" i="2"/>
  <c r="BU173" i="2"/>
  <c r="BS181" i="2"/>
  <c r="BU181" i="2"/>
  <c r="BS189" i="2"/>
  <c r="BU189" i="2"/>
  <c r="BS132" i="2"/>
  <c r="BS140" i="2"/>
  <c r="BU143" i="2"/>
  <c r="BS144" i="2"/>
  <c r="BU227" i="2"/>
  <c r="BS110" i="2"/>
  <c r="BU113" i="2"/>
  <c r="BS126" i="2"/>
  <c r="BU133" i="2"/>
  <c r="BU141" i="2"/>
  <c r="BS142" i="2"/>
  <c r="BS155" i="2"/>
  <c r="BU155" i="2"/>
  <c r="BS163" i="2"/>
  <c r="BU163" i="2"/>
  <c r="BS171" i="2"/>
  <c r="BU171" i="2"/>
  <c r="BS179" i="2"/>
  <c r="BU179" i="2"/>
  <c r="BS187" i="2"/>
  <c r="BU187" i="2"/>
  <c r="BS99" i="2"/>
  <c r="BS101" i="2"/>
  <c r="BS104" i="2"/>
  <c r="BU107" i="2"/>
  <c r="BS120" i="2"/>
  <c r="BJ123" i="2"/>
  <c r="BS134" i="2"/>
  <c r="BU221" i="2"/>
  <c r="BS114" i="2"/>
  <c r="BU117" i="2"/>
  <c r="BU127" i="2"/>
  <c r="BU135" i="2"/>
  <c r="BS153" i="2"/>
  <c r="BU153" i="2"/>
  <c r="BS161" i="2"/>
  <c r="BU161" i="2"/>
  <c r="BS169" i="2"/>
  <c r="BU169" i="2"/>
  <c r="BS177" i="2"/>
  <c r="BU177" i="2"/>
  <c r="BS185" i="2"/>
  <c r="BU185" i="2"/>
  <c r="BS108" i="2"/>
  <c r="BU111" i="2"/>
  <c r="BS124" i="2"/>
  <c r="BU224" i="2"/>
  <c r="BJ105" i="2"/>
  <c r="BJ121" i="2"/>
  <c r="BU129" i="2"/>
  <c r="BU137" i="2"/>
  <c r="BS151" i="2"/>
  <c r="BU151" i="2"/>
  <c r="BS159" i="2"/>
  <c r="BU159" i="2"/>
  <c r="BS167" i="2"/>
  <c r="BU167" i="2"/>
  <c r="BS175" i="2"/>
  <c r="BU175" i="2"/>
  <c r="BS183" i="2"/>
  <c r="BU183" i="2"/>
  <c r="BS191" i="2"/>
  <c r="BU191" i="2"/>
  <c r="BU193" i="2"/>
  <c r="BU195" i="2"/>
  <c r="BU197" i="2"/>
  <c r="BU199" i="2"/>
  <c r="BU201" i="2"/>
  <c r="BU203" i="2"/>
  <c r="BU205" i="2"/>
  <c r="BU207" i="2"/>
  <c r="BU209" i="2"/>
  <c r="BU211" i="2"/>
  <c r="BU213" i="2"/>
  <c r="BU219" i="2"/>
  <c r="BU222" i="2"/>
  <c r="BU231" i="2"/>
  <c r="BU245" i="2"/>
  <c r="BU250" i="2"/>
  <c r="BU252" i="2"/>
  <c r="BU257" i="2"/>
  <c r="BU259" i="2"/>
  <c r="BS259" i="2"/>
  <c r="BF282" i="2"/>
  <c r="BR282" i="2" s="1"/>
  <c r="AX282" i="2"/>
  <c r="BJ282" i="2" s="1"/>
  <c r="BE282" i="2"/>
  <c r="BQ282" i="2" s="1"/>
  <c r="AW282" i="2"/>
  <c r="BI282" i="2" s="1"/>
  <c r="BD282" i="2"/>
  <c r="BP282" i="2" s="1"/>
  <c r="BG282" i="2"/>
  <c r="AY282" i="2"/>
  <c r="BK282" i="2" s="1"/>
  <c r="BU264" i="2"/>
  <c r="BS264" i="2"/>
  <c r="BU236" i="2"/>
  <c r="BU256" i="2"/>
  <c r="BU275" i="2"/>
  <c r="BS275" i="2"/>
  <c r="BS227" i="2"/>
  <c r="BU230" i="2"/>
  <c r="BS246" i="2"/>
  <c r="BS251" i="2"/>
  <c r="BU253" i="2"/>
  <c r="BS269" i="2"/>
  <c r="BU269" i="2"/>
  <c r="BS286" i="2"/>
  <c r="BU286" i="2"/>
  <c r="BS221" i="2"/>
  <c r="BS224" i="2"/>
  <c r="BJ233" i="2"/>
  <c r="BS236" i="2"/>
  <c r="BU240" i="2"/>
  <c r="BS242" i="2"/>
  <c r="BJ244" i="2"/>
  <c r="BS249" i="2"/>
  <c r="BS256" i="2"/>
  <c r="BS215" i="2"/>
  <c r="BS230" i="2"/>
  <c r="BU234" i="2"/>
  <c r="BS247" i="2"/>
  <c r="BU267" i="2"/>
  <c r="BS267" i="2"/>
  <c r="BU277" i="2"/>
  <c r="BA282" i="2"/>
  <c r="BM282" i="2" s="1"/>
  <c r="BU284" i="2"/>
  <c r="BS284" i="2"/>
  <c r="BS225" i="2"/>
  <c r="BS228" i="2"/>
  <c r="BJ237" i="2"/>
  <c r="BS240" i="2"/>
  <c r="BS254" i="2"/>
  <c r="BS261" i="2"/>
  <c r="BU261" i="2"/>
  <c r="BU272" i="2"/>
  <c r="BS272" i="2"/>
  <c r="BU281" i="2"/>
  <c r="BS281" i="2"/>
  <c r="BB282" i="2"/>
  <c r="BN282" i="2" s="1"/>
  <c r="BS234" i="2"/>
  <c r="BU238" i="2"/>
  <c r="BU248" i="2"/>
  <c r="BU258" i="2"/>
  <c r="BS270" i="2"/>
  <c r="BC282" i="2"/>
  <c r="BO282" i="2" s="1"/>
  <c r="BS287" i="2"/>
  <c r="BD278" i="2"/>
  <c r="BP278" i="2" s="1"/>
  <c r="BU294" i="2"/>
  <c r="BU302" i="2"/>
  <c r="BU307" i="2"/>
  <c r="BU309" i="2"/>
  <c r="BS326" i="2"/>
  <c r="BU326" i="2"/>
  <c r="BS346" i="2"/>
  <c r="BU346" i="2"/>
  <c r="BU352" i="2"/>
  <c r="BS352" i="2"/>
  <c r="BU378" i="2"/>
  <c r="BS379" i="2"/>
  <c r="BU364" i="2"/>
  <c r="BS364" i="2"/>
  <c r="BU366" i="2"/>
  <c r="BS366" i="2"/>
  <c r="BU368" i="2"/>
  <c r="BS372" i="2"/>
  <c r="BS303" i="2"/>
  <c r="BS308" i="2"/>
  <c r="BU310" i="2"/>
  <c r="BU362" i="2"/>
  <c r="BS362" i="2"/>
  <c r="BU369" i="2"/>
  <c r="BS369" i="2"/>
  <c r="BU374" i="2"/>
  <c r="BS374" i="2"/>
  <c r="BU376" i="2"/>
  <c r="BS377" i="2"/>
  <c r="BS295" i="2"/>
  <c r="BS306" i="2"/>
  <c r="BU311" i="2"/>
  <c r="BU360" i="2"/>
  <c r="BS360" i="2"/>
  <c r="BS371" i="2"/>
  <c r="BU371" i="2"/>
  <c r="BA278" i="2"/>
  <c r="BM278" i="2" s="1"/>
  <c r="BS292" i="2"/>
  <c r="BS300" i="2"/>
  <c r="BS304" i="2"/>
  <c r="BS311" i="2"/>
  <c r="BS312" i="2"/>
  <c r="BU316" i="2"/>
  <c r="BS316" i="2"/>
  <c r="BU319" i="2"/>
  <c r="BS319" i="2"/>
  <c r="BU331" i="2"/>
  <c r="BS331" i="2"/>
  <c r="BU333" i="2"/>
  <c r="BS333" i="2"/>
  <c r="BU335" i="2"/>
  <c r="BS339" i="2"/>
  <c r="BU358" i="2"/>
  <c r="BS358" i="2"/>
  <c r="BB278" i="2"/>
  <c r="BN278" i="2" s="1"/>
  <c r="BS289" i="2"/>
  <c r="BS297" i="2"/>
  <c r="BU321" i="2"/>
  <c r="BS321" i="2"/>
  <c r="BU323" i="2"/>
  <c r="BS327" i="2"/>
  <c r="BU329" i="2"/>
  <c r="BS329" i="2"/>
  <c r="BU336" i="2"/>
  <c r="BS336" i="2"/>
  <c r="BU341" i="2"/>
  <c r="BS341" i="2"/>
  <c r="BU343" i="2"/>
  <c r="BS347" i="2"/>
  <c r="BU356" i="2"/>
  <c r="BS356" i="2"/>
  <c r="BU381" i="2"/>
  <c r="V278" i="2"/>
  <c r="BU305" i="2"/>
  <c r="BU313" i="2"/>
  <c r="BS313" i="2"/>
  <c r="BU324" i="2"/>
  <c r="BS324" i="2"/>
  <c r="BS338" i="2"/>
  <c r="BU338" i="2"/>
  <c r="BU344" i="2"/>
  <c r="BS344" i="2"/>
  <c r="BU349" i="2"/>
  <c r="BS349" i="2"/>
  <c r="BU351" i="2"/>
  <c r="BU354" i="2"/>
  <c r="BS354" i="2"/>
  <c r="BU383" i="2"/>
  <c r="BU408" i="2"/>
  <c r="BS422" i="2"/>
  <c r="BS432" i="2"/>
  <c r="BS440" i="2"/>
  <c r="BS447" i="2"/>
  <c r="BU447" i="2"/>
  <c r="BS395" i="2"/>
  <c r="BU412" i="2"/>
  <c r="BS414" i="2"/>
  <c r="BU426" i="2"/>
  <c r="BS426" i="2"/>
  <c r="BU436" i="2"/>
  <c r="BU444" i="2"/>
  <c r="BS402" i="2"/>
  <c r="BS407" i="2"/>
  <c r="BU409" i="2"/>
  <c r="BS424" i="2"/>
  <c r="BU437" i="2"/>
  <c r="BS437" i="2"/>
  <c r="BS439" i="2"/>
  <c r="BU439" i="2"/>
  <c r="BU445" i="2"/>
  <c r="BS445" i="2"/>
  <c r="BS384" i="2"/>
  <c r="BU396" i="2"/>
  <c r="BJ400" i="2"/>
  <c r="BS405" i="2"/>
  <c r="BS412" i="2"/>
  <c r="BS431" i="2"/>
  <c r="BU431" i="2"/>
  <c r="BU450" i="2"/>
  <c r="BS450" i="2"/>
  <c r="BS381" i="2"/>
  <c r="BS389" i="2"/>
  <c r="BS391" i="2"/>
  <c r="BU393" i="2"/>
  <c r="BS403" i="2"/>
  <c r="BS420" i="2"/>
  <c r="BS448" i="2"/>
  <c r="BS386" i="2"/>
  <c r="BS396" i="2"/>
  <c r="BS410" i="2"/>
  <c r="BS415" i="2"/>
  <c r="BU417" i="2"/>
  <c r="BU419" i="2"/>
  <c r="BU429" i="2"/>
  <c r="BS429" i="2"/>
  <c r="BU404" i="2"/>
  <c r="BU434" i="2"/>
  <c r="BS434" i="2"/>
  <c r="BU442" i="2"/>
  <c r="BS442" i="2"/>
  <c r="BU452" i="2"/>
  <c r="BU453" i="2"/>
  <c r="BU455" i="2"/>
  <c r="BU463" i="2"/>
  <c r="BU471" i="2"/>
  <c r="BU479" i="2"/>
  <c r="BU505" i="2"/>
  <c r="BS505" i="2"/>
  <c r="BU507" i="2"/>
  <c r="BS502" i="2"/>
  <c r="BU502" i="2"/>
  <c r="BU508" i="2"/>
  <c r="BS508" i="2"/>
  <c r="BU519" i="2"/>
  <c r="BS525" i="2"/>
  <c r="BU532" i="2"/>
  <c r="BU516" i="2"/>
  <c r="BS516" i="2"/>
  <c r="BU533" i="2"/>
  <c r="BS533" i="2"/>
  <c r="BS500" i="2"/>
  <c r="BU500" i="2"/>
  <c r="BS456" i="2"/>
  <c r="BS464" i="2"/>
  <c r="BS472" i="2"/>
  <c r="BS480" i="2"/>
  <c r="BU486" i="2"/>
  <c r="BU529" i="2"/>
  <c r="BS529" i="2"/>
  <c r="BS453" i="2"/>
  <c r="BS461" i="2"/>
  <c r="BS469" i="2"/>
  <c r="BS477" i="2"/>
  <c r="BU494" i="2"/>
  <c r="BS495" i="2"/>
  <c r="BS498" i="2"/>
  <c r="BU498" i="2"/>
  <c r="BS512" i="2"/>
  <c r="BS458" i="2"/>
  <c r="BS466" i="2"/>
  <c r="BS474" i="2"/>
  <c r="BS482" i="2"/>
  <c r="BS487" i="2"/>
  <c r="BU492" i="2"/>
  <c r="BS493" i="2"/>
  <c r="BU521" i="2"/>
  <c r="BS521" i="2"/>
  <c r="BS536" i="2"/>
  <c r="BU539" i="2"/>
  <c r="BU484" i="2"/>
  <c r="BU488" i="2"/>
  <c r="BU490" i="2"/>
  <c r="BS503" i="2"/>
  <c r="BS511" i="2"/>
  <c r="BU511" i="2"/>
  <c r="BS523" i="2"/>
  <c r="BU523" i="2"/>
  <c r="BU537" i="2"/>
  <c r="BS537" i="2"/>
  <c r="BS555" i="2"/>
  <c r="BU555" i="2"/>
  <c r="BU558" i="2"/>
  <c r="BS558" i="2"/>
  <c r="BU561" i="2"/>
  <c r="BS561" i="2"/>
  <c r="BU568" i="2"/>
  <c r="BS572" i="2"/>
  <c r="BS563" i="2"/>
  <c r="BU563" i="2"/>
  <c r="BU566" i="2"/>
  <c r="BS566" i="2"/>
  <c r="BU569" i="2"/>
  <c r="BS569" i="2"/>
  <c r="BU576" i="2"/>
  <c r="BS580" i="2"/>
  <c r="BS571" i="2"/>
  <c r="BU571" i="2"/>
  <c r="BU574" i="2"/>
  <c r="BS574" i="2"/>
  <c r="BU577" i="2"/>
  <c r="BS577" i="2"/>
  <c r="BS579" i="2"/>
  <c r="BU579" i="2"/>
  <c r="BU585" i="2"/>
  <c r="BS585" i="2"/>
  <c r="BU545" i="2"/>
  <c r="BS545" i="2"/>
  <c r="BU548" i="2"/>
  <c r="BS548" i="2"/>
  <c r="BS551" i="2"/>
  <c r="BU552" i="2"/>
  <c r="BS556" i="2"/>
  <c r="BU550" i="2"/>
  <c r="BS550" i="2"/>
  <c r="BU553" i="2"/>
  <c r="BS553" i="2"/>
  <c r="BU560" i="2"/>
  <c r="BS564" i="2"/>
  <c r="BU629" i="2"/>
  <c r="BS629" i="2"/>
  <c r="BU599" i="2"/>
  <c r="BS599" i="2"/>
  <c r="BU607" i="2"/>
  <c r="BS607" i="2"/>
  <c r="BU615" i="2"/>
  <c r="BS615" i="2"/>
  <c r="BU623" i="2"/>
  <c r="BS623" i="2"/>
  <c r="BU639" i="2"/>
  <c r="BS639" i="2"/>
  <c r="BU633" i="2"/>
  <c r="BS633" i="2"/>
  <c r="BJ590" i="2"/>
  <c r="BU627" i="2"/>
  <c r="BS627" i="2"/>
  <c r="BS587" i="2"/>
  <c r="BU591" i="2"/>
  <c r="BS591" i="2"/>
  <c r="BU637" i="2"/>
  <c r="BS637" i="2"/>
  <c r="BU631" i="2"/>
  <c r="BS631" i="2"/>
  <c r="BS582" i="2"/>
  <c r="BU588" i="2"/>
  <c r="BU593" i="2"/>
  <c r="BU596" i="2"/>
  <c r="BU604" i="2"/>
  <c r="BU612" i="2"/>
  <c r="BU620" i="2"/>
  <c r="BU625" i="2"/>
  <c r="BS625" i="2"/>
  <c r="BU586" i="2"/>
  <c r="BU594" i="2"/>
  <c r="BS594" i="2"/>
  <c r="BU597" i="2"/>
  <c r="BS597" i="2"/>
  <c r="BJ601" i="2"/>
  <c r="BU601" i="2"/>
  <c r="BU602" i="2"/>
  <c r="BS602" i="2"/>
  <c r="BU605" i="2"/>
  <c r="BJ609" i="2"/>
  <c r="BU609" i="2"/>
  <c r="BU610" i="2"/>
  <c r="BS610" i="2"/>
  <c r="BU613" i="2"/>
  <c r="BJ617" i="2"/>
  <c r="BU617" i="2"/>
  <c r="BU618" i="2"/>
  <c r="BS618" i="2"/>
  <c r="BU621" i="2"/>
  <c r="BU635" i="2"/>
  <c r="BS635" i="2"/>
  <c r="AW31" i="3"/>
  <c r="AV42" i="3"/>
  <c r="AW55" i="3"/>
  <c r="AV74" i="3"/>
  <c r="AW19" i="3"/>
  <c r="AW27" i="3"/>
  <c r="AW35" i="3"/>
  <c r="AW43" i="3"/>
  <c r="AW51" i="3"/>
  <c r="AW59" i="3"/>
  <c r="AW67" i="3"/>
  <c r="AW38" i="3"/>
  <c r="AW46" i="3"/>
  <c r="AW54" i="3"/>
  <c r="AW62" i="3"/>
  <c r="AW70" i="3"/>
  <c r="AW78" i="3"/>
  <c r="AW86" i="3"/>
  <c r="AV28" i="3"/>
  <c r="AV36" i="3"/>
  <c r="AV44" i="3"/>
  <c r="AV52" i="3"/>
  <c r="AV60" i="3"/>
  <c r="AW81" i="3"/>
  <c r="AW20" i="3"/>
  <c r="AV47" i="3"/>
  <c r="AV63" i="3"/>
  <c r="AV23" i="3"/>
  <c r="AV50" i="3"/>
  <c r="AV58" i="3"/>
  <c r="AV66" i="3"/>
  <c r="AV82" i="3"/>
  <c r="AW18" i="3"/>
  <c r="AV21" i="3"/>
  <c r="AW26" i="3"/>
  <c r="AV29" i="3"/>
  <c r="AW34" i="3"/>
  <c r="AV37" i="3"/>
  <c r="AV45" i="3"/>
  <c r="AV53" i="3"/>
  <c r="AV61" i="3"/>
  <c r="AV69" i="3"/>
  <c r="AV77" i="3"/>
  <c r="AV85" i="3"/>
  <c r="AV24" i="3"/>
  <c r="AV32" i="3"/>
  <c r="AV40" i="3"/>
  <c r="AV56" i="3"/>
  <c r="AV64" i="3"/>
  <c r="AV72" i="3"/>
  <c r="AV80" i="3"/>
  <c r="AV88" i="3"/>
  <c r="CD282" i="2" l="1"/>
  <c r="CD277" i="2"/>
  <c r="CD278" i="2"/>
  <c r="CD11" i="2" s="1"/>
  <c r="AU29" i="1"/>
  <c r="AZ29" i="1"/>
  <c r="AT35" i="1"/>
  <c r="BA27" i="1"/>
  <c r="AW35" i="1"/>
  <c r="AZ39" i="1"/>
  <c r="AX29" i="1"/>
  <c r="AT27" i="1"/>
  <c r="AS39" i="1"/>
  <c r="AU23" i="1"/>
  <c r="AS16" i="1"/>
  <c r="AY39" i="1"/>
  <c r="AS29" i="1"/>
  <c r="AU39" i="1"/>
  <c r="AV35" i="1"/>
  <c r="AX27" i="1"/>
  <c r="BB27" i="1"/>
  <c r="BA39" i="1"/>
  <c r="AX35" i="1"/>
  <c r="AT29" i="1"/>
  <c r="BC27" i="1"/>
  <c r="BB39" i="1"/>
  <c r="AX23" i="1"/>
  <c r="BC23" i="1"/>
  <c r="BC39" i="1"/>
  <c r="BA24" i="1"/>
  <c r="AW39" i="1"/>
  <c r="BB35" i="1"/>
  <c r="BA35" i="1"/>
  <c r="AY23" i="1"/>
  <c r="BJ17" i="1"/>
  <c r="AT23" i="1"/>
  <c r="BB32" i="1"/>
  <c r="AY35" i="1"/>
  <c r="AH18" i="1"/>
  <c r="AZ18" i="1" s="1"/>
  <c r="AS27" i="1"/>
  <c r="BD27" i="1" s="1"/>
  <c r="AX39" i="1"/>
  <c r="AD18" i="1"/>
  <c r="AZ27" i="1"/>
  <c r="BB23" i="1"/>
  <c r="AD20" i="1"/>
  <c r="AF20" i="1"/>
  <c r="AQ20" i="1" s="1"/>
  <c r="AW28" i="1"/>
  <c r="AS35" i="1"/>
  <c r="BD35" i="1" s="1"/>
  <c r="AW27" i="1"/>
  <c r="AV39" i="1"/>
  <c r="AU21" i="1"/>
  <c r="BA23" i="1"/>
  <c r="AV27" i="1"/>
  <c r="AT39" i="1"/>
  <c r="BM30" i="1"/>
  <c r="AV23" i="1"/>
  <c r="AS23" i="1"/>
  <c r="BD23" i="1" s="1"/>
  <c r="AU27" i="1"/>
  <c r="AW23" i="1"/>
  <c r="BB29" i="1"/>
  <c r="AV29" i="1"/>
  <c r="BC35" i="1"/>
  <c r="AK15" i="1"/>
  <c r="AD15" i="1"/>
  <c r="AJ15" i="1"/>
  <c r="AL15" i="1"/>
  <c r="AP15" i="1"/>
  <c r="AI15" i="1"/>
  <c r="AH15" i="1"/>
  <c r="AG15" i="1"/>
  <c r="AN15" i="1"/>
  <c r="AY26" i="1"/>
  <c r="AU20" i="1"/>
  <c r="AV22" i="1"/>
  <c r="AZ16" i="1"/>
  <c r="BA29" i="1"/>
  <c r="AY29" i="1"/>
  <c r="AN37" i="1"/>
  <c r="AY27" i="1"/>
  <c r="AG19" i="1"/>
  <c r="AD37" i="1"/>
  <c r="AF37" i="1"/>
  <c r="AP37" i="1"/>
  <c r="BM31" i="1"/>
  <c r="AN19" i="1"/>
  <c r="AJ19" i="1"/>
  <c r="AK37" i="1"/>
  <c r="AX36" i="1"/>
  <c r="AW38" i="1"/>
  <c r="BI31" i="1"/>
  <c r="AO19" i="1"/>
  <c r="AU32" i="1"/>
  <c r="BK31" i="1"/>
  <c r="AO37" i="1"/>
  <c r="AD19" i="1"/>
  <c r="AF19" i="1"/>
  <c r="AP19" i="1"/>
  <c r="AH19" i="1"/>
  <c r="BA40" i="1"/>
  <c r="AW29" i="1"/>
  <c r="AL19" i="1"/>
  <c r="AI19" i="1"/>
  <c r="AZ35" i="1"/>
  <c r="BL33" i="1"/>
  <c r="AY34" i="1"/>
  <c r="AZ24" i="1"/>
  <c r="AM19" i="1"/>
  <c r="BI33" i="1"/>
  <c r="BJ25" i="1"/>
  <c r="BC16" i="1"/>
  <c r="AZ23" i="1"/>
  <c r="AK19" i="1"/>
  <c r="AM37" i="1"/>
  <c r="AT36" i="1"/>
  <c r="AQ36" i="1"/>
  <c r="AS36" i="1"/>
  <c r="BC21" i="1"/>
  <c r="BG31" i="1"/>
  <c r="AZ40" i="1"/>
  <c r="AW21" i="1"/>
  <c r="BB21" i="1"/>
  <c r="BO31" i="1"/>
  <c r="BB28" i="1"/>
  <c r="BH33" i="1"/>
  <c r="AV28" i="1"/>
  <c r="BC32" i="1"/>
  <c r="AV32" i="1"/>
  <c r="BO17" i="1"/>
  <c r="AZ36" i="1"/>
  <c r="BM25" i="1"/>
  <c r="AT34" i="1"/>
  <c r="BG25" i="1"/>
  <c r="BA36" i="1"/>
  <c r="BA34" i="1"/>
  <c r="AS32" i="1"/>
  <c r="BA26" i="1"/>
  <c r="AU40" i="1"/>
  <c r="AX28" i="1"/>
  <c r="AV16" i="1"/>
  <c r="AW36" i="1"/>
  <c r="AZ34" i="1"/>
  <c r="BD30" i="1"/>
  <c r="BF30" i="1"/>
  <c r="BA28" i="1"/>
  <c r="AY32" i="1"/>
  <c r="AZ38" i="1"/>
  <c r="BA16" i="1"/>
  <c r="AT40" i="1"/>
  <c r="AY21" i="1"/>
  <c r="AW32" i="1"/>
  <c r="AZ22" i="1"/>
  <c r="AS18" i="1"/>
  <c r="AQ18" i="1"/>
  <c r="AU36" i="1"/>
  <c r="AT16" i="1"/>
  <c r="AS20" i="1"/>
  <c r="BC22" i="1"/>
  <c r="BC20" i="1"/>
  <c r="BB22" i="1"/>
  <c r="AV21" i="1"/>
  <c r="AT24" i="1"/>
  <c r="BN33" i="1"/>
  <c r="AV26" i="1"/>
  <c r="AY38" i="1"/>
  <c r="BD31" i="1"/>
  <c r="BF31" i="1"/>
  <c r="BG17" i="1"/>
  <c r="AX32" i="1"/>
  <c r="AU34" i="1"/>
  <c r="AW24" i="1"/>
  <c r="AX34" i="1"/>
  <c r="AS22" i="1"/>
  <c r="AQ22" i="1"/>
  <c r="BH30" i="1"/>
  <c r="AU22" i="1"/>
  <c r="BL31" i="1"/>
  <c r="AV40" i="1"/>
  <c r="BC36" i="1"/>
  <c r="AQ24" i="1"/>
  <c r="AS24" i="1"/>
  <c r="BC34" i="1"/>
  <c r="AT28" i="1"/>
  <c r="BA22" i="1"/>
  <c r="BB26" i="1"/>
  <c r="AX26" i="1"/>
  <c r="AY20" i="1"/>
  <c r="AU38" i="1"/>
  <c r="BA21" i="1"/>
  <c r="AQ38" i="1"/>
  <c r="AS38" i="1"/>
  <c r="BL17" i="1"/>
  <c r="BC28" i="1"/>
  <c r="BD16" i="1"/>
  <c r="BG33" i="1"/>
  <c r="BB34" i="1"/>
  <c r="BN25" i="1"/>
  <c r="BK33" i="1"/>
  <c r="BG30" i="1"/>
  <c r="AX22" i="1"/>
  <c r="BL25" i="1"/>
  <c r="BC26" i="1"/>
  <c r="BD33" i="1"/>
  <c r="BF33" i="1"/>
  <c r="BO30" i="1"/>
  <c r="BJ30" i="1"/>
  <c r="BH17" i="1"/>
  <c r="AZ32" i="1"/>
  <c r="AY16" i="1"/>
  <c r="AW22" i="1"/>
  <c r="AZ26" i="1"/>
  <c r="AQ40" i="1"/>
  <c r="AS40" i="1"/>
  <c r="BI17" i="1"/>
  <c r="AW26" i="1"/>
  <c r="BB38" i="1"/>
  <c r="BK25" i="1"/>
  <c r="BN30" i="1"/>
  <c r="AT32" i="1"/>
  <c r="AX24" i="1"/>
  <c r="BJ33" i="1"/>
  <c r="AS21" i="1"/>
  <c r="AQ21" i="1"/>
  <c r="AX40" i="1"/>
  <c r="AT21" i="1"/>
  <c r="AQ34" i="1"/>
  <c r="AS34" i="1"/>
  <c r="AW40" i="1"/>
  <c r="AV38" i="1"/>
  <c r="AW34" i="1"/>
  <c r="BO25" i="1"/>
  <c r="BM33" i="1"/>
  <c r="BA38" i="1"/>
  <c r="AT22" i="1"/>
  <c r="AY28" i="1"/>
  <c r="BM17" i="1"/>
  <c r="BB40" i="1"/>
  <c r="AX21" i="1"/>
  <c r="BB16" i="1"/>
  <c r="BH25" i="1"/>
  <c r="AW16" i="1"/>
  <c r="AU28" i="1"/>
  <c r="AV24" i="1"/>
  <c r="AX16" i="1"/>
  <c r="AZ21" i="1"/>
  <c r="AZ28" i="1"/>
  <c r="BI25" i="1"/>
  <c r="BA32" i="1"/>
  <c r="AS28" i="1"/>
  <c r="BF25" i="1"/>
  <c r="BF17" i="1"/>
  <c r="AY36" i="1"/>
  <c r="AQ26" i="1"/>
  <c r="AS26" i="1"/>
  <c r="AT26" i="1"/>
  <c r="BO33" i="1"/>
  <c r="BB36" i="1"/>
  <c r="AU16" i="1"/>
  <c r="AU24" i="1"/>
  <c r="BK30" i="1"/>
  <c r="BD39" i="1"/>
  <c r="AY40" i="1"/>
  <c r="AT38" i="1"/>
  <c r="BN31" i="1"/>
  <c r="AV34" i="1"/>
  <c r="AV36" i="1"/>
  <c r="BB24" i="1"/>
  <c r="BJ31" i="1"/>
  <c r="AY22" i="1"/>
  <c r="BC40" i="1"/>
  <c r="BC24" i="1"/>
  <c r="AY24" i="1"/>
  <c r="BL30" i="1"/>
  <c r="AX38" i="1"/>
  <c r="BN17" i="1"/>
  <c r="BH31" i="1"/>
  <c r="BI30" i="1"/>
  <c r="BC38" i="1"/>
  <c r="AU26" i="1"/>
  <c r="BK17" i="1"/>
  <c r="AP14" i="1"/>
  <c r="AH14" i="1"/>
  <c r="AD14" i="1"/>
  <c r="AK14" i="1"/>
  <c r="AL14" i="1"/>
  <c r="AJ14" i="1"/>
  <c r="AG14" i="1"/>
  <c r="AI14" i="1"/>
  <c r="BU278" i="2"/>
  <c r="BU282" i="2"/>
  <c r="BS282" i="2"/>
  <c r="AT18" i="1" l="1"/>
  <c r="BH29" i="1"/>
  <c r="BI29" i="1"/>
  <c r="BK35" i="1"/>
  <c r="BL23" i="1"/>
  <c r="BF39" i="1"/>
  <c r="BL27" i="1"/>
  <c r="BD29" i="1"/>
  <c r="AW20" i="1"/>
  <c r="AZ20" i="1"/>
  <c r="BC18" i="1"/>
  <c r="BB20" i="1"/>
  <c r="AX20" i="1"/>
  <c r="AV20" i="1"/>
  <c r="AT20" i="1"/>
  <c r="BM20" i="1" s="1"/>
  <c r="BH23" i="1"/>
  <c r="BG29" i="1"/>
  <c r="AU14" i="1"/>
  <c r="BG27" i="1"/>
  <c r="BO39" i="1"/>
  <c r="BH39" i="1"/>
  <c r="BO35" i="1"/>
  <c r="BM27" i="1"/>
  <c r="BL29" i="1"/>
  <c r="BN23" i="1"/>
  <c r="BB18" i="1"/>
  <c r="AW18" i="1"/>
  <c r="AU18" i="1"/>
  <c r="BB37" i="1"/>
  <c r="BJ23" i="1"/>
  <c r="BA18" i="1"/>
  <c r="AX18" i="1"/>
  <c r="AY18" i="1"/>
  <c r="BF29" i="1"/>
  <c r="BP29" i="1" s="1"/>
  <c r="AV18" i="1"/>
  <c r="BI27" i="1"/>
  <c r="BM29" i="1"/>
  <c r="BG39" i="1"/>
  <c r="AZ14" i="1"/>
  <c r="BN35" i="1"/>
  <c r="BJ27" i="1"/>
  <c r="BO29" i="1"/>
  <c r="BO23" i="1"/>
  <c r="BN39" i="1"/>
  <c r="BM39" i="1"/>
  <c r="BJ29" i="1"/>
  <c r="BL35" i="1"/>
  <c r="BO27" i="1"/>
  <c r="BH27" i="1"/>
  <c r="BI39" i="1"/>
  <c r="BA20" i="1"/>
  <c r="BJ39" i="1"/>
  <c r="BK27" i="1"/>
  <c r="BK23" i="1"/>
  <c r="BC14" i="1"/>
  <c r="BB14" i="1"/>
  <c r="AV14" i="1"/>
  <c r="AT14" i="1"/>
  <c r="AS14" i="1"/>
  <c r="AW14" i="1"/>
  <c r="AY14" i="1"/>
  <c r="AX14" i="1"/>
  <c r="BA14" i="1"/>
  <c r="BG21" i="1"/>
  <c r="BN24" i="1"/>
  <c r="BG35" i="1"/>
  <c r="BI23" i="1"/>
  <c r="BK22" i="1"/>
  <c r="BN29" i="1"/>
  <c r="BF23" i="1"/>
  <c r="BP23" i="1" s="1"/>
  <c r="AX19" i="1"/>
  <c r="BJ35" i="1"/>
  <c r="BL24" i="1"/>
  <c r="BL26" i="1"/>
  <c r="BN32" i="1"/>
  <c r="BM28" i="1"/>
  <c r="BI35" i="1"/>
  <c r="BK39" i="1"/>
  <c r="BF27" i="1"/>
  <c r="BP27" i="1" s="1"/>
  <c r="BF35" i="1"/>
  <c r="BP35" i="1" s="1"/>
  <c r="BV35" i="1" s="1"/>
  <c r="BL39" i="1"/>
  <c r="BK36" i="1"/>
  <c r="BN27" i="1"/>
  <c r="BA15" i="1"/>
  <c r="BG38" i="1"/>
  <c r="AX15" i="1"/>
  <c r="AS15" i="1"/>
  <c r="AT15" i="1"/>
  <c r="BC15" i="1"/>
  <c r="AV15" i="1"/>
  <c r="AY15" i="1"/>
  <c r="BB15" i="1"/>
  <c r="AZ15" i="1"/>
  <c r="AQ15" i="1"/>
  <c r="AW15" i="1"/>
  <c r="AU15" i="1"/>
  <c r="AZ37" i="1"/>
  <c r="AQ19" i="1"/>
  <c r="AS19" i="1"/>
  <c r="BB19" i="1"/>
  <c r="BM23" i="1"/>
  <c r="AX37" i="1"/>
  <c r="BC37" i="1"/>
  <c r="AZ19" i="1"/>
  <c r="AW19" i="1"/>
  <c r="AW37" i="1"/>
  <c r="AQ37" i="1"/>
  <c r="AY37" i="1"/>
  <c r="AS37" i="1"/>
  <c r="AV37" i="1"/>
  <c r="AU37" i="1"/>
  <c r="AT37" i="1"/>
  <c r="BG23" i="1"/>
  <c r="AV19" i="1"/>
  <c r="AU19" i="1"/>
  <c r="BK29" i="1"/>
  <c r="BM35" i="1"/>
  <c r="BA37" i="1"/>
  <c r="BO36" i="1"/>
  <c r="BH21" i="1"/>
  <c r="BH35" i="1"/>
  <c r="AY19" i="1"/>
  <c r="BA19" i="1"/>
  <c r="AT19" i="1"/>
  <c r="BH28" i="1"/>
  <c r="BH26" i="1"/>
  <c r="BO16" i="1"/>
  <c r="BJ34" i="1"/>
  <c r="BC19" i="1"/>
  <c r="BN38" i="1"/>
  <c r="BK38" i="1"/>
  <c r="BO24" i="1"/>
  <c r="BI24" i="1"/>
  <c r="BG22" i="1"/>
  <c r="BO38" i="1"/>
  <c r="BO34" i="1"/>
  <c r="BN21" i="1"/>
  <c r="BN22" i="1"/>
  <c r="BK34" i="1"/>
  <c r="BK32" i="1"/>
  <c r="BI26" i="1"/>
  <c r="BI21" i="1"/>
  <c r="BJ32" i="1"/>
  <c r="BN16" i="1"/>
  <c r="BK28" i="1"/>
  <c r="BN26" i="1"/>
  <c r="BI32" i="1"/>
  <c r="BI22" i="1"/>
  <c r="BH38" i="1"/>
  <c r="BM22" i="1"/>
  <c r="BP30" i="1"/>
  <c r="BY30" i="1" s="1"/>
  <c r="BI16" i="1"/>
  <c r="BF32" i="1"/>
  <c r="BD32" i="1"/>
  <c r="BG34" i="1"/>
  <c r="BO21" i="1"/>
  <c r="BM40" i="1"/>
  <c r="BF38" i="1"/>
  <c r="BD38" i="1"/>
  <c r="BG28" i="1"/>
  <c r="BH22" i="1"/>
  <c r="BP31" i="1"/>
  <c r="BL32" i="1"/>
  <c r="BL34" i="1"/>
  <c r="BI28" i="1"/>
  <c r="BM26" i="1"/>
  <c r="BD20" i="1"/>
  <c r="BL21" i="1"/>
  <c r="BN28" i="1"/>
  <c r="BM34" i="1"/>
  <c r="BH40" i="1"/>
  <c r="BN34" i="1"/>
  <c r="BM36" i="1"/>
  <c r="BF40" i="1"/>
  <c r="BD40" i="1"/>
  <c r="BO22" i="1"/>
  <c r="BG16" i="1"/>
  <c r="BM16" i="1"/>
  <c r="BJ21" i="1"/>
  <c r="BN40" i="1"/>
  <c r="BF21" i="1"/>
  <c r="BD21" i="1"/>
  <c r="BG26" i="1"/>
  <c r="BK21" i="1"/>
  <c r="BK26" i="1"/>
  <c r="BL40" i="1"/>
  <c r="BP25" i="1"/>
  <c r="BV25" i="1" s="1"/>
  <c r="BK24" i="1"/>
  <c r="BH34" i="1"/>
  <c r="BP39" i="1"/>
  <c r="BR39" i="1" s="1"/>
  <c r="CB39" i="1" s="1"/>
  <c r="BM21" i="1"/>
  <c r="BP33" i="1"/>
  <c r="BT33" i="1" s="1"/>
  <c r="BF16" i="1"/>
  <c r="BD24" i="1"/>
  <c r="BF24" i="1"/>
  <c r="BI40" i="1"/>
  <c r="BJ24" i="1"/>
  <c r="BH36" i="1"/>
  <c r="BG40" i="1"/>
  <c r="BJ36" i="1"/>
  <c r="BN36" i="1"/>
  <c r="BF36" i="1"/>
  <c r="BD36" i="1"/>
  <c r="BJ26" i="1"/>
  <c r="BD26" i="1"/>
  <c r="BF26" i="1"/>
  <c r="BK40" i="1"/>
  <c r="BO26" i="1"/>
  <c r="BL22" i="1"/>
  <c r="BJ16" i="1"/>
  <c r="BG32" i="1"/>
  <c r="BL16" i="1"/>
  <c r="BI36" i="1"/>
  <c r="BH24" i="1"/>
  <c r="BK16" i="1"/>
  <c r="BJ40" i="1"/>
  <c r="BO32" i="1"/>
  <c r="BH32" i="1"/>
  <c r="BM38" i="1"/>
  <c r="BP17" i="1"/>
  <c r="BV17" i="1" s="1"/>
  <c r="BI38" i="1"/>
  <c r="BJ22" i="1"/>
  <c r="BI34" i="1"/>
  <c r="BH16" i="1"/>
  <c r="BL36" i="1"/>
  <c r="BD28" i="1"/>
  <c r="BF28" i="1"/>
  <c r="BO40" i="1"/>
  <c r="BL28" i="1"/>
  <c r="BF34" i="1"/>
  <c r="BD34" i="1"/>
  <c r="BJ28" i="1"/>
  <c r="BM32" i="1"/>
  <c r="BF22" i="1"/>
  <c r="BD22" i="1"/>
  <c r="BL38" i="1"/>
  <c r="BG24" i="1"/>
  <c r="BD18" i="1"/>
  <c r="BJ38" i="1"/>
  <c r="BO28" i="1"/>
  <c r="BG36" i="1"/>
  <c r="BM24" i="1"/>
  <c r="CA33" i="1" l="1"/>
  <c r="BY25" i="1"/>
  <c r="BF20" i="1"/>
  <c r="BH20" i="1"/>
  <c r="BR17" i="1"/>
  <c r="CB17" i="1" s="1"/>
  <c r="BN20" i="1"/>
  <c r="BH18" i="1"/>
  <c r="BL20" i="1"/>
  <c r="BG18" i="1"/>
  <c r="BI18" i="1"/>
  <c r="BZ35" i="1"/>
  <c r="BW29" i="1"/>
  <c r="BJ18" i="1"/>
  <c r="BU35" i="1"/>
  <c r="BM18" i="1"/>
  <c r="BZ30" i="1"/>
  <c r="BL18" i="1"/>
  <c r="BW35" i="1"/>
  <c r="BO20" i="1"/>
  <c r="BO18" i="1"/>
  <c r="BN18" i="1"/>
  <c r="BK20" i="1"/>
  <c r="BF18" i="1"/>
  <c r="BP18" i="1" s="1"/>
  <c r="BJ20" i="1"/>
  <c r="BG20" i="1"/>
  <c r="BK18" i="1"/>
  <c r="BW30" i="1"/>
  <c r="BI20" i="1"/>
  <c r="CA29" i="1"/>
  <c r="CA27" i="1"/>
  <c r="BW27" i="1"/>
  <c r="BS27" i="1"/>
  <c r="BY27" i="1"/>
  <c r="BU27" i="1"/>
  <c r="BT27" i="1"/>
  <c r="BR23" i="1"/>
  <c r="CB23" i="1" s="1"/>
  <c r="BV23" i="1"/>
  <c r="BV27" i="1"/>
  <c r="BR29" i="1"/>
  <c r="CB29" i="1" s="1"/>
  <c r="BG19" i="1"/>
  <c r="BU30" i="1"/>
  <c r="CA30" i="1"/>
  <c r="BS30" i="1"/>
  <c r="BT30" i="1"/>
  <c r="BS35" i="1"/>
  <c r="BV30" i="1"/>
  <c r="BH14" i="1"/>
  <c r="BY33" i="1"/>
  <c r="BT35" i="1"/>
  <c r="BS29" i="1"/>
  <c r="BX23" i="1"/>
  <c r="CA35" i="1"/>
  <c r="BL37" i="1"/>
  <c r="BT39" i="1"/>
  <c r="BM15" i="1"/>
  <c r="BO15" i="1"/>
  <c r="BL15" i="1"/>
  <c r="BH15" i="1"/>
  <c r="BG15" i="1"/>
  <c r="BJ15" i="1"/>
  <c r="BF15" i="1"/>
  <c r="BD15" i="1"/>
  <c r="BN15" i="1"/>
  <c r="BI15" i="1"/>
  <c r="BK15" i="1"/>
  <c r="BZ17" i="1"/>
  <c r="BT23" i="1"/>
  <c r="BY29" i="1"/>
  <c r="BS33" i="1"/>
  <c r="BI19" i="1"/>
  <c r="BD37" i="1"/>
  <c r="BF37" i="1"/>
  <c r="BO37" i="1"/>
  <c r="BK37" i="1"/>
  <c r="BN37" i="1"/>
  <c r="BJ19" i="1"/>
  <c r="BO19" i="1"/>
  <c r="BJ37" i="1"/>
  <c r="BV29" i="1"/>
  <c r="CA23" i="1"/>
  <c r="BG37" i="1"/>
  <c r="BF19" i="1"/>
  <c r="BK19" i="1"/>
  <c r="BD19" i="1"/>
  <c r="BY17" i="1"/>
  <c r="BN19" i="1"/>
  <c r="BS17" i="1"/>
  <c r="BW33" i="1"/>
  <c r="BR35" i="1"/>
  <c r="CB35" i="1" s="1"/>
  <c r="BW23" i="1"/>
  <c r="BZ27" i="1"/>
  <c r="BL19" i="1"/>
  <c r="BH37" i="1"/>
  <c r="BM19" i="1"/>
  <c r="BX17" i="1"/>
  <c r="BX27" i="1"/>
  <c r="BH19" i="1"/>
  <c r="BI37" i="1"/>
  <c r="BM37" i="1"/>
  <c r="BP40" i="1"/>
  <c r="BZ40" i="1" s="1"/>
  <c r="BP22" i="1"/>
  <c r="BW22" i="1" s="1"/>
  <c r="BR22" i="1"/>
  <c r="CB22" i="1" s="1"/>
  <c r="BU31" i="1"/>
  <c r="BW31" i="1"/>
  <c r="BY31" i="1"/>
  <c r="BP38" i="1"/>
  <c r="BS38" i="1" s="1"/>
  <c r="CA31" i="1"/>
  <c r="BW25" i="1"/>
  <c r="BP26" i="1"/>
  <c r="BW26" i="1" s="1"/>
  <c r="BZ22" i="1"/>
  <c r="BP36" i="1"/>
  <c r="BV36" i="1" s="1"/>
  <c r="BR31" i="1"/>
  <c r="CB31" i="1" s="1"/>
  <c r="BP34" i="1"/>
  <c r="BV34" i="1" s="1"/>
  <c r="BU29" i="1"/>
  <c r="BT31" i="1"/>
  <c r="BU39" i="1"/>
  <c r="BR33" i="1"/>
  <c r="CB33" i="1" s="1"/>
  <c r="BW17" i="1"/>
  <c r="BV33" i="1"/>
  <c r="BS31" i="1"/>
  <c r="BP32" i="1"/>
  <c r="BZ32" i="1" s="1"/>
  <c r="BZ33" i="1"/>
  <c r="BS25" i="1"/>
  <c r="BZ31" i="1"/>
  <c r="BX31" i="1"/>
  <c r="BZ39" i="1"/>
  <c r="BY39" i="1"/>
  <c r="BS39" i="1"/>
  <c r="BX39" i="1"/>
  <c r="CA39" i="1"/>
  <c r="BY35" i="1"/>
  <c r="BU17" i="1"/>
  <c r="BR25" i="1"/>
  <c r="CB25" i="1" s="1"/>
  <c r="CA25" i="1"/>
  <c r="BT29" i="1"/>
  <c r="BX30" i="1"/>
  <c r="BR30" i="1"/>
  <c r="CB30" i="1" s="1"/>
  <c r="BR27" i="1"/>
  <c r="CB27" i="1" s="1"/>
  <c r="BT17" i="1"/>
  <c r="BP28" i="1"/>
  <c r="BR28" i="1" s="1"/>
  <c r="CB28" i="1" s="1"/>
  <c r="BU33" i="1"/>
  <c r="BX33" i="1"/>
  <c r="BW39" i="1"/>
  <c r="BV31" i="1"/>
  <c r="BU25" i="1"/>
  <c r="BX29" i="1"/>
  <c r="BY23" i="1"/>
  <c r="BS23" i="1"/>
  <c r="BZ23" i="1"/>
  <c r="BV39" i="1"/>
  <c r="BP20" i="1"/>
  <c r="BU20" i="1" s="1"/>
  <c r="BX35" i="1"/>
  <c r="BX25" i="1"/>
  <c r="BP21" i="1"/>
  <c r="BR21" i="1" s="1"/>
  <c r="CB21" i="1" s="1"/>
  <c r="BP16" i="1"/>
  <c r="CA16" i="1" s="1"/>
  <c r="BZ25" i="1"/>
  <c r="BT25" i="1"/>
  <c r="BP24" i="1"/>
  <c r="BW24" i="1" s="1"/>
  <c r="CA17" i="1"/>
  <c r="BZ29" i="1"/>
  <c r="BU23" i="1"/>
  <c r="AQ14" i="1"/>
  <c r="BS18" i="1" l="1"/>
  <c r="BR32" i="1"/>
  <c r="CB32" i="1" s="1"/>
  <c r="BX22" i="1"/>
  <c r="CA22" i="1"/>
  <c r="BS32" i="1"/>
  <c r="BU16" i="1"/>
  <c r="BX20" i="1"/>
  <c r="BT34" i="1"/>
  <c r="BS22" i="1"/>
  <c r="BX34" i="1"/>
  <c r="BT22" i="1"/>
  <c r="BR36" i="1"/>
  <c r="CB36" i="1" s="1"/>
  <c r="BU34" i="1"/>
  <c r="BZ36" i="1"/>
  <c r="BU36" i="1"/>
  <c r="BS26" i="1"/>
  <c r="BY36" i="1"/>
  <c r="BR18" i="1"/>
  <c r="CB18" i="1" s="1"/>
  <c r="BW34" i="1"/>
  <c r="BT36" i="1"/>
  <c r="BZ20" i="1"/>
  <c r="BR40" i="1"/>
  <c r="CB40" i="1" s="1"/>
  <c r="BY40" i="1"/>
  <c r="BX40" i="1"/>
  <c r="BS36" i="1"/>
  <c r="BX36" i="1"/>
  <c r="BV28" i="1"/>
  <c r="BP15" i="1"/>
  <c r="BT15" i="1" s="1"/>
  <c r="BR24" i="1"/>
  <c r="CB24" i="1" s="1"/>
  <c r="BY32" i="1"/>
  <c r="CA40" i="1"/>
  <c r="BT32" i="1"/>
  <c r="BT40" i="1"/>
  <c r="CA24" i="1"/>
  <c r="BP19" i="1"/>
  <c r="BY19" i="1" s="1"/>
  <c r="BX21" i="1"/>
  <c r="BT24" i="1"/>
  <c r="CA20" i="1"/>
  <c r="BU32" i="1"/>
  <c r="BW40" i="1"/>
  <c r="BV40" i="1"/>
  <c r="BS40" i="1"/>
  <c r="BV20" i="1"/>
  <c r="BV22" i="1"/>
  <c r="BS28" i="1"/>
  <c r="BU40" i="1"/>
  <c r="BY16" i="1"/>
  <c r="BX28" i="1"/>
  <c r="BR34" i="1"/>
  <c r="CB34" i="1" s="1"/>
  <c r="BZ16" i="1"/>
  <c r="BZ18" i="1"/>
  <c r="BV18" i="1"/>
  <c r="BU22" i="1"/>
  <c r="BY22" i="1"/>
  <c r="BP37" i="1"/>
  <c r="BR37" i="1" s="1"/>
  <c r="CB37" i="1" s="1"/>
  <c r="BX26" i="1"/>
  <c r="BT26" i="1"/>
  <c r="BR38" i="1"/>
  <c r="BY18" i="1"/>
  <c r="CA38" i="1"/>
  <c r="BY28" i="1"/>
  <c r="BT28" i="1"/>
  <c r="BT18" i="1"/>
  <c r="BV32" i="1"/>
  <c r="BX18" i="1"/>
  <c r="BR16" i="1"/>
  <c r="CB16" i="1" s="1"/>
  <c r="BR20" i="1"/>
  <c r="CB20" i="1" s="1"/>
  <c r="BW16" i="1"/>
  <c r="CA34" i="1"/>
  <c r="CA26" i="1"/>
  <c r="BU18" i="1"/>
  <c r="BT38" i="1"/>
  <c r="BW21" i="1"/>
  <c r="BU28" i="1"/>
  <c r="BZ24" i="1"/>
  <c r="BX24" i="1"/>
  <c r="BV38" i="1"/>
  <c r="BV16" i="1"/>
  <c r="BW20" i="1"/>
  <c r="BT20" i="1"/>
  <c r="CA28" i="1"/>
  <c r="BV26" i="1"/>
  <c r="BV24" i="1"/>
  <c r="BW18" i="1"/>
  <c r="BZ28" i="1"/>
  <c r="BT16" i="1"/>
  <c r="BU26" i="1"/>
  <c r="BX16" i="1"/>
  <c r="BW38" i="1"/>
  <c r="BS20" i="1"/>
  <c r="BX32" i="1"/>
  <c r="BS24" i="1"/>
  <c r="BW36" i="1"/>
  <c r="CA36" i="1"/>
  <c r="BY26" i="1"/>
  <c r="BU38" i="1"/>
  <c r="BY38" i="1"/>
  <c r="BT21" i="1"/>
  <c r="BS21" i="1"/>
  <c r="BX38" i="1"/>
  <c r="CA21" i="1"/>
  <c r="BU24" i="1"/>
  <c r="BZ38" i="1"/>
  <c r="BZ34" i="1"/>
  <c r="BY20" i="1"/>
  <c r="BW32" i="1"/>
  <c r="BU21" i="1"/>
  <c r="BY34" i="1"/>
  <c r="BS16" i="1"/>
  <c r="BZ26" i="1"/>
  <c r="BY24" i="1"/>
  <c r="BW28" i="1"/>
  <c r="BV21" i="1"/>
  <c r="CA18" i="1"/>
  <c r="BY21" i="1"/>
  <c r="BZ21" i="1"/>
  <c r="CA32" i="1"/>
  <c r="BR26" i="1"/>
  <c r="CB26" i="1" s="1"/>
  <c r="BS34" i="1"/>
  <c r="BO14" i="1"/>
  <c r="BN14" i="1"/>
  <c r="BM14" i="1"/>
  <c r="BG14" i="1"/>
  <c r="BK14" i="1"/>
  <c r="BF14" i="1"/>
  <c r="BD14" i="1"/>
  <c r="BL14" i="1"/>
  <c r="BJ14" i="1"/>
  <c r="BI14" i="1"/>
  <c r="BR19" i="1" l="1"/>
  <c r="CB19" i="1" s="1"/>
  <c r="CB38" i="1"/>
  <c r="CA15" i="1"/>
  <c r="BY15" i="1"/>
  <c r="BX15" i="1"/>
  <c r="BZ15" i="1"/>
  <c r="BW15" i="1"/>
  <c r="BR15" i="1"/>
  <c r="BU15" i="1"/>
  <c r="BV15" i="1"/>
  <c r="BS15" i="1"/>
  <c r="CA37" i="1"/>
  <c r="BV19" i="1"/>
  <c r="BX19" i="1"/>
  <c r="BS37" i="1"/>
  <c r="BW37" i="1"/>
  <c r="BX37" i="1"/>
  <c r="BT37" i="1"/>
  <c r="BV37" i="1"/>
  <c r="BZ37" i="1"/>
  <c r="BU37" i="1"/>
  <c r="BT19" i="1"/>
  <c r="BS19" i="1"/>
  <c r="BW19" i="1"/>
  <c r="CA19" i="1"/>
  <c r="BZ19" i="1"/>
  <c r="BY37" i="1"/>
  <c r="BU19" i="1"/>
  <c r="R16" i="1"/>
  <c r="R28" i="1"/>
  <c r="R38" i="1"/>
  <c r="BP14" i="1"/>
  <c r="BT14" i="1" s="1"/>
  <c r="BZ14" i="1" l="1"/>
  <c r="BY14" i="1"/>
  <c r="CA14" i="1"/>
  <c r="CB15" i="1"/>
  <c r="BR14" i="1"/>
  <c r="R39" i="1"/>
  <c r="R22" i="1"/>
  <c r="R33" i="1"/>
  <c r="R27" i="1"/>
  <c r="R31" i="1"/>
  <c r="R21" i="1"/>
  <c r="R40" i="1"/>
  <c r="R25" i="1"/>
  <c r="R18" i="1"/>
  <c r="R20" i="1"/>
  <c r="R19" i="1"/>
  <c r="BV14" i="1"/>
  <c r="BW14" i="1"/>
  <c r="BS14" i="1"/>
  <c r="BU14" i="1"/>
  <c r="BX14" i="1"/>
  <c r="R14" i="1" l="1"/>
  <c r="R29" i="1"/>
  <c r="R17" i="1"/>
  <c r="R23" i="1"/>
  <c r="R15" i="1"/>
  <c r="R24" i="1"/>
  <c r="R37" i="1"/>
  <c r="R35" i="1"/>
  <c r="R32" i="1"/>
  <c r="R30" i="1"/>
  <c r="R26" i="1"/>
  <c r="R34" i="1"/>
  <c r="R36" i="1"/>
  <c r="CB14" i="1"/>
</calcChain>
</file>

<file path=xl/sharedStrings.xml><?xml version="1.0" encoding="utf-8"?>
<sst xmlns="http://schemas.openxmlformats.org/spreadsheetml/2006/main" count="2605" uniqueCount="848">
  <si>
    <r>
      <t xml:space="preserve">Melt parameter </t>
    </r>
    <r>
      <rPr>
        <b/>
        <i/>
        <sz val="11"/>
        <color theme="1"/>
        <rFont val="TimesNewRomanPSMT"/>
      </rPr>
      <t>M</t>
    </r>
    <r>
      <rPr>
        <b/>
        <sz val="11"/>
        <color theme="1"/>
        <rFont val="TimesNewRomanPSMT"/>
      </rPr>
      <t xml:space="preserve"> calculator</t>
    </r>
  </si>
  <si>
    <r>
      <t>We include all major oxide components listed for the mole fraction calculation, with the exception of H</t>
    </r>
    <r>
      <rPr>
        <vertAlign val="subscript"/>
        <sz val="11"/>
        <color theme="1"/>
        <rFont val="TimesNewRomanPSMT"/>
      </rPr>
      <t>2</t>
    </r>
    <r>
      <rPr>
        <sz val="11"/>
        <color theme="1"/>
        <rFont val="TimesNewRomanPSMT"/>
        <family val="2"/>
      </rPr>
      <t xml:space="preserve">O </t>
    </r>
  </si>
  <si>
    <t>Si</t>
  </si>
  <si>
    <t>Ti</t>
  </si>
  <si>
    <t>Al</t>
  </si>
  <si>
    <t>Mg</t>
  </si>
  <si>
    <t>Mn</t>
  </si>
  <si>
    <t>Fe</t>
  </si>
  <si>
    <t>Ca</t>
  </si>
  <si>
    <t>Na</t>
  </si>
  <si>
    <t>K</t>
  </si>
  <si>
    <t>P</t>
  </si>
  <si>
    <t>H</t>
  </si>
  <si>
    <t>Atomic Mass</t>
  </si>
  <si>
    <r>
      <t>SiO</t>
    </r>
    <r>
      <rPr>
        <vertAlign val="subscript"/>
        <sz val="11"/>
        <color theme="1"/>
        <rFont val="Aptos Narrow"/>
        <family val="2"/>
        <scheme val="minor"/>
      </rPr>
      <t>2</t>
    </r>
  </si>
  <si>
    <r>
      <t>TiO</t>
    </r>
    <r>
      <rPr>
        <vertAlign val="subscript"/>
        <sz val="11"/>
        <color theme="1"/>
        <rFont val="Aptos Narrow"/>
        <family val="2"/>
        <scheme val="minor"/>
      </rPr>
      <t>2</t>
    </r>
  </si>
  <si>
    <r>
      <t>AlO</t>
    </r>
    <r>
      <rPr>
        <vertAlign val="subscript"/>
        <sz val="11"/>
        <color theme="1"/>
        <rFont val="Aptos Narrow"/>
        <family val="2"/>
        <scheme val="minor"/>
      </rPr>
      <t>3/2</t>
    </r>
  </si>
  <si>
    <t>MgO</t>
  </si>
  <si>
    <t>MnO</t>
  </si>
  <si>
    <t>FeO</t>
  </si>
  <si>
    <t>CaO</t>
  </si>
  <si>
    <r>
      <t>NaO</t>
    </r>
    <r>
      <rPr>
        <vertAlign val="subscript"/>
        <sz val="11"/>
        <color theme="1"/>
        <rFont val="Aptos Narrow"/>
        <family val="2"/>
        <scheme val="minor"/>
      </rPr>
      <t>1/2</t>
    </r>
  </si>
  <si>
    <r>
      <t>KO</t>
    </r>
    <r>
      <rPr>
        <vertAlign val="subscript"/>
        <sz val="11"/>
        <color theme="1"/>
        <rFont val="Aptos Narrow"/>
        <family val="2"/>
        <scheme val="minor"/>
      </rPr>
      <t>1/2</t>
    </r>
  </si>
  <si>
    <r>
      <t>PO</t>
    </r>
    <r>
      <rPr>
        <vertAlign val="subscript"/>
        <sz val="11"/>
        <color theme="1"/>
        <rFont val="Aptos Narrow"/>
        <family val="2"/>
        <scheme val="minor"/>
      </rPr>
      <t>5/2</t>
    </r>
  </si>
  <si>
    <r>
      <t>HO</t>
    </r>
    <r>
      <rPr>
        <vertAlign val="subscript"/>
        <sz val="11"/>
        <color theme="1"/>
        <rFont val="Aptos Narrow"/>
        <family val="2"/>
        <scheme val="minor"/>
      </rPr>
      <t>1/2</t>
    </r>
  </si>
  <si>
    <t xml:space="preserve">Molar Mass </t>
  </si>
  <si>
    <t>Major oxides (wt %)</t>
  </si>
  <si>
    <r>
      <t>SiO</t>
    </r>
    <r>
      <rPr>
        <b/>
        <vertAlign val="subscript"/>
        <sz val="11"/>
        <color theme="1"/>
        <rFont val="Times New Roman"/>
        <family val="1"/>
      </rPr>
      <t>2</t>
    </r>
  </si>
  <si>
    <r>
      <t>TiO</t>
    </r>
    <r>
      <rPr>
        <b/>
        <vertAlign val="subscript"/>
        <sz val="11"/>
        <color theme="1"/>
        <rFont val="Times New Roman"/>
        <family val="1"/>
      </rPr>
      <t>2</t>
    </r>
  </si>
  <si>
    <r>
      <t>Al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</si>
  <si>
    <r>
      <t>FeO</t>
    </r>
    <r>
      <rPr>
        <b/>
        <vertAlign val="subscript"/>
        <sz val="11"/>
        <color theme="1"/>
        <rFont val="Times New Roman"/>
        <family val="1"/>
      </rPr>
      <t>T</t>
    </r>
  </si>
  <si>
    <r>
      <t>Na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</si>
  <si>
    <r>
      <t>K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</si>
  <si>
    <r>
      <t>P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</si>
  <si>
    <r>
      <t>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O</t>
    </r>
  </si>
  <si>
    <t>Total</t>
  </si>
  <si>
    <t>M</t>
  </si>
  <si>
    <r>
      <t>SiO</t>
    </r>
    <r>
      <rPr>
        <vertAlign val="subscript"/>
        <sz val="11"/>
        <color theme="1"/>
        <rFont val="Times New Roman"/>
        <family val="1"/>
      </rPr>
      <t>2</t>
    </r>
  </si>
  <si>
    <r>
      <t>TiO</t>
    </r>
    <r>
      <rPr>
        <vertAlign val="subscript"/>
        <sz val="11"/>
        <color theme="1"/>
        <rFont val="Times New Roman"/>
        <family val="1"/>
      </rPr>
      <t>2</t>
    </r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</si>
  <si>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</si>
  <si>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FeO</t>
    </r>
    <r>
      <rPr>
        <vertAlign val="subscript"/>
        <sz val="11"/>
        <color theme="1"/>
        <rFont val="Times New Roman"/>
        <family val="1"/>
      </rPr>
      <t>T</t>
    </r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</si>
  <si>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</si>
  <si>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K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</si>
  <si>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t>Average composition of the Bishop Tuff</t>
  </si>
  <si>
    <t>INSERT COMPOSITIONS HERE</t>
  </si>
  <si>
    <r>
      <t>Revised Supplementary Table ST4:</t>
    </r>
    <r>
      <rPr>
        <sz val="11"/>
        <rFont val="Times New Roman"/>
        <family val="1"/>
      </rPr>
      <t xml:space="preserve"> Data for application of the zircon saturation model to samples from the Bishop Tuff</t>
    </r>
  </si>
  <si>
    <t>Abbreviations: Watson and Harrison 1983 (WH83); Boehnke et al. 2013 (B13); Gervasoni et al. 2016 (G16); Borisov and Aranovich 2019 (BA19); Shao et al. 2019 (S19); Shao et al. 2020 (S20a and S20b); Crisp and Berry 2022 (CB22)</t>
  </si>
  <si>
    <t xml:space="preserve">Note: only data from Anderson et al. (2000) and Schmitt and Simon (2004) was included in Fig. 11b. </t>
  </si>
  <si>
    <t xml:space="preserve">For major oxide composition: cells with values highlighted in red represent anomalous wt % values. </t>
  </si>
  <si>
    <r>
      <rPr>
        <sz val="11"/>
        <color rgb="FFFF0000"/>
        <rFont val="TimesNewRomanPSMT"/>
      </rPr>
      <t>M</t>
    </r>
    <r>
      <rPr>
        <vertAlign val="superscript"/>
        <sz val="11"/>
        <color rgb="FFFF0000"/>
        <rFont val="TimesNewRomanPSMT"/>
      </rPr>
      <t>hydrous</t>
    </r>
    <r>
      <rPr>
        <sz val="11"/>
        <color theme="1"/>
        <rFont val="TimesNewRomanPSMT"/>
        <family val="2"/>
      </rPr>
      <t xml:space="preserve"> represents M values where the mole fractions were calculated including H</t>
    </r>
    <r>
      <rPr>
        <vertAlign val="subscript"/>
        <sz val="11"/>
        <color theme="1"/>
        <rFont val="TimesNewRomanPSMT"/>
      </rPr>
      <t>2</t>
    </r>
    <r>
      <rPr>
        <sz val="11"/>
        <color theme="1"/>
        <rFont val="TimesNewRomanPSMT"/>
        <family val="2"/>
      </rPr>
      <t>O wt %</t>
    </r>
  </si>
  <si>
    <t>Cells with ASI &lt; 0.96 and &gt; 1.20; and M &lt; 1.20 and &gt; 1.40 are highlighted in red</t>
  </si>
  <si>
    <t>Rows with strikethrough represent data removed as no water contents are reported</t>
  </si>
  <si>
    <t>Rows highlighted grey represent data removed due to alteration of the melt composition</t>
  </si>
  <si>
    <r>
      <rPr>
        <sz val="11"/>
        <color rgb="FFFF0000"/>
        <rFont val="TimesNewRomanPSMT"/>
      </rPr>
      <t>Model</t>
    </r>
    <r>
      <rPr>
        <vertAlign val="superscript"/>
        <sz val="11"/>
        <color rgb="FFFF0000"/>
        <rFont val="TimesNewRomanPSMT"/>
      </rPr>
      <t>hydrous</t>
    </r>
    <r>
      <rPr>
        <sz val="11"/>
        <color theme="1"/>
        <rFont val="TimesNewRomanPSMT"/>
      </rPr>
      <t xml:space="preserve"> represents zircon saturation temperatures calculated using </t>
    </r>
    <r>
      <rPr>
        <sz val="11"/>
        <color rgb="FFFF0000"/>
        <rFont val="TimesNewRomanPSMT"/>
      </rPr>
      <t>M</t>
    </r>
    <r>
      <rPr>
        <vertAlign val="superscript"/>
        <sz val="11"/>
        <color rgb="FFFF0000"/>
        <rFont val="TimesNewRomanPSMT"/>
      </rPr>
      <t>hydrous</t>
    </r>
  </si>
  <si>
    <t>Reference</t>
  </si>
  <si>
    <t>Sample Type</t>
  </si>
  <si>
    <t>Sample name</t>
  </si>
  <si>
    <t>Eruptive sequence</t>
  </si>
  <si>
    <r>
      <t xml:space="preserve">Independent estimate of 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 xml:space="preserve"> (</t>
    </r>
    <r>
      <rPr>
        <vertAlign val="superscript"/>
        <sz val="11"/>
        <color theme="1"/>
        <rFont val="Times New Roman"/>
        <family val="1"/>
      </rPr>
      <t>o</t>
    </r>
    <r>
      <rPr>
        <sz val="11"/>
        <color theme="1"/>
        <rFont val="Times New Roman"/>
        <family val="1"/>
      </rPr>
      <t>C)</t>
    </r>
  </si>
  <si>
    <r>
      <rPr>
        <sz val="11"/>
        <color theme="1"/>
        <rFont val="Times New Roman"/>
        <family val="1"/>
      </rPr>
      <t xml:space="preserve">Independent estimate of </t>
    </r>
    <r>
      <rPr>
        <i/>
        <sz val="11"/>
        <color theme="1"/>
        <rFont val="Times New Roman"/>
        <family val="1"/>
      </rPr>
      <t xml:space="preserve">P </t>
    </r>
    <r>
      <rPr>
        <sz val="11"/>
        <color theme="1"/>
        <rFont val="Times New Roman"/>
        <family val="1"/>
      </rPr>
      <t>(GPa)</t>
    </r>
  </si>
  <si>
    <t>Zr (ppm)</t>
  </si>
  <si>
    <t>Major oxide composition (wt %)</t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</si>
  <si>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+ K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</si>
  <si>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t>ASI</t>
  </si>
  <si>
    <t>NBO/T</t>
  </si>
  <si>
    <r>
      <t>M</t>
    </r>
    <r>
      <rPr>
        <vertAlign val="superscript"/>
        <sz val="11"/>
        <color rgb="FFFF0000"/>
        <rFont val="TimesNewRomanPSMT"/>
      </rPr>
      <t>hydrous</t>
    </r>
  </si>
  <si>
    <t>G</t>
  </si>
  <si>
    <t>B</t>
  </si>
  <si>
    <t>Λ</t>
  </si>
  <si>
    <r>
      <t>x</t>
    </r>
    <r>
      <rPr>
        <sz val="11"/>
        <color rgb="FF000000"/>
        <rFont val="Times New Roman"/>
        <family val="1"/>
      </rPr>
      <t>.H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O</t>
    </r>
  </si>
  <si>
    <r>
      <t>WH83</t>
    </r>
    <r>
      <rPr>
        <vertAlign val="superscript"/>
        <sz val="11"/>
        <color rgb="FFFF0000"/>
        <rFont val="TimesNewRomanPSMT"/>
      </rPr>
      <t>hydrous</t>
    </r>
  </si>
  <si>
    <r>
      <t>WH83</t>
    </r>
    <r>
      <rPr>
        <vertAlign val="superscript"/>
        <sz val="11"/>
        <color theme="1"/>
        <rFont val="TimesNewRomanPSMT"/>
      </rPr>
      <t>anhydrous</t>
    </r>
  </si>
  <si>
    <r>
      <t>B13</t>
    </r>
    <r>
      <rPr>
        <vertAlign val="superscript"/>
        <sz val="11"/>
        <color rgb="FFFF0000"/>
        <rFont val="TimesNewRomanPSMT"/>
      </rPr>
      <t>hydrous</t>
    </r>
  </si>
  <si>
    <r>
      <t>B13</t>
    </r>
    <r>
      <rPr>
        <vertAlign val="superscript"/>
        <sz val="11"/>
        <color theme="1"/>
        <rFont val="TimesNewRomanPSMT"/>
      </rPr>
      <t>anhydrous</t>
    </r>
  </si>
  <si>
    <t>G16</t>
  </si>
  <si>
    <t>BA19</t>
  </si>
  <si>
    <t>S19</t>
  </si>
  <si>
    <t>S20a</t>
  </si>
  <si>
    <r>
      <t>S20b</t>
    </r>
    <r>
      <rPr>
        <vertAlign val="superscript"/>
        <sz val="11"/>
        <color rgb="FFFF0000"/>
        <rFont val="TimesNewRomanPSMT"/>
      </rPr>
      <t>hydrous</t>
    </r>
  </si>
  <si>
    <r>
      <t>S20b</t>
    </r>
    <r>
      <rPr>
        <vertAlign val="superscript"/>
        <sz val="11"/>
        <color theme="1"/>
        <rFont val="TimesNewRomanPSMT"/>
      </rPr>
      <t>anhydrous</t>
    </r>
  </si>
  <si>
    <t>CB22</t>
  </si>
  <si>
    <t>Model temperature differences</t>
  </si>
  <si>
    <r>
      <t xml:space="preserve">CB22 - </t>
    </r>
    <r>
      <rPr>
        <sz val="11"/>
        <color rgb="FFFF0000"/>
        <rFont val="TimesNewRomanPSMT"/>
      </rPr>
      <t>WH83</t>
    </r>
    <r>
      <rPr>
        <vertAlign val="superscript"/>
        <sz val="11"/>
        <color rgb="FFFF0000"/>
        <rFont val="TimesNewRomanPSMT"/>
      </rPr>
      <t>hydrous</t>
    </r>
  </si>
  <si>
    <r>
      <t>CB22 - WH83</t>
    </r>
    <r>
      <rPr>
        <vertAlign val="superscript"/>
        <sz val="11"/>
        <color theme="1"/>
        <rFont val="TimesNewRomanPSMT"/>
      </rPr>
      <t>anhydrous</t>
    </r>
  </si>
  <si>
    <t>Anderson et al. (2000)</t>
  </si>
  <si>
    <t>quartz-hosted melt inclusion</t>
  </si>
  <si>
    <t>5D-Lu_F7</t>
  </si>
  <si>
    <t>Early</t>
  </si>
  <si>
    <t>8B_F7</t>
  </si>
  <si>
    <t>11B_Ig1Eb</t>
  </si>
  <si>
    <t>6A_F7</t>
  </si>
  <si>
    <t>17A_Ig2NWb</t>
  </si>
  <si>
    <t>Transitional</t>
  </si>
  <si>
    <t>32W_Ig2NWb</t>
  </si>
  <si>
    <t>327-3_Ig2NWa</t>
  </si>
  <si>
    <t>Schmitt and Simon (2004)</t>
  </si>
  <si>
    <t>BT01-F6-1-1</t>
  </si>
  <si>
    <t>BT01-F6-3-1</t>
  </si>
  <si>
    <t>BT01-F6-4-1</t>
  </si>
  <si>
    <t>BT01-F6-5-1</t>
  </si>
  <si>
    <t>BT01-F6-6-1</t>
  </si>
  <si>
    <t>BT01-F6-8-1</t>
  </si>
  <si>
    <t>BT01-F6-9-1</t>
  </si>
  <si>
    <t>BT01-F6-11-1</t>
  </si>
  <si>
    <t>BT01-F6-11-2</t>
  </si>
  <si>
    <t>BT01-F6-12-1</t>
  </si>
  <si>
    <t>BT01-Ig2NW-1-1</t>
  </si>
  <si>
    <t>Late</t>
  </si>
  <si>
    <t>BT01-Ig2NW-2-1</t>
  </si>
  <si>
    <t>BT01-Ig2NW-3-1</t>
  </si>
  <si>
    <t>BT01-Ig2NW-4-1</t>
  </si>
  <si>
    <t>BT01-Ig2NW-5-1</t>
  </si>
  <si>
    <t>BT01-Ig2NW-6-1</t>
  </si>
  <si>
    <t>BT01-Ig2NW-6-2</t>
  </si>
  <si>
    <t>BT01-Ig2NW-7-1</t>
  </si>
  <si>
    <t>BT01-Ig2NW-8-1</t>
  </si>
  <si>
    <t>BT01-Ig2NW-10-1</t>
  </si>
  <si>
    <t>Hildreth and Wilson (2007)</t>
  </si>
  <si>
    <t>pumice clasts</t>
  </si>
  <si>
    <t>B-275</t>
  </si>
  <si>
    <t>I2Ea</t>
  </si>
  <si>
    <t>B-276</t>
  </si>
  <si>
    <t>B-279</t>
  </si>
  <si>
    <t>I2Eb</t>
  </si>
  <si>
    <t>B-315A</t>
  </si>
  <si>
    <t xml:space="preserve">I2Eb </t>
  </si>
  <si>
    <t>B-353F</t>
  </si>
  <si>
    <t>I1Eb</t>
  </si>
  <si>
    <t>B-355B</t>
  </si>
  <si>
    <t>B-364</t>
  </si>
  <si>
    <t>I2Na</t>
  </si>
  <si>
    <t>B-383B</t>
  </si>
  <si>
    <t>B-525A</t>
  </si>
  <si>
    <t>B-612-A</t>
  </si>
  <si>
    <t>I2Nb</t>
  </si>
  <si>
    <t>B-613-C</t>
  </si>
  <si>
    <t>B-613-H</t>
  </si>
  <si>
    <t>B-615-C</t>
  </si>
  <si>
    <t>B-615-H</t>
  </si>
  <si>
    <t>B-615-I</t>
  </si>
  <si>
    <t>B-626</t>
  </si>
  <si>
    <t>F1</t>
  </si>
  <si>
    <t>B-627</t>
  </si>
  <si>
    <t>F2</t>
  </si>
  <si>
    <t>Jolles and Lange (2021)</t>
  </si>
  <si>
    <t>whole-rock</t>
  </si>
  <si>
    <t>BT-15D</t>
  </si>
  <si>
    <t>BT-15A</t>
  </si>
  <si>
    <t>BT-16B</t>
  </si>
  <si>
    <t>BT-22B</t>
  </si>
  <si>
    <t>BT-22A</t>
  </si>
  <si>
    <t>BT-16A</t>
  </si>
  <si>
    <t>BT-13A</t>
  </si>
  <si>
    <t>BT-24D</t>
  </si>
  <si>
    <t>BT-8B</t>
  </si>
  <si>
    <t>BT-19D</t>
  </si>
  <si>
    <t>BT-21C</t>
  </si>
  <si>
    <t>BT-21A</t>
  </si>
  <si>
    <t>BT-21B</t>
  </si>
  <si>
    <t>BT-21D</t>
  </si>
  <si>
    <t xml:space="preserve">BT-21E </t>
  </si>
  <si>
    <t xml:space="preserve">BT-21F </t>
  </si>
  <si>
    <t xml:space="preserve">BT-19F </t>
  </si>
  <si>
    <t xml:space="preserve">BT-19G </t>
  </si>
  <si>
    <t xml:space="preserve">BT-19H </t>
  </si>
  <si>
    <t xml:space="preserve">BT-19I </t>
  </si>
  <si>
    <t>BT-3A</t>
  </si>
  <si>
    <t>BT-3B</t>
  </si>
  <si>
    <t xml:space="preserve">BT-3D </t>
  </si>
  <si>
    <r>
      <rPr>
        <b/>
        <sz val="11"/>
        <rFont val="TimesNewRomanPSMT"/>
      </rPr>
      <t>M</t>
    </r>
    <r>
      <rPr>
        <b/>
        <vertAlign val="superscript"/>
        <sz val="11"/>
        <rFont val="TimesNewRomanPSMT"/>
      </rPr>
      <t>anhydrous</t>
    </r>
    <r>
      <rPr>
        <sz val="11"/>
        <color theme="1"/>
        <rFont val="TimesNewRomanPSMT"/>
        <family val="2"/>
      </rPr>
      <t xml:space="preserve"> represents M values where the mole fractions were calculated excluding H</t>
    </r>
    <r>
      <rPr>
        <vertAlign val="subscript"/>
        <sz val="11"/>
        <color theme="1"/>
        <rFont val="TimesNewRomanPSMT"/>
      </rPr>
      <t>2</t>
    </r>
    <r>
      <rPr>
        <sz val="11"/>
        <color theme="1"/>
        <rFont val="TimesNewRomanPSMT"/>
        <family val="2"/>
      </rPr>
      <t>O wt %</t>
    </r>
    <r>
      <rPr>
        <sz val="11"/>
        <color theme="1"/>
        <rFont val="TimesNewRomanPSMT"/>
      </rPr>
      <t xml:space="preserve"> using M_calculator</t>
    </r>
  </si>
  <si>
    <t>M difference</t>
  </si>
  <si>
    <t>WH83 difference</t>
  </si>
  <si>
    <t>S20b difference</t>
  </si>
  <si>
    <t>B13 difference</t>
  </si>
  <si>
    <r>
      <t xml:space="preserve">Revised Supplementary Table ST3: </t>
    </r>
    <r>
      <rPr>
        <sz val="11"/>
        <color rgb="FF000000"/>
        <rFont val="Times New Roman"/>
        <family val="1"/>
      </rPr>
      <t>Collated Experimental dataset for the new zircon saturation model</t>
    </r>
  </si>
  <si>
    <r>
      <t>M</t>
    </r>
    <r>
      <rPr>
        <vertAlign val="superscript"/>
        <sz val="11"/>
        <rFont val="TimesNewRomanPSMT"/>
      </rPr>
      <t>CB22</t>
    </r>
    <r>
      <rPr>
        <sz val="11"/>
        <rFont val="TimesNewRomanPSMT"/>
      </rPr>
      <t xml:space="preserve"> represents the M values reported in ESM3 of CB22 - these values were those reported in each study or where not reported were calculated on an anhydrous basis</t>
    </r>
  </si>
  <si>
    <r>
      <t>Cells for M</t>
    </r>
    <r>
      <rPr>
        <vertAlign val="superscript"/>
        <sz val="11"/>
        <rFont val="TimesNewRomanPSMT"/>
      </rPr>
      <t>CB22</t>
    </r>
    <r>
      <rPr>
        <sz val="11"/>
        <rFont val="TimesNewRomanPSMT"/>
      </rPr>
      <t xml:space="preserve"> values with &gt; 0.05 difference from </t>
    </r>
    <r>
      <rPr>
        <b/>
        <sz val="11"/>
        <rFont val="TimesNewRomanPSMT"/>
      </rPr>
      <t>M</t>
    </r>
    <r>
      <rPr>
        <b/>
        <vertAlign val="superscript"/>
        <sz val="11"/>
        <rFont val="TimesNewRomanPSMT"/>
      </rPr>
      <t>updated</t>
    </r>
    <r>
      <rPr>
        <sz val="11"/>
        <rFont val="TimesNewRomanPSMT"/>
      </rPr>
      <t xml:space="preserve"> are highlighted in red</t>
    </r>
  </si>
  <si>
    <r>
      <t>Model</t>
    </r>
    <r>
      <rPr>
        <vertAlign val="superscript"/>
        <sz val="11"/>
        <rFont val="TimesNewRomanPSMT"/>
      </rPr>
      <t>CB22</t>
    </r>
    <r>
      <rPr>
        <sz val="11"/>
        <rFont val="TimesNewRomanPSMT"/>
      </rPr>
      <t xml:space="preserve"> represents zircon saturation temperatures and </t>
    </r>
    <r>
      <rPr>
        <i/>
        <sz val="11"/>
        <rFont val="TimesNewRomanPSMT"/>
      </rPr>
      <t>T</t>
    </r>
    <r>
      <rPr>
        <vertAlign val="subscript"/>
        <sz val="11"/>
        <rFont val="TimesNewRomanPSMT"/>
      </rPr>
      <t>res</t>
    </r>
    <r>
      <rPr>
        <sz val="11"/>
        <rFont val="TimesNewRomanPSMT"/>
      </rPr>
      <t xml:space="preserve"> (actual - predicted) calculated using M</t>
    </r>
    <r>
      <rPr>
        <vertAlign val="superscript"/>
        <sz val="11"/>
        <rFont val="TimesNewRomanPSMT"/>
      </rPr>
      <t>CB22</t>
    </r>
  </si>
  <si>
    <r>
      <rPr>
        <sz val="11"/>
        <rFont val="TimesNewRomanPSMT"/>
      </rPr>
      <t>Model</t>
    </r>
    <r>
      <rPr>
        <vertAlign val="superscript"/>
        <sz val="11"/>
        <rFont val="TimesNewRomanPSMT"/>
      </rPr>
      <t>updated</t>
    </r>
    <r>
      <rPr>
        <sz val="11"/>
        <color theme="1"/>
        <rFont val="TimesNewRomanPSMT"/>
      </rPr>
      <t xml:space="preserve"> represents zircon saturation temperatures and </t>
    </r>
    <r>
      <rPr>
        <i/>
        <sz val="11"/>
        <color theme="1"/>
        <rFont val="TimesNewRomanPSMT"/>
      </rPr>
      <t>T</t>
    </r>
    <r>
      <rPr>
        <vertAlign val="subscript"/>
        <sz val="11"/>
        <color theme="1"/>
        <rFont val="TimesNewRomanPSMT"/>
      </rPr>
      <t>res</t>
    </r>
    <r>
      <rPr>
        <sz val="11"/>
        <color theme="1"/>
        <rFont val="TimesNewRomanPSMT"/>
      </rPr>
      <t xml:space="preserve"> (actual - predicted) calculated using </t>
    </r>
    <r>
      <rPr>
        <b/>
        <sz val="11"/>
        <rFont val="TimesNewRomanPSMT"/>
      </rPr>
      <t>M</t>
    </r>
    <r>
      <rPr>
        <b/>
        <vertAlign val="superscript"/>
        <sz val="11"/>
        <rFont val="TimesNewRomanPSMT"/>
      </rPr>
      <t>updated</t>
    </r>
  </si>
  <si>
    <r>
      <rPr>
        <b/>
        <sz val="11"/>
        <color theme="1"/>
        <rFont val="TimesNewRomanPSMT"/>
      </rPr>
      <t>M</t>
    </r>
    <r>
      <rPr>
        <b/>
        <vertAlign val="superscript"/>
        <sz val="11"/>
        <color theme="1"/>
        <rFont val="TimesNewRomanPSMT"/>
      </rPr>
      <t>updated</t>
    </r>
    <r>
      <rPr>
        <sz val="11"/>
        <color theme="1"/>
        <rFont val="TimesNewRomanPSMT"/>
        <family val="2"/>
      </rPr>
      <t xml:space="preserve"> represents the M values calculated using M_calculator </t>
    </r>
  </si>
  <si>
    <t>Duration (h)</t>
  </si>
  <si>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 xml:space="preserve"> (</t>
    </r>
    <r>
      <rPr>
        <vertAlign val="superscript"/>
        <sz val="11"/>
        <color theme="1"/>
        <rFont val="Times New Roman"/>
        <family val="1"/>
      </rPr>
      <t>o</t>
    </r>
    <r>
      <rPr>
        <sz val="11"/>
        <color theme="1"/>
        <rFont val="Times New Roman"/>
        <family val="1"/>
      </rPr>
      <t>C)</t>
    </r>
  </si>
  <si>
    <r>
      <t>s</t>
    </r>
    <r>
      <rPr>
        <i/>
        <sz val="11"/>
        <rFont val="Times New Roman"/>
        <family val="1"/>
      </rPr>
      <t>T</t>
    </r>
  </si>
  <si>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 xml:space="preserve"> (K)</t>
    </r>
  </si>
  <si>
    <r>
      <t>1/</t>
    </r>
    <r>
      <rPr>
        <i/>
        <sz val="11"/>
        <color theme="1"/>
        <rFont val="Times New Roman"/>
        <family val="1"/>
      </rPr>
      <t>T</t>
    </r>
  </si>
  <si>
    <r>
      <t>s1/</t>
    </r>
    <r>
      <rPr>
        <i/>
        <sz val="11"/>
        <rFont val="Times New Roman"/>
        <family val="1"/>
      </rPr>
      <t>T</t>
    </r>
  </si>
  <si>
    <r>
      <t>s</t>
    </r>
    <r>
      <rPr>
        <i/>
        <sz val="11"/>
        <rFont val="Times New Roman"/>
        <family val="1"/>
      </rPr>
      <t>P</t>
    </r>
  </si>
  <si>
    <r>
      <t>s</t>
    </r>
    <r>
      <rPr>
        <i/>
        <sz val="11"/>
        <rFont val="Symbol"/>
        <charset val="2"/>
      </rPr>
      <t>L</t>
    </r>
  </si>
  <si>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>.H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</si>
  <si>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s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>.H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</si>
  <si>
    <r>
      <t>log</t>
    </r>
    <r>
      <rPr>
        <i/>
        <sz val="11"/>
        <rFont val="Times New Roman"/>
        <family val="1"/>
      </rPr>
      <t>f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</si>
  <si>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t>ΔQFM</t>
  </si>
  <si>
    <t>F/Cl (wt %)</t>
  </si>
  <si>
    <r>
      <t>s</t>
    </r>
    <r>
      <rPr>
        <sz val="11"/>
        <color theme="1"/>
        <rFont val="Times New Roman"/>
        <family val="1"/>
      </rPr>
      <t>Zr</t>
    </r>
    <r>
      <rPr>
        <sz val="11"/>
        <color theme="1"/>
        <rFont val="Symbol"/>
        <charset val="2"/>
      </rPr>
      <t xml:space="preserve"> </t>
    </r>
    <r>
      <rPr>
        <sz val="11"/>
        <color theme="1"/>
        <rFont val="Times New Roman"/>
        <family val="1"/>
      </rPr>
      <t>ppm</t>
    </r>
  </si>
  <si>
    <t>logZr</t>
  </si>
  <si>
    <r>
      <t>s</t>
    </r>
    <r>
      <rPr>
        <sz val="11"/>
        <color theme="1"/>
        <rFont val="Times New Roman"/>
        <family val="1"/>
      </rPr>
      <t>logZr</t>
    </r>
  </si>
  <si>
    <r>
      <t>Fe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</si>
  <si>
    <r>
      <t>M</t>
    </r>
    <r>
      <rPr>
        <vertAlign val="superscript"/>
        <sz val="11"/>
        <rFont val="TimesNewRomanPSMT"/>
      </rPr>
      <t>CB22</t>
    </r>
  </si>
  <si>
    <r>
      <t>M</t>
    </r>
    <r>
      <rPr>
        <b/>
        <vertAlign val="superscript"/>
        <sz val="11"/>
        <color theme="1"/>
        <rFont val="TimesNewRomanPSMT"/>
      </rPr>
      <t>updated</t>
    </r>
  </si>
  <si>
    <r>
      <t>WH83</t>
    </r>
    <r>
      <rPr>
        <vertAlign val="superscript"/>
        <sz val="11"/>
        <rFont val="TimesNewRomanPSMT"/>
      </rPr>
      <t>CB22</t>
    </r>
  </si>
  <si>
    <r>
      <t>WH83</t>
    </r>
    <r>
      <rPr>
        <vertAlign val="superscript"/>
        <sz val="11"/>
        <color theme="1"/>
        <rFont val="TimesNewRomanPSMT"/>
      </rPr>
      <t>updated</t>
    </r>
  </si>
  <si>
    <r>
      <t>B13</t>
    </r>
    <r>
      <rPr>
        <vertAlign val="superscript"/>
        <sz val="11"/>
        <rFont val="TimesNewRomanPSMT"/>
      </rPr>
      <t>CB22</t>
    </r>
  </si>
  <si>
    <r>
      <t>B13</t>
    </r>
    <r>
      <rPr>
        <vertAlign val="superscript"/>
        <sz val="11"/>
        <color theme="1"/>
        <rFont val="TimesNewRomanPSMT"/>
      </rPr>
      <t>updated</t>
    </r>
  </si>
  <si>
    <r>
      <t>S20b</t>
    </r>
    <r>
      <rPr>
        <vertAlign val="superscript"/>
        <sz val="11"/>
        <rFont val="TimesNewRomanPSMT"/>
      </rPr>
      <t>CB22</t>
    </r>
  </si>
  <si>
    <r>
      <t>S20b</t>
    </r>
    <r>
      <rPr>
        <vertAlign val="superscript"/>
        <sz val="11"/>
        <color theme="1"/>
        <rFont val="TimesNewRomanPSMT"/>
      </rPr>
      <t>updated</t>
    </r>
  </si>
  <si>
    <r>
      <t>WH83</t>
    </r>
    <r>
      <rPr>
        <vertAlign val="superscript"/>
        <sz val="11"/>
        <rFont val="TimesNewRomanPSMT"/>
      </rPr>
      <t>updated</t>
    </r>
  </si>
  <si>
    <r>
      <t>B13</t>
    </r>
    <r>
      <rPr>
        <vertAlign val="superscript"/>
        <sz val="11"/>
        <rFont val="TimesNewRomanPSMT"/>
      </rPr>
      <t>updated</t>
    </r>
  </si>
  <si>
    <t>CB22 - WH83</t>
  </si>
  <si>
    <t>This study</t>
  </si>
  <si>
    <t>C5343_25:75</t>
  </si>
  <si>
    <t>Calculated in this study</t>
  </si>
  <si>
    <t>C5478_75:25</t>
  </si>
  <si>
    <t>C5479_50:50</t>
  </si>
  <si>
    <t>C5491_25:75</t>
  </si>
  <si>
    <t>C5491_10:90</t>
  </si>
  <si>
    <t>E030417_AB44</t>
  </si>
  <si>
    <t>E030417_90:10</t>
  </si>
  <si>
    <t>E030417_75:25</t>
  </si>
  <si>
    <t>E030417_50:50</t>
  </si>
  <si>
    <t>E030417_25:75</t>
  </si>
  <si>
    <t>E030417_10:90</t>
  </si>
  <si>
    <t>E030417_1690A</t>
  </si>
  <si>
    <t>C5415_AB44</t>
  </si>
  <si>
    <t>C5415_50:50</t>
  </si>
  <si>
    <t>C5415_1690A</t>
  </si>
  <si>
    <t>D2416_AB44</t>
  </si>
  <si>
    <t>D2416_50:50</t>
  </si>
  <si>
    <t>D2416_1690A</t>
  </si>
  <si>
    <t>C5414_I-type</t>
  </si>
  <si>
    <t>C5414_S-type</t>
  </si>
  <si>
    <t>1400_AB44</t>
  </si>
  <si>
    <t>1400_90:10</t>
  </si>
  <si>
    <t>1400_75:25</t>
  </si>
  <si>
    <t>1400_50:50</t>
  </si>
  <si>
    <t>1400_25:75</t>
  </si>
  <si>
    <t>1400_10:90</t>
  </si>
  <si>
    <t>1400_1690A</t>
  </si>
  <si>
    <t>C5400_AB44</t>
  </si>
  <si>
    <t>C5400_50:50</t>
  </si>
  <si>
    <t>C5400_1690A</t>
  </si>
  <si>
    <t>C5399_AB44</t>
  </si>
  <si>
    <t>C5399_50:50</t>
  </si>
  <si>
    <t>C5399_1690A</t>
  </si>
  <si>
    <t>C5406_AB44</t>
  </si>
  <si>
    <t>C5406_50:50</t>
  </si>
  <si>
    <t>C5406_1690A</t>
  </si>
  <si>
    <t>C5405_AB44</t>
  </si>
  <si>
    <t>C5405_50:50</t>
  </si>
  <si>
    <t>C5405_1690A</t>
  </si>
  <si>
    <t>D2394_AB44</t>
  </si>
  <si>
    <t>D2394_50:50</t>
  </si>
  <si>
    <t>D2394_1690A</t>
  </si>
  <si>
    <t>D2393_AB44</t>
  </si>
  <si>
    <t>D2393_50:50</t>
  </si>
  <si>
    <t>D2393_1690A</t>
  </si>
  <si>
    <t>C5387_AB44</t>
  </si>
  <si>
    <t>C5487_75:25</t>
  </si>
  <si>
    <t>C5387_50:50</t>
  </si>
  <si>
    <t>C5487_25:75</t>
  </si>
  <si>
    <t>C5387_1690A</t>
  </si>
  <si>
    <t>E050417_AB44</t>
  </si>
  <si>
    <t>E050417_90:10</t>
  </si>
  <si>
    <t>E050417_75:25</t>
  </si>
  <si>
    <t>E050417_50:50</t>
  </si>
  <si>
    <t>E050417_25:75</t>
  </si>
  <si>
    <t>E050417_10:90</t>
  </si>
  <si>
    <t>E050417_1690A</t>
  </si>
  <si>
    <r>
      <t>1300_I-type_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</si>
  <si>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C5312_1300_I-type_0H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</si>
  <si>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C5312_1300_I-type_4H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</si>
  <si>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C5312_1300_I-type_8H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</si>
  <si>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t>1300_I-type+mnz</t>
  </si>
  <si>
    <r>
      <t>1300_S-type_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</si>
  <si>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D2528_1300_S-type_0H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</si>
  <si>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D528_1300_S-type_4H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</si>
  <si>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D2528_1300_S-type_8H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</si>
  <si>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t>1300_S-type+mnz</t>
  </si>
  <si>
    <t>1300_AB44</t>
  </si>
  <si>
    <t>1300_90:10</t>
  </si>
  <si>
    <t>1300_75:25</t>
  </si>
  <si>
    <t>1300_50:50</t>
  </si>
  <si>
    <t>1300_25:75</t>
  </si>
  <si>
    <t>1300_10:90</t>
  </si>
  <si>
    <t>1300_1690A</t>
  </si>
  <si>
    <r>
      <t>C5321_90:10_H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O_1</t>
    </r>
  </si>
  <si>
    <r>
      <t>C5321_90:10_H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O_2</t>
    </r>
  </si>
  <si>
    <r>
      <t>C5322_75:25_H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O_1</t>
    </r>
  </si>
  <si>
    <r>
      <t>C5322_75:25_H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O_2</t>
    </r>
  </si>
  <si>
    <r>
      <t>C5324_50:50_H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O_1</t>
    </r>
  </si>
  <si>
    <r>
      <t>C5324_50:50_H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O_2</t>
    </r>
  </si>
  <si>
    <r>
      <t>C5316_25:75_H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O_1</t>
    </r>
  </si>
  <si>
    <r>
      <t>C5316_25:75_H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O_2</t>
    </r>
  </si>
  <si>
    <r>
      <t>C5316_25:75_H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O_3</t>
    </r>
  </si>
  <si>
    <r>
      <t>C5323_1690A_H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O_1</t>
    </r>
  </si>
  <si>
    <r>
      <t>C5323_1690A_H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O_2</t>
    </r>
  </si>
  <si>
    <r>
      <t>C5323_1690A_H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O_3</t>
    </r>
  </si>
  <si>
    <t>1atm_1275_AB44</t>
  </si>
  <si>
    <t>1atm_1275_AB47</t>
  </si>
  <si>
    <t>1atm_1275_CMAS7a</t>
  </si>
  <si>
    <t>1atm_1275_CMAS7g</t>
  </si>
  <si>
    <t>1atm_1275_CAS4</t>
  </si>
  <si>
    <t>1atm_1275_CAS5</t>
  </si>
  <si>
    <t>1atm_1275_L3</t>
  </si>
  <si>
    <t>1atm_1275_L4</t>
  </si>
  <si>
    <t>1atm_1275_L6</t>
  </si>
  <si>
    <t>1atm_1275_MAS1Fe</t>
  </si>
  <si>
    <t>1atm_1275_AB44Fe</t>
  </si>
  <si>
    <t>1atm_1275_L3Fe</t>
  </si>
  <si>
    <t>C5476_90:10</t>
  </si>
  <si>
    <t>C5476_75:25</t>
  </si>
  <si>
    <t>C5476_25:75</t>
  </si>
  <si>
    <t>1250_AB44</t>
  </si>
  <si>
    <t>1250_90:10</t>
  </si>
  <si>
    <t>1250_75:25</t>
  </si>
  <si>
    <t>1250_50:50</t>
  </si>
  <si>
    <t>1250_25:75</t>
  </si>
  <si>
    <t>1250_10:90</t>
  </si>
  <si>
    <t>1250_1690A</t>
  </si>
  <si>
    <t>E070417_AB44</t>
  </si>
  <si>
    <t>E070417_90:10</t>
  </si>
  <si>
    <t>E070417_75:25</t>
  </si>
  <si>
    <t>E070417_50:50</t>
  </si>
  <si>
    <t>E070417_25:75</t>
  </si>
  <si>
    <t>E070417_10:90</t>
  </si>
  <si>
    <t>E070417_1690A</t>
  </si>
  <si>
    <t>C5373_I-type</t>
  </si>
  <si>
    <t>C5373_S-type</t>
  </si>
  <si>
    <t>1200_AB44</t>
  </si>
  <si>
    <t>1200_90:10</t>
  </si>
  <si>
    <t>1200_75:25</t>
  </si>
  <si>
    <t>1200_50:50</t>
  </si>
  <si>
    <t>1200_25:75</t>
  </si>
  <si>
    <t>1200_10:90</t>
  </si>
  <si>
    <t>1200_1690A</t>
  </si>
  <si>
    <t>C5495_50:50</t>
  </si>
  <si>
    <t>C5495_25:75</t>
  </si>
  <si>
    <t>C5533_I-type</t>
  </si>
  <si>
    <t>C5533_S-type</t>
  </si>
  <si>
    <t>1100_AB44</t>
  </si>
  <si>
    <t>1100_90:10</t>
  </si>
  <si>
    <t>1100_75:25</t>
  </si>
  <si>
    <t>1100_50:50</t>
  </si>
  <si>
    <t>1100_25:75</t>
  </si>
  <si>
    <t>1100_10:90</t>
  </si>
  <si>
    <t>1100_1690A</t>
  </si>
  <si>
    <r>
      <t>C5530_AB44_H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O_1</t>
    </r>
  </si>
  <si>
    <r>
      <t>C5530_75:25_H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O_1</t>
    </r>
  </si>
  <si>
    <r>
      <t>C5530_75:25_H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O_2</t>
    </r>
  </si>
  <si>
    <r>
      <t>C5539_50:50_H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O_1</t>
    </r>
  </si>
  <si>
    <r>
      <t>C5539_50:50_H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O_2</t>
    </r>
  </si>
  <si>
    <r>
      <t>C5539_50:50_H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O_3</t>
    </r>
  </si>
  <si>
    <r>
      <t>C5538_25:75_H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O_1</t>
    </r>
  </si>
  <si>
    <r>
      <t>C5538_25:75_H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O_2</t>
    </r>
  </si>
  <si>
    <r>
      <t>C5538_25:75_H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O_3</t>
    </r>
  </si>
  <si>
    <r>
      <t>C5372_1690A_H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O_1</t>
    </r>
  </si>
  <si>
    <r>
      <t>C5372_1690A_H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O_2</t>
    </r>
  </si>
  <si>
    <r>
      <t>C5372_1690A_H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O_3</t>
    </r>
  </si>
  <si>
    <t>C5493_I-type</t>
  </si>
  <si>
    <t>C5493_S-type</t>
  </si>
  <si>
    <t>C5494_50:50</t>
  </si>
  <si>
    <t>C5494_25:75</t>
  </si>
  <si>
    <t>C5496_I-type</t>
  </si>
  <si>
    <t>C5496_S-type</t>
  </si>
  <si>
    <t>1000_AB44</t>
  </si>
  <si>
    <t>1000_90:10</t>
  </si>
  <si>
    <t>1000_75:25</t>
  </si>
  <si>
    <t>1000_50:50</t>
  </si>
  <si>
    <t>1000_25:75</t>
  </si>
  <si>
    <t>1000_10:90</t>
  </si>
  <si>
    <t>1000_1690A</t>
  </si>
  <si>
    <r>
      <t>C5359_AB44_H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</si>
  <si>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C5359_90:10_H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</si>
  <si>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C5359_75:25_H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</si>
  <si>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C5358_50:50_H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</si>
  <si>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C5358_25:75_H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</si>
  <si>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C5358_1690A_H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</si>
  <si>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t>C5498_I-type</t>
  </si>
  <si>
    <t>C5498_S-type</t>
  </si>
  <si>
    <t>C5497_I-type</t>
  </si>
  <si>
    <t>C5497_S-type</t>
  </si>
  <si>
    <t>900_AB44</t>
  </si>
  <si>
    <t>900_90:10</t>
  </si>
  <si>
    <t>900_75:25</t>
  </si>
  <si>
    <t>900_50:50</t>
  </si>
  <si>
    <t>900_25:75</t>
  </si>
  <si>
    <t>900_10:90</t>
  </si>
  <si>
    <t>900_1690A</t>
  </si>
  <si>
    <r>
      <t>D2387_AB44_H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</si>
  <si>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C5390_90:10_H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O</t>
    </r>
  </si>
  <si>
    <r>
      <t>C5390_75:25_H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O</t>
    </r>
  </si>
  <si>
    <r>
      <t>D2387_50:50_H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</si>
  <si>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C5390_25:75_H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O</t>
    </r>
  </si>
  <si>
    <r>
      <t>D2387_1690A_H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O</t>
    </r>
  </si>
  <si>
    <t>800_AB44</t>
  </si>
  <si>
    <t>800_90:10</t>
  </si>
  <si>
    <t>800_75:25</t>
  </si>
  <si>
    <t>800_50:50</t>
  </si>
  <si>
    <t>800_25:75</t>
  </si>
  <si>
    <t>800_10:90</t>
  </si>
  <si>
    <t>800_1690A</t>
  </si>
  <si>
    <r>
      <t>D2385_AB44_H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</si>
  <si>
    <r>
      <t>C5371_90:10_H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</si>
  <si>
    <r>
      <t>C5371_75:25_H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</si>
  <si>
    <r>
      <t>D2385_50:50_H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</si>
  <si>
    <r>
      <t>C5371_25:75_H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</si>
  <si>
    <r>
      <t>D2385_1690A_H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</si>
  <si>
    <t>Dickinson and Hess (1982)</t>
  </si>
  <si>
    <t>High-Si</t>
  </si>
  <si>
    <t>6 - 504</t>
  </si>
  <si>
    <t>High-Fe</t>
  </si>
  <si>
    <t>Harrison and Watson (1983)</t>
  </si>
  <si>
    <t>ZIRDIS1</t>
  </si>
  <si>
    <t>Watson and Harrison (1983)</t>
  </si>
  <si>
    <t>&lt; -5.77</t>
  </si>
  <si>
    <t>&lt; 0.53</t>
  </si>
  <si>
    <t>ZIRDIS2</t>
  </si>
  <si>
    <t>&lt; -7.74</t>
  </si>
  <si>
    <t>&lt; 0.68</t>
  </si>
  <si>
    <t>ZIRDIS3</t>
  </si>
  <si>
    <t>&lt; -6.69</t>
  </si>
  <si>
    <t>&lt; 0.61</t>
  </si>
  <si>
    <t>ZIRDIS4</t>
  </si>
  <si>
    <t>ZIRDIS5</t>
  </si>
  <si>
    <t>&lt; -4.96</t>
  </si>
  <si>
    <t>&lt; 0.45</t>
  </si>
  <si>
    <t>ZIRDIS6</t>
  </si>
  <si>
    <t>&lt; -10.03</t>
  </si>
  <si>
    <t>&lt; 0.77</t>
  </si>
  <si>
    <t>ZIRDIS7</t>
  </si>
  <si>
    <t>ZIRDIS8</t>
  </si>
  <si>
    <t>&lt; -5.9</t>
  </si>
  <si>
    <t>&lt; 0.56</t>
  </si>
  <si>
    <t>ZIRDIS9</t>
  </si>
  <si>
    <t>ZIRDIS10</t>
  </si>
  <si>
    <t>ZIRDIS11</t>
  </si>
  <si>
    <t>ZIRDIS12</t>
  </si>
  <si>
    <t>Watson and Harrison (1983)*</t>
  </si>
  <si>
    <t>Boehnke et al. (2013)</t>
  </si>
  <si>
    <t>&lt; -11.44</t>
  </si>
  <si>
    <t>Ellison and Hess (1986)</t>
  </si>
  <si>
    <t>Shao et al. (2020)</t>
  </si>
  <si>
    <t>24 - 72</t>
  </si>
  <si>
    <t>Keppler (1993)</t>
  </si>
  <si>
    <t>K1</t>
  </si>
  <si>
    <t>K25</t>
  </si>
  <si>
    <t>K2</t>
  </si>
  <si>
    <t>K26</t>
  </si>
  <si>
    <t>K71</t>
  </si>
  <si>
    <t>K71 R</t>
  </si>
  <si>
    <t>K72</t>
  </si>
  <si>
    <t xml:space="preserve">Baker et al. (2002) </t>
  </si>
  <si>
    <t>AA6</t>
  </si>
  <si>
    <t>Baker et al. (2002)</t>
  </si>
  <si>
    <t>AA32</t>
  </si>
  <si>
    <t>AA3</t>
  </si>
  <si>
    <t>AA29</t>
  </si>
  <si>
    <t>AA37</t>
  </si>
  <si>
    <t>AA39</t>
  </si>
  <si>
    <t>AA38</t>
  </si>
  <si>
    <t>AA9</t>
  </si>
  <si>
    <t>AA50</t>
  </si>
  <si>
    <t>AAX3</t>
  </si>
  <si>
    <t>AA12</t>
  </si>
  <si>
    <t>AA40</t>
  </si>
  <si>
    <t>AA41</t>
  </si>
  <si>
    <t>AA16</t>
  </si>
  <si>
    <t>AA20</t>
  </si>
  <si>
    <t>AA53</t>
  </si>
  <si>
    <t>AA4</t>
  </si>
  <si>
    <t>AA58</t>
  </si>
  <si>
    <t>AA1</t>
  </si>
  <si>
    <t>AA31</t>
  </si>
  <si>
    <t>AA24</t>
  </si>
  <si>
    <t>AA51</t>
  </si>
  <si>
    <t>AA10</t>
  </si>
  <si>
    <t>AAX1</t>
  </si>
  <si>
    <t>AA42</t>
  </si>
  <si>
    <t>AA28</t>
  </si>
  <si>
    <t>AA18</t>
  </si>
  <si>
    <t>AA54</t>
  </si>
  <si>
    <t>AA5</t>
  </si>
  <si>
    <t>AA33</t>
  </si>
  <si>
    <t>AA2</t>
  </si>
  <si>
    <t>AA59</t>
  </si>
  <si>
    <t>AA27</t>
  </si>
  <si>
    <t>AA52</t>
  </si>
  <si>
    <t>AAX2</t>
  </si>
  <si>
    <t>AA11</t>
  </si>
  <si>
    <t>AA60</t>
  </si>
  <si>
    <t>AA15</t>
  </si>
  <si>
    <t>AA19</t>
  </si>
  <si>
    <t>AA55</t>
  </si>
  <si>
    <t>LCOZr (LHZr7)</t>
  </si>
  <si>
    <t>LCOZr (LHZr5)</t>
  </si>
  <si>
    <t>LCOZrFe (LHZr6)</t>
  </si>
  <si>
    <t>LCOZrFe (AA68)</t>
  </si>
  <si>
    <t>LCOZrFe (AA66)</t>
  </si>
  <si>
    <t>Linnen and Keppler (2002)</t>
  </si>
  <si>
    <t>Zr1035-0.9</t>
  </si>
  <si>
    <t>Zr1035-0</t>
  </si>
  <si>
    <t>Zr1035-11</t>
  </si>
  <si>
    <t>Zr1035-12</t>
  </si>
  <si>
    <t>Zr800-1.0</t>
  </si>
  <si>
    <t>Linnen (2005)</t>
  </si>
  <si>
    <t>Zr10-1</t>
  </si>
  <si>
    <t>~ 336</t>
  </si>
  <si>
    <t>Zr10-2</t>
  </si>
  <si>
    <t>Zr10-4</t>
  </si>
  <si>
    <t>Zr10-6</t>
  </si>
  <si>
    <t>Rubatto and Hermann (2007)</t>
  </si>
  <si>
    <t>C1593B</t>
  </si>
  <si>
    <t>C1587A</t>
  </si>
  <si>
    <t>Rubatto and Hermann (2007)*</t>
  </si>
  <si>
    <t>C1743</t>
  </si>
  <si>
    <t>C1570A</t>
  </si>
  <si>
    <t>C1245</t>
  </si>
  <si>
    <t>C1640A</t>
  </si>
  <si>
    <t>C1583A</t>
  </si>
  <si>
    <t>C1589A</t>
  </si>
  <si>
    <t>C2380</t>
  </si>
  <si>
    <t>C1605A</t>
  </si>
  <si>
    <t>van Lichtervelde et al. (2010)</t>
  </si>
  <si>
    <t>D9</t>
  </si>
  <si>
    <t>D11</t>
  </si>
  <si>
    <t>D12</t>
  </si>
  <si>
    <t>D5</t>
  </si>
  <si>
    <t>X13</t>
  </si>
  <si>
    <t xml:space="preserve">X9 </t>
  </si>
  <si>
    <t xml:space="preserve">X7 </t>
  </si>
  <si>
    <t xml:space="preserve">X19 </t>
  </si>
  <si>
    <t>D60</t>
  </si>
  <si>
    <t>D56</t>
  </si>
  <si>
    <t>D57</t>
  </si>
  <si>
    <t>D48</t>
  </si>
  <si>
    <t>D49</t>
  </si>
  <si>
    <t>van Lichtervelde et al. (2011)</t>
  </si>
  <si>
    <t>X19</t>
  </si>
  <si>
    <t>96 - 120</t>
  </si>
  <si>
    <t>X7</t>
  </si>
  <si>
    <t>X15</t>
  </si>
  <si>
    <t>X28</t>
  </si>
  <si>
    <t>X26</t>
  </si>
  <si>
    <t>X27</t>
  </si>
  <si>
    <t>X2</t>
  </si>
  <si>
    <t>X21</t>
  </si>
  <si>
    <t>X22</t>
  </si>
  <si>
    <t>X24</t>
  </si>
  <si>
    <t>Burnham and Berry (2012)</t>
  </si>
  <si>
    <t>AB44</t>
  </si>
  <si>
    <t>Stepanov et al. (2012)</t>
  </si>
  <si>
    <t>C3322</t>
  </si>
  <si>
    <t>C3308</t>
  </si>
  <si>
    <t>C4025</t>
  </si>
  <si>
    <t>C4028</t>
  </si>
  <si>
    <t>Trail et al. (2012)</t>
  </si>
  <si>
    <t>zfo2_54b</t>
  </si>
  <si>
    <t>zfo2_28a</t>
  </si>
  <si>
    <t>zfo2_34c</t>
  </si>
  <si>
    <t>zfo2_52a</t>
  </si>
  <si>
    <t>zfo2_65c</t>
  </si>
  <si>
    <t>zfo2_65b</t>
  </si>
  <si>
    <t>zfo2_35c</t>
  </si>
  <si>
    <t>zfo2_56b</t>
  </si>
  <si>
    <t>zfo2_35a</t>
  </si>
  <si>
    <t>zfo2_42c</t>
  </si>
  <si>
    <t>zfo2_70b</t>
  </si>
  <si>
    <t>zfo2_71b</t>
  </si>
  <si>
    <t>zfo2_45a</t>
  </si>
  <si>
    <t>zfo2_48b</t>
  </si>
  <si>
    <t>zfo2_53d</t>
  </si>
  <si>
    <t>zfo2_42d</t>
  </si>
  <si>
    <t>zfo2_43a</t>
  </si>
  <si>
    <t>zfo2_70a</t>
  </si>
  <si>
    <t>zfo2_71a</t>
  </si>
  <si>
    <t>ZSAT5A</t>
  </si>
  <si>
    <t>ZSAT7A</t>
  </si>
  <si>
    <t>ZSAT7B</t>
  </si>
  <si>
    <t>ZSAT7C</t>
  </si>
  <si>
    <t>ZSAT7D</t>
  </si>
  <si>
    <t>ZSAT7E</t>
  </si>
  <si>
    <t>ZSAT9A</t>
  </si>
  <si>
    <t>ZSAT9B</t>
  </si>
  <si>
    <t>ZSAT9C</t>
  </si>
  <si>
    <t>ZSAT9D</t>
  </si>
  <si>
    <t>ZSAT9E</t>
  </si>
  <si>
    <t>ZSAT10A</t>
  </si>
  <si>
    <t>ZSAT10B</t>
  </si>
  <si>
    <t>ZSAT10C</t>
  </si>
  <si>
    <t>ZSAT10D</t>
  </si>
  <si>
    <t>ZSAT10E</t>
  </si>
  <si>
    <t>ZSAT11B</t>
  </si>
  <si>
    <t>ZSAT11C</t>
  </si>
  <si>
    <t>ZSAT11D</t>
  </si>
  <si>
    <t>ZSAT12B</t>
  </si>
  <si>
    <t>ZSAT12D</t>
  </si>
  <si>
    <t>ZSAT13A</t>
  </si>
  <si>
    <t>ZSAT13B</t>
  </si>
  <si>
    <t>ZSAT13C</t>
  </si>
  <si>
    <t>ZSAT13D</t>
  </si>
  <si>
    <t>Hofmann et al. (2013)</t>
  </si>
  <si>
    <t>MMG1-1</t>
  </si>
  <si>
    <t>MMG2-1</t>
  </si>
  <si>
    <t>MMG2-2</t>
  </si>
  <si>
    <t>MMG3-1</t>
  </si>
  <si>
    <t>MMG4-1</t>
  </si>
  <si>
    <t>MMG5-1</t>
  </si>
  <si>
    <t>MMGh1-1</t>
  </si>
  <si>
    <t>MMGh1-2</t>
  </si>
  <si>
    <t>MMGh2-1</t>
  </si>
  <si>
    <t>MMGh3-1</t>
  </si>
  <si>
    <t>MMGh4-1</t>
  </si>
  <si>
    <t>MMGh4-2</t>
  </si>
  <si>
    <t>GO1-1</t>
  </si>
  <si>
    <t>GO1-2</t>
  </si>
  <si>
    <t>GO2-1</t>
  </si>
  <si>
    <t>GO3-1</t>
  </si>
  <si>
    <t>GO4-1</t>
  </si>
  <si>
    <t>GO5-1</t>
  </si>
  <si>
    <t>GO5-2</t>
  </si>
  <si>
    <t>GO6-1</t>
  </si>
  <si>
    <t>QS2b-2</t>
  </si>
  <si>
    <t>QS2c-3</t>
  </si>
  <si>
    <t>QS2d-1</t>
  </si>
  <si>
    <t>QS2d-2</t>
  </si>
  <si>
    <t>QS1a-1</t>
  </si>
  <si>
    <t>QS1c-1</t>
  </si>
  <si>
    <t>QS2a-1</t>
  </si>
  <si>
    <t>QS2b-1</t>
  </si>
  <si>
    <t>QS4a-1</t>
  </si>
  <si>
    <t>QS4a-2</t>
  </si>
  <si>
    <t>Aseri et al. (2015)</t>
  </si>
  <si>
    <t>SO.3</t>
  </si>
  <si>
    <t>SO.4</t>
  </si>
  <si>
    <t>Taylor et al. (2015)</t>
  </si>
  <si>
    <t>z17-1</t>
  </si>
  <si>
    <t>z17-2</t>
  </si>
  <si>
    <t>z13-3</t>
  </si>
  <si>
    <t>z16-2</t>
  </si>
  <si>
    <t>z15-2</t>
  </si>
  <si>
    <t>z20-3</t>
  </si>
  <si>
    <t>z33-2</t>
  </si>
  <si>
    <t>z33-4</t>
  </si>
  <si>
    <t>z31-1</t>
  </si>
  <si>
    <t>z31-2</t>
  </si>
  <si>
    <t>z31-3</t>
  </si>
  <si>
    <t>z26-4</t>
  </si>
  <si>
    <t>z26-1</t>
  </si>
  <si>
    <t>Gervasoni et al. (2016)</t>
  </si>
  <si>
    <t>FGM15</t>
  </si>
  <si>
    <t>FGM14</t>
  </si>
  <si>
    <t>MixFG20</t>
  </si>
  <si>
    <t>FGM15-B</t>
  </si>
  <si>
    <t>FGM12</t>
  </si>
  <si>
    <t>FGM17</t>
  </si>
  <si>
    <t>MixFG19</t>
  </si>
  <si>
    <t>FGM16-B</t>
  </si>
  <si>
    <t>FGM15-B-R</t>
  </si>
  <si>
    <t>FGM16-B-R</t>
  </si>
  <si>
    <t>Zhang and Xu (2016)</t>
  </si>
  <si>
    <t>ZirDis1</t>
  </si>
  <si>
    <t>ZirDis2</t>
  </si>
  <si>
    <t>ZirDis3</t>
  </si>
  <si>
    <t>ZirDis4</t>
  </si>
  <si>
    <t>ZirDis8#</t>
  </si>
  <si>
    <t>ZirDis14</t>
  </si>
  <si>
    <t>ZirDis15</t>
  </si>
  <si>
    <t>ZirDis16</t>
  </si>
  <si>
    <t>ZirDis17#</t>
  </si>
  <si>
    <t>ZirDis12</t>
  </si>
  <si>
    <t>ZirDis13b</t>
  </si>
  <si>
    <t>ZirDis18</t>
  </si>
  <si>
    <t>ZirDis10</t>
  </si>
  <si>
    <t>ZirDis11</t>
  </si>
  <si>
    <t>ZirDis9</t>
  </si>
  <si>
    <t>ZirDis19</t>
  </si>
  <si>
    <t>ZirDis5</t>
  </si>
  <si>
    <t>ZirDis6b</t>
  </si>
  <si>
    <t>ZirDis7</t>
  </si>
  <si>
    <t>Borisov and Aranovich (2019)</t>
  </si>
  <si>
    <t>HRZ20-16</t>
  </si>
  <si>
    <t>HRZ20-17</t>
  </si>
  <si>
    <t>HRZ20-18</t>
  </si>
  <si>
    <t>HRZ20-19</t>
  </si>
  <si>
    <t>HRZ20-20</t>
  </si>
  <si>
    <t>HRZ20-23</t>
  </si>
  <si>
    <t>HRZ20S-23</t>
  </si>
  <si>
    <t>HAZ23-23</t>
  </si>
  <si>
    <t>HRZ20-24</t>
  </si>
  <si>
    <t>HRZ20S-24</t>
  </si>
  <si>
    <t>HAZ23-24</t>
  </si>
  <si>
    <t>HAZ23-25</t>
  </si>
  <si>
    <t>HRZ20-25</t>
  </si>
  <si>
    <t>HRZ20S-25</t>
  </si>
  <si>
    <t>HRZ20-26</t>
  </si>
  <si>
    <t>HAZ23-26</t>
  </si>
  <si>
    <t>HRZ20-27</t>
  </si>
  <si>
    <t>HAZ23-27</t>
  </si>
  <si>
    <t>HRZ20-28</t>
  </si>
  <si>
    <t>HRZ20T-28</t>
  </si>
  <si>
    <t>HRZ20-34</t>
  </si>
  <si>
    <t>HAZ23-34</t>
  </si>
  <si>
    <t>HRZ20-35</t>
  </si>
  <si>
    <t>HRZ20-40</t>
  </si>
  <si>
    <t>HAZ23-40</t>
  </si>
  <si>
    <t>HAZ23-41</t>
  </si>
  <si>
    <t>HRZ20-47</t>
  </si>
  <si>
    <t>HAZ23-47</t>
  </si>
  <si>
    <t>SAZ21-47</t>
  </si>
  <si>
    <t>SAZ21-48</t>
  </si>
  <si>
    <t>HRZ20-51</t>
  </si>
  <si>
    <t>HAZ23-51</t>
  </si>
  <si>
    <t>SAZ21-51</t>
  </si>
  <si>
    <t>SAZ21-53</t>
  </si>
  <si>
    <t>HRZ20T5-54</t>
  </si>
  <si>
    <t>HRZ20T11-54</t>
  </si>
  <si>
    <t>SAZ21-54</t>
  </si>
  <si>
    <t>HRZ20T11-55</t>
  </si>
  <si>
    <t>HRZ20T5-56</t>
  </si>
  <si>
    <t>HRZ20T5-57</t>
  </si>
  <si>
    <t>HRZ20T5-60</t>
  </si>
  <si>
    <t>HRZ20T19-60</t>
  </si>
  <si>
    <t>SAZ21-60</t>
  </si>
  <si>
    <t>HRZ20S-61</t>
  </si>
  <si>
    <t>HRZ20T5-61</t>
  </si>
  <si>
    <t>HRZ20T19-61</t>
  </si>
  <si>
    <t>HRZ20T19-62</t>
  </si>
  <si>
    <t>HRZ20T19-63</t>
  </si>
  <si>
    <t>HRZ20-75</t>
  </si>
  <si>
    <t>HRZ20T5-75</t>
  </si>
  <si>
    <t>HRZ20T8-75</t>
  </si>
  <si>
    <t>HRZ20T11-75</t>
  </si>
  <si>
    <t>HRZ20T15-75</t>
  </si>
  <si>
    <t>HRZ20T19-75</t>
  </si>
  <si>
    <t>HRZ20T25-75</t>
  </si>
  <si>
    <t>HRZ20T5-76</t>
  </si>
  <si>
    <t>HRZ20T11-76</t>
  </si>
  <si>
    <t>HRZ20T15-76</t>
  </si>
  <si>
    <t>HRZ20T19-76</t>
  </si>
  <si>
    <t>HRZ20T25-76</t>
  </si>
  <si>
    <t>HRZ20-77</t>
  </si>
  <si>
    <t>HRZ20F6-77</t>
  </si>
  <si>
    <t>HRZ20F12-77</t>
  </si>
  <si>
    <t>HRZ20-78</t>
  </si>
  <si>
    <t>HRZ20F6-78</t>
  </si>
  <si>
    <t>HRZ20F12-78</t>
  </si>
  <si>
    <t>HRZ20-79</t>
  </si>
  <si>
    <t>HRZ20F6-79</t>
  </si>
  <si>
    <t>HRZ20F12-79</t>
  </si>
  <si>
    <t>Marxer and Ulmer (2019)</t>
  </si>
  <si>
    <t>FM13</t>
  </si>
  <si>
    <t>FM17</t>
  </si>
  <si>
    <t>FM15</t>
  </si>
  <si>
    <t>FM9</t>
  </si>
  <si>
    <t>FM10</t>
  </si>
  <si>
    <t>FM11</t>
  </si>
  <si>
    <t>FM12</t>
  </si>
  <si>
    <t>FM18</t>
  </si>
  <si>
    <t>Shao et al. (2019)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</si>
  <si>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</si>
  <si>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</si>
  <si>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</si>
  <si>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</si>
  <si>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</si>
  <si>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</si>
  <si>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</si>
  <si>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</si>
  <si>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</si>
  <si>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</si>
  <si>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</si>
  <si>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</si>
  <si>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</si>
  <si>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</si>
  <si>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Wang and Trail (2019)</t>
  </si>
  <si>
    <t>ZrGT40</t>
  </si>
  <si>
    <t>ZrGT39</t>
  </si>
  <si>
    <t>ZrGT46</t>
  </si>
  <si>
    <t>ZrGT45</t>
  </si>
  <si>
    <t>ZrGT14</t>
  </si>
  <si>
    <t>ZrGT17</t>
  </si>
  <si>
    <t>ZrGT16</t>
  </si>
  <si>
    <t>ZrGT13</t>
  </si>
  <si>
    <t>ZrGT38</t>
  </si>
  <si>
    <t>ZrGT37</t>
  </si>
  <si>
    <t>ZrGT36</t>
  </si>
  <si>
    <t>ZrGT35</t>
  </si>
  <si>
    <t>ZrGT22</t>
  </si>
  <si>
    <t>ZrGT51</t>
  </si>
  <si>
    <t>ZrGT26</t>
  </si>
  <si>
    <t>ZrGT19</t>
  </si>
  <si>
    <t>ZrGT49</t>
  </si>
  <si>
    <t>ZrGT33</t>
  </si>
  <si>
    <t>ZrGT28</t>
  </si>
  <si>
    <t>ZrGT27</t>
  </si>
  <si>
    <t>Chowdury et al. (2020)</t>
  </si>
  <si>
    <t>B-Pk, 1250(V), Mix-1</t>
  </si>
  <si>
    <t>B-Pk, 1200(V), Mix-1</t>
  </si>
  <si>
    <t>B-Pk, 1150(V), Mix-1</t>
  </si>
  <si>
    <t>B-Pk, 1100(V), Mix-1</t>
  </si>
  <si>
    <t>B-Pk, 1050(V), Mix-1</t>
  </si>
  <si>
    <t>B-Pk, 1350(V), Mix-2</t>
  </si>
  <si>
    <t>B-Pk, 1250(V), Mix-3</t>
  </si>
  <si>
    <t>B-Pk, 1250(V), Mix-4</t>
  </si>
  <si>
    <t>B-Pk, 1350(V), Mix-5</t>
  </si>
  <si>
    <t>B-Pk, 1250(V), Mix-6</t>
  </si>
  <si>
    <t>Wang and Trail (2022)</t>
  </si>
  <si>
    <t>ZrLi03</t>
  </si>
  <si>
    <t>ZrLi04</t>
  </si>
  <si>
    <t>ZrLi17</t>
  </si>
  <si>
    <t>ZrLi18</t>
  </si>
  <si>
    <t>ZrLi07</t>
  </si>
  <si>
    <t>ZrLi09</t>
  </si>
  <si>
    <t>ZrLi10</t>
  </si>
  <si>
    <t>ZrLi08</t>
  </si>
  <si>
    <t>ZrLi11</t>
  </si>
  <si>
    <t>ZrLi13</t>
  </si>
  <si>
    <t>ZrLi28</t>
  </si>
  <si>
    <t>ZrLi12</t>
  </si>
  <si>
    <t>ZrLi01</t>
  </si>
  <si>
    <t>ZrLi19</t>
  </si>
  <si>
    <t>ZrLi20</t>
  </si>
  <si>
    <t>ZrLi02</t>
  </si>
  <si>
    <t>Source of discrepancy in M</t>
  </si>
  <si>
    <r>
      <t>Inclusion of ZrO</t>
    </r>
    <r>
      <rPr>
        <vertAlign val="subscript"/>
        <sz val="11"/>
        <color theme="1"/>
        <rFont val="TimesNewRomanPSMT"/>
      </rPr>
      <t>2</t>
    </r>
    <r>
      <rPr>
        <sz val="11"/>
        <color theme="1"/>
        <rFont val="TimesNewRomanPSMT"/>
        <family val="2"/>
      </rPr>
      <t xml:space="preserve"> wt % in mole fraction calculations</t>
    </r>
  </si>
  <si>
    <t>Inclusion of F wt % in mole fraction calculations</t>
  </si>
  <si>
    <t>Cation mole fraction</t>
  </si>
  <si>
    <t>Weight percent element anhydrous</t>
  </si>
  <si>
    <t>O</t>
  </si>
  <si>
    <t>Mole fraction oxide (anhydrous)</t>
  </si>
  <si>
    <t>Charge</t>
  </si>
  <si>
    <t>Total (anhydrous)</t>
  </si>
  <si>
    <r>
      <t>Predicted zircon saturation temperatures (</t>
    </r>
    <r>
      <rPr>
        <b/>
        <vertAlign val="superscript"/>
        <sz val="11"/>
        <color theme="1"/>
        <rFont val="TimesNewRomanPSMT"/>
      </rPr>
      <t>o</t>
    </r>
    <r>
      <rPr>
        <b/>
        <sz val="11"/>
        <color theme="1"/>
        <rFont val="TimesNewRomanPSMT"/>
      </rPr>
      <t>C)</t>
    </r>
  </si>
  <si>
    <r>
      <t xml:space="preserve">Residuals; </t>
    </r>
    <r>
      <rPr>
        <b/>
        <i/>
        <sz val="11"/>
        <color theme="1"/>
        <rFont val="TimesNewRomanPSMT"/>
      </rPr>
      <t>T</t>
    </r>
    <r>
      <rPr>
        <b/>
        <vertAlign val="subscript"/>
        <sz val="11"/>
        <color theme="1"/>
        <rFont val="TimesNewRomanPSMT"/>
      </rPr>
      <t>res</t>
    </r>
    <r>
      <rPr>
        <b/>
        <sz val="11"/>
        <color theme="1"/>
        <rFont val="TimesNewRomanPSMT"/>
      </rPr>
      <t xml:space="preserve"> (act - pred)</t>
    </r>
  </si>
  <si>
    <r>
      <t>CB22 - B13</t>
    </r>
    <r>
      <rPr>
        <vertAlign val="superscript"/>
        <sz val="11"/>
        <color theme="1"/>
        <rFont val="TimesNewRomanPSMT"/>
      </rPr>
      <t>anhydrous</t>
    </r>
  </si>
  <si>
    <r>
      <t>CB22 - S20b</t>
    </r>
    <r>
      <rPr>
        <vertAlign val="superscript"/>
        <sz val="11"/>
        <color theme="1"/>
        <rFont val="TimesNewRomanPSMT"/>
      </rPr>
      <t>anhydrous</t>
    </r>
  </si>
  <si>
    <r>
      <t xml:space="preserve">CB22 - </t>
    </r>
    <r>
      <rPr>
        <sz val="11"/>
        <color rgb="FFFF0000"/>
        <rFont val="TimesNewRomanPSMT"/>
      </rPr>
      <t>B13</t>
    </r>
    <r>
      <rPr>
        <vertAlign val="superscript"/>
        <sz val="11"/>
        <color rgb="FFFF0000"/>
        <rFont val="TimesNewRomanPSMT"/>
      </rPr>
      <t>hydrous</t>
    </r>
  </si>
  <si>
    <r>
      <t xml:space="preserve">CB22 - </t>
    </r>
    <r>
      <rPr>
        <sz val="11"/>
        <color rgb="FFFF0000"/>
        <rFont val="TimesNewRomanPSMT"/>
      </rPr>
      <t>S20b</t>
    </r>
    <r>
      <rPr>
        <vertAlign val="superscript"/>
        <sz val="11"/>
        <color rgb="FFFF0000"/>
        <rFont val="TimesNewRomanPSMT"/>
      </rPr>
      <t>hydrous</t>
    </r>
  </si>
  <si>
    <r>
      <t xml:space="preserve">Model temperature differences from 750 </t>
    </r>
    <r>
      <rPr>
        <b/>
        <vertAlign val="superscript"/>
        <sz val="11"/>
        <color theme="1"/>
        <rFont val="TimesNewRomanPSMT"/>
      </rPr>
      <t>o</t>
    </r>
    <r>
      <rPr>
        <b/>
        <sz val="11"/>
        <color theme="1"/>
        <rFont val="TimesNewRomanPSMT"/>
      </rPr>
      <t>C</t>
    </r>
  </si>
  <si>
    <r>
      <rPr>
        <sz val="11"/>
        <rFont val="TimesNewRomanPSMT"/>
      </rPr>
      <t>Model</t>
    </r>
    <r>
      <rPr>
        <vertAlign val="superscript"/>
        <sz val="11"/>
        <rFont val="TimesNewRomanPSMT"/>
      </rPr>
      <t>anhydrous</t>
    </r>
    <r>
      <rPr>
        <sz val="11"/>
        <color theme="1"/>
        <rFont val="TimesNewRomanPSMT"/>
      </rPr>
      <t xml:space="preserve"> represents zircon saturation temperatures calculated using </t>
    </r>
    <r>
      <rPr>
        <sz val="11"/>
        <rFont val="TimesNewRomanPSMT"/>
      </rPr>
      <t>M</t>
    </r>
    <r>
      <rPr>
        <vertAlign val="superscript"/>
        <sz val="11"/>
        <rFont val="TimesNewRomanPSMT"/>
      </rPr>
      <t>anhydrous</t>
    </r>
  </si>
  <si>
    <r>
      <t>M</t>
    </r>
    <r>
      <rPr>
        <vertAlign val="superscript"/>
        <sz val="11"/>
        <color theme="1"/>
        <rFont val="TimesNewRomanPSMT"/>
      </rPr>
      <t>anhydrous</t>
    </r>
  </si>
  <si>
    <r>
      <t>Corrigendum to 'A new model for zircon saturation in silicate melts' by LJ Crisp and AJ Berry,</t>
    </r>
    <r>
      <rPr>
        <b/>
        <vertAlign val="superscript"/>
        <sz val="11"/>
        <color theme="1"/>
        <rFont val="TimesNewRomanPSMT"/>
      </rPr>
      <t xml:space="preserve"> </t>
    </r>
    <r>
      <rPr>
        <b/>
        <sz val="11"/>
        <color theme="1"/>
        <rFont val="TimesNewRomanPSMT"/>
      </rPr>
      <t>Research School of Earth Sciences, Australian National University, Canberra, ACT 2601, Australia.</t>
    </r>
  </si>
  <si>
    <t>Unknown</t>
  </si>
  <si>
    <r>
      <rPr>
        <sz val="11"/>
        <color theme="1"/>
        <rFont val="Symbol"/>
        <charset val="2"/>
      </rPr>
      <t xml:space="preserve">s </t>
    </r>
    <r>
      <rPr>
        <sz val="11"/>
        <color theme="1"/>
        <rFont val="TimesNewRomanPSMT"/>
        <family val="2"/>
      </rPr>
      <t>represents uncertainties</t>
    </r>
  </si>
  <si>
    <t>Mole percent element anhydrous</t>
  </si>
  <si>
    <t>Normalised weight percent oxide (anhydrous)</t>
  </si>
  <si>
    <r>
      <t>Inclusion of ZrO</t>
    </r>
    <r>
      <rPr>
        <vertAlign val="subscript"/>
        <sz val="11"/>
        <color rgb="FFFF0000"/>
        <rFont val="TimesNewRomanPSMT"/>
      </rPr>
      <t>2</t>
    </r>
    <r>
      <rPr>
        <sz val="11"/>
        <color rgb="FFFF0000"/>
        <rFont val="TimesNewRomanPSMT"/>
      </rPr>
      <t xml:space="preserve"> wt % in mole fraction calculations</t>
    </r>
  </si>
  <si>
    <t>Source of M value in CB22</t>
  </si>
  <si>
    <t>Keppler (1993); Shao et al. (2020)</t>
  </si>
  <si>
    <r>
      <t>Inclusion of ZrO</t>
    </r>
    <r>
      <rPr>
        <vertAlign val="subscript"/>
        <sz val="11"/>
        <color theme="1"/>
        <rFont val="TimesNewRomanPSMT"/>
      </rPr>
      <t>2</t>
    </r>
    <r>
      <rPr>
        <sz val="11"/>
        <color theme="1"/>
        <rFont val="TimesNewRomanPSMT"/>
        <family val="2"/>
      </rPr>
      <t xml:space="preserve"> and B</t>
    </r>
    <r>
      <rPr>
        <vertAlign val="subscript"/>
        <sz val="11"/>
        <color theme="1"/>
        <rFont val="TimesNewRomanPSMT"/>
      </rPr>
      <t>2</t>
    </r>
    <r>
      <rPr>
        <sz val="11"/>
        <color theme="1"/>
        <rFont val="TimesNewRomanPSMT"/>
        <family val="2"/>
      </rPr>
      <t>O</t>
    </r>
    <r>
      <rPr>
        <vertAlign val="subscript"/>
        <sz val="11"/>
        <color theme="1"/>
        <rFont val="TimesNewRomanPSMT"/>
      </rPr>
      <t>3</t>
    </r>
    <r>
      <rPr>
        <sz val="11"/>
        <color theme="1"/>
        <rFont val="TimesNewRomanPSMT"/>
        <family val="2"/>
      </rPr>
      <t xml:space="preserve"> wt % in mole fraction calculations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</si>
</sst>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0"/>
    <numFmt numFmtId="166" formatCode="0.0"/>
    <numFmt numFmtId="167" formatCode="0.0000"/>
  </numFmts>
  <fonts count="50">
    <font>
      <sz val="11"/>
      <color theme="1"/>
      <name val="TimesNewRomanPSMT"/>
      <family val="2"/>
    </font>
    <font>
      <sz val="11"/>
      <color rgb="FFFF0000"/>
      <name val="TimesNewRomanPSMT"/>
      <family val="2"/>
    </font>
    <font>
      <b/>
      <sz val="11"/>
      <color theme="1"/>
      <name val="TimesNewRomanPSMT"/>
    </font>
    <font>
      <i/>
      <sz val="11"/>
      <color theme="1"/>
      <name val="TimesNewRomanPSMT"/>
    </font>
    <font>
      <b/>
      <i/>
      <sz val="11"/>
      <color theme="1"/>
      <name val="TimesNewRomanPSMT"/>
    </font>
    <font>
      <vertAlign val="subscript"/>
      <sz val="11"/>
      <color theme="1"/>
      <name val="TimesNewRomanPSMT"/>
    </font>
    <font>
      <vertAlign val="subscript"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11"/>
      <color theme="1"/>
      <name val="TimesNewRomanPSMT"/>
    </font>
    <font>
      <sz val="11"/>
      <color rgb="FFFF0000"/>
      <name val="TimesNewRomanPSMT"/>
    </font>
    <font>
      <vertAlign val="superscript"/>
      <sz val="11"/>
      <color rgb="FFFF0000"/>
      <name val="TimesNewRomanPSMT"/>
    </font>
    <font>
      <b/>
      <sz val="11"/>
      <name val="TimesNewRomanPSMT"/>
    </font>
    <font>
      <b/>
      <vertAlign val="superscript"/>
      <sz val="11"/>
      <name val="TimesNewRomanPSMT"/>
    </font>
    <font>
      <sz val="11"/>
      <name val="TimesNewRomanPSMT"/>
    </font>
    <font>
      <vertAlign val="superscript"/>
      <sz val="11"/>
      <name val="TimesNewRomanPSMT"/>
    </font>
    <font>
      <sz val="11"/>
      <name val="TimesNewRomanPSMT"/>
      <family val="2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NewRomanPSMT"/>
    </font>
    <font>
      <i/>
      <sz val="11"/>
      <name val="Times New Roman"/>
      <family val="1"/>
    </font>
    <font>
      <i/>
      <sz val="11"/>
      <color rgb="FF000000"/>
      <name val="Times New Roman"/>
      <family val="1"/>
    </font>
    <font>
      <vertAlign val="superscript"/>
      <sz val="11"/>
      <color theme="1"/>
      <name val="TimesNewRomanPSMT"/>
    </font>
    <font>
      <strike/>
      <sz val="11"/>
      <color theme="1"/>
      <name val="TimesNewRomanPSMT"/>
      <family val="2"/>
    </font>
    <font>
      <strike/>
      <sz val="11"/>
      <color theme="1"/>
      <name val="Times New Roman"/>
      <family val="1"/>
    </font>
    <font>
      <strike/>
      <sz val="11"/>
      <color theme="1"/>
      <name val="TimesNewRomanPSMT"/>
    </font>
    <font>
      <strike/>
      <sz val="11"/>
      <name val="TimesNewRomanPSMT"/>
      <family val="2"/>
    </font>
    <font>
      <strike/>
      <sz val="11"/>
      <color rgb="FFFF0000"/>
      <name val="TimesNewRomanPSMT"/>
      <family val="2"/>
    </font>
    <font>
      <strike/>
      <sz val="11"/>
      <name val="TimesNewRomanPSMT"/>
    </font>
    <font>
      <strike/>
      <sz val="11"/>
      <name val="Times New Roman"/>
      <family val="1"/>
    </font>
    <font>
      <b/>
      <sz val="11"/>
      <color rgb="FF000000"/>
      <name val="Times New Roman"/>
      <family val="1"/>
    </font>
    <font>
      <i/>
      <sz val="11"/>
      <name val="TimesNewRomanPSMT"/>
    </font>
    <font>
      <vertAlign val="subscript"/>
      <sz val="11"/>
      <name val="TimesNewRomanPSMT"/>
    </font>
    <font>
      <sz val="11"/>
      <name val="Symbol"/>
      <charset val="2"/>
    </font>
    <font>
      <i/>
      <sz val="11"/>
      <name val="Symbol"/>
      <charset val="2"/>
    </font>
    <font>
      <vertAlign val="subscript"/>
      <sz val="11"/>
      <name val="Times New Roman"/>
      <family val="1"/>
    </font>
    <font>
      <sz val="12"/>
      <name val="Times New Roman"/>
      <family val="1"/>
    </font>
    <font>
      <sz val="11"/>
      <color theme="1"/>
      <name val="Symbol"/>
      <charset val="2"/>
    </font>
    <font>
      <sz val="11"/>
      <color indexed="8"/>
      <name val="Times New Roman"/>
      <family val="1"/>
    </font>
    <font>
      <b/>
      <sz val="11"/>
      <color theme="1"/>
      <name val="TimesNewRomanPSMT"/>
      <family val="2"/>
    </font>
    <font>
      <b/>
      <vertAlign val="subscript"/>
      <sz val="11"/>
      <color theme="1"/>
      <name val="TimesNewRomanPSMT"/>
    </font>
    <font>
      <sz val="11"/>
      <color theme="1"/>
      <name val="TimesNewRomanPSMT"/>
      <family val="2"/>
      <charset val="2"/>
    </font>
    <font>
      <vertAlign val="subscript"/>
      <sz val="11"/>
      <color rgb="FFFF0000"/>
      <name val="TimesNewRomanPSMT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B5BB"/>
        <bgColor indexed="64"/>
      </patternFill>
    </fill>
    <fill>
      <patternFill patternType="solid">
        <fgColor rgb="FFFFD3D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2" fontId="14" fillId="2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0" fillId="0" borderId="1" xfId="0" applyBorder="1"/>
    <xf numFmtId="0" fontId="9" fillId="2" borderId="0" xfId="0" applyFont="1" applyFill="1" applyAlignment="1">
      <alignment horizontal="center"/>
    </xf>
    <xf numFmtId="0" fontId="0" fillId="2" borderId="0" xfId="0" applyFill="1"/>
    <xf numFmtId="2" fontId="16" fillId="2" borderId="0" xfId="0" applyNumberFormat="1" applyFont="1" applyFill="1" applyAlignment="1">
      <alignment horizontal="center"/>
    </xf>
    <xf numFmtId="2" fontId="13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" fontId="16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16" fillId="0" borderId="0" xfId="0" applyNumberFormat="1" applyFont="1" applyAlignment="1">
      <alignment horizontal="center"/>
    </xf>
    <xf numFmtId="2" fontId="23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2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/>
    <xf numFmtId="2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2" fontId="32" fillId="0" borderId="0" xfId="0" applyNumberFormat="1" applyFont="1" applyAlignment="1">
      <alignment horizontal="center"/>
    </xf>
    <xf numFmtId="2" fontId="33" fillId="0" borderId="0" xfId="0" applyNumberFormat="1" applyFont="1" applyAlignment="1">
      <alignment horizontal="center"/>
    </xf>
    <xf numFmtId="2" fontId="34" fillId="0" borderId="0" xfId="0" applyNumberFormat="1" applyFont="1" applyAlignment="1">
      <alignment horizontal="center"/>
    </xf>
    <xf numFmtId="1" fontId="30" fillId="0" borderId="0" xfId="0" applyNumberFormat="1" applyFont="1" applyAlignment="1">
      <alignment horizontal="center"/>
    </xf>
    <xf numFmtId="1" fontId="32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64" fontId="3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16" fillId="0" borderId="1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40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2" fontId="45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/>
    <xf numFmtId="164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9" fillId="3" borderId="0" xfId="0" applyNumberFormat="1" applyFont="1" applyFill="1" applyAlignment="1">
      <alignment horizontal="center"/>
    </xf>
    <xf numFmtId="1" fontId="24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2" fontId="13" fillId="3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2" fontId="24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2" fontId="27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9" fillId="4" borderId="0" xfId="0" applyNumberFormat="1" applyFont="1" applyFill="1" applyAlignment="1">
      <alignment horizontal="center"/>
    </xf>
    <xf numFmtId="0" fontId="46" fillId="0" borderId="0" xfId="0" applyFont="1" applyAlignment="1">
      <alignment horizontal="center"/>
    </xf>
    <xf numFmtId="2" fontId="46" fillId="0" borderId="0" xfId="0" applyNumberFormat="1" applyFont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/>
    <xf numFmtId="2" fontId="0" fillId="0" borderId="0" xfId="0" applyNumberFormat="1"/>
    <xf numFmtId="164" fontId="23" fillId="2" borderId="0" xfId="0" applyNumberFormat="1" applyFont="1" applyFill="1" applyAlignment="1">
      <alignment horizontal="center"/>
    </xf>
    <xf numFmtId="2" fontId="21" fillId="2" borderId="0" xfId="0" applyNumberFormat="1" applyFont="1" applyFill="1" applyAlignment="1">
      <alignment horizontal="center"/>
    </xf>
    <xf numFmtId="2" fontId="35" fillId="0" borderId="0" xfId="0" applyNumberFormat="1" applyFont="1" applyAlignment="1">
      <alignment horizontal="center"/>
    </xf>
    <xf numFmtId="164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2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8" fillId="0" borderId="0" xfId="0" applyFont="1"/>
    <xf numFmtId="0" fontId="17" fillId="0" borderId="0" xfId="0" applyFont="1"/>
    <xf numFmtId="1" fontId="17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13" fillId="0" borderId="0" xfId="0" applyFont="1" applyFill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[1]ESM3_revised!$AY$13:$AY$638</c:f>
              <c:numCache>
                <c:formatCode>General</c:formatCode>
                <c:ptCount val="626"/>
                <c:pt idx="0">
                  <c:v>1358.731384989803</c:v>
                </c:pt>
                <c:pt idx="1">
                  <c:v>1377.5239334593928</c:v>
                </c:pt>
                <c:pt idx="2">
                  <c:v>1469.2239943794821</c:v>
                </c:pt>
                <c:pt idx="3">
                  <c:v>1434.8689775605799</c:v>
                </c:pt>
                <c:pt idx="4">
                  <c:v>1472.8160844248016</c:v>
                </c:pt>
                <c:pt idx="5">
                  <c:v>1351.6522432815782</c:v>
                </c:pt>
                <c:pt idx="6">
                  <c:v>1373.6274476997316</c:v>
                </c:pt>
                <c:pt idx="7">
                  <c:v>1404.8762429556257</c:v>
                </c:pt>
                <c:pt idx="8">
                  <c:v>1433.6065503667949</c:v>
                </c:pt>
                <c:pt idx="9">
                  <c:v>1389.97520385134</c:v>
                </c:pt>
                <c:pt idx="10">
                  <c:v>1366.2396191276841</c:v>
                </c:pt>
                <c:pt idx="11">
                  <c:v>1352.9313482574087</c:v>
                </c:pt>
                <c:pt idx="12">
                  <c:v>1229.6453135600655</c:v>
                </c:pt>
                <c:pt idx="13">
                  <c:v>1340.2124906603735</c:v>
                </c:pt>
                <c:pt idx="14">
                  <c:v>1386.7238255488353</c:v>
                </c:pt>
                <c:pt idx="15">
                  <c:v>1294.3429073204791</c:v>
                </c:pt>
                <c:pt idx="16">
                  <c:v>1398.620678598166</c:v>
                </c:pt>
                <c:pt idx="17">
                  <c:v>1379.4825152161961</c:v>
                </c:pt>
                <c:pt idx="18">
                  <c:v>1380.0617441607251</c:v>
                </c:pt>
                <c:pt idx="19">
                  <c:v>1379.1745351779812</c:v>
                </c:pt>
                <c:pt idx="20">
                  <c:v>1311.771257578019</c:v>
                </c:pt>
                <c:pt idx="21">
                  <c:v>1371.7715698795005</c:v>
                </c:pt>
                <c:pt idx="22">
                  <c:v>1389.5175257289543</c:v>
                </c:pt>
                <c:pt idx="23">
                  <c:v>1413.209494562112</c:v>
                </c:pt>
                <c:pt idx="24">
                  <c:v>1368.6685197363136</c:v>
                </c:pt>
                <c:pt idx="25">
                  <c:v>1327.1015760551061</c:v>
                </c:pt>
                <c:pt idx="26">
                  <c:v>1316.4237133847896</c:v>
                </c:pt>
                <c:pt idx="27">
                  <c:v>1242.7952609296265</c:v>
                </c:pt>
                <c:pt idx="28">
                  <c:v>1307.1702801924851</c:v>
                </c:pt>
                <c:pt idx="29">
                  <c:v>1289.0992086664996</c:v>
                </c:pt>
                <c:pt idx="30">
                  <c:v>1231.9895811520892</c:v>
                </c:pt>
                <c:pt idx="31">
                  <c:v>1341.1058816532707</c:v>
                </c:pt>
                <c:pt idx="32">
                  <c:v>1259.0368166934888</c:v>
                </c:pt>
                <c:pt idx="33">
                  <c:v>1168.9665684400206</c:v>
                </c:pt>
                <c:pt idx="34">
                  <c:v>1419.3606102235196</c:v>
                </c:pt>
                <c:pt idx="35">
                  <c:v>1265.1993965290853</c:v>
                </c:pt>
                <c:pt idx="36">
                  <c:v>1189.571255113229</c:v>
                </c:pt>
                <c:pt idx="37">
                  <c:v>1339.0569837422681</c:v>
                </c:pt>
                <c:pt idx="38">
                  <c:v>1188.6194829047602</c:v>
                </c:pt>
                <c:pt idx="39">
                  <c:v>1185.0514533497226</c:v>
                </c:pt>
                <c:pt idx="40">
                  <c:v>1273.495515102185</c:v>
                </c:pt>
                <c:pt idx="41">
                  <c:v>1172.5587842097802</c:v>
                </c:pt>
                <c:pt idx="42">
                  <c:v>1120.5248534770285</c:v>
                </c:pt>
                <c:pt idx="43">
                  <c:v>1276.105026833472</c:v>
                </c:pt>
                <c:pt idx="44">
                  <c:v>1075.8366636107069</c:v>
                </c:pt>
                <c:pt idx="45">
                  <c:v>1187.607492062451</c:v>
                </c:pt>
                <c:pt idx="46">
                  <c:v>1290.4672240120744</c:v>
                </c:pt>
                <c:pt idx="47">
                  <c:v>1218.8885011121699</c:v>
                </c:pt>
                <c:pt idx="48">
                  <c:v>1308.4622998243885</c:v>
                </c:pt>
                <c:pt idx="49">
                  <c:v>1249.6817304194328</c:v>
                </c:pt>
                <c:pt idx="50">
                  <c:v>1227.8891163181718</c:v>
                </c:pt>
                <c:pt idx="51">
                  <c:v>1235.088179442306</c:v>
                </c:pt>
                <c:pt idx="52">
                  <c:v>1245.6952413245936</c:v>
                </c:pt>
                <c:pt idx="53">
                  <c:v>1299.1770338514198</c:v>
                </c:pt>
                <c:pt idx="54">
                  <c:v>1253.7374460281726</c:v>
                </c:pt>
                <c:pt idx="55">
                  <c:v>1291.8808067031648</c:v>
                </c:pt>
                <c:pt idx="56">
                  <c:v>1236.5446896505925</c:v>
                </c:pt>
                <c:pt idx="57">
                  <c:v>1341.4296675184996</c:v>
                </c:pt>
                <c:pt idx="58">
                  <c:v>1207.5229154901126</c:v>
                </c:pt>
                <c:pt idx="59">
                  <c:v>1290.8822817754144</c:v>
                </c:pt>
                <c:pt idx="60">
                  <c:v>1348.7148402820089</c:v>
                </c:pt>
                <c:pt idx="61">
                  <c:v>1285.2758061080851</c:v>
                </c:pt>
                <c:pt idx="62">
                  <c:v>1367.1858229172797</c:v>
                </c:pt>
                <c:pt idx="63">
                  <c:v>1392.5712329295798</c:v>
                </c:pt>
                <c:pt idx="64">
                  <c:v>1282.5628425224593</c:v>
                </c:pt>
                <c:pt idx="65">
                  <c:v>1403.4231669389035</c:v>
                </c:pt>
                <c:pt idx="66">
                  <c:v>1367.1368087023629</c:v>
                </c:pt>
                <c:pt idx="67">
                  <c:v>1251.0857316265385</c:v>
                </c:pt>
                <c:pt idx="68">
                  <c:v>1225.5292478985036</c:v>
                </c:pt>
                <c:pt idx="69">
                  <c:v>1247.0246330152781</c:v>
                </c:pt>
                <c:pt idx="70">
                  <c:v>1281.3824067574171</c:v>
                </c:pt>
                <c:pt idx="71">
                  <c:v>1227.7045706869758</c:v>
                </c:pt>
                <c:pt idx="72">
                  <c:v>1197.3020057968354</c:v>
                </c:pt>
                <c:pt idx="73">
                  <c:v>1223.1912994901813</c:v>
                </c:pt>
                <c:pt idx="74">
                  <c:v>1252.1899125323823</c:v>
                </c:pt>
                <c:pt idx="75">
                  <c:v>1245.5808651320199</c:v>
                </c:pt>
                <c:pt idx="76">
                  <c:v>1334.9528065305572</c:v>
                </c:pt>
                <c:pt idx="77">
                  <c:v>1307.7115451745174</c:v>
                </c:pt>
                <c:pt idx="78">
                  <c:v>1405.4057607243474</c:v>
                </c:pt>
                <c:pt idx="79">
                  <c:v>1306.048098772105</c:v>
                </c:pt>
                <c:pt idx="80">
                  <c:v>1356.8177943920959</c:v>
                </c:pt>
                <c:pt idx="81">
                  <c:v>1318.662573988498</c:v>
                </c:pt>
                <c:pt idx="82">
                  <c:v>1231.074145001269</c:v>
                </c:pt>
                <c:pt idx="83">
                  <c:v>1278.3952309740303</c:v>
                </c:pt>
                <c:pt idx="84">
                  <c:v>1383.3131167788981</c:v>
                </c:pt>
                <c:pt idx="85">
                  <c:v>1255.599291310554</c:v>
                </c:pt>
                <c:pt idx="86">
                  <c:v>1159.9148328672604</c:v>
                </c:pt>
                <c:pt idx="87">
                  <c:v>1041.467789373809</c:v>
                </c:pt>
                <c:pt idx="88">
                  <c:v>1127.3963580289164</c:v>
                </c:pt>
                <c:pt idx="89">
                  <c:v>844.29671685750895</c:v>
                </c:pt>
                <c:pt idx="90">
                  <c:v>659.58838890342986</c:v>
                </c:pt>
                <c:pt idx="91">
                  <c:v>995.97597806150088</c:v>
                </c:pt>
                <c:pt idx="92">
                  <c:v>1254.2386397865748</c:v>
                </c:pt>
                <c:pt idx="93">
                  <c:v>1136.3749932301146</c:v>
                </c:pt>
                <c:pt idx="94">
                  <c:v>1118.3251173849865</c:v>
                </c:pt>
                <c:pt idx="95">
                  <c:v>1782.1506579458469</c:v>
                </c:pt>
                <c:pt idx="96">
                  <c:v>1470.8805777758616</c:v>
                </c:pt>
                <c:pt idx="97">
                  <c:v>1227.6561569306757</c:v>
                </c:pt>
                <c:pt idx="98">
                  <c:v>1115.0270845176126</c:v>
                </c:pt>
                <c:pt idx="99">
                  <c:v>1149.23347020907</c:v>
                </c:pt>
                <c:pt idx="100">
                  <c:v>1177.9618925548307</c:v>
                </c:pt>
                <c:pt idx="101">
                  <c:v>1172.6336068301434</c:v>
                </c:pt>
                <c:pt idx="102">
                  <c:v>1310.7995150260556</c:v>
                </c:pt>
                <c:pt idx="103">
                  <c:v>1251.9494628815785</c:v>
                </c:pt>
                <c:pt idx="104">
                  <c:v>1289.5186219878306</c:v>
                </c:pt>
                <c:pt idx="105">
                  <c:v>1220.1297850105918</c:v>
                </c:pt>
                <c:pt idx="106">
                  <c:v>1185.4336206913704</c:v>
                </c:pt>
                <c:pt idx="107">
                  <c:v>1164.67454699512</c:v>
                </c:pt>
                <c:pt idx="108">
                  <c:v>1130.819243287099</c:v>
                </c:pt>
                <c:pt idx="109">
                  <c:v>1128.093275324771</c:v>
                </c:pt>
                <c:pt idx="110">
                  <c:v>1176.1869024584441</c:v>
                </c:pt>
                <c:pt idx="111">
                  <c:v>1246.141261571179</c:v>
                </c:pt>
                <c:pt idx="112">
                  <c:v>1232.9234960328447</c:v>
                </c:pt>
                <c:pt idx="113">
                  <c:v>1229.4759478901747</c:v>
                </c:pt>
                <c:pt idx="114">
                  <c:v>1231.8271352687161</c:v>
                </c:pt>
                <c:pt idx="115">
                  <c:v>1085.9581144331723</c:v>
                </c:pt>
                <c:pt idx="116">
                  <c:v>1167.0607543670678</c:v>
                </c:pt>
                <c:pt idx="117">
                  <c:v>1106.5797782050697</c:v>
                </c:pt>
                <c:pt idx="118">
                  <c:v>1129.2510440740207</c:v>
                </c:pt>
                <c:pt idx="119">
                  <c:v>1111.5430937802778</c:v>
                </c:pt>
                <c:pt idx="120">
                  <c:v>1116.6512593230532</c:v>
                </c:pt>
                <c:pt idx="121">
                  <c:v>1082.0166498413487</c:v>
                </c:pt>
                <c:pt idx="122">
                  <c:v>1137.9284291045312</c:v>
                </c:pt>
                <c:pt idx="123">
                  <c:v>1094.6816701382938</c:v>
                </c:pt>
                <c:pt idx="124">
                  <c:v>1097.4336752970685</c:v>
                </c:pt>
                <c:pt idx="125">
                  <c:v>1062.064608871606</c:v>
                </c:pt>
                <c:pt idx="126">
                  <c:v>1067.0610320858507</c:v>
                </c:pt>
                <c:pt idx="127">
                  <c:v>1054.742185053394</c:v>
                </c:pt>
                <c:pt idx="128">
                  <c:v>973.34756845249603</c:v>
                </c:pt>
                <c:pt idx="129">
                  <c:v>1005.3806521056215</c:v>
                </c:pt>
                <c:pt idx="130">
                  <c:v>1011.7108993912177</c:v>
                </c:pt>
                <c:pt idx="131">
                  <c:v>1036.342475069923</c:v>
                </c:pt>
                <c:pt idx="132">
                  <c:v>996.11088615494646</c:v>
                </c:pt>
                <c:pt idx="133">
                  <c:v>1064.7304416984146</c:v>
                </c:pt>
                <c:pt idx="134">
                  <c:v>1054.6098225286185</c:v>
                </c:pt>
                <c:pt idx="135">
                  <c:v>1002.3087554612403</c:v>
                </c:pt>
                <c:pt idx="136">
                  <c:v>1055.6281658245866</c:v>
                </c:pt>
                <c:pt idx="137">
                  <c:v>968.09256459875382</c:v>
                </c:pt>
                <c:pt idx="138">
                  <c:v>1110.6524461120855</c:v>
                </c:pt>
                <c:pt idx="139">
                  <c:v>1125.0248295421879</c:v>
                </c:pt>
                <c:pt idx="140">
                  <c:v>1154.0682019630533</c:v>
                </c:pt>
                <c:pt idx="141">
                  <c:v>1034.0206447523958</c:v>
                </c:pt>
                <c:pt idx="142">
                  <c:v>924.46982875511389</c:v>
                </c:pt>
                <c:pt idx="143">
                  <c:v>999.6580064251757</c:v>
                </c:pt>
                <c:pt idx="144">
                  <c:v>1168.7838732518107</c:v>
                </c:pt>
                <c:pt idx="145">
                  <c:v>1067.1900777422152</c:v>
                </c:pt>
                <c:pt idx="146">
                  <c:v>1017.3049890381387</c:v>
                </c:pt>
                <c:pt idx="147">
                  <c:v>989.58784885840578</c:v>
                </c:pt>
                <c:pt idx="148">
                  <c:v>1079.1046327399258</c:v>
                </c:pt>
                <c:pt idx="149">
                  <c:v>1033.5576544221335</c:v>
                </c:pt>
                <c:pt idx="150">
                  <c:v>959.23813911608704</c:v>
                </c:pt>
                <c:pt idx="151">
                  <c:v>940.13728864146992</c:v>
                </c:pt>
                <c:pt idx="152">
                  <c:v>1028.8969844806684</c:v>
                </c:pt>
                <c:pt idx="153">
                  <c:v>838.73565761737746</c:v>
                </c:pt>
                <c:pt idx="154">
                  <c:v>918.92037653410102</c:v>
                </c:pt>
                <c:pt idx="155">
                  <c:v>819.42457977859476</c:v>
                </c:pt>
                <c:pt idx="156">
                  <c:v>966.11303396498397</c:v>
                </c:pt>
                <c:pt idx="157">
                  <c:v>933.4252492172925</c:v>
                </c:pt>
                <c:pt idx="158">
                  <c:v>944.08992150987979</c:v>
                </c:pt>
                <c:pt idx="159">
                  <c:v>976.82662779062093</c:v>
                </c:pt>
                <c:pt idx="160">
                  <c:v>925.58414156040863</c:v>
                </c:pt>
                <c:pt idx="161">
                  <c:v>912.31761716352048</c:v>
                </c:pt>
                <c:pt idx="162">
                  <c:v>984.45505731646267</c:v>
                </c:pt>
                <c:pt idx="163">
                  <c:v>920.43057881375285</c:v>
                </c:pt>
                <c:pt idx="164">
                  <c:v>988.64007633636243</c:v>
                </c:pt>
                <c:pt idx="165">
                  <c:v>917.6438497335912</c:v>
                </c:pt>
                <c:pt idx="166">
                  <c:v>864.19733735620525</c:v>
                </c:pt>
                <c:pt idx="167">
                  <c:v>906.91573870225056</c:v>
                </c:pt>
                <c:pt idx="168">
                  <c:v>827.1703889287644</c:v>
                </c:pt>
                <c:pt idx="169">
                  <c:v>895.09178129385486</c:v>
                </c:pt>
                <c:pt idx="170">
                  <c:v>803.16936924593961</c:v>
                </c:pt>
                <c:pt idx="171">
                  <c:v>874.25362520130807</c:v>
                </c:pt>
                <c:pt idx="172">
                  <c:v>822.87444365495185</c:v>
                </c:pt>
                <c:pt idx="173">
                  <c:v>855.93488442169496</c:v>
                </c:pt>
                <c:pt idx="174">
                  <c:v>803.2201901491519</c:v>
                </c:pt>
                <c:pt idx="175">
                  <c:v>850.23525527719039</c:v>
                </c:pt>
                <c:pt idx="176">
                  <c:v>855.56698465331488</c:v>
                </c:pt>
                <c:pt idx="177">
                  <c:v>953.99428725479584</c:v>
                </c:pt>
                <c:pt idx="178">
                  <c:v>1002.7243428386237</c:v>
                </c:pt>
                <c:pt idx="179">
                  <c:v>968.53439613992668</c:v>
                </c:pt>
                <c:pt idx="180">
                  <c:v>868.7967856682892</c:v>
                </c:pt>
                <c:pt idx="181">
                  <c:v>873.42199342738718</c:v>
                </c:pt>
                <c:pt idx="182">
                  <c:v>864.79885674048842</c:v>
                </c:pt>
                <c:pt idx="183">
                  <c:v>753.74496538210155</c:v>
                </c:pt>
                <c:pt idx="184">
                  <c:v>764.55481851205718</c:v>
                </c:pt>
                <c:pt idx="185">
                  <c:v>823.00486835721608</c:v>
                </c:pt>
                <c:pt idx="186">
                  <c:v>789.90836620095297</c:v>
                </c:pt>
                <c:pt idx="187">
                  <c:v>786.26107318332083</c:v>
                </c:pt>
                <c:pt idx="188">
                  <c:v>783.0934789355324</c:v>
                </c:pt>
                <c:pt idx="189">
                  <c:v>802.65611196291638</c:v>
                </c:pt>
                <c:pt idx="190">
                  <c:v>754.37352264340279</c:v>
                </c:pt>
                <c:pt idx="191">
                  <c:v>801.70756285508241</c:v>
                </c:pt>
                <c:pt idx="192">
                  <c:v>775.62044177617713</c:v>
                </c:pt>
                <c:pt idx="193">
                  <c:v>756.00683780500276</c:v>
                </c:pt>
                <c:pt idx="194">
                  <c:v>776.11396596114764</c:v>
                </c:pt>
                <c:pt idx="195">
                  <c:v>797.99315086823754</c:v>
                </c:pt>
                <c:pt idx="196">
                  <c:v>1145.8959937240115</c:v>
                </c:pt>
                <c:pt idx="197">
                  <c:v>1218.0000979619088</c:v>
                </c:pt>
                <c:pt idx="198">
                  <c:v>1354.617454410339</c:v>
                </c:pt>
                <c:pt idx="199">
                  <c:v>1476.0537477900541</c:v>
                </c:pt>
                <c:pt idx="200">
                  <c:v>1134.9175663534236</c:v>
                </c:pt>
                <c:pt idx="201">
                  <c:v>1052.5256798015407</c:v>
                </c:pt>
                <c:pt idx="202">
                  <c:v>1005.4077117531206</c:v>
                </c:pt>
                <c:pt idx="203">
                  <c:v>1001.8466445157233</c:v>
                </c:pt>
                <c:pt idx="204">
                  <c:v>975.20178005467233</c:v>
                </c:pt>
                <c:pt idx="205">
                  <c:v>966.37506002859845</c:v>
                </c:pt>
                <c:pt idx="206">
                  <c:v>933.51739976489284</c:v>
                </c:pt>
                <c:pt idx="207">
                  <c:v>914.75599528918269</c:v>
                </c:pt>
                <c:pt idx="208">
                  <c:v>912.55527642522452</c:v>
                </c:pt>
                <c:pt idx="209">
                  <c:v>892.9288856101291</c:v>
                </c:pt>
                <c:pt idx="210">
                  <c:v>893.44945914130381</c:v>
                </c:pt>
                <c:pt idx="211">
                  <c:v>890.32521254490007</c:v>
                </c:pt>
                <c:pt idx="212">
                  <c:v>886.02637633902918</c:v>
                </c:pt>
                <c:pt idx="213">
                  <c:v>878.153501989407</c:v>
                </c:pt>
                <c:pt idx="214">
                  <c:v>882.71231347364869</c:v>
                </c:pt>
                <c:pt idx="215">
                  <c:v>1248.3592030337763</c:v>
                </c:pt>
                <c:pt idx="216">
                  <c:v>1122.8924128171334</c:v>
                </c:pt>
                <c:pt idx="217">
                  <c:v>1166.3005945152579</c:v>
                </c:pt>
                <c:pt idx="218">
                  <c:v>1250.7393959015205</c:v>
                </c:pt>
                <c:pt idx="219">
                  <c:v>1429.6573826809449</c:v>
                </c:pt>
                <c:pt idx="220">
                  <c:v>1041.5030644195745</c:v>
                </c:pt>
                <c:pt idx="221">
                  <c:v>1073.8544808347729</c:v>
                </c:pt>
                <c:pt idx="222">
                  <c:v>1397.6438040622868</c:v>
                </c:pt>
                <c:pt idx="223">
                  <c:v>1132.3671495350775</c:v>
                </c:pt>
                <c:pt idx="224">
                  <c:v>1186.9473975577673</c:v>
                </c:pt>
                <c:pt idx="225">
                  <c:v>1205.7715796278712</c:v>
                </c:pt>
                <c:pt idx="226">
                  <c:v>1172.7108403677244</c:v>
                </c:pt>
                <c:pt idx="227">
                  <c:v>965.72133280960861</c:v>
                </c:pt>
                <c:pt idx="228">
                  <c:v>968.06014211855904</c:v>
                </c:pt>
                <c:pt idx="229">
                  <c:v>970.07179842563801</c:v>
                </c:pt>
                <c:pt idx="230">
                  <c:v>897.41911997739612</c:v>
                </c:pt>
                <c:pt idx="231">
                  <c:v>1045.9679274102184</c:v>
                </c:pt>
                <c:pt idx="232">
                  <c:v>1036.6556915950007</c:v>
                </c:pt>
                <c:pt idx="233">
                  <c:v>1061.3898679329959</c:v>
                </c:pt>
                <c:pt idx="234">
                  <c:v>995.80735141986133</c:v>
                </c:pt>
                <c:pt idx="235">
                  <c:v>920.69984839292124</c:v>
                </c:pt>
                <c:pt idx="236">
                  <c:v>931.61092735260331</c:v>
                </c:pt>
                <c:pt idx="237">
                  <c:v>952.25587668070784</c:v>
                </c:pt>
                <c:pt idx="238">
                  <c:v>953.64359076134178</c:v>
                </c:pt>
                <c:pt idx="239">
                  <c:v>963.22945984016815</c:v>
                </c:pt>
                <c:pt idx="240">
                  <c:v>887.43704845034767</c:v>
                </c:pt>
                <c:pt idx="241">
                  <c:v>785.99735574474494</c:v>
                </c:pt>
                <c:pt idx="242">
                  <c:v>812.08502538295579</c:v>
                </c:pt>
                <c:pt idx="243">
                  <c:v>856.41900246286832</c:v>
                </c:pt>
                <c:pt idx="244">
                  <c:v>844.65995303723139</c:v>
                </c:pt>
                <c:pt idx="245">
                  <c:v>917.74060758951077</c:v>
                </c:pt>
                <c:pt idx="246">
                  <c:v>878.12570413032131</c:v>
                </c:pt>
                <c:pt idx="247">
                  <c:v>868.81697472025212</c:v>
                </c:pt>
                <c:pt idx="248">
                  <c:v>818.3920234421953</c:v>
                </c:pt>
                <c:pt idx="249">
                  <c:v>807.34688556192282</c:v>
                </c:pt>
                <c:pt idx="250">
                  <c:v>838.43249491773668</c:v>
                </c:pt>
                <c:pt idx="251">
                  <c:v>1032.3567503681775</c:v>
                </c:pt>
                <c:pt idx="252">
                  <c:v>1020.6480385507684</c:v>
                </c:pt>
                <c:pt idx="253">
                  <c:v>1009.3974339468848</c:v>
                </c:pt>
                <c:pt idx="254">
                  <c:v>1057.133422760282</c:v>
                </c:pt>
                <c:pt idx="255">
                  <c:v>1054.2873579333659</c:v>
                </c:pt>
                <c:pt idx="256">
                  <c:v>1345.0412599993124</c:v>
                </c:pt>
                <c:pt idx="257">
                  <c:v>1320.8641444679422</c:v>
                </c:pt>
                <c:pt idx="258">
                  <c:v>1300.1481020725175</c:v>
                </c:pt>
                <c:pt idx="259">
                  <c:v>1309.7387607717947</c:v>
                </c:pt>
                <c:pt idx="260">
                  <c:v>1298.5065670509275</c:v>
                </c:pt>
                <c:pt idx="261">
                  <c:v>1304.0454447383606</c:v>
                </c:pt>
                <c:pt idx="262">
                  <c:v>1287.4897015228657</c:v>
                </c:pt>
                <c:pt idx="263">
                  <c:v>722.12464594046605</c:v>
                </c:pt>
                <c:pt idx="264">
                  <c:v>691.94300004466368</c:v>
                </c:pt>
                <c:pt idx="265">
                  <c:v>810.86122333857975</c:v>
                </c:pt>
                <c:pt idx="266">
                  <c:v>851.56425090469725</c:v>
                </c:pt>
                <c:pt idx="267">
                  <c:v>1006.1508260478799</c:v>
                </c:pt>
                <c:pt idx="268">
                  <c:v>873.82959164134854</c:v>
                </c:pt>
                <c:pt idx="269">
                  <c:v>1184.6154286464953</c:v>
                </c:pt>
                <c:pt idx="270">
                  <c:v>959.27200712642389</c:v>
                </c:pt>
                <c:pt idx="271">
                  <c:v>943.96805792304053</c:v>
                </c:pt>
                <c:pt idx="272">
                  <c:v>1071.8328668004208</c:v>
                </c:pt>
                <c:pt idx="273">
                  <c:v>1128.766596909091</c:v>
                </c:pt>
                <c:pt idx="274">
                  <c:v>1110.0438480778689</c:v>
                </c:pt>
                <c:pt idx="275">
                  <c:v>1086.8304384776461</c:v>
                </c:pt>
                <c:pt idx="276">
                  <c:v>1129.8458440083787</c:v>
                </c:pt>
                <c:pt idx="277">
                  <c:v>1362.5091598699844</c:v>
                </c:pt>
                <c:pt idx="278">
                  <c:v>1363.1109270437732</c:v>
                </c:pt>
                <c:pt idx="279">
                  <c:v>965.86988312318203</c:v>
                </c:pt>
                <c:pt idx="280">
                  <c:v>1026.2343657063814</c:v>
                </c:pt>
                <c:pt idx="281">
                  <c:v>1110.3549918263748</c:v>
                </c:pt>
                <c:pt idx="282">
                  <c:v>1099.4694042224887</c:v>
                </c:pt>
                <c:pt idx="283">
                  <c:v>1209.2229940221634</c:v>
                </c:pt>
                <c:pt idx="284">
                  <c:v>1298.0337859118029</c:v>
                </c:pt>
                <c:pt idx="285">
                  <c:v>1212.3815522819921</c:v>
                </c:pt>
                <c:pt idx="286">
                  <c:v>966.32518644623542</c:v>
                </c:pt>
                <c:pt idx="287">
                  <c:v>988.58031220843941</c:v>
                </c:pt>
                <c:pt idx="288">
                  <c:v>1130.7831588828512</c:v>
                </c:pt>
                <c:pt idx="289">
                  <c:v>1133.1578453538639</c:v>
                </c:pt>
                <c:pt idx="290">
                  <c:v>1351.4000916194846</c:v>
                </c:pt>
                <c:pt idx="291">
                  <c:v>1333.9821190389857</c:v>
                </c:pt>
                <c:pt idx="292">
                  <c:v>1032.7115659796141</c:v>
                </c:pt>
                <c:pt idx="293">
                  <c:v>1039.4978230275301</c:v>
                </c:pt>
                <c:pt idx="294">
                  <c:v>1066.9105131703418</c:v>
                </c:pt>
                <c:pt idx="295">
                  <c:v>1282.1406267719653</c:v>
                </c:pt>
                <c:pt idx="296">
                  <c:v>1256.8655542085551</c:v>
                </c:pt>
                <c:pt idx="297">
                  <c:v>1265.3949323005099</c:v>
                </c:pt>
                <c:pt idx="298">
                  <c:v>965.58826414651799</c:v>
                </c:pt>
                <c:pt idx="299">
                  <c:v>965.12200160990074</c:v>
                </c:pt>
                <c:pt idx="300">
                  <c:v>1064.591455654584</c:v>
                </c:pt>
                <c:pt idx="301">
                  <c:v>1134.6524935037799</c:v>
                </c:pt>
                <c:pt idx="302">
                  <c:v>1358.8579898132296</c:v>
                </c:pt>
                <c:pt idx="303">
                  <c:v>1322.5382838642913</c:v>
                </c:pt>
                <c:pt idx="304">
                  <c:v>967.01781001067638</c:v>
                </c:pt>
                <c:pt idx="305">
                  <c:v>1087.613887734165</c:v>
                </c:pt>
                <c:pt idx="306">
                  <c:v>1065.9802664822262</c:v>
                </c:pt>
                <c:pt idx="307">
                  <c:v>1141.8665973795578</c:v>
                </c:pt>
                <c:pt idx="308">
                  <c:v>1342.5314274762538</c:v>
                </c:pt>
                <c:pt idx="309">
                  <c:v>1285.4575454776816</c:v>
                </c:pt>
                <c:pt idx="310">
                  <c:v>967.53257471281313</c:v>
                </c:pt>
                <c:pt idx="311">
                  <c:v>1109.148355759278</c:v>
                </c:pt>
                <c:pt idx="312">
                  <c:v>1114.2960673401808</c:v>
                </c:pt>
                <c:pt idx="313">
                  <c:v>1367.4770399084298</c:v>
                </c:pt>
                <c:pt idx="314">
                  <c:v>1387.2118269134064</c:v>
                </c:pt>
                <c:pt idx="315">
                  <c:v>1200.8505249033819</c:v>
                </c:pt>
                <c:pt idx="316">
                  <c:v>1071.3540544894158</c:v>
                </c:pt>
                <c:pt idx="317">
                  <c:v>970.24024177557635</c:v>
                </c:pt>
                <c:pt idx="318">
                  <c:v>979.17628180159318</c:v>
                </c:pt>
                <c:pt idx="319">
                  <c:v>869.95395300812629</c:v>
                </c:pt>
                <c:pt idx="320">
                  <c:v>1054.5029543110425</c:v>
                </c:pt>
                <c:pt idx="321">
                  <c:v>1060.1031572222907</c:v>
                </c:pt>
                <c:pt idx="322">
                  <c:v>1060.1031572222907</c:v>
                </c:pt>
                <c:pt idx="323">
                  <c:v>1070.7906688934349</c:v>
                </c:pt>
                <c:pt idx="324">
                  <c:v>724.56135220698786</c:v>
                </c:pt>
                <c:pt idx="325">
                  <c:v>753.84072956579621</c:v>
                </c:pt>
                <c:pt idx="326">
                  <c:v>776.02765076232686</c:v>
                </c:pt>
                <c:pt idx="327">
                  <c:v>747.30240551897919</c:v>
                </c:pt>
                <c:pt idx="328">
                  <c:v>780.52205112977344</c:v>
                </c:pt>
                <c:pt idx="329">
                  <c:v>797.95788433054349</c:v>
                </c:pt>
                <c:pt idx="330">
                  <c:v>892.39687545923903</c:v>
                </c:pt>
                <c:pt idx="331">
                  <c:v>815.84478948847618</c:v>
                </c:pt>
                <c:pt idx="332">
                  <c:v>901.41449791056789</c:v>
                </c:pt>
                <c:pt idx="333">
                  <c:v>877.53114636603027</c:v>
                </c:pt>
                <c:pt idx="334">
                  <c:v>940.18503146807257</c:v>
                </c:pt>
                <c:pt idx="335">
                  <c:v>971.88383803088436</c:v>
                </c:pt>
                <c:pt idx="336">
                  <c:v>897.56826499850922</c:v>
                </c:pt>
                <c:pt idx="337">
                  <c:v>984.42851762511327</c:v>
                </c:pt>
                <c:pt idx="338">
                  <c:v>1019.5063834674709</c:v>
                </c:pt>
                <c:pt idx="339">
                  <c:v>1177.8415491056505</c:v>
                </c:pt>
                <c:pt idx="340">
                  <c:v>1158.6877916420124</c:v>
                </c:pt>
                <c:pt idx="341">
                  <c:v>1033.6738326236186</c:v>
                </c:pt>
                <c:pt idx="342">
                  <c:v>1064.2491990035651</c:v>
                </c:pt>
                <c:pt idx="343">
                  <c:v>874.85990061225493</c:v>
                </c:pt>
                <c:pt idx="344">
                  <c:v>1071.2330168134756</c:v>
                </c:pt>
                <c:pt idx="345">
                  <c:v>1233.9480336561551</c:v>
                </c:pt>
                <c:pt idx="346">
                  <c:v>1312.340822136628</c:v>
                </c:pt>
                <c:pt idx="347">
                  <c:v>1196.988572952848</c:v>
                </c:pt>
                <c:pt idx="348">
                  <c:v>1035.9414230740404</c:v>
                </c:pt>
                <c:pt idx="349">
                  <c:v>1057.4120992248506</c:v>
                </c:pt>
                <c:pt idx="350">
                  <c:v>977.56500092689998</c:v>
                </c:pt>
                <c:pt idx="351">
                  <c:v>978.41906065238936</c:v>
                </c:pt>
                <c:pt idx="352">
                  <c:v>1310.629752214807</c:v>
                </c:pt>
                <c:pt idx="353">
                  <c:v>1229.5840808876299</c:v>
                </c:pt>
                <c:pt idx="354">
                  <c:v>1083.444215877237</c:v>
                </c:pt>
                <c:pt idx="355">
                  <c:v>1033.585221813034</c:v>
                </c:pt>
                <c:pt idx="356">
                  <c:v>947.87277338082231</c:v>
                </c:pt>
                <c:pt idx="357">
                  <c:v>932.63644083425334</c:v>
                </c:pt>
                <c:pt idx="358">
                  <c:v>1363.3333678171177</c:v>
                </c:pt>
                <c:pt idx="359">
                  <c:v>1308.4605313023915</c:v>
                </c:pt>
                <c:pt idx="360">
                  <c:v>1025.0997672342187</c:v>
                </c:pt>
                <c:pt idx="361">
                  <c:v>1041.6577539228083</c:v>
                </c:pt>
                <c:pt idx="362">
                  <c:v>1162.2898526241595</c:v>
                </c:pt>
                <c:pt idx="363">
                  <c:v>739.93933998743466</c:v>
                </c:pt>
                <c:pt idx="364">
                  <c:v>764.71073619600975</c:v>
                </c:pt>
                <c:pt idx="365">
                  <c:v>798.18770261311261</c:v>
                </c:pt>
                <c:pt idx="366">
                  <c:v>714.74221514100498</c:v>
                </c:pt>
                <c:pt idx="367">
                  <c:v>936.01326039387322</c:v>
                </c:pt>
                <c:pt idx="368">
                  <c:v>948.96755412944776</c:v>
                </c:pt>
                <c:pt idx="369">
                  <c:v>1104.2406717339443</c:v>
                </c:pt>
                <c:pt idx="370">
                  <c:v>1089.4784321270961</c:v>
                </c:pt>
                <c:pt idx="371">
                  <c:v>1216.3124769186431</c:v>
                </c:pt>
                <c:pt idx="372">
                  <c:v>1201.6730601831816</c:v>
                </c:pt>
                <c:pt idx="373">
                  <c:v>1294.5416926620003</c:v>
                </c:pt>
                <c:pt idx="374">
                  <c:v>1403.0635367678824</c:v>
                </c:pt>
                <c:pt idx="375">
                  <c:v>1312.7946713935714</c:v>
                </c:pt>
                <c:pt idx="376">
                  <c:v>1191.6897239713201</c:v>
                </c:pt>
                <c:pt idx="377">
                  <c:v>1335.8630768112732</c:v>
                </c:pt>
                <c:pt idx="378">
                  <c:v>1360.4051687978845</c:v>
                </c:pt>
                <c:pt idx="379">
                  <c:v>1392.5393289878587</c:v>
                </c:pt>
                <c:pt idx="380">
                  <c:v>1357.2322764020116</c:v>
                </c:pt>
                <c:pt idx="381">
                  <c:v>1014.2741904565046</c:v>
                </c:pt>
                <c:pt idx="382">
                  <c:v>1176.3348049520469</c:v>
                </c:pt>
                <c:pt idx="383">
                  <c:v>1039.5994244235942</c:v>
                </c:pt>
                <c:pt idx="384">
                  <c:v>1294.7496986315314</c:v>
                </c:pt>
                <c:pt idx="385">
                  <c:v>1305.2393953592923</c:v>
                </c:pt>
                <c:pt idx="386">
                  <c:v>857.81082693960707</c:v>
                </c:pt>
                <c:pt idx="387">
                  <c:v>940.70885608832305</c:v>
                </c:pt>
                <c:pt idx="388">
                  <c:v>932.20425654371547</c:v>
                </c:pt>
                <c:pt idx="389">
                  <c:v>939.43351204937676</c:v>
                </c:pt>
                <c:pt idx="390">
                  <c:v>950.21001165146799</c:v>
                </c:pt>
                <c:pt idx="391">
                  <c:v>938.89442063965294</c:v>
                </c:pt>
                <c:pt idx="392">
                  <c:v>974.36105939397157</c:v>
                </c:pt>
                <c:pt idx="393">
                  <c:v>979.24663119249044</c:v>
                </c:pt>
                <c:pt idx="394">
                  <c:v>950.78862921397968</c:v>
                </c:pt>
                <c:pt idx="395">
                  <c:v>938.84628983888888</c:v>
                </c:pt>
                <c:pt idx="396">
                  <c:v>969.71099536881957</c:v>
                </c:pt>
                <c:pt idx="397">
                  <c:v>1012.8452486437686</c:v>
                </c:pt>
                <c:pt idx="398">
                  <c:v>970.33710743141523</c:v>
                </c:pt>
                <c:pt idx="399">
                  <c:v>1003.1591413898118</c:v>
                </c:pt>
                <c:pt idx="400">
                  <c:v>1002.1887026225606</c:v>
                </c:pt>
                <c:pt idx="401">
                  <c:v>1081.5547323421447</c:v>
                </c:pt>
                <c:pt idx="402">
                  <c:v>967.06893850553411</c:v>
                </c:pt>
                <c:pt idx="403">
                  <c:v>1012.7057992232417</c:v>
                </c:pt>
                <c:pt idx="404">
                  <c:v>1038.4092234364973</c:v>
                </c:pt>
                <c:pt idx="405">
                  <c:v>1098.0394001338038</c:v>
                </c:pt>
                <c:pt idx="406">
                  <c:v>1122.154595583776</c:v>
                </c:pt>
                <c:pt idx="407">
                  <c:v>1265.110053353493</c:v>
                </c:pt>
                <c:pt idx="408">
                  <c:v>1402.0660065350075</c:v>
                </c:pt>
                <c:pt idx="409">
                  <c:v>1373.8032701013972</c:v>
                </c:pt>
                <c:pt idx="410">
                  <c:v>1439.8634198768953</c:v>
                </c:pt>
                <c:pt idx="411">
                  <c:v>1242.8962523721902</c:v>
                </c:pt>
                <c:pt idx="412">
                  <c:v>1262.0519878699749</c:v>
                </c:pt>
                <c:pt idx="413">
                  <c:v>1258.8289925236272</c:v>
                </c:pt>
                <c:pt idx="414">
                  <c:v>1247.0181936550855</c:v>
                </c:pt>
                <c:pt idx="415">
                  <c:v>1131.876167233653</c:v>
                </c:pt>
                <c:pt idx="416">
                  <c:v>1124.2709943896571</c:v>
                </c:pt>
                <c:pt idx="417">
                  <c:v>1188.3430003738624</c:v>
                </c:pt>
                <c:pt idx="418">
                  <c:v>1213.6427680332836</c:v>
                </c:pt>
                <c:pt idx="419">
                  <c:v>1172.4191462603183</c:v>
                </c:pt>
                <c:pt idx="420">
                  <c:v>1098.9920909905029</c:v>
                </c:pt>
                <c:pt idx="421">
                  <c:v>1077.4351396465854</c:v>
                </c:pt>
                <c:pt idx="422">
                  <c:v>1040.271226895889</c:v>
                </c:pt>
                <c:pt idx="423">
                  <c:v>1245.6695403930969</c:v>
                </c:pt>
                <c:pt idx="424">
                  <c:v>1262.9331693745739</c:v>
                </c:pt>
                <c:pt idx="425">
                  <c:v>1294.3638020396822</c:v>
                </c:pt>
                <c:pt idx="426">
                  <c:v>1148.567572828734</c:v>
                </c:pt>
                <c:pt idx="427">
                  <c:v>1207.3123774477108</c:v>
                </c:pt>
                <c:pt idx="428">
                  <c:v>1068.8245339766506</c:v>
                </c:pt>
                <c:pt idx="429">
                  <c:v>1046.8202311574155</c:v>
                </c:pt>
                <c:pt idx="430">
                  <c:v>1107.965561103342</c:v>
                </c:pt>
                <c:pt idx="431">
                  <c:v>1245.2965874204899</c:v>
                </c:pt>
                <c:pt idx="432">
                  <c:v>1246.8740045950985</c:v>
                </c:pt>
                <c:pt idx="433">
                  <c:v>1270.7413341594995</c:v>
                </c:pt>
                <c:pt idx="434">
                  <c:v>1269.4739630935449</c:v>
                </c:pt>
                <c:pt idx="435">
                  <c:v>1135.1354191285827</c:v>
                </c:pt>
                <c:pt idx="436">
                  <c:v>1127.0264745915733</c:v>
                </c:pt>
                <c:pt idx="437">
                  <c:v>1137.9102112914827</c:v>
                </c:pt>
                <c:pt idx="438">
                  <c:v>1154.0369197707844</c:v>
                </c:pt>
                <c:pt idx="439">
                  <c:v>1079.2187062283156</c:v>
                </c:pt>
                <c:pt idx="440">
                  <c:v>1065.5430819251915</c:v>
                </c:pt>
                <c:pt idx="441">
                  <c:v>1170.8414860462831</c:v>
                </c:pt>
                <c:pt idx="442">
                  <c:v>1239.2126966481665</c:v>
                </c:pt>
                <c:pt idx="443">
                  <c:v>973.76743413168447</c:v>
                </c:pt>
                <c:pt idx="444">
                  <c:v>977.18744361005838</c:v>
                </c:pt>
                <c:pt idx="445">
                  <c:v>921.92380827866464</c:v>
                </c:pt>
                <c:pt idx="446">
                  <c:v>923.21781895547883</c:v>
                </c:pt>
                <c:pt idx="447">
                  <c:v>867.25481039707006</c:v>
                </c:pt>
                <c:pt idx="448">
                  <c:v>859.4704147700927</c:v>
                </c:pt>
                <c:pt idx="449">
                  <c:v>897.62919596590859</c:v>
                </c:pt>
                <c:pt idx="450">
                  <c:v>925.12711351296298</c:v>
                </c:pt>
                <c:pt idx="451">
                  <c:v>860.70814592661509</c:v>
                </c:pt>
                <c:pt idx="452">
                  <c:v>839.08178231213992</c:v>
                </c:pt>
                <c:pt idx="453">
                  <c:v>869.92332257442126</c:v>
                </c:pt>
                <c:pt idx="454">
                  <c:v>825.93059903135804</c:v>
                </c:pt>
                <c:pt idx="455">
                  <c:v>787.54427840691596</c:v>
                </c:pt>
                <c:pt idx="456">
                  <c:v>934.52910048252693</c:v>
                </c:pt>
                <c:pt idx="457">
                  <c:v>973.21989116451732</c:v>
                </c:pt>
                <c:pt idx="458">
                  <c:v>997.17996023412002</c:v>
                </c:pt>
                <c:pt idx="459">
                  <c:v>976.28358548637129</c:v>
                </c:pt>
                <c:pt idx="460">
                  <c:v>1106.0593665025638</c:v>
                </c:pt>
                <c:pt idx="461">
                  <c:v>1077.6344498425099</c:v>
                </c:pt>
                <c:pt idx="462">
                  <c:v>1103.1334437846756</c:v>
                </c:pt>
                <c:pt idx="463">
                  <c:v>1094.7535531180013</c:v>
                </c:pt>
                <c:pt idx="464">
                  <c:v>1049.2268662666208</c:v>
                </c:pt>
                <c:pt idx="465">
                  <c:v>1073.3378140958378</c:v>
                </c:pt>
                <c:pt idx="466">
                  <c:v>1062.9395677515845</c:v>
                </c:pt>
                <c:pt idx="467">
                  <c:v>1149.7033101593001</c:v>
                </c:pt>
                <c:pt idx="468">
                  <c:v>1140.8614079015692</c:v>
                </c:pt>
                <c:pt idx="469">
                  <c:v>1106.1084621140371</c:v>
                </c:pt>
                <c:pt idx="470">
                  <c:v>1618.4389801877187</c:v>
                </c:pt>
                <c:pt idx="471">
                  <c:v>1334.5123078592092</c:v>
                </c:pt>
                <c:pt idx="472">
                  <c:v>1092.5741032525971</c:v>
                </c:pt>
                <c:pt idx="473">
                  <c:v>1293.6083776522903</c:v>
                </c:pt>
                <c:pt idx="474">
                  <c:v>1087.08116101221</c:v>
                </c:pt>
                <c:pt idx="475">
                  <c:v>1253.0625726937828</c:v>
                </c:pt>
                <c:pt idx="476">
                  <c:v>1500.1389833725466</c:v>
                </c:pt>
                <c:pt idx="477">
                  <c:v>1253.0625726937828</c:v>
                </c:pt>
                <c:pt idx="478">
                  <c:v>1070.3985989515982</c:v>
                </c:pt>
                <c:pt idx="479">
                  <c:v>1392.4133324323859</c:v>
                </c:pt>
                <c:pt idx="480">
                  <c:v>1023.5594545704596</c:v>
                </c:pt>
                <c:pt idx="481">
                  <c:v>1125.2777450055962</c:v>
                </c:pt>
                <c:pt idx="482">
                  <c:v>1324.1920866386595</c:v>
                </c:pt>
                <c:pt idx="483">
                  <c:v>965.34655985708287</c:v>
                </c:pt>
                <c:pt idx="484">
                  <c:v>1320.8452672389153</c:v>
                </c:pt>
                <c:pt idx="485">
                  <c:v>1215.4371768304031</c:v>
                </c:pt>
                <c:pt idx="486">
                  <c:v>1136.2883925101935</c:v>
                </c:pt>
                <c:pt idx="487">
                  <c:v>928.27365150660103</c:v>
                </c:pt>
                <c:pt idx="488">
                  <c:v>1434.1304102810552</c:v>
                </c:pt>
                <c:pt idx="489">
                  <c:v>1301.6484112121573</c:v>
                </c:pt>
                <c:pt idx="490">
                  <c:v>1179.3373802541826</c:v>
                </c:pt>
                <c:pt idx="491">
                  <c:v>1189.1517645583629</c:v>
                </c:pt>
                <c:pt idx="492">
                  <c:v>1195.8894066463777</c:v>
                </c:pt>
                <c:pt idx="493">
                  <c:v>1260.5933597961362</c:v>
                </c:pt>
                <c:pt idx="494">
                  <c:v>1312.2732765344326</c:v>
                </c:pt>
                <c:pt idx="495">
                  <c:v>1320.0403773019348</c:v>
                </c:pt>
                <c:pt idx="497">
                  <c:v>1229.7383050347353</c:v>
                </c:pt>
                <c:pt idx="498">
                  <c:v>1204.3346739338433</c:v>
                </c:pt>
                <c:pt idx="501">
                  <c:v>1247.6783221370974</c:v>
                </c:pt>
                <c:pt idx="502">
                  <c:v>1262.8651139500532</c:v>
                </c:pt>
                <c:pt idx="503">
                  <c:v>1277.4503073068518</c:v>
                </c:pt>
                <c:pt idx="505">
                  <c:v>1175.2424876761893</c:v>
                </c:pt>
                <c:pt idx="507">
                  <c:v>1076.7743300402694</c:v>
                </c:pt>
                <c:pt idx="508">
                  <c:v>1099.1006724880119</c:v>
                </c:pt>
                <c:pt idx="509">
                  <c:v>1337.3438859993562</c:v>
                </c:pt>
                <c:pt idx="511">
                  <c:v>987.05544753837103</c:v>
                </c:pt>
                <c:pt idx="512">
                  <c:v>1344.4403737031726</c:v>
                </c:pt>
                <c:pt idx="515">
                  <c:v>1383.8770989104867</c:v>
                </c:pt>
                <c:pt idx="517">
                  <c:v>1476.0300129525115</c:v>
                </c:pt>
                <c:pt idx="518">
                  <c:v>1406.9083294475827</c:v>
                </c:pt>
                <c:pt idx="519">
                  <c:v>1125.2645240617783</c:v>
                </c:pt>
                <c:pt idx="521">
                  <c:v>1166.4535443849363</c:v>
                </c:pt>
                <c:pt idx="522">
                  <c:v>1561.8108873553947</c:v>
                </c:pt>
                <c:pt idx="523">
                  <c:v>1292.1867138720952</c:v>
                </c:pt>
                <c:pt idx="524">
                  <c:v>1264.6868027362696</c:v>
                </c:pt>
                <c:pt idx="525">
                  <c:v>1356.6289713307017</c:v>
                </c:pt>
                <c:pt idx="526">
                  <c:v>1354.3769262150661</c:v>
                </c:pt>
                <c:pt idx="527">
                  <c:v>1175.6793618083566</c:v>
                </c:pt>
                <c:pt idx="528">
                  <c:v>1079.2464868919637</c:v>
                </c:pt>
                <c:pt idx="529">
                  <c:v>1228.6552062427736</c:v>
                </c:pt>
                <c:pt idx="530">
                  <c:v>1212.1179507128863</c:v>
                </c:pt>
                <c:pt idx="531">
                  <c:v>1287.1380057476888</c:v>
                </c:pt>
                <c:pt idx="532">
                  <c:v>1335.0409269185845</c:v>
                </c:pt>
                <c:pt idx="533">
                  <c:v>1324.4149327573764</c:v>
                </c:pt>
                <c:pt idx="534">
                  <c:v>1305.5628994398908</c:v>
                </c:pt>
                <c:pt idx="535">
                  <c:v>1165.6307450227823</c:v>
                </c:pt>
                <c:pt idx="536">
                  <c:v>1111.2027881076667</c:v>
                </c:pt>
                <c:pt idx="537">
                  <c:v>1220.8746534440268</c:v>
                </c:pt>
                <c:pt idx="538">
                  <c:v>1215.3424780682542</c:v>
                </c:pt>
                <c:pt idx="539">
                  <c:v>1217.2773617178807</c:v>
                </c:pt>
                <c:pt idx="540">
                  <c:v>1230.933524933359</c:v>
                </c:pt>
                <c:pt idx="541">
                  <c:v>1212.6136597997418</c:v>
                </c:pt>
                <c:pt idx="542">
                  <c:v>1218.5212372020358</c:v>
                </c:pt>
                <c:pt idx="543">
                  <c:v>1208.4669001496168</c:v>
                </c:pt>
                <c:pt idx="544">
                  <c:v>1320.2986750322218</c:v>
                </c:pt>
                <c:pt idx="545">
                  <c:v>1318.2495891498484</c:v>
                </c:pt>
                <c:pt idx="546">
                  <c:v>1296.3603119168511</c:v>
                </c:pt>
                <c:pt idx="547">
                  <c:v>1303.3800692741272</c:v>
                </c:pt>
                <c:pt idx="548">
                  <c:v>1279.0130208989251</c:v>
                </c:pt>
                <c:pt idx="549">
                  <c:v>1279.1384969511855</c:v>
                </c:pt>
                <c:pt idx="550">
                  <c:v>1274.1092720306219</c:v>
                </c:pt>
                <c:pt idx="551">
                  <c:v>1271.0638432174605</c:v>
                </c:pt>
                <c:pt idx="552">
                  <c:v>1272.3910569526824</c:v>
                </c:pt>
                <c:pt idx="553">
                  <c:v>1279.1572371907207</c:v>
                </c:pt>
                <c:pt idx="554">
                  <c:v>1289.2457905636547</c:v>
                </c:pt>
                <c:pt idx="555">
                  <c:v>1184.4379239448986</c:v>
                </c:pt>
                <c:pt idx="556">
                  <c:v>1180.7805396993383</c:v>
                </c:pt>
                <c:pt idx="557">
                  <c:v>1187.7925710586803</c:v>
                </c:pt>
                <c:pt idx="558">
                  <c:v>973.61665301396124</c:v>
                </c:pt>
                <c:pt idx="559">
                  <c:v>977.30141820891572</c:v>
                </c:pt>
                <c:pt idx="560">
                  <c:v>945.78655516035678</c:v>
                </c:pt>
                <c:pt idx="561">
                  <c:v>916.80584113880559</c:v>
                </c:pt>
                <c:pt idx="562">
                  <c:v>881.52698221373907</c:v>
                </c:pt>
                <c:pt idx="563">
                  <c:v>842.42515969117585</c:v>
                </c:pt>
                <c:pt idx="564">
                  <c:v>787.35743746952267</c:v>
                </c:pt>
                <c:pt idx="565">
                  <c:v>749.40954158231591</c:v>
                </c:pt>
                <c:pt idx="566">
                  <c:v>1121.3680010519995</c:v>
                </c:pt>
                <c:pt idx="567">
                  <c:v>1036.1253156340483</c:v>
                </c:pt>
                <c:pt idx="568">
                  <c:v>1170.3729582050366</c:v>
                </c:pt>
                <c:pt idx="569">
                  <c:v>1050.2622956399039</c:v>
                </c:pt>
                <c:pt idx="570">
                  <c:v>1037.4982476870998</c:v>
                </c:pt>
                <c:pt idx="571">
                  <c:v>1119.1164413209899</c:v>
                </c:pt>
                <c:pt idx="572">
                  <c:v>1069.4132319033067</c:v>
                </c:pt>
                <c:pt idx="573">
                  <c:v>1172.2799878196363</c:v>
                </c:pt>
                <c:pt idx="574">
                  <c:v>1175.8321665637407</c:v>
                </c:pt>
                <c:pt idx="575">
                  <c:v>1114.7046876396457</c:v>
                </c:pt>
                <c:pt idx="576">
                  <c:v>1080.8250364402138</c:v>
                </c:pt>
                <c:pt idx="577">
                  <c:v>1112.1538609117456</c:v>
                </c:pt>
                <c:pt idx="578">
                  <c:v>1061.3840488815952</c:v>
                </c:pt>
                <c:pt idx="579">
                  <c:v>1013.3232481665375</c:v>
                </c:pt>
                <c:pt idx="580">
                  <c:v>1085.3319502120003</c:v>
                </c:pt>
                <c:pt idx="581">
                  <c:v>1011.9536260130296</c:v>
                </c:pt>
                <c:pt idx="582">
                  <c:v>1038.0347465388945</c:v>
                </c:pt>
                <c:pt idx="583">
                  <c:v>1021.2735342048829</c:v>
                </c:pt>
                <c:pt idx="584">
                  <c:v>1151.0028806816713</c:v>
                </c:pt>
                <c:pt idx="585">
                  <c:v>1129.7086994490953</c:v>
                </c:pt>
                <c:pt idx="586">
                  <c:v>1105.1489894084245</c:v>
                </c:pt>
                <c:pt idx="587">
                  <c:v>1086.9266110069443</c:v>
                </c:pt>
                <c:pt idx="588">
                  <c:v>1210.4727185246345</c:v>
                </c:pt>
                <c:pt idx="589">
                  <c:v>1210.0334755288306</c:v>
                </c:pt>
                <c:pt idx="590">
                  <c:v>1135.230920244828</c:v>
                </c:pt>
                <c:pt idx="591">
                  <c:v>1132.0549335330447</c:v>
                </c:pt>
                <c:pt idx="592">
                  <c:v>1261.8559793420602</c:v>
                </c:pt>
                <c:pt idx="593">
                  <c:v>1350.7509421796321</c:v>
                </c:pt>
                <c:pt idx="594">
                  <c:v>1383.501560390546</c:v>
                </c:pt>
                <c:pt idx="595">
                  <c:v>1320.0996712630174</c:v>
                </c:pt>
                <c:pt idx="596">
                  <c:v>1290.8201488638319</c:v>
                </c:pt>
                <c:pt idx="597">
                  <c:v>1381.8234828462059</c:v>
                </c:pt>
                <c:pt idx="598">
                  <c:v>1384.9963492233915</c:v>
                </c:pt>
                <c:pt idx="599">
                  <c:v>1392.9420093073413</c:v>
                </c:pt>
                <c:pt idx="600">
                  <c:v>1415.9361810765565</c:v>
                </c:pt>
                <c:pt idx="601">
                  <c:v>1215.9914097433757</c:v>
                </c:pt>
                <c:pt idx="602">
                  <c:v>1206.147651437509</c:v>
                </c:pt>
                <c:pt idx="603">
                  <c:v>1278.550735726471</c:v>
                </c:pt>
                <c:pt idx="604">
                  <c:v>1201.5519919102862</c:v>
                </c:pt>
                <c:pt idx="605">
                  <c:v>1442.1225447306354</c:v>
                </c:pt>
                <c:pt idx="606">
                  <c:v>1295.5903237230384</c:v>
                </c:pt>
                <c:pt idx="607">
                  <c:v>1304.7666652895052</c:v>
                </c:pt>
                <c:pt idx="608">
                  <c:v>1407.060689501556</c:v>
                </c:pt>
                <c:pt idx="609">
                  <c:v>1301.1472458343962</c:v>
                </c:pt>
                <c:pt idx="610">
                  <c:v>1092.4944700542751</c:v>
                </c:pt>
                <c:pt idx="611">
                  <c:v>1115.0863068396968</c:v>
                </c:pt>
                <c:pt idx="612">
                  <c:v>1178.1119452296155</c:v>
                </c:pt>
                <c:pt idx="613">
                  <c:v>1119.0931417804566</c:v>
                </c:pt>
                <c:pt idx="614">
                  <c:v>1181.8918488971481</c:v>
                </c:pt>
                <c:pt idx="615">
                  <c:v>1218.7144188998168</c:v>
                </c:pt>
                <c:pt idx="616">
                  <c:v>1237.5407298694831</c:v>
                </c:pt>
                <c:pt idx="617">
                  <c:v>1229.2881787738618</c:v>
                </c:pt>
                <c:pt idx="618">
                  <c:v>1380.055423321093</c:v>
                </c:pt>
                <c:pt idx="619">
                  <c:v>1403.7851012683809</c:v>
                </c:pt>
                <c:pt idx="620">
                  <c:v>1325.4319644909954</c:v>
                </c:pt>
                <c:pt idx="621">
                  <c:v>1333.3963979880407</c:v>
                </c:pt>
                <c:pt idx="622">
                  <c:v>1414.4613088024689</c:v>
                </c:pt>
                <c:pt idx="623">
                  <c:v>1443.0344988655906</c:v>
                </c:pt>
                <c:pt idx="624">
                  <c:v>1441.170931285079</c:v>
                </c:pt>
                <c:pt idx="625">
                  <c:v>1377.6409832890863</c:v>
                </c:pt>
              </c:numCache>
            </c:numRef>
          </c:xVal>
          <c:yVal>
            <c:numRef>
              <c:f>[1]ESM3_revised!$BH$13:$BH$638</c:f>
              <c:numCache>
                <c:formatCode>General</c:formatCode>
                <c:ptCount val="626"/>
                <c:pt idx="0">
                  <c:v>1447.2560490517187</c:v>
                </c:pt>
                <c:pt idx="1">
                  <c:v>1423.6566566278605</c:v>
                </c:pt>
                <c:pt idx="2">
                  <c:v>1416.8469622873465</c:v>
                </c:pt>
                <c:pt idx="3">
                  <c:v>1421.7675336176744</c:v>
                </c:pt>
                <c:pt idx="4">
                  <c:v>1459.6679108810119</c:v>
                </c:pt>
                <c:pt idx="5">
                  <c:v>1394.9261442733855</c:v>
                </c:pt>
                <c:pt idx="6">
                  <c:v>1372.4481828983066</c:v>
                </c:pt>
                <c:pt idx="7">
                  <c:v>1366.811280323232</c:v>
                </c:pt>
                <c:pt idx="8">
                  <c:v>1335.4230373988753</c:v>
                </c:pt>
                <c:pt idx="9">
                  <c:v>1316.7438036049889</c:v>
                </c:pt>
                <c:pt idx="10">
                  <c:v>1273.8810575201453</c:v>
                </c:pt>
                <c:pt idx="11">
                  <c:v>1292.7706487128289</c:v>
                </c:pt>
                <c:pt idx="12">
                  <c:v>1411.9652214808641</c:v>
                </c:pt>
                <c:pt idx="13">
                  <c:v>1365.1861579688095</c:v>
                </c:pt>
                <c:pt idx="14">
                  <c:v>1331.6353432417434</c:v>
                </c:pt>
                <c:pt idx="15">
                  <c:v>1387.7892375880895</c:v>
                </c:pt>
                <c:pt idx="16">
                  <c:v>1391.5856973785803</c:v>
                </c:pt>
                <c:pt idx="17">
                  <c:v>1350.1884138450073</c:v>
                </c:pt>
                <c:pt idx="18">
                  <c:v>1372.5863889210207</c:v>
                </c:pt>
                <c:pt idx="19">
                  <c:v>1361.897416892476</c:v>
                </c:pt>
                <c:pt idx="20">
                  <c:v>1415.9966629571109</c:v>
                </c:pt>
                <c:pt idx="21">
                  <c:v>1423.2003786697212</c:v>
                </c:pt>
                <c:pt idx="22">
                  <c:v>1406.4411489682821</c:v>
                </c:pt>
                <c:pt idx="23">
                  <c:v>1365.031621690433</c:v>
                </c:pt>
                <c:pt idx="24">
                  <c:v>1380.7732336988333</c:v>
                </c:pt>
                <c:pt idx="25">
                  <c:v>1328.191591027293</c:v>
                </c:pt>
                <c:pt idx="26">
                  <c:v>1315.156699286475</c:v>
                </c:pt>
                <c:pt idx="27">
                  <c:v>1360.5242441198864</c:v>
                </c:pt>
                <c:pt idx="28">
                  <c:v>1354.6434679954666</c:v>
                </c:pt>
                <c:pt idx="29">
                  <c:v>1337.0378175094854</c:v>
                </c:pt>
                <c:pt idx="30">
                  <c:v>1366.4951680793974</c:v>
                </c:pt>
                <c:pt idx="31">
                  <c:v>1388.3807855634868</c:v>
                </c:pt>
                <c:pt idx="32">
                  <c:v>1357.9069963900524</c:v>
                </c:pt>
                <c:pt idx="33">
                  <c:v>1314.3953327086385</c:v>
                </c:pt>
                <c:pt idx="34">
                  <c:v>1464.2467473035335</c:v>
                </c:pt>
                <c:pt idx="35">
                  <c:v>1382.1792691885919</c:v>
                </c:pt>
                <c:pt idx="36">
                  <c:v>1377.8980195939851</c:v>
                </c:pt>
                <c:pt idx="37">
                  <c:v>1467.0938814262163</c:v>
                </c:pt>
                <c:pt idx="38">
                  <c:v>1358.2098646768366</c:v>
                </c:pt>
                <c:pt idx="39">
                  <c:v>1366.9954815013764</c:v>
                </c:pt>
                <c:pt idx="40">
                  <c:v>1330.933290409974</c:v>
                </c:pt>
                <c:pt idx="41">
                  <c:v>1388.6421959798922</c:v>
                </c:pt>
                <c:pt idx="42">
                  <c:v>1355.8692254068196</c:v>
                </c:pt>
                <c:pt idx="43">
                  <c:v>1445.3892709475901</c:v>
                </c:pt>
                <c:pt idx="44">
                  <c:v>1397.2587763054732</c:v>
                </c:pt>
                <c:pt idx="45">
                  <c:v>1308.5988476283733</c:v>
                </c:pt>
                <c:pt idx="46">
                  <c:v>1333.2307120219821</c:v>
                </c:pt>
                <c:pt idx="47">
                  <c:v>1292.5342586792576</c:v>
                </c:pt>
                <c:pt idx="48">
                  <c:v>1330.3479589984927</c:v>
                </c:pt>
                <c:pt idx="49">
                  <c:v>1399.6699362735262</c:v>
                </c:pt>
                <c:pt idx="50">
                  <c:v>1272.327424156553</c:v>
                </c:pt>
                <c:pt idx="51">
                  <c:v>1241.6156196836107</c:v>
                </c:pt>
                <c:pt idx="52">
                  <c:v>1237.2688864483837</c:v>
                </c:pt>
                <c:pt idx="53">
                  <c:v>1214.7550842109979</c:v>
                </c:pt>
                <c:pt idx="54">
                  <c:v>1219.8321432639978</c:v>
                </c:pt>
                <c:pt idx="55">
                  <c:v>1224.9420405618441</c:v>
                </c:pt>
                <c:pt idx="56">
                  <c:v>1205.8746407594178</c:v>
                </c:pt>
                <c:pt idx="57">
                  <c:v>1281.3328577561674</c:v>
                </c:pt>
                <c:pt idx="58">
                  <c:v>1228.7154960144369</c:v>
                </c:pt>
                <c:pt idx="59">
                  <c:v>1258.8425876240799</c:v>
                </c:pt>
                <c:pt idx="60">
                  <c:v>1289.1999126492865</c:v>
                </c:pt>
                <c:pt idx="61">
                  <c:v>1255.3863262137941</c:v>
                </c:pt>
                <c:pt idx="62">
                  <c:v>1313.7679765754699</c:v>
                </c:pt>
                <c:pt idx="63">
                  <c:v>1311.7391037925761</c:v>
                </c:pt>
                <c:pt idx="64">
                  <c:v>1247.483070172103</c:v>
                </c:pt>
                <c:pt idx="65">
                  <c:v>1343.4762186315024</c:v>
                </c:pt>
                <c:pt idx="66">
                  <c:v>1332.5573417071851</c:v>
                </c:pt>
                <c:pt idx="67">
                  <c:v>1305.4867202590522</c:v>
                </c:pt>
                <c:pt idx="68">
                  <c:v>1274.2816739785019</c:v>
                </c:pt>
                <c:pt idx="69">
                  <c:v>1268.3186728923224</c:v>
                </c:pt>
                <c:pt idx="70">
                  <c:v>1249.0229158244758</c:v>
                </c:pt>
                <c:pt idx="71">
                  <c:v>1224.8341222981278</c:v>
                </c:pt>
                <c:pt idx="72">
                  <c:v>1215.0196686737791</c:v>
                </c:pt>
                <c:pt idx="73">
                  <c:v>1220.8604047410684</c:v>
                </c:pt>
                <c:pt idx="74">
                  <c:v>1243.2724374583054</c:v>
                </c:pt>
                <c:pt idx="75">
                  <c:v>1259.0930520875906</c:v>
                </c:pt>
                <c:pt idx="76">
                  <c:v>1309.9658916223198</c:v>
                </c:pt>
                <c:pt idx="77">
                  <c:v>1278.7147018828305</c:v>
                </c:pt>
                <c:pt idx="78">
                  <c:v>1324.5138950421644</c:v>
                </c:pt>
                <c:pt idx="79">
                  <c:v>1306.3660979801327</c:v>
                </c:pt>
                <c:pt idx="80">
                  <c:v>1373.3641702694456</c:v>
                </c:pt>
                <c:pt idx="81">
                  <c:v>1390.6822946175678</c:v>
                </c:pt>
                <c:pt idx="82">
                  <c:v>1374.1443942470626</c:v>
                </c:pt>
                <c:pt idx="83">
                  <c:v>1323.8782820981889</c:v>
                </c:pt>
                <c:pt idx="84">
                  <c:v>1381.5142729366262</c:v>
                </c:pt>
                <c:pt idx="85">
                  <c:v>1388.904592259692</c:v>
                </c:pt>
                <c:pt idx="86">
                  <c:v>1263.012718479584</c:v>
                </c:pt>
                <c:pt idx="87">
                  <c:v>1319.7909503806566</c:v>
                </c:pt>
                <c:pt idx="88">
                  <c:v>1258.1076337363729</c:v>
                </c:pt>
                <c:pt idx="89">
                  <c:v>1248.4134646142088</c:v>
                </c:pt>
                <c:pt idx="90">
                  <c:v>1216.4905368181287</c:v>
                </c:pt>
                <c:pt idx="91">
                  <c:v>1285.2100216659737</c:v>
                </c:pt>
                <c:pt idx="92">
                  <c:v>1225.2609117213349</c:v>
                </c:pt>
                <c:pt idx="93">
                  <c:v>1264.023783990644</c:v>
                </c:pt>
                <c:pt idx="94">
                  <c:v>1216.3111522165218</c:v>
                </c:pt>
                <c:pt idx="95">
                  <c:v>1311.7895423645862</c:v>
                </c:pt>
                <c:pt idx="96">
                  <c:v>1278.3711685648909</c:v>
                </c:pt>
                <c:pt idx="97">
                  <c:v>1232.6504074778422</c:v>
                </c:pt>
                <c:pt idx="98">
                  <c:v>1197.1268279093035</c:v>
                </c:pt>
                <c:pt idx="99">
                  <c:v>1197.0102838546659</c:v>
                </c:pt>
                <c:pt idx="100">
                  <c:v>1204.0443675528422</c:v>
                </c:pt>
                <c:pt idx="101">
                  <c:v>1244.0132059226851</c:v>
                </c:pt>
                <c:pt idx="102">
                  <c:v>1296.2446418746733</c:v>
                </c:pt>
                <c:pt idx="103">
                  <c:v>1243.6736885264215</c:v>
                </c:pt>
                <c:pt idx="104">
                  <c:v>1246.2980863305106</c:v>
                </c:pt>
                <c:pt idx="105">
                  <c:v>1236.6302071837565</c:v>
                </c:pt>
                <c:pt idx="106">
                  <c:v>1165.2955944086584</c:v>
                </c:pt>
                <c:pt idx="107">
                  <c:v>1170.0102060425161</c:v>
                </c:pt>
                <c:pt idx="108">
                  <c:v>1211.5401071306039</c:v>
                </c:pt>
                <c:pt idx="109">
                  <c:v>1196.1031399526523</c:v>
                </c:pt>
                <c:pt idx="110">
                  <c:v>1207.7231023063694</c:v>
                </c:pt>
                <c:pt idx="111">
                  <c:v>1221.9345700089002</c:v>
                </c:pt>
                <c:pt idx="112">
                  <c:v>1177.3069216360832</c:v>
                </c:pt>
                <c:pt idx="113">
                  <c:v>1168.1440276355186</c:v>
                </c:pt>
                <c:pt idx="114">
                  <c:v>1167.3956743740396</c:v>
                </c:pt>
                <c:pt idx="115">
                  <c:v>1086.3903790311426</c:v>
                </c:pt>
                <c:pt idx="116">
                  <c:v>1150.0463293204944</c:v>
                </c:pt>
                <c:pt idx="117">
                  <c:v>1189.4436081626293</c:v>
                </c:pt>
                <c:pt idx="118">
                  <c:v>1181.4030777297528</c:v>
                </c:pt>
                <c:pt idx="119">
                  <c:v>1134.366039465511</c:v>
                </c:pt>
                <c:pt idx="120">
                  <c:v>1113.8539013068637</c:v>
                </c:pt>
                <c:pt idx="121">
                  <c:v>1116.6689054336778</c:v>
                </c:pt>
                <c:pt idx="122">
                  <c:v>1139.61870305601</c:v>
                </c:pt>
                <c:pt idx="123">
                  <c:v>1134.430647385979</c:v>
                </c:pt>
                <c:pt idx="124">
                  <c:v>1077.9746937784807</c:v>
                </c:pt>
                <c:pt idx="125">
                  <c:v>1074.917199516347</c:v>
                </c:pt>
                <c:pt idx="126">
                  <c:v>1054.8958940005748</c:v>
                </c:pt>
                <c:pt idx="127">
                  <c:v>1048.9564931100404</c:v>
                </c:pt>
                <c:pt idx="128">
                  <c:v>1015.5228923135276</c:v>
                </c:pt>
                <c:pt idx="129">
                  <c:v>1037.1110086673762</c:v>
                </c:pt>
                <c:pt idx="130">
                  <c:v>1033.6800183670568</c:v>
                </c:pt>
                <c:pt idx="131">
                  <c:v>1030.5246846308544</c:v>
                </c:pt>
                <c:pt idx="132">
                  <c:v>1015.1187144054554</c:v>
                </c:pt>
                <c:pt idx="133">
                  <c:v>1077.6207873158871</c:v>
                </c:pt>
                <c:pt idx="134">
                  <c:v>1058.7676517170466</c:v>
                </c:pt>
                <c:pt idx="135">
                  <c:v>1016.7108146282776</c:v>
                </c:pt>
                <c:pt idx="136">
                  <c:v>1058.4626327236383</c:v>
                </c:pt>
                <c:pt idx="137">
                  <c:v>1060.9352044016819</c:v>
                </c:pt>
                <c:pt idx="138">
                  <c:v>1066.1629812304611</c:v>
                </c:pt>
                <c:pt idx="139">
                  <c:v>1114.9407983975279</c:v>
                </c:pt>
                <c:pt idx="140">
                  <c:v>1173.7744396621811</c:v>
                </c:pt>
                <c:pt idx="141">
                  <c:v>1031.4246274362167</c:v>
                </c:pt>
                <c:pt idx="142">
                  <c:v>999.50636355250231</c:v>
                </c:pt>
                <c:pt idx="143">
                  <c:v>1047.5057905651886</c:v>
                </c:pt>
                <c:pt idx="144">
                  <c:v>1148.2815366603832</c:v>
                </c:pt>
                <c:pt idx="145">
                  <c:v>1138.7991280198019</c:v>
                </c:pt>
                <c:pt idx="146">
                  <c:v>1111.5626602518505</c:v>
                </c:pt>
                <c:pt idx="147">
                  <c:v>987.92502061358869</c:v>
                </c:pt>
                <c:pt idx="148">
                  <c:v>1060.3437799250351</c:v>
                </c:pt>
                <c:pt idx="149">
                  <c:v>1064.2826547417592</c:v>
                </c:pt>
                <c:pt idx="150">
                  <c:v>1023.3409192777831</c:v>
                </c:pt>
                <c:pt idx="151">
                  <c:v>932.38521046836445</c:v>
                </c:pt>
                <c:pt idx="152">
                  <c:v>1019.1078441301584</c:v>
                </c:pt>
                <c:pt idx="153">
                  <c:v>935.06807113085301</c:v>
                </c:pt>
                <c:pt idx="154">
                  <c:v>959.36347049292795</c:v>
                </c:pt>
                <c:pt idx="155">
                  <c:v>914.18092593965002</c:v>
                </c:pt>
                <c:pt idx="156">
                  <c:v>957.62133641790274</c:v>
                </c:pt>
                <c:pt idx="157">
                  <c:v>938.00549735261188</c:v>
                </c:pt>
                <c:pt idx="158">
                  <c:v>946.94480172236945</c:v>
                </c:pt>
                <c:pt idx="159">
                  <c:v>984.12573297211156</c:v>
                </c:pt>
                <c:pt idx="160">
                  <c:v>993.74363039550349</c:v>
                </c:pt>
                <c:pt idx="161">
                  <c:v>968.37918925118038</c:v>
                </c:pt>
                <c:pt idx="162">
                  <c:v>977.05594043136944</c:v>
                </c:pt>
                <c:pt idx="163">
                  <c:v>937.88737288169091</c:v>
                </c:pt>
                <c:pt idx="164">
                  <c:v>998.96422958303765</c:v>
                </c:pt>
                <c:pt idx="165">
                  <c:v>998.17582770796912</c:v>
                </c:pt>
                <c:pt idx="166">
                  <c:v>870.93753764195435</c:v>
                </c:pt>
                <c:pt idx="167">
                  <c:v>904.12743581189193</c:v>
                </c:pt>
                <c:pt idx="168">
                  <c:v>823.04925609422776</c:v>
                </c:pt>
                <c:pt idx="169">
                  <c:v>898.88118310538334</c:v>
                </c:pt>
                <c:pt idx="170">
                  <c:v>870.80892930155574</c:v>
                </c:pt>
                <c:pt idx="171">
                  <c:v>890.72248252609211</c:v>
                </c:pt>
                <c:pt idx="172">
                  <c:v>892.43935042516864</c:v>
                </c:pt>
                <c:pt idx="173">
                  <c:v>888.23676226393809</c:v>
                </c:pt>
                <c:pt idx="174">
                  <c:v>828.51356559776377</c:v>
                </c:pt>
                <c:pt idx="175">
                  <c:v>868.48384557832424</c:v>
                </c:pt>
                <c:pt idx="176">
                  <c:v>870.77545926217249</c:v>
                </c:pt>
                <c:pt idx="177">
                  <c:v>981.3364614978334</c:v>
                </c:pt>
                <c:pt idx="178">
                  <c:v>977.604340524995</c:v>
                </c:pt>
                <c:pt idx="179">
                  <c:v>963.13934939388491</c:v>
                </c:pt>
                <c:pt idx="180">
                  <c:v>877.05598063522643</c:v>
                </c:pt>
                <c:pt idx="181">
                  <c:v>886.09625383521075</c:v>
                </c:pt>
                <c:pt idx="182">
                  <c:v>873.08617125366118</c:v>
                </c:pt>
                <c:pt idx="183">
                  <c:v>846.50668544822656</c:v>
                </c:pt>
                <c:pt idx="184">
                  <c:v>837.04670353415281</c:v>
                </c:pt>
                <c:pt idx="185">
                  <c:v>817.86502119747274</c:v>
                </c:pt>
                <c:pt idx="186">
                  <c:v>791.85912257804011</c:v>
                </c:pt>
                <c:pt idx="187">
                  <c:v>805.33450889590904</c:v>
                </c:pt>
                <c:pt idx="188">
                  <c:v>787.04259907560527</c:v>
                </c:pt>
                <c:pt idx="189">
                  <c:v>784.5552079934721</c:v>
                </c:pt>
                <c:pt idx="190">
                  <c:v>819.18307624532781</c:v>
                </c:pt>
                <c:pt idx="191">
                  <c:v>797.57424750013729</c:v>
                </c:pt>
                <c:pt idx="192">
                  <c:v>809.65832618969512</c:v>
                </c:pt>
                <c:pt idx="193">
                  <c:v>777.7948286340627</c:v>
                </c:pt>
                <c:pt idx="194">
                  <c:v>787.86591619404408</c:v>
                </c:pt>
                <c:pt idx="195">
                  <c:v>804.02382022649999</c:v>
                </c:pt>
                <c:pt idx="196">
                  <c:v>1153.8211021327468</c:v>
                </c:pt>
                <c:pt idx="197">
                  <c:v>1224.2738561601266</c:v>
                </c:pt>
                <c:pt idx="198">
                  <c:v>1357.2343455033335</c:v>
                </c:pt>
                <c:pt idx="199">
                  <c:v>1474.8434771138393</c:v>
                </c:pt>
                <c:pt idx="200">
                  <c:v>1211.6488353269742</c:v>
                </c:pt>
                <c:pt idx="201">
                  <c:v>1123.105378417092</c:v>
                </c:pt>
                <c:pt idx="202">
                  <c:v>1072.5640044058991</c:v>
                </c:pt>
                <c:pt idx="203">
                  <c:v>1068.7469944172383</c:v>
                </c:pt>
                <c:pt idx="204">
                  <c:v>1040.1995274333749</c:v>
                </c:pt>
                <c:pt idx="205">
                  <c:v>1030.7473597205449</c:v>
                </c:pt>
                <c:pt idx="206">
                  <c:v>995.58257725895987</c:v>
                </c:pt>
                <c:pt idx="207">
                  <c:v>975.51874931995894</c:v>
                </c:pt>
                <c:pt idx="208">
                  <c:v>973.16596596123873</c:v>
                </c:pt>
                <c:pt idx="209">
                  <c:v>952.19002893533843</c:v>
                </c:pt>
                <c:pt idx="210">
                  <c:v>952.746245063277</c:v>
                </c:pt>
                <c:pt idx="211">
                  <c:v>949.40821282162437</c:v>
                </c:pt>
                <c:pt idx="212">
                  <c:v>944.81570688933334</c:v>
                </c:pt>
                <c:pt idx="213">
                  <c:v>936.40647977729077</c:v>
                </c:pt>
                <c:pt idx="214">
                  <c:v>941.27563572508939</c:v>
                </c:pt>
                <c:pt idx="215">
                  <c:v>1352.7469102588698</c:v>
                </c:pt>
                <c:pt idx="216">
                  <c:v>1214.5014531474524</c:v>
                </c:pt>
                <c:pt idx="217">
                  <c:v>1262.2431859491101</c:v>
                </c:pt>
                <c:pt idx="218">
                  <c:v>1355.3770150111188</c:v>
                </c:pt>
                <c:pt idx="219">
                  <c:v>1553.8848415930704</c:v>
                </c:pt>
                <c:pt idx="220">
                  <c:v>1077.7412323401911</c:v>
                </c:pt>
                <c:pt idx="221">
                  <c:v>1110.7894975103743</c:v>
                </c:pt>
                <c:pt idx="222">
                  <c:v>1441.0408833464433</c:v>
                </c:pt>
                <c:pt idx="223">
                  <c:v>1214.8656763266411</c:v>
                </c:pt>
                <c:pt idx="224">
                  <c:v>1259.8115731472035</c:v>
                </c:pt>
                <c:pt idx="225">
                  <c:v>1261.0117075926864</c:v>
                </c:pt>
                <c:pt idx="226">
                  <c:v>1209.4192957745679</c:v>
                </c:pt>
                <c:pt idx="227">
                  <c:v>898.16620438792052</c:v>
                </c:pt>
                <c:pt idx="228">
                  <c:v>906.96249802041598</c:v>
                </c:pt>
                <c:pt idx="229">
                  <c:v>915.54798248992324</c:v>
                </c:pt>
                <c:pt idx="230">
                  <c:v>816.30675250128729</c:v>
                </c:pt>
                <c:pt idx="231">
                  <c:v>1001.253026610329</c:v>
                </c:pt>
                <c:pt idx="232">
                  <c:v>999.96850650319698</c:v>
                </c:pt>
                <c:pt idx="233">
                  <c:v>1022.0731864218997</c:v>
                </c:pt>
                <c:pt idx="234">
                  <c:v>920.07787163221178</c:v>
                </c:pt>
                <c:pt idx="235">
                  <c:v>916.82194843970979</c:v>
                </c:pt>
                <c:pt idx="236">
                  <c:v>915.10868787097183</c:v>
                </c:pt>
                <c:pt idx="237">
                  <c:v>895.25461625452272</c:v>
                </c:pt>
                <c:pt idx="238">
                  <c:v>907.56350541516349</c:v>
                </c:pt>
                <c:pt idx="239">
                  <c:v>916.86205300802726</c:v>
                </c:pt>
                <c:pt idx="240">
                  <c:v>834.59845306358829</c:v>
                </c:pt>
                <c:pt idx="241">
                  <c:v>772.07788908153475</c:v>
                </c:pt>
                <c:pt idx="242">
                  <c:v>800.49101851389719</c:v>
                </c:pt>
                <c:pt idx="243">
                  <c:v>832.56069174696859</c:v>
                </c:pt>
                <c:pt idx="244">
                  <c:v>818.80622035571969</c:v>
                </c:pt>
                <c:pt idx="245">
                  <c:v>896.16959850296098</c:v>
                </c:pt>
                <c:pt idx="246">
                  <c:v>851.82692102844112</c:v>
                </c:pt>
                <c:pt idx="247">
                  <c:v>828.75489512694571</c:v>
                </c:pt>
                <c:pt idx="248">
                  <c:v>788.7349692999469</c:v>
                </c:pt>
                <c:pt idx="249">
                  <c:v>800.4585708608829</c:v>
                </c:pt>
                <c:pt idx="250">
                  <c:v>825.18107803719113</c:v>
                </c:pt>
                <c:pt idx="251">
                  <c:v>997.66852724202477</c:v>
                </c:pt>
                <c:pt idx="252">
                  <c:v>1016.0326627692273</c:v>
                </c:pt>
                <c:pt idx="253">
                  <c:v>954.49777232168321</c:v>
                </c:pt>
                <c:pt idx="254">
                  <c:v>997.97987556964426</c:v>
                </c:pt>
                <c:pt idx="255">
                  <c:v>949.95407826212909</c:v>
                </c:pt>
                <c:pt idx="256">
                  <c:v>1308.6051703779965</c:v>
                </c:pt>
                <c:pt idx="257">
                  <c:v>1318.1635918526056</c:v>
                </c:pt>
                <c:pt idx="258">
                  <c:v>1303.1937168982593</c:v>
                </c:pt>
                <c:pt idx="259">
                  <c:v>1312.8903066114999</c:v>
                </c:pt>
                <c:pt idx="260">
                  <c:v>1339.9119946327071</c:v>
                </c:pt>
                <c:pt idx="261">
                  <c:v>1360.7269777046981</c:v>
                </c:pt>
                <c:pt idx="262">
                  <c:v>1383.8823620796077</c:v>
                </c:pt>
                <c:pt idx="263">
                  <c:v>722.08218247707737</c:v>
                </c:pt>
                <c:pt idx="264">
                  <c:v>692.85218018354146</c:v>
                </c:pt>
                <c:pt idx="265">
                  <c:v>807.68863584379596</c:v>
                </c:pt>
                <c:pt idx="266">
                  <c:v>846.79088437946643</c:v>
                </c:pt>
                <c:pt idx="267">
                  <c:v>994.3610204480467</c:v>
                </c:pt>
                <c:pt idx="268">
                  <c:v>868.13687463202314</c:v>
                </c:pt>
                <c:pt idx="269">
                  <c:v>1162.9030848228083</c:v>
                </c:pt>
                <c:pt idx="270">
                  <c:v>1020.2368398267934</c:v>
                </c:pt>
                <c:pt idx="271">
                  <c:v>1001.6967023280781</c:v>
                </c:pt>
                <c:pt idx="272">
                  <c:v>1148.2587361402602</c:v>
                </c:pt>
                <c:pt idx="273">
                  <c:v>1198.7359822678359</c:v>
                </c:pt>
                <c:pt idx="274">
                  <c:v>1176.754462097033</c:v>
                </c:pt>
                <c:pt idx="275">
                  <c:v>1156.7534048009711</c:v>
                </c:pt>
                <c:pt idx="276">
                  <c:v>1195.9043578324154</c:v>
                </c:pt>
                <c:pt idx="277">
                  <c:v>1465.5435632138699</c:v>
                </c:pt>
                <c:pt idx="278">
                  <c:v>1460.0263874812115</c:v>
                </c:pt>
                <c:pt idx="279">
                  <c:v>1054.5902943034976</c:v>
                </c:pt>
                <c:pt idx="280">
                  <c:v>1120.6850584703702</c:v>
                </c:pt>
                <c:pt idx="281">
                  <c:v>1202.369935610644</c:v>
                </c:pt>
                <c:pt idx="282">
                  <c:v>1187.4477710744684</c:v>
                </c:pt>
                <c:pt idx="283">
                  <c:v>1327.2582115756932</c:v>
                </c:pt>
                <c:pt idx="284">
                  <c:v>1418.5586676683654</c:v>
                </c:pt>
                <c:pt idx="285">
                  <c:v>1317.8455940879358</c:v>
                </c:pt>
                <c:pt idx="286">
                  <c:v>1026.7796601451994</c:v>
                </c:pt>
                <c:pt idx="287">
                  <c:v>1044.2844294119307</c:v>
                </c:pt>
                <c:pt idx="288">
                  <c:v>1202.2936325223905</c:v>
                </c:pt>
                <c:pt idx="289">
                  <c:v>1193.405209475203</c:v>
                </c:pt>
                <c:pt idx="290">
                  <c:v>1454.7709273805756</c:v>
                </c:pt>
                <c:pt idx="291">
                  <c:v>1423.3297105909055</c:v>
                </c:pt>
                <c:pt idx="292">
                  <c:v>1123.8922329172442</c:v>
                </c:pt>
                <c:pt idx="293">
                  <c:v>1128.5205832842014</c:v>
                </c:pt>
                <c:pt idx="294">
                  <c:v>1147.6522051971656</c:v>
                </c:pt>
                <c:pt idx="295">
                  <c:v>1400.1548087020954</c:v>
                </c:pt>
                <c:pt idx="296">
                  <c:v>1366.1462049508409</c:v>
                </c:pt>
                <c:pt idx="297">
                  <c:v>1377.4910548414293</c:v>
                </c:pt>
                <c:pt idx="298">
                  <c:v>1018.2928343740045</c:v>
                </c:pt>
                <c:pt idx="299">
                  <c:v>1016.1632211440708</c:v>
                </c:pt>
                <c:pt idx="300">
                  <c:v>1133.0809598985727</c:v>
                </c:pt>
                <c:pt idx="301">
                  <c:v>1195.6664902496686</c:v>
                </c:pt>
                <c:pt idx="302">
                  <c:v>1438.4479436093523</c:v>
                </c:pt>
                <c:pt idx="303">
                  <c:v>1427.819136270844</c:v>
                </c:pt>
                <c:pt idx="304">
                  <c:v>1044.3871627943374</c:v>
                </c:pt>
                <c:pt idx="305">
                  <c:v>1170.378570569291</c:v>
                </c:pt>
                <c:pt idx="306">
                  <c:v>1142.5075263329788</c:v>
                </c:pt>
                <c:pt idx="307">
                  <c:v>1240.1569714988607</c:v>
                </c:pt>
                <c:pt idx="308">
                  <c:v>1451.1207563181169</c:v>
                </c:pt>
                <c:pt idx="309">
                  <c:v>1394.6119702224046</c:v>
                </c:pt>
                <c:pt idx="310">
                  <c:v>1025.3596179702361</c:v>
                </c:pt>
                <c:pt idx="311">
                  <c:v>1175.7729284380332</c:v>
                </c:pt>
                <c:pt idx="312">
                  <c:v>1149.0536249135364</c:v>
                </c:pt>
                <c:pt idx="313">
                  <c:v>1380.5882825845927</c:v>
                </c:pt>
                <c:pt idx="314">
                  <c:v>1402.3592181061358</c:v>
                </c:pt>
                <c:pt idx="315">
                  <c:v>1221.0949056339314</c:v>
                </c:pt>
                <c:pt idx="316">
                  <c:v>1080.6660454298985</c:v>
                </c:pt>
                <c:pt idx="317">
                  <c:v>972.48220324089721</c:v>
                </c:pt>
                <c:pt idx="318">
                  <c:v>974.37455163973254</c:v>
                </c:pt>
                <c:pt idx="319">
                  <c:v>893.08040643239974</c:v>
                </c:pt>
                <c:pt idx="320">
                  <c:v>1114.1143153496325</c:v>
                </c:pt>
                <c:pt idx="321">
                  <c:v>1112.8356843520728</c:v>
                </c:pt>
                <c:pt idx="322">
                  <c:v>1092.7578578884832</c:v>
                </c:pt>
                <c:pt idx="323">
                  <c:v>1094.7044506814432</c:v>
                </c:pt>
                <c:pt idx="324">
                  <c:v>745.46600954987889</c:v>
                </c:pt>
                <c:pt idx="325">
                  <c:v>776.30839424506166</c:v>
                </c:pt>
                <c:pt idx="326">
                  <c:v>798.72073710945574</c:v>
                </c:pt>
                <c:pt idx="327">
                  <c:v>763.63583073682048</c:v>
                </c:pt>
                <c:pt idx="328">
                  <c:v>794.61737392312921</c:v>
                </c:pt>
                <c:pt idx="329">
                  <c:v>822.50734365273865</c:v>
                </c:pt>
                <c:pt idx="330">
                  <c:v>918.03769016902288</c:v>
                </c:pt>
                <c:pt idx="331">
                  <c:v>823.39724978148274</c:v>
                </c:pt>
                <c:pt idx="332">
                  <c:v>907.17786212383612</c:v>
                </c:pt>
                <c:pt idx="333">
                  <c:v>872.74148208455131</c:v>
                </c:pt>
                <c:pt idx="334">
                  <c:v>908.40533812273929</c:v>
                </c:pt>
                <c:pt idx="335">
                  <c:v>937.44739328525884</c:v>
                </c:pt>
                <c:pt idx="336">
                  <c:v>902.53455004670036</c:v>
                </c:pt>
                <c:pt idx="337">
                  <c:v>943.44161766544926</c:v>
                </c:pt>
                <c:pt idx="338">
                  <c:v>975.14974403937481</c:v>
                </c:pt>
                <c:pt idx="339">
                  <c:v>1050.1506582244574</c:v>
                </c:pt>
                <c:pt idx="340">
                  <c:v>1031.2591813876109</c:v>
                </c:pt>
                <c:pt idx="341">
                  <c:v>979.05891958446978</c:v>
                </c:pt>
                <c:pt idx="342">
                  <c:v>1040.632473397653</c:v>
                </c:pt>
                <c:pt idx="343">
                  <c:v>863.37051423951812</c:v>
                </c:pt>
                <c:pt idx="344">
                  <c:v>1018.6732014110091</c:v>
                </c:pt>
                <c:pt idx="345">
                  <c:v>1185.8736416403517</c:v>
                </c:pt>
                <c:pt idx="346">
                  <c:v>1245.5518613848899</c:v>
                </c:pt>
                <c:pt idx="347">
                  <c:v>1154.0934433433088</c:v>
                </c:pt>
                <c:pt idx="348">
                  <c:v>996.79686523997998</c:v>
                </c:pt>
                <c:pt idx="349">
                  <c:v>1017.5566734564588</c:v>
                </c:pt>
                <c:pt idx="350">
                  <c:v>930.41223919903632</c:v>
                </c:pt>
                <c:pt idx="351">
                  <c:v>928.09828114778725</c:v>
                </c:pt>
                <c:pt idx="352">
                  <c:v>1244.1965467168336</c:v>
                </c:pt>
                <c:pt idx="353">
                  <c:v>1171.9483494819499</c:v>
                </c:pt>
                <c:pt idx="354">
                  <c:v>1040.2933083779399</c:v>
                </c:pt>
                <c:pt idx="355">
                  <c:v>994.96512338374532</c:v>
                </c:pt>
                <c:pt idx="356">
                  <c:v>916.54637701273964</c:v>
                </c:pt>
                <c:pt idx="357">
                  <c:v>902.54057036113841</c:v>
                </c:pt>
                <c:pt idx="358">
                  <c:v>1290.8902751839416</c:v>
                </c:pt>
                <c:pt idx="359">
                  <c:v>1242.2698247418755</c:v>
                </c:pt>
                <c:pt idx="360">
                  <c:v>987.2297409522987</c:v>
                </c:pt>
                <c:pt idx="361">
                  <c:v>1002.3183969355232</c:v>
                </c:pt>
                <c:pt idx="362">
                  <c:v>1260.1172842301573</c:v>
                </c:pt>
                <c:pt idx="363">
                  <c:v>759.17246070308602</c:v>
                </c:pt>
                <c:pt idx="364">
                  <c:v>768.15781092630277</c:v>
                </c:pt>
                <c:pt idx="365">
                  <c:v>796.15444559441653</c:v>
                </c:pt>
                <c:pt idx="366">
                  <c:v>789.97504322984764</c:v>
                </c:pt>
                <c:pt idx="367">
                  <c:v>940.72517098763478</c:v>
                </c:pt>
                <c:pt idx="368">
                  <c:v>1075.3800444020817</c:v>
                </c:pt>
                <c:pt idx="369">
                  <c:v>1108.317268730347</c:v>
                </c:pt>
                <c:pt idx="370">
                  <c:v>1077.4473731531859</c:v>
                </c:pt>
                <c:pt idx="371">
                  <c:v>1171.7585954381564</c:v>
                </c:pt>
                <c:pt idx="372">
                  <c:v>1168.2437873035187</c:v>
                </c:pt>
                <c:pt idx="373">
                  <c:v>1281.5909497330997</c:v>
                </c:pt>
                <c:pt idx="374">
                  <c:v>1358.8275711734755</c:v>
                </c:pt>
                <c:pt idx="375">
                  <c:v>1289.9013324648586</c:v>
                </c:pt>
                <c:pt idx="376">
                  <c:v>1215.9100547799678</c:v>
                </c:pt>
                <c:pt idx="377">
                  <c:v>1358.329151951599</c:v>
                </c:pt>
                <c:pt idx="378">
                  <c:v>1366.2944289646505</c:v>
                </c:pt>
                <c:pt idx="379">
                  <c:v>1427.115914203597</c:v>
                </c:pt>
                <c:pt idx="380">
                  <c:v>1395.1351849510102</c:v>
                </c:pt>
                <c:pt idx="381">
                  <c:v>1000.8725523111762</c:v>
                </c:pt>
                <c:pt idx="382">
                  <c:v>1151.6874360563352</c:v>
                </c:pt>
                <c:pt idx="383">
                  <c:v>1038.7414552368905</c:v>
                </c:pt>
                <c:pt idx="384">
                  <c:v>1261.2104798734051</c:v>
                </c:pt>
                <c:pt idx="385">
                  <c:v>1281.1997159222062</c:v>
                </c:pt>
                <c:pt idx="386">
                  <c:v>887.18441246060024</c:v>
                </c:pt>
                <c:pt idx="387">
                  <c:v>976.36308468678226</c:v>
                </c:pt>
                <c:pt idx="388">
                  <c:v>970.93143317842146</c:v>
                </c:pt>
                <c:pt idx="389">
                  <c:v>967.21779211026774</c:v>
                </c:pt>
                <c:pt idx="390">
                  <c:v>950.63941269201723</c:v>
                </c:pt>
                <c:pt idx="391">
                  <c:v>936.20754773030512</c:v>
                </c:pt>
                <c:pt idx="392">
                  <c:v>1051.3062421947959</c:v>
                </c:pt>
                <c:pt idx="393">
                  <c:v>1063.3039048023466</c:v>
                </c:pt>
                <c:pt idx="394">
                  <c:v>1039.5064616073141</c:v>
                </c:pt>
                <c:pt idx="395">
                  <c:v>1016.2802998890299</c:v>
                </c:pt>
                <c:pt idx="396">
                  <c:v>1052.5875959833093</c:v>
                </c:pt>
                <c:pt idx="397">
                  <c:v>1136.3449768509506</c:v>
                </c:pt>
                <c:pt idx="398">
                  <c:v>1081.3612523901672</c:v>
                </c:pt>
                <c:pt idx="399">
                  <c:v>1116.1225865119186</c:v>
                </c:pt>
                <c:pt idx="400">
                  <c:v>1087.8651721320502</c:v>
                </c:pt>
                <c:pt idx="401">
                  <c:v>1190.3877751576108</c:v>
                </c:pt>
                <c:pt idx="402">
                  <c:v>1015.1863484835883</c:v>
                </c:pt>
                <c:pt idx="403">
                  <c:v>1037.063617946116</c:v>
                </c:pt>
                <c:pt idx="404">
                  <c:v>989.16427237847347</c:v>
                </c:pt>
                <c:pt idx="405">
                  <c:v>1087.3824038529292</c:v>
                </c:pt>
                <c:pt idx="406">
                  <c:v>1072.7319864521421</c:v>
                </c:pt>
                <c:pt idx="407">
                  <c:v>1234.1212537583831</c:v>
                </c:pt>
                <c:pt idx="408">
                  <c:v>1374.9712776272984</c:v>
                </c:pt>
                <c:pt idx="409">
                  <c:v>1351.85021648055</c:v>
                </c:pt>
                <c:pt idx="410">
                  <c:v>1363.3717747289547</c:v>
                </c:pt>
                <c:pt idx="411">
                  <c:v>1306.2610094519391</c:v>
                </c:pt>
                <c:pt idx="412">
                  <c:v>1289.2308640103124</c:v>
                </c:pt>
                <c:pt idx="413">
                  <c:v>1285.0117202302542</c:v>
                </c:pt>
                <c:pt idx="414">
                  <c:v>1276.3614518109437</c:v>
                </c:pt>
                <c:pt idx="415">
                  <c:v>1164.2037282032054</c:v>
                </c:pt>
                <c:pt idx="416">
                  <c:v>1183.6151163663335</c:v>
                </c:pt>
                <c:pt idx="417">
                  <c:v>1174.8496102213653</c:v>
                </c:pt>
                <c:pt idx="418">
                  <c:v>1176.9368920238694</c:v>
                </c:pt>
                <c:pt idx="419">
                  <c:v>1185.8834983351478</c:v>
                </c:pt>
                <c:pt idx="420">
                  <c:v>1091.5754237253391</c:v>
                </c:pt>
                <c:pt idx="421">
                  <c:v>1085.1480405367586</c:v>
                </c:pt>
                <c:pt idx="422">
                  <c:v>1077.1223785987684</c:v>
                </c:pt>
                <c:pt idx="423">
                  <c:v>1291.5967226910734</c:v>
                </c:pt>
                <c:pt idx="424">
                  <c:v>1306.5555919163614</c:v>
                </c:pt>
                <c:pt idx="425">
                  <c:v>1330.5574046472036</c:v>
                </c:pt>
                <c:pt idx="426">
                  <c:v>1180.7831814754836</c:v>
                </c:pt>
                <c:pt idx="427">
                  <c:v>1219.9213469001793</c:v>
                </c:pt>
                <c:pt idx="428">
                  <c:v>1111.5490927008846</c:v>
                </c:pt>
                <c:pt idx="429">
                  <c:v>1082.7484073264</c:v>
                </c:pt>
                <c:pt idx="430">
                  <c:v>1118.3839263026166</c:v>
                </c:pt>
                <c:pt idx="431">
                  <c:v>1324.0709766742639</c:v>
                </c:pt>
                <c:pt idx="432">
                  <c:v>1354.7590326817408</c:v>
                </c:pt>
                <c:pt idx="433">
                  <c:v>1387.2560697400631</c:v>
                </c:pt>
                <c:pt idx="434">
                  <c:v>1394.5668931676182</c:v>
                </c:pt>
                <c:pt idx="435">
                  <c:v>1217.7287446829919</c:v>
                </c:pt>
                <c:pt idx="436">
                  <c:v>1198.7606727882858</c:v>
                </c:pt>
                <c:pt idx="437">
                  <c:v>1217.3853067964928</c:v>
                </c:pt>
                <c:pt idx="438">
                  <c:v>1240.6609561122627</c:v>
                </c:pt>
                <c:pt idx="439">
                  <c:v>1151.6795895310158</c:v>
                </c:pt>
                <c:pt idx="440">
                  <c:v>1128.4168523369099</c:v>
                </c:pt>
                <c:pt idx="441">
                  <c:v>1100.7157083460563</c:v>
                </c:pt>
                <c:pt idx="442">
                  <c:v>1163.9509552869824</c:v>
                </c:pt>
                <c:pt idx="443">
                  <c:v>942.54217945834648</c:v>
                </c:pt>
                <c:pt idx="444">
                  <c:v>942.20068321847043</c:v>
                </c:pt>
                <c:pt idx="445">
                  <c:v>896.07443784467955</c:v>
                </c:pt>
                <c:pt idx="446">
                  <c:v>894.94442554909233</c:v>
                </c:pt>
                <c:pt idx="447">
                  <c:v>843.41589317621333</c:v>
                </c:pt>
                <c:pt idx="448">
                  <c:v>837.53424008098318</c:v>
                </c:pt>
                <c:pt idx="449">
                  <c:v>892.93636272402341</c:v>
                </c:pt>
                <c:pt idx="450">
                  <c:v>909.61161980785664</c:v>
                </c:pt>
                <c:pt idx="451">
                  <c:v>874.0057996471362</c:v>
                </c:pt>
                <c:pt idx="452">
                  <c:v>838.56418681445939</c:v>
                </c:pt>
                <c:pt idx="453">
                  <c:v>861.40418736232914</c:v>
                </c:pt>
                <c:pt idx="454">
                  <c:v>804.38712039300503</c:v>
                </c:pt>
                <c:pt idx="455">
                  <c:v>801.18249831039975</c:v>
                </c:pt>
                <c:pt idx="456">
                  <c:v>964.89340226087461</c:v>
                </c:pt>
                <c:pt idx="457">
                  <c:v>949.85527343830086</c:v>
                </c:pt>
                <c:pt idx="458">
                  <c:v>966.67007994276082</c:v>
                </c:pt>
                <c:pt idx="459">
                  <c:v>1050.0286356956706</c:v>
                </c:pt>
                <c:pt idx="460">
                  <c:v>1138.5124298514929</c:v>
                </c:pt>
                <c:pt idx="461">
                  <c:v>1130.4816889213562</c:v>
                </c:pt>
                <c:pt idx="462">
                  <c:v>1150.8094594941201</c:v>
                </c:pt>
                <c:pt idx="463">
                  <c:v>1160.5494228124137</c:v>
                </c:pt>
                <c:pt idx="464">
                  <c:v>1111.5938299181853</c:v>
                </c:pt>
                <c:pt idx="465">
                  <c:v>1215.3644989417385</c:v>
                </c:pt>
                <c:pt idx="466">
                  <c:v>1128.7476301659333</c:v>
                </c:pt>
                <c:pt idx="467">
                  <c:v>1150.9411812480766</c:v>
                </c:pt>
                <c:pt idx="468">
                  <c:v>1158.3335912589116</c:v>
                </c:pt>
                <c:pt idx="469">
                  <c:v>1138.6354839757219</c:v>
                </c:pt>
                <c:pt idx="470">
                  <c:v>1686.7507982519421</c:v>
                </c:pt>
                <c:pt idx="471">
                  <c:v>1391.9336220427638</c:v>
                </c:pt>
                <c:pt idx="472">
                  <c:v>1142.6508797307542</c:v>
                </c:pt>
                <c:pt idx="473">
                  <c:v>1351.8487993185806</c:v>
                </c:pt>
                <c:pt idx="474">
                  <c:v>1136.9799873550194</c:v>
                </c:pt>
                <c:pt idx="475">
                  <c:v>1388.4279733889859</c:v>
                </c:pt>
                <c:pt idx="476">
                  <c:v>1674.2647786082882</c:v>
                </c:pt>
                <c:pt idx="477">
                  <c:v>1388.4279733889859</c:v>
                </c:pt>
                <c:pt idx="478">
                  <c:v>1180.2675252774691</c:v>
                </c:pt>
                <c:pt idx="479">
                  <c:v>1405.6823449437775</c:v>
                </c:pt>
                <c:pt idx="480">
                  <c:v>1040.8625543291089</c:v>
                </c:pt>
                <c:pt idx="481">
                  <c:v>1140.0591917034787</c:v>
                </c:pt>
                <c:pt idx="482">
                  <c:v>1392.844841645426</c:v>
                </c:pt>
                <c:pt idx="483">
                  <c:v>1018.0843843812843</c:v>
                </c:pt>
                <c:pt idx="484">
                  <c:v>1407.4885004410726</c:v>
                </c:pt>
                <c:pt idx="485">
                  <c:v>1294.2566988719473</c:v>
                </c:pt>
                <c:pt idx="486">
                  <c:v>1151.2499711079863</c:v>
                </c:pt>
                <c:pt idx="487">
                  <c:v>947.38065530767949</c:v>
                </c:pt>
                <c:pt idx="488">
                  <c:v>1441.5005557961333</c:v>
                </c:pt>
                <c:pt idx="489">
                  <c:v>1458.4373366667808</c:v>
                </c:pt>
                <c:pt idx="490">
                  <c:v>1313.6617373665576</c:v>
                </c:pt>
                <c:pt idx="491">
                  <c:v>1327.7307022605551</c:v>
                </c:pt>
                <c:pt idx="492">
                  <c:v>1345.3567793320622</c:v>
                </c:pt>
                <c:pt idx="493">
                  <c:v>1408.630744237277</c:v>
                </c:pt>
                <c:pt idx="494">
                  <c:v>1470.7562545767908</c:v>
                </c:pt>
                <c:pt idx="495">
                  <c:v>1509.3200100016384</c:v>
                </c:pt>
                <c:pt idx="496">
                  <c:v>1495.3776576256007</c:v>
                </c:pt>
                <c:pt idx="497">
                  <c:v>1373.6251037708066</c:v>
                </c:pt>
                <c:pt idx="498">
                  <c:v>1358.9182365437932</c:v>
                </c:pt>
                <c:pt idx="499">
                  <c:v>1358.6610620271865</c:v>
                </c:pt>
                <c:pt idx="500">
                  <c:v>1438.819952479749</c:v>
                </c:pt>
                <c:pt idx="501">
                  <c:v>1399.4238010072218</c:v>
                </c:pt>
                <c:pt idx="502">
                  <c:v>1431.7876575825551</c:v>
                </c:pt>
                <c:pt idx="503">
                  <c:v>1430.0160592656136</c:v>
                </c:pt>
                <c:pt idx="504">
                  <c:v>1458.7507560309198</c:v>
                </c:pt>
                <c:pt idx="505">
                  <c:v>1310.0739811218702</c:v>
                </c:pt>
                <c:pt idx="506">
                  <c:v>1325.2038752574581</c:v>
                </c:pt>
                <c:pt idx="507">
                  <c:v>1195.812161711362</c:v>
                </c:pt>
                <c:pt idx="508">
                  <c:v>1168.3378363022814</c:v>
                </c:pt>
                <c:pt idx="509">
                  <c:v>1495.5884499626811</c:v>
                </c:pt>
                <c:pt idx="510">
                  <c:v>1529.2209011169416</c:v>
                </c:pt>
                <c:pt idx="511">
                  <c:v>1104.8371198161497</c:v>
                </c:pt>
                <c:pt idx="512">
                  <c:v>1519.071315876869</c:v>
                </c:pt>
                <c:pt idx="513">
                  <c:v>1566.9882835474284</c:v>
                </c:pt>
                <c:pt idx="514">
                  <c:v>1639.3951446135666</c:v>
                </c:pt>
                <c:pt idx="515">
                  <c:v>1568.8351327123951</c:v>
                </c:pt>
                <c:pt idx="516">
                  <c:v>1629.1848185583463</c:v>
                </c:pt>
                <c:pt idx="517">
                  <c:v>1537.640692939689</c:v>
                </c:pt>
                <c:pt idx="518">
                  <c:v>1464.3779791560419</c:v>
                </c:pt>
                <c:pt idx="519">
                  <c:v>1252.8726254509841</c:v>
                </c:pt>
                <c:pt idx="520">
                  <c:v>1297.1014256350047</c:v>
                </c:pt>
                <c:pt idx="521">
                  <c:v>1184.831651671725</c:v>
                </c:pt>
                <c:pt idx="522">
                  <c:v>1620.670820833285</c:v>
                </c:pt>
                <c:pt idx="523">
                  <c:v>1422.1693890581046</c:v>
                </c:pt>
                <c:pt idx="524">
                  <c:v>1372.717092877313</c:v>
                </c:pt>
                <c:pt idx="525">
                  <c:v>1414.8572691991149</c:v>
                </c:pt>
                <c:pt idx="526">
                  <c:v>1449.3312415405956</c:v>
                </c:pt>
                <c:pt idx="527">
                  <c:v>1294.1042738982362</c:v>
                </c:pt>
                <c:pt idx="528">
                  <c:v>1171.4765287962678</c:v>
                </c:pt>
                <c:pt idx="529">
                  <c:v>1364.7061754407828</c:v>
                </c:pt>
                <c:pt idx="530">
                  <c:v>1292.4968589607906</c:v>
                </c:pt>
                <c:pt idx="531">
                  <c:v>1346.0887963155385</c:v>
                </c:pt>
                <c:pt idx="532">
                  <c:v>1565.6900839449445</c:v>
                </c:pt>
                <c:pt idx="533">
                  <c:v>1493.5116491650649</c:v>
                </c:pt>
                <c:pt idx="534">
                  <c:v>1395.008764067132</c:v>
                </c:pt>
                <c:pt idx="535">
                  <c:v>1254.3103683136358</c:v>
                </c:pt>
                <c:pt idx="536">
                  <c:v>1198.4123150527864</c:v>
                </c:pt>
                <c:pt idx="537">
                  <c:v>1351.9432587785984</c:v>
                </c:pt>
                <c:pt idx="538">
                  <c:v>1326.5643497586468</c:v>
                </c:pt>
                <c:pt idx="539">
                  <c:v>1302.7560145001232</c:v>
                </c:pt>
                <c:pt idx="540">
                  <c:v>1301.4161156618472</c:v>
                </c:pt>
                <c:pt idx="541">
                  <c:v>1269.6273495014198</c:v>
                </c:pt>
                <c:pt idx="542">
                  <c:v>1272.2225801204811</c:v>
                </c:pt>
                <c:pt idx="543">
                  <c:v>1263.9650811281711</c:v>
                </c:pt>
                <c:pt idx="544">
                  <c:v>1439.4972894253788</c:v>
                </c:pt>
                <c:pt idx="545">
                  <c:v>1395.9343984703239</c:v>
                </c:pt>
                <c:pt idx="546">
                  <c:v>1365.7906687988152</c:v>
                </c:pt>
                <c:pt idx="547">
                  <c:v>1355.3483696320232</c:v>
                </c:pt>
                <c:pt idx="548">
                  <c:v>1311.2809403115148</c:v>
                </c:pt>
                <c:pt idx="549">
                  <c:v>1438.7841027568729</c:v>
                </c:pt>
                <c:pt idx="550">
                  <c:v>1382.8608264508343</c:v>
                </c:pt>
                <c:pt idx="551">
                  <c:v>1328.0469025663556</c:v>
                </c:pt>
                <c:pt idx="552">
                  <c:v>1435.2941249495675</c:v>
                </c:pt>
                <c:pt idx="553">
                  <c:v>1400.7716079123118</c:v>
                </c:pt>
                <c:pt idx="554">
                  <c:v>1356.9321311892572</c:v>
                </c:pt>
                <c:pt idx="555">
                  <c:v>1322.9352161871834</c:v>
                </c:pt>
                <c:pt idx="556">
                  <c:v>1286.8717049359466</c:v>
                </c:pt>
                <c:pt idx="557">
                  <c:v>1254.1775565846597</c:v>
                </c:pt>
                <c:pt idx="558">
                  <c:v>917.11064895570212</c:v>
                </c:pt>
                <c:pt idx="559">
                  <c:v>920.00923961001536</c:v>
                </c:pt>
                <c:pt idx="560">
                  <c:v>902.99435402894596</c:v>
                </c:pt>
                <c:pt idx="561">
                  <c:v>883.31570351051687</c:v>
                </c:pt>
                <c:pt idx="562">
                  <c:v>861.52618353870525</c:v>
                </c:pt>
                <c:pt idx="563">
                  <c:v>833.62682086828545</c:v>
                </c:pt>
                <c:pt idx="564">
                  <c:v>784.15495167337781</c:v>
                </c:pt>
                <c:pt idx="565">
                  <c:v>754.75258548244119</c:v>
                </c:pt>
                <c:pt idx="566">
                  <c:v>1060.5771256279943</c:v>
                </c:pt>
                <c:pt idx="567">
                  <c:v>998.63316512003507</c:v>
                </c:pt>
                <c:pt idx="568">
                  <c:v>1170.8649694965413</c:v>
                </c:pt>
                <c:pt idx="569">
                  <c:v>1001.1943632580562</c:v>
                </c:pt>
                <c:pt idx="570">
                  <c:v>960.08141254167867</c:v>
                </c:pt>
                <c:pt idx="571">
                  <c:v>1065.6583389873606</c:v>
                </c:pt>
                <c:pt idx="572">
                  <c:v>989.15336855577698</c:v>
                </c:pt>
                <c:pt idx="573">
                  <c:v>1190.6513330981629</c:v>
                </c:pt>
                <c:pt idx="574">
                  <c:v>1202.9554433892749</c:v>
                </c:pt>
                <c:pt idx="575">
                  <c:v>1106.6486987681478</c:v>
                </c:pt>
                <c:pt idx="576">
                  <c:v>1021.0391590736165</c:v>
                </c:pt>
                <c:pt idx="577">
                  <c:v>1093.3374788815418</c:v>
                </c:pt>
                <c:pt idx="578">
                  <c:v>1092.2296433486981</c:v>
                </c:pt>
                <c:pt idx="579">
                  <c:v>1073.1121732629081</c:v>
                </c:pt>
                <c:pt idx="580">
                  <c:v>1154.8727330896654</c:v>
                </c:pt>
                <c:pt idx="581">
                  <c:v>990.6554778333491</c:v>
                </c:pt>
                <c:pt idx="582">
                  <c:v>993.25572054764257</c:v>
                </c:pt>
                <c:pt idx="583">
                  <c:v>976.82444224799679</c:v>
                </c:pt>
                <c:pt idx="584">
                  <c:v>1261.5923212500527</c:v>
                </c:pt>
                <c:pt idx="585">
                  <c:v>1124.0573716435263</c:v>
                </c:pt>
                <c:pt idx="586">
                  <c:v>1079.7494745676031</c:v>
                </c:pt>
                <c:pt idx="587">
                  <c:v>1061.2703042812138</c:v>
                </c:pt>
                <c:pt idx="588">
                  <c:v>1317.9811379706248</c:v>
                </c:pt>
                <c:pt idx="589">
                  <c:v>1181.3697744282808</c:v>
                </c:pt>
                <c:pt idx="590">
                  <c:v>1079.6812216576475</c:v>
                </c:pt>
                <c:pt idx="591">
                  <c:v>1073.7805514247973</c:v>
                </c:pt>
                <c:pt idx="592">
                  <c:v>1390.7090476368055</c:v>
                </c:pt>
                <c:pt idx="593">
                  <c:v>1306.8229495788403</c:v>
                </c:pt>
                <c:pt idx="594">
                  <c:v>1319.6964289653961</c:v>
                </c:pt>
                <c:pt idx="595">
                  <c:v>1266.7336814008897</c:v>
                </c:pt>
                <c:pt idx="596">
                  <c:v>1438.8613414025772</c:v>
                </c:pt>
                <c:pt idx="597">
                  <c:v>1367.7604954195544</c:v>
                </c:pt>
                <c:pt idx="598">
                  <c:v>1310.557464673037</c:v>
                </c:pt>
                <c:pt idx="599">
                  <c:v>1319.2690148535353</c:v>
                </c:pt>
                <c:pt idx="600">
                  <c:v>1432.0618064530656</c:v>
                </c:pt>
                <c:pt idx="601">
                  <c:v>1244.8099636166364</c:v>
                </c:pt>
                <c:pt idx="602">
                  <c:v>1231.5194774081513</c:v>
                </c:pt>
                <c:pt idx="603">
                  <c:v>1306.853740040749</c:v>
                </c:pt>
                <c:pt idx="604">
                  <c:v>1223.5520755346388</c:v>
                </c:pt>
                <c:pt idx="605">
                  <c:v>1456.7217952988954</c:v>
                </c:pt>
                <c:pt idx="606">
                  <c:v>1304.4565525009275</c:v>
                </c:pt>
                <c:pt idx="607">
                  <c:v>1345.9589574282056</c:v>
                </c:pt>
                <c:pt idx="608">
                  <c:v>1406.303556959868</c:v>
                </c:pt>
                <c:pt idx="609">
                  <c:v>1321.790920786133</c:v>
                </c:pt>
                <c:pt idx="610">
                  <c:v>1047.0672076331803</c:v>
                </c:pt>
                <c:pt idx="611">
                  <c:v>1057.6082000717827</c:v>
                </c:pt>
                <c:pt idx="612">
                  <c:v>1133.7991331941159</c:v>
                </c:pt>
                <c:pt idx="613">
                  <c:v>1170.1252226028114</c:v>
                </c:pt>
                <c:pt idx="614">
                  <c:v>1135.8190391986195</c:v>
                </c:pt>
                <c:pt idx="615">
                  <c:v>1166.3974205195959</c:v>
                </c:pt>
                <c:pt idx="616">
                  <c:v>1215.2188632163688</c:v>
                </c:pt>
                <c:pt idx="617">
                  <c:v>1324.531300781445</c:v>
                </c:pt>
                <c:pt idx="618">
                  <c:v>1318.8756289223072</c:v>
                </c:pt>
                <c:pt idx="619">
                  <c:v>1317.5330082174469</c:v>
                </c:pt>
                <c:pt idx="620">
                  <c:v>1310.4886284121603</c:v>
                </c:pt>
                <c:pt idx="621">
                  <c:v>1429.2067129420629</c:v>
                </c:pt>
                <c:pt idx="622">
                  <c:v>1340.264837263994</c:v>
                </c:pt>
                <c:pt idx="623">
                  <c:v>1350.5215843245433</c:v>
                </c:pt>
                <c:pt idx="624">
                  <c:v>1390.5641020760588</c:v>
                </c:pt>
                <c:pt idx="625">
                  <c:v>1472.3216972686641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1A-7744-8FBF-44367C208DC3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270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61A-7744-8FBF-44367C208DC3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2000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2000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061A-7744-8FBF-44367C208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2841231"/>
        <c:axId val="1042562431"/>
      </c:scatterChart>
      <c:valAx>
        <c:axId val="1042841231"/>
        <c:scaling>
          <c:orientation val="minMax"/>
          <c:max val="1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T;</a:t>
                </a:r>
                <a:r>
                  <a:rPr lang="en-GB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WH83 (anhydrous)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42562431"/>
        <c:crosses val="autoZero"/>
        <c:crossBetween val="midCat"/>
        <c:majorUnit val="100"/>
      </c:valAx>
      <c:valAx>
        <c:axId val="1042562431"/>
        <c:scaling>
          <c:orientation val="minMax"/>
          <c:max val="180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T; CB22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42841231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539750</xdr:colOff>
      <xdr:row>16</xdr:row>
      <xdr:rowOff>50800</xdr:rowOff>
    </xdr:from>
    <xdr:to>
      <xdr:col>79</xdr:col>
      <xdr:colOff>508000</xdr:colOff>
      <xdr:row>36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BD58CD-3218-1346-8836-ABF2D38F2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lauracrisp/Documents/Published%20papers/Zirconsaturation/Postpublicationcomments/CrispandBerry2022_ZirconSaturation_ReplytoWallrichandMiller.xlsx" TargetMode="External"/><Relationship Id="rId1" Type="http://schemas.openxmlformats.org/officeDocument/2006/relationships/externalLinkPath" Target="Postpublicationcomments/CrispandBerry2022_ZirconSaturation_ReplytoWallrichandMill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_calculation"/>
      <sheetName val="ESM3_revised"/>
      <sheetName val="ESM4_revised"/>
      <sheetName val="BishopTuff_Georoc"/>
      <sheetName val="Yellowstone"/>
      <sheetName val="Furtherexamples"/>
      <sheetName val="SummaryTable"/>
    </sheetNames>
    <sheetDataSet>
      <sheetData sheetId="0" refreshError="1"/>
      <sheetData sheetId="1">
        <row r="13">
          <cell r="AY13">
            <v>1358.731384989803</v>
          </cell>
          <cell r="BH13">
            <v>1447.2560490517187</v>
          </cell>
        </row>
        <row r="14">
          <cell r="AY14">
            <v>1377.5239334593928</v>
          </cell>
          <cell r="BH14">
            <v>1423.6566566278605</v>
          </cell>
        </row>
        <row r="15">
          <cell r="AY15">
            <v>1469.2239943794821</v>
          </cell>
          <cell r="BH15">
            <v>1416.8469622873465</v>
          </cell>
        </row>
        <row r="16">
          <cell r="AY16">
            <v>1434.8689775605799</v>
          </cell>
          <cell r="BH16">
            <v>1421.7675336176744</v>
          </cell>
        </row>
        <row r="17">
          <cell r="AY17">
            <v>1472.8160844248016</v>
          </cell>
          <cell r="BH17">
            <v>1459.6679108810119</v>
          </cell>
        </row>
        <row r="18">
          <cell r="AY18">
            <v>1351.6522432815782</v>
          </cell>
          <cell r="BH18">
            <v>1394.9261442733855</v>
          </cell>
        </row>
        <row r="19">
          <cell r="AY19">
            <v>1373.6274476997316</v>
          </cell>
          <cell r="BH19">
            <v>1372.4481828983066</v>
          </cell>
        </row>
        <row r="20">
          <cell r="AY20">
            <v>1404.8762429556257</v>
          </cell>
          <cell r="BH20">
            <v>1366.811280323232</v>
          </cell>
        </row>
        <row r="21">
          <cell r="AY21">
            <v>1433.6065503667949</v>
          </cell>
          <cell r="BH21">
            <v>1335.4230373988753</v>
          </cell>
        </row>
        <row r="22">
          <cell r="AY22">
            <v>1389.97520385134</v>
          </cell>
          <cell r="BH22">
            <v>1316.7438036049889</v>
          </cell>
        </row>
        <row r="23">
          <cell r="AY23">
            <v>1366.2396191276841</v>
          </cell>
          <cell r="BH23">
            <v>1273.8810575201453</v>
          </cell>
        </row>
        <row r="24">
          <cell r="AY24">
            <v>1352.9313482574087</v>
          </cell>
          <cell r="BH24">
            <v>1292.7706487128289</v>
          </cell>
        </row>
        <row r="25">
          <cell r="AY25">
            <v>1229.6453135600655</v>
          </cell>
          <cell r="BH25">
            <v>1411.9652214808641</v>
          </cell>
        </row>
        <row r="26">
          <cell r="AY26">
            <v>1340.2124906603735</v>
          </cell>
          <cell r="BH26">
            <v>1365.1861579688095</v>
          </cell>
        </row>
        <row r="27">
          <cell r="AY27">
            <v>1386.7238255488353</v>
          </cell>
          <cell r="BH27">
            <v>1331.6353432417434</v>
          </cell>
        </row>
        <row r="28">
          <cell r="AY28">
            <v>1294.3429073204791</v>
          </cell>
          <cell r="BH28">
            <v>1387.7892375880895</v>
          </cell>
        </row>
        <row r="29">
          <cell r="AY29">
            <v>1398.620678598166</v>
          </cell>
          <cell r="BH29">
            <v>1391.5856973785803</v>
          </cell>
        </row>
        <row r="30">
          <cell r="AY30">
            <v>1379.4825152161961</v>
          </cell>
          <cell r="BH30">
            <v>1350.1884138450073</v>
          </cell>
        </row>
        <row r="31">
          <cell r="AY31">
            <v>1380.0617441607251</v>
          </cell>
          <cell r="BH31">
            <v>1372.5863889210207</v>
          </cell>
        </row>
        <row r="32">
          <cell r="AY32">
            <v>1379.1745351779812</v>
          </cell>
          <cell r="BH32">
            <v>1361.897416892476</v>
          </cell>
        </row>
        <row r="33">
          <cell r="AY33">
            <v>1311.771257578019</v>
          </cell>
          <cell r="BH33">
            <v>1415.9966629571109</v>
          </cell>
        </row>
        <row r="34">
          <cell r="AY34">
            <v>1371.7715698795005</v>
          </cell>
          <cell r="BH34">
            <v>1423.2003786697212</v>
          </cell>
        </row>
        <row r="35">
          <cell r="AY35">
            <v>1389.5175257289543</v>
          </cell>
          <cell r="BH35">
            <v>1406.4411489682821</v>
          </cell>
        </row>
        <row r="36">
          <cell r="AY36">
            <v>1413.209494562112</v>
          </cell>
          <cell r="BH36">
            <v>1365.031621690433</v>
          </cell>
        </row>
        <row r="37">
          <cell r="AY37">
            <v>1368.6685197363136</v>
          </cell>
          <cell r="BH37">
            <v>1380.7732336988333</v>
          </cell>
        </row>
        <row r="38">
          <cell r="AY38">
            <v>1327.1015760551061</v>
          </cell>
          <cell r="BH38">
            <v>1328.191591027293</v>
          </cell>
        </row>
        <row r="39">
          <cell r="AY39">
            <v>1316.4237133847896</v>
          </cell>
          <cell r="BH39">
            <v>1315.156699286475</v>
          </cell>
        </row>
        <row r="40">
          <cell r="AY40">
            <v>1242.7952609296265</v>
          </cell>
          <cell r="BH40">
            <v>1360.5242441198864</v>
          </cell>
        </row>
        <row r="41">
          <cell r="AY41">
            <v>1307.1702801924851</v>
          </cell>
          <cell r="BH41">
            <v>1354.6434679954666</v>
          </cell>
        </row>
        <row r="42">
          <cell r="AY42">
            <v>1289.0992086664996</v>
          </cell>
          <cell r="BH42">
            <v>1337.0378175094854</v>
          </cell>
        </row>
        <row r="43">
          <cell r="AY43">
            <v>1231.9895811520892</v>
          </cell>
          <cell r="BH43">
            <v>1366.4951680793974</v>
          </cell>
        </row>
        <row r="44">
          <cell r="AY44">
            <v>1341.1058816532707</v>
          </cell>
          <cell r="BH44">
            <v>1388.3807855634868</v>
          </cell>
        </row>
        <row r="45">
          <cell r="AY45">
            <v>1259.0368166934888</v>
          </cell>
          <cell r="BH45">
            <v>1357.9069963900524</v>
          </cell>
        </row>
        <row r="46">
          <cell r="AY46">
            <v>1168.9665684400206</v>
          </cell>
          <cell r="BH46">
            <v>1314.3953327086385</v>
          </cell>
        </row>
        <row r="47">
          <cell r="AY47">
            <v>1419.3606102235196</v>
          </cell>
          <cell r="BH47">
            <v>1464.2467473035335</v>
          </cell>
        </row>
        <row r="48">
          <cell r="AY48">
            <v>1265.1993965290853</v>
          </cell>
          <cell r="BH48">
            <v>1382.1792691885919</v>
          </cell>
        </row>
        <row r="49">
          <cell r="AY49">
            <v>1189.571255113229</v>
          </cell>
          <cell r="BH49">
            <v>1377.8980195939851</v>
          </cell>
        </row>
        <row r="50">
          <cell r="AY50">
            <v>1339.0569837422681</v>
          </cell>
          <cell r="BH50">
            <v>1467.0938814262163</v>
          </cell>
        </row>
        <row r="51">
          <cell r="AY51">
            <v>1188.6194829047602</v>
          </cell>
          <cell r="BH51">
            <v>1358.2098646768366</v>
          </cell>
        </row>
        <row r="52">
          <cell r="AY52">
            <v>1185.0514533497226</v>
          </cell>
          <cell r="BH52">
            <v>1366.9954815013764</v>
          </cell>
        </row>
        <row r="53">
          <cell r="AY53">
            <v>1273.495515102185</v>
          </cell>
          <cell r="BH53">
            <v>1330.933290409974</v>
          </cell>
        </row>
        <row r="54">
          <cell r="AY54">
            <v>1172.5587842097802</v>
          </cell>
          <cell r="BH54">
            <v>1388.6421959798922</v>
          </cell>
        </row>
        <row r="55">
          <cell r="AY55">
            <v>1120.5248534770285</v>
          </cell>
          <cell r="BH55">
            <v>1355.8692254068196</v>
          </cell>
        </row>
        <row r="56">
          <cell r="AY56">
            <v>1276.105026833472</v>
          </cell>
          <cell r="BH56">
            <v>1445.3892709475901</v>
          </cell>
        </row>
        <row r="57">
          <cell r="AY57">
            <v>1075.8366636107069</v>
          </cell>
          <cell r="BH57">
            <v>1397.2587763054732</v>
          </cell>
        </row>
        <row r="58">
          <cell r="AY58">
            <v>1187.607492062451</v>
          </cell>
          <cell r="BH58">
            <v>1308.5988476283733</v>
          </cell>
        </row>
        <row r="59">
          <cell r="AY59">
            <v>1290.4672240120744</v>
          </cell>
          <cell r="BH59">
            <v>1333.2307120219821</v>
          </cell>
        </row>
        <row r="60">
          <cell r="AY60">
            <v>1218.8885011121699</v>
          </cell>
          <cell r="BH60">
            <v>1292.5342586792576</v>
          </cell>
        </row>
        <row r="61">
          <cell r="AY61">
            <v>1308.4622998243885</v>
          </cell>
          <cell r="BH61">
            <v>1330.3479589984927</v>
          </cell>
        </row>
        <row r="62">
          <cell r="AY62">
            <v>1249.6817304194328</v>
          </cell>
          <cell r="BH62">
            <v>1399.6699362735262</v>
          </cell>
        </row>
        <row r="63">
          <cell r="AY63">
            <v>1227.8891163181718</v>
          </cell>
          <cell r="BH63">
            <v>1272.327424156553</v>
          </cell>
        </row>
        <row r="64">
          <cell r="AY64">
            <v>1235.088179442306</v>
          </cell>
          <cell r="BH64">
            <v>1241.6156196836107</v>
          </cell>
        </row>
        <row r="65">
          <cell r="AY65">
            <v>1245.6952413245936</v>
          </cell>
          <cell r="BH65">
            <v>1237.2688864483837</v>
          </cell>
        </row>
        <row r="66">
          <cell r="AY66">
            <v>1299.1770338514198</v>
          </cell>
          <cell r="BH66">
            <v>1214.7550842109979</v>
          </cell>
        </row>
        <row r="67">
          <cell r="AY67">
            <v>1253.7374460281726</v>
          </cell>
          <cell r="BH67">
            <v>1219.8321432639978</v>
          </cell>
        </row>
        <row r="68">
          <cell r="AY68">
            <v>1291.8808067031648</v>
          </cell>
          <cell r="BH68">
            <v>1224.9420405618441</v>
          </cell>
        </row>
        <row r="69">
          <cell r="AY69">
            <v>1236.5446896505925</v>
          </cell>
          <cell r="BH69">
            <v>1205.8746407594178</v>
          </cell>
        </row>
        <row r="70">
          <cell r="AY70">
            <v>1341.4296675184996</v>
          </cell>
          <cell r="BH70">
            <v>1281.3328577561674</v>
          </cell>
        </row>
        <row r="71">
          <cell r="AY71">
            <v>1207.5229154901126</v>
          </cell>
          <cell r="BH71">
            <v>1228.7154960144369</v>
          </cell>
        </row>
        <row r="72">
          <cell r="AY72">
            <v>1290.8822817754144</v>
          </cell>
          <cell r="BH72">
            <v>1258.8425876240799</v>
          </cell>
        </row>
        <row r="73">
          <cell r="AY73">
            <v>1348.7148402820089</v>
          </cell>
          <cell r="BH73">
            <v>1289.1999126492865</v>
          </cell>
        </row>
        <row r="74">
          <cell r="AY74">
            <v>1285.2758061080851</v>
          </cell>
          <cell r="BH74">
            <v>1255.3863262137941</v>
          </cell>
        </row>
        <row r="75">
          <cell r="AY75">
            <v>1367.1858229172797</v>
          </cell>
          <cell r="BH75">
            <v>1313.7679765754699</v>
          </cell>
        </row>
        <row r="76">
          <cell r="AY76">
            <v>1392.5712329295798</v>
          </cell>
          <cell r="BH76">
            <v>1311.7391037925761</v>
          </cell>
        </row>
        <row r="77">
          <cell r="AY77">
            <v>1282.5628425224593</v>
          </cell>
          <cell r="BH77">
            <v>1247.483070172103</v>
          </cell>
        </row>
        <row r="78">
          <cell r="AY78">
            <v>1403.4231669389035</v>
          </cell>
          <cell r="BH78">
            <v>1343.4762186315024</v>
          </cell>
        </row>
        <row r="79">
          <cell r="AY79">
            <v>1367.1368087023629</v>
          </cell>
          <cell r="BH79">
            <v>1332.5573417071851</v>
          </cell>
        </row>
        <row r="80">
          <cell r="AY80">
            <v>1251.0857316265385</v>
          </cell>
          <cell r="BH80">
            <v>1305.4867202590522</v>
          </cell>
        </row>
        <row r="81">
          <cell r="AY81">
            <v>1225.5292478985036</v>
          </cell>
          <cell r="BH81">
            <v>1274.2816739785019</v>
          </cell>
        </row>
        <row r="82">
          <cell r="AY82">
            <v>1247.0246330152781</v>
          </cell>
          <cell r="BH82">
            <v>1268.3186728923224</v>
          </cell>
        </row>
        <row r="83">
          <cell r="AY83">
            <v>1281.3824067574171</v>
          </cell>
          <cell r="BH83">
            <v>1249.0229158244758</v>
          </cell>
        </row>
        <row r="84">
          <cell r="AY84">
            <v>1227.7045706869758</v>
          </cell>
          <cell r="BH84">
            <v>1224.8341222981278</v>
          </cell>
        </row>
        <row r="85">
          <cell r="AY85">
            <v>1197.3020057968354</v>
          </cell>
          <cell r="BH85">
            <v>1215.0196686737791</v>
          </cell>
        </row>
        <row r="86">
          <cell r="AY86">
            <v>1223.1912994901813</v>
          </cell>
          <cell r="BH86">
            <v>1220.8604047410684</v>
          </cell>
        </row>
        <row r="87">
          <cell r="AY87">
            <v>1252.1899125323823</v>
          </cell>
          <cell r="BH87">
            <v>1243.2724374583054</v>
          </cell>
        </row>
        <row r="88">
          <cell r="AY88">
            <v>1245.5808651320199</v>
          </cell>
          <cell r="BH88">
            <v>1259.0930520875906</v>
          </cell>
        </row>
        <row r="89">
          <cell r="AY89">
            <v>1334.9528065305572</v>
          </cell>
          <cell r="BH89">
            <v>1309.9658916223198</v>
          </cell>
        </row>
        <row r="90">
          <cell r="AY90">
            <v>1307.7115451745174</v>
          </cell>
          <cell r="BH90">
            <v>1278.7147018828305</v>
          </cell>
        </row>
        <row r="91">
          <cell r="AY91">
            <v>1405.4057607243474</v>
          </cell>
          <cell r="BH91">
            <v>1324.5138950421644</v>
          </cell>
        </row>
        <row r="92">
          <cell r="AY92">
            <v>1306.048098772105</v>
          </cell>
          <cell r="BH92">
            <v>1306.3660979801327</v>
          </cell>
        </row>
        <row r="93">
          <cell r="AY93">
            <v>1356.8177943920959</v>
          </cell>
          <cell r="BH93">
            <v>1373.3641702694456</v>
          </cell>
        </row>
        <row r="94">
          <cell r="AY94">
            <v>1318.662573988498</v>
          </cell>
          <cell r="BH94">
            <v>1390.6822946175678</v>
          </cell>
        </row>
        <row r="95">
          <cell r="AY95">
            <v>1231.074145001269</v>
          </cell>
          <cell r="BH95">
            <v>1374.1443942470626</v>
          </cell>
        </row>
        <row r="96">
          <cell r="AY96">
            <v>1278.3952309740303</v>
          </cell>
          <cell r="BH96">
            <v>1323.8782820981889</v>
          </cell>
        </row>
        <row r="97">
          <cell r="AY97">
            <v>1383.3131167788981</v>
          </cell>
          <cell r="BH97">
            <v>1381.5142729366262</v>
          </cell>
        </row>
        <row r="98">
          <cell r="AY98">
            <v>1255.599291310554</v>
          </cell>
          <cell r="BH98">
            <v>1388.904592259692</v>
          </cell>
        </row>
        <row r="99">
          <cell r="AY99">
            <v>1159.9148328672604</v>
          </cell>
          <cell r="BH99">
            <v>1263.012718479584</v>
          </cell>
        </row>
        <row r="100">
          <cell r="AY100">
            <v>1041.467789373809</v>
          </cell>
          <cell r="BH100">
            <v>1319.7909503806566</v>
          </cell>
        </row>
        <row r="101">
          <cell r="AY101">
            <v>1127.3963580289164</v>
          </cell>
          <cell r="BH101">
            <v>1258.1076337363729</v>
          </cell>
        </row>
        <row r="102">
          <cell r="AY102">
            <v>844.29671685750895</v>
          </cell>
          <cell r="BH102">
            <v>1248.4134646142088</v>
          </cell>
        </row>
        <row r="103">
          <cell r="AY103">
            <v>659.58838890342986</v>
          </cell>
          <cell r="BH103">
            <v>1216.4905368181287</v>
          </cell>
        </row>
        <row r="104">
          <cell r="AY104">
            <v>995.97597806150088</v>
          </cell>
          <cell r="BH104">
            <v>1285.2100216659737</v>
          </cell>
        </row>
        <row r="105">
          <cell r="AY105">
            <v>1254.2386397865748</v>
          </cell>
          <cell r="BH105">
            <v>1225.2609117213349</v>
          </cell>
        </row>
        <row r="106">
          <cell r="AY106">
            <v>1136.3749932301146</v>
          </cell>
          <cell r="BH106">
            <v>1264.023783990644</v>
          </cell>
        </row>
        <row r="107">
          <cell r="AY107">
            <v>1118.3251173849865</v>
          </cell>
          <cell r="BH107">
            <v>1216.3111522165218</v>
          </cell>
        </row>
        <row r="108">
          <cell r="AY108">
            <v>1782.1506579458469</v>
          </cell>
          <cell r="BH108">
            <v>1311.7895423645862</v>
          </cell>
        </row>
        <row r="109">
          <cell r="AY109">
            <v>1470.8805777758616</v>
          </cell>
          <cell r="BH109">
            <v>1278.3711685648909</v>
          </cell>
        </row>
        <row r="110">
          <cell r="AY110">
            <v>1227.6561569306757</v>
          </cell>
          <cell r="BH110">
            <v>1232.6504074778422</v>
          </cell>
        </row>
        <row r="111">
          <cell r="AY111">
            <v>1115.0270845176126</v>
          </cell>
          <cell r="BH111">
            <v>1197.1268279093035</v>
          </cell>
        </row>
        <row r="112">
          <cell r="AY112">
            <v>1149.23347020907</v>
          </cell>
          <cell r="BH112">
            <v>1197.0102838546659</v>
          </cell>
        </row>
        <row r="113">
          <cell r="AY113">
            <v>1177.9618925548307</v>
          </cell>
          <cell r="BH113">
            <v>1204.0443675528422</v>
          </cell>
        </row>
        <row r="114">
          <cell r="AY114">
            <v>1172.6336068301434</v>
          </cell>
          <cell r="BH114">
            <v>1244.0132059226851</v>
          </cell>
        </row>
        <row r="115">
          <cell r="AY115">
            <v>1310.7995150260556</v>
          </cell>
          <cell r="BH115">
            <v>1296.2446418746733</v>
          </cell>
        </row>
        <row r="116">
          <cell r="AY116">
            <v>1251.9494628815785</v>
          </cell>
          <cell r="BH116">
            <v>1243.6736885264215</v>
          </cell>
        </row>
        <row r="117">
          <cell r="AY117">
            <v>1289.5186219878306</v>
          </cell>
          <cell r="BH117">
            <v>1246.2980863305106</v>
          </cell>
        </row>
        <row r="118">
          <cell r="AY118">
            <v>1220.1297850105918</v>
          </cell>
          <cell r="BH118">
            <v>1236.6302071837565</v>
          </cell>
        </row>
        <row r="119">
          <cell r="AY119">
            <v>1185.4336206913704</v>
          </cell>
          <cell r="BH119">
            <v>1165.2955944086584</v>
          </cell>
        </row>
        <row r="120">
          <cell r="AY120">
            <v>1164.67454699512</v>
          </cell>
          <cell r="BH120">
            <v>1170.0102060425161</v>
          </cell>
        </row>
        <row r="121">
          <cell r="AY121">
            <v>1130.819243287099</v>
          </cell>
          <cell r="BH121">
            <v>1211.5401071306039</v>
          </cell>
        </row>
        <row r="122">
          <cell r="AY122">
            <v>1128.093275324771</v>
          </cell>
          <cell r="BH122">
            <v>1196.1031399526523</v>
          </cell>
        </row>
        <row r="123">
          <cell r="AY123">
            <v>1176.1869024584441</v>
          </cell>
          <cell r="BH123">
            <v>1207.7231023063694</v>
          </cell>
        </row>
        <row r="124">
          <cell r="AY124">
            <v>1246.141261571179</v>
          </cell>
          <cell r="BH124">
            <v>1221.9345700089002</v>
          </cell>
        </row>
        <row r="125">
          <cell r="AY125">
            <v>1232.9234960328447</v>
          </cell>
          <cell r="BH125">
            <v>1177.3069216360832</v>
          </cell>
        </row>
        <row r="126">
          <cell r="AY126">
            <v>1229.4759478901747</v>
          </cell>
          <cell r="BH126">
            <v>1168.1440276355186</v>
          </cell>
        </row>
        <row r="127">
          <cell r="AY127">
            <v>1231.8271352687161</v>
          </cell>
          <cell r="BH127">
            <v>1167.3956743740396</v>
          </cell>
        </row>
        <row r="128">
          <cell r="AY128">
            <v>1085.9581144331723</v>
          </cell>
          <cell r="BH128">
            <v>1086.3903790311426</v>
          </cell>
        </row>
        <row r="129">
          <cell r="AY129">
            <v>1167.0607543670678</v>
          </cell>
          <cell r="BH129">
            <v>1150.0463293204944</v>
          </cell>
        </row>
        <row r="130">
          <cell r="AY130">
            <v>1106.5797782050697</v>
          </cell>
          <cell r="BH130">
            <v>1189.4436081626293</v>
          </cell>
        </row>
        <row r="131">
          <cell r="AY131">
            <v>1129.2510440740207</v>
          </cell>
          <cell r="BH131">
            <v>1181.4030777297528</v>
          </cell>
        </row>
        <row r="132">
          <cell r="AY132">
            <v>1111.5430937802778</v>
          </cell>
          <cell r="BH132">
            <v>1134.366039465511</v>
          </cell>
        </row>
        <row r="133">
          <cell r="AY133">
            <v>1116.6512593230532</v>
          </cell>
          <cell r="BH133">
            <v>1113.8539013068637</v>
          </cell>
        </row>
        <row r="134">
          <cell r="AY134">
            <v>1082.0166498413487</v>
          </cell>
          <cell r="BH134">
            <v>1116.6689054336778</v>
          </cell>
        </row>
        <row r="135">
          <cell r="AY135">
            <v>1137.9284291045312</v>
          </cell>
          <cell r="BH135">
            <v>1139.61870305601</v>
          </cell>
        </row>
        <row r="136">
          <cell r="AY136">
            <v>1094.6816701382938</v>
          </cell>
          <cell r="BH136">
            <v>1134.430647385979</v>
          </cell>
        </row>
        <row r="137">
          <cell r="AY137">
            <v>1097.4336752970685</v>
          </cell>
          <cell r="BH137">
            <v>1077.9746937784807</v>
          </cell>
        </row>
        <row r="138">
          <cell r="AY138">
            <v>1062.064608871606</v>
          </cell>
          <cell r="BH138">
            <v>1074.917199516347</v>
          </cell>
        </row>
        <row r="139">
          <cell r="AY139">
            <v>1067.0610320858507</v>
          </cell>
          <cell r="BH139">
            <v>1054.8958940005748</v>
          </cell>
        </row>
        <row r="140">
          <cell r="AY140">
            <v>1054.742185053394</v>
          </cell>
          <cell r="BH140">
            <v>1048.9564931100404</v>
          </cell>
        </row>
        <row r="141">
          <cell r="AY141">
            <v>973.34756845249603</v>
          </cell>
          <cell r="BH141">
            <v>1015.5228923135276</v>
          </cell>
        </row>
        <row r="142">
          <cell r="AY142">
            <v>1005.3806521056215</v>
          </cell>
          <cell r="BH142">
            <v>1037.1110086673762</v>
          </cell>
        </row>
        <row r="143">
          <cell r="AY143">
            <v>1011.7108993912177</v>
          </cell>
          <cell r="BH143">
            <v>1033.6800183670568</v>
          </cell>
        </row>
        <row r="144">
          <cell r="AY144">
            <v>1036.342475069923</v>
          </cell>
          <cell r="BH144">
            <v>1030.5246846308544</v>
          </cell>
        </row>
        <row r="145">
          <cell r="AY145">
            <v>996.11088615494646</v>
          </cell>
          <cell r="BH145">
            <v>1015.1187144054554</v>
          </cell>
        </row>
        <row r="146">
          <cell r="AY146">
            <v>1064.7304416984146</v>
          </cell>
          <cell r="BH146">
            <v>1077.6207873158871</v>
          </cell>
        </row>
        <row r="147">
          <cell r="AY147">
            <v>1054.6098225286185</v>
          </cell>
          <cell r="BH147">
            <v>1058.7676517170466</v>
          </cell>
        </row>
        <row r="148">
          <cell r="AY148">
            <v>1002.3087554612403</v>
          </cell>
          <cell r="BH148">
            <v>1016.7108146282776</v>
          </cell>
        </row>
        <row r="149">
          <cell r="AY149">
            <v>1055.6281658245866</v>
          </cell>
          <cell r="BH149">
            <v>1058.4626327236383</v>
          </cell>
        </row>
        <row r="150">
          <cell r="AY150">
            <v>968.09256459875382</v>
          </cell>
          <cell r="BH150">
            <v>1060.9352044016819</v>
          </cell>
        </row>
        <row r="151">
          <cell r="AY151">
            <v>1110.6524461120855</v>
          </cell>
          <cell r="BH151">
            <v>1066.1629812304611</v>
          </cell>
        </row>
        <row r="152">
          <cell r="AY152">
            <v>1125.0248295421879</v>
          </cell>
          <cell r="BH152">
            <v>1114.9407983975279</v>
          </cell>
        </row>
        <row r="153">
          <cell r="AY153">
            <v>1154.0682019630533</v>
          </cell>
          <cell r="BH153">
            <v>1173.7744396621811</v>
          </cell>
        </row>
        <row r="154">
          <cell r="AY154">
            <v>1034.0206447523958</v>
          </cell>
          <cell r="BH154">
            <v>1031.4246274362167</v>
          </cell>
        </row>
        <row r="155">
          <cell r="AY155">
            <v>924.46982875511389</v>
          </cell>
          <cell r="BH155">
            <v>999.50636355250231</v>
          </cell>
        </row>
        <row r="156">
          <cell r="AY156">
            <v>999.6580064251757</v>
          </cell>
          <cell r="BH156">
            <v>1047.5057905651886</v>
          </cell>
        </row>
        <row r="157">
          <cell r="AY157">
            <v>1168.7838732518107</v>
          </cell>
          <cell r="BH157">
            <v>1148.2815366603832</v>
          </cell>
        </row>
        <row r="158">
          <cell r="AY158">
            <v>1067.1900777422152</v>
          </cell>
          <cell r="BH158">
            <v>1138.7991280198019</v>
          </cell>
        </row>
        <row r="159">
          <cell r="AY159">
            <v>1017.3049890381387</v>
          </cell>
          <cell r="BH159">
            <v>1111.5626602518505</v>
          </cell>
        </row>
        <row r="160">
          <cell r="AY160">
            <v>989.58784885840578</v>
          </cell>
          <cell r="BH160">
            <v>987.92502061358869</v>
          </cell>
        </row>
        <row r="161">
          <cell r="AY161">
            <v>1079.1046327399258</v>
          </cell>
          <cell r="BH161">
            <v>1060.3437799250351</v>
          </cell>
        </row>
        <row r="162">
          <cell r="AY162">
            <v>1033.5576544221335</v>
          </cell>
          <cell r="BH162">
            <v>1064.2826547417592</v>
          </cell>
        </row>
        <row r="163">
          <cell r="AY163">
            <v>959.23813911608704</v>
          </cell>
          <cell r="BH163">
            <v>1023.3409192777831</v>
          </cell>
        </row>
        <row r="164">
          <cell r="AY164">
            <v>940.13728864146992</v>
          </cell>
          <cell r="BH164">
            <v>932.38521046836445</v>
          </cell>
        </row>
        <row r="165">
          <cell r="AY165">
            <v>1028.8969844806684</v>
          </cell>
          <cell r="BH165">
            <v>1019.1078441301584</v>
          </cell>
        </row>
        <row r="166">
          <cell r="AY166">
            <v>838.73565761737746</v>
          </cell>
          <cell r="BH166">
            <v>935.06807113085301</v>
          </cell>
        </row>
        <row r="167">
          <cell r="AY167">
            <v>918.92037653410102</v>
          </cell>
          <cell r="BH167">
            <v>959.36347049292795</v>
          </cell>
        </row>
        <row r="168">
          <cell r="AY168">
            <v>819.42457977859476</v>
          </cell>
          <cell r="BH168">
            <v>914.18092593965002</v>
          </cell>
        </row>
        <row r="169">
          <cell r="AY169">
            <v>966.11303396498397</v>
          </cell>
          <cell r="BH169">
            <v>957.62133641790274</v>
          </cell>
        </row>
        <row r="170">
          <cell r="AY170">
            <v>933.4252492172925</v>
          </cell>
          <cell r="BH170">
            <v>938.00549735261188</v>
          </cell>
        </row>
        <row r="171">
          <cell r="AY171">
            <v>944.08992150987979</v>
          </cell>
          <cell r="BH171">
            <v>946.94480172236945</v>
          </cell>
        </row>
        <row r="172">
          <cell r="AY172">
            <v>976.82662779062093</v>
          </cell>
          <cell r="BH172">
            <v>984.12573297211156</v>
          </cell>
        </row>
        <row r="173">
          <cell r="AY173">
            <v>925.58414156040863</v>
          </cell>
          <cell r="BH173">
            <v>993.74363039550349</v>
          </cell>
        </row>
        <row r="174">
          <cell r="AY174">
            <v>912.31761716352048</v>
          </cell>
          <cell r="BH174">
            <v>968.37918925118038</v>
          </cell>
        </row>
        <row r="175">
          <cell r="AY175">
            <v>984.45505731646267</v>
          </cell>
          <cell r="BH175">
            <v>977.05594043136944</v>
          </cell>
        </row>
        <row r="176">
          <cell r="AY176">
            <v>920.43057881375285</v>
          </cell>
          <cell r="BH176">
            <v>937.88737288169091</v>
          </cell>
        </row>
        <row r="177">
          <cell r="AY177">
            <v>988.64007633636243</v>
          </cell>
          <cell r="BH177">
            <v>998.96422958303765</v>
          </cell>
        </row>
        <row r="178">
          <cell r="AY178">
            <v>917.6438497335912</v>
          </cell>
          <cell r="BH178">
            <v>998.17582770796912</v>
          </cell>
        </row>
        <row r="179">
          <cell r="AY179">
            <v>864.19733735620525</v>
          </cell>
          <cell r="BH179">
            <v>870.93753764195435</v>
          </cell>
        </row>
        <row r="180">
          <cell r="AY180">
            <v>906.91573870225056</v>
          </cell>
          <cell r="BH180">
            <v>904.12743581189193</v>
          </cell>
        </row>
        <row r="181">
          <cell r="AY181">
            <v>827.1703889287644</v>
          </cell>
          <cell r="BH181">
            <v>823.04925609422776</v>
          </cell>
        </row>
        <row r="182">
          <cell r="AY182">
            <v>895.09178129385486</v>
          </cell>
          <cell r="BH182">
            <v>898.88118310538334</v>
          </cell>
        </row>
        <row r="183">
          <cell r="AY183">
            <v>803.16936924593961</v>
          </cell>
          <cell r="BH183">
            <v>870.80892930155574</v>
          </cell>
        </row>
        <row r="184">
          <cell r="AY184">
            <v>874.25362520130807</v>
          </cell>
          <cell r="BH184">
            <v>890.72248252609211</v>
          </cell>
        </row>
        <row r="185">
          <cell r="AY185">
            <v>822.87444365495185</v>
          </cell>
          <cell r="BH185">
            <v>892.43935042516864</v>
          </cell>
        </row>
        <row r="186">
          <cell r="AY186">
            <v>855.93488442169496</v>
          </cell>
          <cell r="BH186">
            <v>888.23676226393809</v>
          </cell>
        </row>
        <row r="187">
          <cell r="AY187">
            <v>803.2201901491519</v>
          </cell>
          <cell r="BH187">
            <v>828.51356559776377</v>
          </cell>
        </row>
        <row r="188">
          <cell r="AY188">
            <v>850.23525527719039</v>
          </cell>
          <cell r="BH188">
            <v>868.48384557832424</v>
          </cell>
        </row>
        <row r="189">
          <cell r="AY189">
            <v>855.56698465331488</v>
          </cell>
          <cell r="BH189">
            <v>870.77545926217249</v>
          </cell>
        </row>
        <row r="190">
          <cell r="AY190">
            <v>953.99428725479584</v>
          </cell>
          <cell r="BH190">
            <v>981.3364614978334</v>
          </cell>
        </row>
        <row r="191">
          <cell r="AY191">
            <v>1002.7243428386237</v>
          </cell>
          <cell r="BH191">
            <v>977.604340524995</v>
          </cell>
        </row>
        <row r="192">
          <cell r="AY192">
            <v>968.53439613992668</v>
          </cell>
          <cell r="BH192">
            <v>963.13934939388491</v>
          </cell>
        </row>
        <row r="193">
          <cell r="AY193">
            <v>868.7967856682892</v>
          </cell>
          <cell r="BH193">
            <v>877.05598063522643</v>
          </cell>
        </row>
        <row r="194">
          <cell r="AY194">
            <v>873.42199342738718</v>
          </cell>
          <cell r="BH194">
            <v>886.09625383521075</v>
          </cell>
        </row>
        <row r="195">
          <cell r="AY195">
            <v>864.79885674048842</v>
          </cell>
          <cell r="BH195">
            <v>873.08617125366118</v>
          </cell>
        </row>
        <row r="196">
          <cell r="AY196">
            <v>753.74496538210155</v>
          </cell>
          <cell r="BH196">
            <v>846.50668544822656</v>
          </cell>
        </row>
        <row r="197">
          <cell r="AY197">
            <v>764.55481851205718</v>
          </cell>
          <cell r="BH197">
            <v>837.04670353415281</v>
          </cell>
        </row>
        <row r="198">
          <cell r="AY198">
            <v>823.00486835721608</v>
          </cell>
          <cell r="BH198">
            <v>817.86502119747274</v>
          </cell>
        </row>
        <row r="199">
          <cell r="AY199">
            <v>789.90836620095297</v>
          </cell>
          <cell r="BH199">
            <v>791.85912257804011</v>
          </cell>
        </row>
        <row r="200">
          <cell r="AY200">
            <v>786.26107318332083</v>
          </cell>
          <cell r="BH200">
            <v>805.33450889590904</v>
          </cell>
        </row>
        <row r="201">
          <cell r="AY201">
            <v>783.0934789355324</v>
          </cell>
          <cell r="BH201">
            <v>787.04259907560527</v>
          </cell>
        </row>
        <row r="202">
          <cell r="AY202">
            <v>802.65611196291638</v>
          </cell>
          <cell r="BH202">
            <v>784.5552079934721</v>
          </cell>
        </row>
        <row r="203">
          <cell r="AY203">
            <v>754.37352264340279</v>
          </cell>
          <cell r="BH203">
            <v>819.18307624532781</v>
          </cell>
        </row>
        <row r="204">
          <cell r="AY204">
            <v>801.70756285508241</v>
          </cell>
          <cell r="BH204">
            <v>797.57424750013729</v>
          </cell>
        </row>
        <row r="205">
          <cell r="AY205">
            <v>775.62044177617713</v>
          </cell>
          <cell r="BH205">
            <v>809.65832618969512</v>
          </cell>
        </row>
        <row r="206">
          <cell r="AY206">
            <v>756.00683780500276</v>
          </cell>
          <cell r="BH206">
            <v>777.7948286340627</v>
          </cell>
        </row>
        <row r="207">
          <cell r="AY207">
            <v>776.11396596114764</v>
          </cell>
          <cell r="BH207">
            <v>787.86591619404408</v>
          </cell>
        </row>
        <row r="208">
          <cell r="AY208">
            <v>797.99315086823754</v>
          </cell>
          <cell r="BH208">
            <v>804.02382022649999</v>
          </cell>
        </row>
        <row r="209">
          <cell r="AY209">
            <v>1145.8959937240115</v>
          </cell>
          <cell r="BH209">
            <v>1153.8211021327468</v>
          </cell>
        </row>
        <row r="210">
          <cell r="AY210">
            <v>1218.0000979619088</v>
          </cell>
          <cell r="BH210">
            <v>1224.2738561601266</v>
          </cell>
        </row>
        <row r="211">
          <cell r="AY211">
            <v>1354.617454410339</v>
          </cell>
          <cell r="BH211">
            <v>1357.2343455033335</v>
          </cell>
        </row>
        <row r="212">
          <cell r="AY212">
            <v>1476.0537477900541</v>
          </cell>
          <cell r="BH212">
            <v>1474.8434771138393</v>
          </cell>
        </row>
        <row r="213">
          <cell r="AY213">
            <v>1134.9175663534236</v>
          </cell>
          <cell r="BH213">
            <v>1211.6488353269742</v>
          </cell>
        </row>
        <row r="214">
          <cell r="AY214">
            <v>1052.5256798015407</v>
          </cell>
          <cell r="BH214">
            <v>1123.105378417092</v>
          </cell>
        </row>
        <row r="215">
          <cell r="AY215">
            <v>1005.4077117531206</v>
          </cell>
          <cell r="BH215">
            <v>1072.5640044058991</v>
          </cell>
        </row>
        <row r="216">
          <cell r="AY216">
            <v>1001.8466445157233</v>
          </cell>
          <cell r="BH216">
            <v>1068.7469944172383</v>
          </cell>
        </row>
        <row r="217">
          <cell r="AY217">
            <v>975.20178005467233</v>
          </cell>
          <cell r="BH217">
            <v>1040.1995274333749</v>
          </cell>
        </row>
        <row r="218">
          <cell r="AY218">
            <v>966.37506002859845</v>
          </cell>
          <cell r="BH218">
            <v>1030.7473597205449</v>
          </cell>
        </row>
        <row r="219">
          <cell r="AY219">
            <v>933.51739976489284</v>
          </cell>
          <cell r="BH219">
            <v>995.58257725895987</v>
          </cell>
        </row>
        <row r="220">
          <cell r="AY220">
            <v>914.75599528918269</v>
          </cell>
          <cell r="BH220">
            <v>975.51874931995894</v>
          </cell>
        </row>
        <row r="221">
          <cell r="AY221">
            <v>912.55527642522452</v>
          </cell>
          <cell r="BH221">
            <v>973.16596596123873</v>
          </cell>
        </row>
        <row r="222">
          <cell r="AY222">
            <v>892.9288856101291</v>
          </cell>
          <cell r="BH222">
            <v>952.19002893533843</v>
          </cell>
        </row>
        <row r="223">
          <cell r="AY223">
            <v>893.44945914130381</v>
          </cell>
          <cell r="BH223">
            <v>952.746245063277</v>
          </cell>
        </row>
        <row r="224">
          <cell r="AY224">
            <v>890.32521254490007</v>
          </cell>
          <cell r="BH224">
            <v>949.40821282162437</v>
          </cell>
        </row>
        <row r="225">
          <cell r="AY225">
            <v>886.02637633902918</v>
          </cell>
          <cell r="BH225">
            <v>944.81570688933334</v>
          </cell>
        </row>
        <row r="226">
          <cell r="AY226">
            <v>878.153501989407</v>
          </cell>
          <cell r="BH226">
            <v>936.40647977729077</v>
          </cell>
        </row>
        <row r="227">
          <cell r="AY227">
            <v>882.71231347364869</v>
          </cell>
          <cell r="BH227">
            <v>941.27563572508939</v>
          </cell>
        </row>
        <row r="228">
          <cell r="AY228">
            <v>1248.3592030337763</v>
          </cell>
          <cell r="BH228">
            <v>1352.7469102588698</v>
          </cell>
        </row>
        <row r="229">
          <cell r="AY229">
            <v>1122.8924128171334</v>
          </cell>
          <cell r="BH229">
            <v>1214.5014531474524</v>
          </cell>
        </row>
        <row r="230">
          <cell r="AY230">
            <v>1166.3005945152579</v>
          </cell>
          <cell r="BH230">
            <v>1262.2431859491101</v>
          </cell>
        </row>
        <row r="231">
          <cell r="AY231">
            <v>1250.7393959015205</v>
          </cell>
          <cell r="BH231">
            <v>1355.3770150111188</v>
          </cell>
        </row>
        <row r="232">
          <cell r="AY232">
            <v>1429.6573826809449</v>
          </cell>
          <cell r="BH232">
            <v>1553.8848415930704</v>
          </cell>
        </row>
        <row r="233">
          <cell r="AY233">
            <v>1041.5030644195745</v>
          </cell>
          <cell r="BH233">
            <v>1077.7412323401911</v>
          </cell>
        </row>
        <row r="234">
          <cell r="AY234">
            <v>1073.8544808347729</v>
          </cell>
          <cell r="BH234">
            <v>1110.7894975103743</v>
          </cell>
        </row>
        <row r="235">
          <cell r="AY235">
            <v>1397.6438040622868</v>
          </cell>
          <cell r="BH235">
            <v>1441.0408833464433</v>
          </cell>
        </row>
        <row r="236">
          <cell r="AY236">
            <v>1132.3671495350775</v>
          </cell>
          <cell r="BH236">
            <v>1214.8656763266411</v>
          </cell>
        </row>
        <row r="237">
          <cell r="AY237">
            <v>1186.9473975577673</v>
          </cell>
          <cell r="BH237">
            <v>1259.8115731472035</v>
          </cell>
        </row>
        <row r="238">
          <cell r="AY238">
            <v>1205.7715796278712</v>
          </cell>
          <cell r="BH238">
            <v>1261.0117075926864</v>
          </cell>
        </row>
        <row r="239">
          <cell r="AY239">
            <v>1172.7108403677244</v>
          </cell>
          <cell r="BH239">
            <v>1209.4192957745679</v>
          </cell>
        </row>
        <row r="240">
          <cell r="AY240">
            <v>965.72133280960861</v>
          </cell>
          <cell r="BH240">
            <v>898.16620438792052</v>
          </cell>
        </row>
        <row r="241">
          <cell r="AY241">
            <v>968.06014211855904</v>
          </cell>
          <cell r="BH241">
            <v>906.96249802041598</v>
          </cell>
        </row>
        <row r="242">
          <cell r="AY242">
            <v>970.07179842563801</v>
          </cell>
          <cell r="BH242">
            <v>915.54798248992324</v>
          </cell>
        </row>
        <row r="243">
          <cell r="AY243">
            <v>897.41911997739612</v>
          </cell>
          <cell r="BH243">
            <v>816.30675250128729</v>
          </cell>
        </row>
        <row r="244">
          <cell r="AY244">
            <v>1045.9679274102184</v>
          </cell>
          <cell r="BH244">
            <v>1001.253026610329</v>
          </cell>
        </row>
        <row r="245">
          <cell r="AY245">
            <v>1036.6556915950007</v>
          </cell>
          <cell r="BH245">
            <v>999.96850650319698</v>
          </cell>
        </row>
        <row r="246">
          <cell r="AY246">
            <v>1061.3898679329959</v>
          </cell>
          <cell r="BH246">
            <v>1022.0731864218997</v>
          </cell>
        </row>
        <row r="247">
          <cell r="AY247">
            <v>995.80735141986133</v>
          </cell>
          <cell r="BH247">
            <v>920.07787163221178</v>
          </cell>
        </row>
        <row r="248">
          <cell r="AY248">
            <v>920.69984839292124</v>
          </cell>
          <cell r="BH248">
            <v>916.82194843970979</v>
          </cell>
        </row>
        <row r="249">
          <cell r="AY249">
            <v>931.61092735260331</v>
          </cell>
          <cell r="BH249">
            <v>915.10868787097183</v>
          </cell>
        </row>
        <row r="250">
          <cell r="AY250">
            <v>952.25587668070784</v>
          </cell>
          <cell r="BH250">
            <v>895.25461625452272</v>
          </cell>
        </row>
        <row r="251">
          <cell r="AY251">
            <v>953.64359076134178</v>
          </cell>
          <cell r="BH251">
            <v>907.56350541516349</v>
          </cell>
        </row>
        <row r="252">
          <cell r="AY252">
            <v>963.22945984016815</v>
          </cell>
          <cell r="BH252">
            <v>916.86205300802726</v>
          </cell>
        </row>
        <row r="253">
          <cell r="AY253">
            <v>887.43704845034767</v>
          </cell>
          <cell r="BH253">
            <v>834.59845306358829</v>
          </cell>
        </row>
        <row r="254">
          <cell r="AY254">
            <v>785.99735574474494</v>
          </cell>
          <cell r="BH254">
            <v>772.07788908153475</v>
          </cell>
        </row>
        <row r="255">
          <cell r="AY255">
            <v>812.08502538295579</v>
          </cell>
          <cell r="BH255">
            <v>800.49101851389719</v>
          </cell>
        </row>
        <row r="256">
          <cell r="AY256">
            <v>856.41900246286832</v>
          </cell>
          <cell r="BH256">
            <v>832.56069174696859</v>
          </cell>
        </row>
        <row r="257">
          <cell r="AY257">
            <v>844.65995303723139</v>
          </cell>
          <cell r="BH257">
            <v>818.80622035571969</v>
          </cell>
        </row>
        <row r="258">
          <cell r="AY258">
            <v>917.74060758951077</v>
          </cell>
          <cell r="BH258">
            <v>896.16959850296098</v>
          </cell>
        </row>
        <row r="259">
          <cell r="AY259">
            <v>878.12570413032131</v>
          </cell>
          <cell r="BH259">
            <v>851.82692102844112</v>
          </cell>
        </row>
        <row r="260">
          <cell r="AY260">
            <v>868.81697472025212</v>
          </cell>
          <cell r="BH260">
            <v>828.75489512694571</v>
          </cell>
        </row>
        <row r="261">
          <cell r="AY261">
            <v>818.3920234421953</v>
          </cell>
          <cell r="BH261">
            <v>788.7349692999469</v>
          </cell>
        </row>
        <row r="262">
          <cell r="AY262">
            <v>807.34688556192282</v>
          </cell>
          <cell r="BH262">
            <v>800.4585708608829</v>
          </cell>
        </row>
        <row r="263">
          <cell r="AY263">
            <v>838.43249491773668</v>
          </cell>
          <cell r="BH263">
            <v>825.18107803719113</v>
          </cell>
        </row>
        <row r="264">
          <cell r="AY264">
            <v>1032.3567503681775</v>
          </cell>
          <cell r="BH264">
            <v>997.66852724202477</v>
          </cell>
        </row>
        <row r="265">
          <cell r="AY265">
            <v>1020.6480385507684</v>
          </cell>
          <cell r="BH265">
            <v>1016.0326627692273</v>
          </cell>
        </row>
        <row r="266">
          <cell r="AY266">
            <v>1009.3974339468848</v>
          </cell>
          <cell r="BH266">
            <v>954.49777232168321</v>
          </cell>
        </row>
        <row r="267">
          <cell r="AY267">
            <v>1057.133422760282</v>
          </cell>
          <cell r="BH267">
            <v>997.97987556964426</v>
          </cell>
        </row>
        <row r="268">
          <cell r="AY268">
            <v>1054.2873579333659</v>
          </cell>
          <cell r="BH268">
            <v>949.95407826212909</v>
          </cell>
        </row>
        <row r="269">
          <cell r="AY269">
            <v>1345.0412599993124</v>
          </cell>
          <cell r="BH269">
            <v>1308.6051703779965</v>
          </cell>
        </row>
        <row r="270">
          <cell r="AY270">
            <v>1320.8641444679422</v>
          </cell>
          <cell r="BH270">
            <v>1318.1635918526056</v>
          </cell>
        </row>
        <row r="271">
          <cell r="AY271">
            <v>1300.1481020725175</v>
          </cell>
          <cell r="BH271">
            <v>1303.1937168982593</v>
          </cell>
        </row>
        <row r="272">
          <cell r="AY272">
            <v>1309.7387607717947</v>
          </cell>
          <cell r="BH272">
            <v>1312.8903066114999</v>
          </cell>
        </row>
        <row r="273">
          <cell r="AY273">
            <v>1298.5065670509275</v>
          </cell>
          <cell r="BH273">
            <v>1339.9119946327071</v>
          </cell>
        </row>
        <row r="274">
          <cell r="AY274">
            <v>1304.0454447383606</v>
          </cell>
          <cell r="BH274">
            <v>1360.7269777046981</v>
          </cell>
        </row>
        <row r="275">
          <cell r="AY275">
            <v>1287.4897015228657</v>
          </cell>
          <cell r="BH275">
            <v>1383.8823620796077</v>
          </cell>
        </row>
        <row r="276">
          <cell r="AY276">
            <v>722.12464594046605</v>
          </cell>
          <cell r="BH276">
            <v>722.08218247707737</v>
          </cell>
        </row>
        <row r="277">
          <cell r="AY277">
            <v>691.94300004466368</v>
          </cell>
          <cell r="BH277">
            <v>692.85218018354146</v>
          </cell>
        </row>
        <row r="278">
          <cell r="AY278">
            <v>810.86122333857975</v>
          </cell>
          <cell r="BH278">
            <v>807.68863584379596</v>
          </cell>
        </row>
        <row r="279">
          <cell r="AY279">
            <v>851.56425090469725</v>
          </cell>
          <cell r="BH279">
            <v>846.79088437946643</v>
          </cell>
        </row>
        <row r="280">
          <cell r="AY280">
            <v>1006.1508260478799</v>
          </cell>
          <cell r="BH280">
            <v>994.3610204480467</v>
          </cell>
        </row>
        <row r="281">
          <cell r="AY281">
            <v>873.82959164134854</v>
          </cell>
          <cell r="BH281">
            <v>868.13687463202314</v>
          </cell>
        </row>
        <row r="282">
          <cell r="AY282">
            <v>1184.6154286464953</v>
          </cell>
          <cell r="BH282">
            <v>1162.9030848228083</v>
          </cell>
        </row>
        <row r="283">
          <cell r="AY283">
            <v>959.27200712642389</v>
          </cell>
          <cell r="BH283">
            <v>1020.2368398267934</v>
          </cell>
        </row>
        <row r="284">
          <cell r="AY284">
            <v>943.96805792304053</v>
          </cell>
          <cell r="BH284">
            <v>1001.6967023280781</v>
          </cell>
        </row>
        <row r="285">
          <cell r="AY285">
            <v>1071.8328668004208</v>
          </cell>
          <cell r="BH285">
            <v>1148.2587361402602</v>
          </cell>
        </row>
        <row r="286">
          <cell r="AY286">
            <v>1128.766596909091</v>
          </cell>
          <cell r="BH286">
            <v>1198.7359822678359</v>
          </cell>
        </row>
        <row r="287">
          <cell r="AY287">
            <v>1110.0438480778689</v>
          </cell>
          <cell r="BH287">
            <v>1176.754462097033</v>
          </cell>
        </row>
        <row r="288">
          <cell r="AY288">
            <v>1086.8304384776461</v>
          </cell>
          <cell r="BH288">
            <v>1156.7534048009711</v>
          </cell>
        </row>
        <row r="289">
          <cell r="AY289">
            <v>1129.8458440083787</v>
          </cell>
          <cell r="BH289">
            <v>1195.9043578324154</v>
          </cell>
        </row>
        <row r="290">
          <cell r="AY290">
            <v>1362.5091598699844</v>
          </cell>
          <cell r="BH290">
            <v>1465.5435632138699</v>
          </cell>
        </row>
        <row r="291">
          <cell r="AY291">
            <v>1363.1109270437732</v>
          </cell>
          <cell r="BH291">
            <v>1460.0263874812115</v>
          </cell>
        </row>
        <row r="292">
          <cell r="AY292">
            <v>965.86988312318203</v>
          </cell>
          <cell r="BH292">
            <v>1054.5902943034976</v>
          </cell>
        </row>
        <row r="293">
          <cell r="AY293">
            <v>1026.2343657063814</v>
          </cell>
          <cell r="BH293">
            <v>1120.6850584703702</v>
          </cell>
        </row>
        <row r="294">
          <cell r="AY294">
            <v>1110.3549918263748</v>
          </cell>
          <cell r="BH294">
            <v>1202.369935610644</v>
          </cell>
        </row>
        <row r="295">
          <cell r="AY295">
            <v>1099.4694042224887</v>
          </cell>
          <cell r="BH295">
            <v>1187.4477710744684</v>
          </cell>
        </row>
        <row r="296">
          <cell r="AY296">
            <v>1209.2229940221634</v>
          </cell>
          <cell r="BH296">
            <v>1327.2582115756932</v>
          </cell>
        </row>
        <row r="297">
          <cell r="AY297">
            <v>1298.0337859118029</v>
          </cell>
          <cell r="BH297">
            <v>1418.5586676683654</v>
          </cell>
        </row>
        <row r="298">
          <cell r="AY298">
            <v>1212.3815522819921</v>
          </cell>
          <cell r="BH298">
            <v>1317.8455940879358</v>
          </cell>
        </row>
        <row r="299">
          <cell r="AY299">
            <v>966.32518644623542</v>
          </cell>
          <cell r="BH299">
            <v>1026.7796601451994</v>
          </cell>
        </row>
        <row r="300">
          <cell r="AY300">
            <v>988.58031220843941</v>
          </cell>
          <cell r="BH300">
            <v>1044.2844294119307</v>
          </cell>
        </row>
        <row r="301">
          <cell r="AY301">
            <v>1130.7831588828512</v>
          </cell>
          <cell r="BH301">
            <v>1202.2936325223905</v>
          </cell>
        </row>
        <row r="302">
          <cell r="AY302">
            <v>1133.1578453538639</v>
          </cell>
          <cell r="BH302">
            <v>1193.405209475203</v>
          </cell>
        </row>
        <row r="303">
          <cell r="AY303">
            <v>1351.4000916194846</v>
          </cell>
          <cell r="BH303">
            <v>1454.7709273805756</v>
          </cell>
        </row>
        <row r="304">
          <cell r="AY304">
            <v>1333.9821190389857</v>
          </cell>
          <cell r="BH304">
            <v>1423.3297105909055</v>
          </cell>
        </row>
        <row r="305">
          <cell r="AY305">
            <v>1032.7115659796141</v>
          </cell>
          <cell r="BH305">
            <v>1123.8922329172442</v>
          </cell>
        </row>
        <row r="306">
          <cell r="AY306">
            <v>1039.4978230275301</v>
          </cell>
          <cell r="BH306">
            <v>1128.5205832842014</v>
          </cell>
        </row>
        <row r="307">
          <cell r="AY307">
            <v>1066.9105131703418</v>
          </cell>
          <cell r="BH307">
            <v>1147.6522051971656</v>
          </cell>
        </row>
        <row r="308">
          <cell r="AY308">
            <v>1282.1406267719653</v>
          </cell>
          <cell r="BH308">
            <v>1400.1548087020954</v>
          </cell>
        </row>
        <row r="309">
          <cell r="AY309">
            <v>1256.8655542085551</v>
          </cell>
          <cell r="BH309">
            <v>1366.1462049508409</v>
          </cell>
        </row>
        <row r="310">
          <cell r="AY310">
            <v>1265.3949323005099</v>
          </cell>
          <cell r="BH310">
            <v>1377.4910548414293</v>
          </cell>
        </row>
        <row r="311">
          <cell r="AY311">
            <v>965.58826414651799</v>
          </cell>
          <cell r="BH311">
            <v>1018.2928343740045</v>
          </cell>
        </row>
        <row r="312">
          <cell r="AY312">
            <v>965.12200160990074</v>
          </cell>
          <cell r="BH312">
            <v>1016.1632211440708</v>
          </cell>
        </row>
        <row r="313">
          <cell r="AY313">
            <v>1064.591455654584</v>
          </cell>
          <cell r="BH313">
            <v>1133.0809598985727</v>
          </cell>
        </row>
        <row r="314">
          <cell r="AY314">
            <v>1134.6524935037799</v>
          </cell>
          <cell r="BH314">
            <v>1195.6664902496686</v>
          </cell>
        </row>
        <row r="315">
          <cell r="AY315">
            <v>1358.8579898132296</v>
          </cell>
          <cell r="BH315">
            <v>1438.4479436093523</v>
          </cell>
        </row>
        <row r="316">
          <cell r="AY316">
            <v>1322.5382838642913</v>
          </cell>
          <cell r="BH316">
            <v>1427.819136270844</v>
          </cell>
        </row>
        <row r="317">
          <cell r="AY317">
            <v>967.01781001067638</v>
          </cell>
          <cell r="BH317">
            <v>1044.3871627943374</v>
          </cell>
        </row>
        <row r="318">
          <cell r="AY318">
            <v>1087.613887734165</v>
          </cell>
          <cell r="BH318">
            <v>1170.378570569291</v>
          </cell>
        </row>
        <row r="319">
          <cell r="AY319">
            <v>1065.9802664822262</v>
          </cell>
          <cell r="BH319">
            <v>1142.5075263329788</v>
          </cell>
        </row>
        <row r="320">
          <cell r="AY320">
            <v>1141.8665973795578</v>
          </cell>
          <cell r="BH320">
            <v>1240.1569714988607</v>
          </cell>
        </row>
        <row r="321">
          <cell r="AY321">
            <v>1342.5314274762538</v>
          </cell>
          <cell r="BH321">
            <v>1451.1207563181169</v>
          </cell>
        </row>
        <row r="322">
          <cell r="AY322">
            <v>1285.4575454776816</v>
          </cell>
          <cell r="BH322">
            <v>1394.6119702224046</v>
          </cell>
        </row>
        <row r="323">
          <cell r="AY323">
            <v>967.53257471281313</v>
          </cell>
          <cell r="BH323">
            <v>1025.3596179702361</v>
          </cell>
        </row>
        <row r="324">
          <cell r="AY324">
            <v>1109.148355759278</v>
          </cell>
          <cell r="BH324">
            <v>1175.7729284380332</v>
          </cell>
        </row>
        <row r="325">
          <cell r="AY325">
            <v>1114.2960673401808</v>
          </cell>
          <cell r="BH325">
            <v>1149.0536249135364</v>
          </cell>
        </row>
        <row r="326">
          <cell r="AY326">
            <v>1367.4770399084298</v>
          </cell>
          <cell r="BH326">
            <v>1380.5882825845927</v>
          </cell>
        </row>
        <row r="327">
          <cell r="AY327">
            <v>1387.2118269134064</v>
          </cell>
          <cell r="BH327">
            <v>1402.3592181061358</v>
          </cell>
        </row>
        <row r="328">
          <cell r="AY328">
            <v>1200.8505249033819</v>
          </cell>
          <cell r="BH328">
            <v>1221.0949056339314</v>
          </cell>
        </row>
        <row r="329">
          <cell r="AY329">
            <v>1071.3540544894158</v>
          </cell>
          <cell r="BH329">
            <v>1080.6660454298985</v>
          </cell>
        </row>
        <row r="330">
          <cell r="AY330">
            <v>970.24024177557635</v>
          </cell>
          <cell r="BH330">
            <v>972.48220324089721</v>
          </cell>
        </row>
        <row r="331">
          <cell r="AY331">
            <v>979.17628180159318</v>
          </cell>
          <cell r="BH331">
            <v>974.37455163973254</v>
          </cell>
        </row>
        <row r="332">
          <cell r="AY332">
            <v>869.95395300812629</v>
          </cell>
          <cell r="BH332">
            <v>893.08040643239974</v>
          </cell>
        </row>
        <row r="333">
          <cell r="AY333">
            <v>1054.5029543110425</v>
          </cell>
          <cell r="BH333">
            <v>1114.1143153496325</v>
          </cell>
        </row>
        <row r="334">
          <cell r="AY334">
            <v>1060.1031572222907</v>
          </cell>
          <cell r="BH334">
            <v>1112.8356843520728</v>
          </cell>
        </row>
        <row r="335">
          <cell r="AY335">
            <v>1060.1031572222907</v>
          </cell>
          <cell r="BH335">
            <v>1092.7578578884832</v>
          </cell>
        </row>
        <row r="336">
          <cell r="AY336">
            <v>1070.7906688934349</v>
          </cell>
          <cell r="BH336">
            <v>1094.7044506814432</v>
          </cell>
        </row>
        <row r="337">
          <cell r="AY337">
            <v>724.56135220698786</v>
          </cell>
          <cell r="BH337">
            <v>745.46600954987889</v>
          </cell>
        </row>
        <row r="338">
          <cell r="AY338">
            <v>753.84072956579621</v>
          </cell>
          <cell r="BH338">
            <v>776.30839424506166</v>
          </cell>
        </row>
        <row r="339">
          <cell r="AY339">
            <v>776.02765076232686</v>
          </cell>
          <cell r="BH339">
            <v>798.72073710945574</v>
          </cell>
        </row>
        <row r="340">
          <cell r="AY340">
            <v>747.30240551897919</v>
          </cell>
          <cell r="BH340">
            <v>763.63583073682048</v>
          </cell>
        </row>
        <row r="341">
          <cell r="AY341">
            <v>780.52205112977344</v>
          </cell>
          <cell r="BH341">
            <v>794.61737392312921</v>
          </cell>
        </row>
        <row r="342">
          <cell r="AY342">
            <v>797.95788433054349</v>
          </cell>
          <cell r="BH342">
            <v>822.50734365273865</v>
          </cell>
        </row>
        <row r="343">
          <cell r="AY343">
            <v>892.39687545923903</v>
          </cell>
          <cell r="BH343">
            <v>918.03769016902288</v>
          </cell>
        </row>
        <row r="344">
          <cell r="AY344">
            <v>815.84478948847618</v>
          </cell>
          <cell r="BH344">
            <v>823.39724978148274</v>
          </cell>
        </row>
        <row r="345">
          <cell r="AY345">
            <v>901.41449791056789</v>
          </cell>
          <cell r="BH345">
            <v>907.17786212383612</v>
          </cell>
        </row>
        <row r="346">
          <cell r="AY346">
            <v>877.53114636603027</v>
          </cell>
          <cell r="BH346">
            <v>872.74148208455131</v>
          </cell>
        </row>
        <row r="347">
          <cell r="AY347">
            <v>940.18503146807257</v>
          </cell>
          <cell r="BH347">
            <v>908.40533812273929</v>
          </cell>
        </row>
        <row r="348">
          <cell r="AY348">
            <v>971.88383803088436</v>
          </cell>
          <cell r="BH348">
            <v>937.44739328525884</v>
          </cell>
        </row>
        <row r="349">
          <cell r="AY349">
            <v>897.56826499850922</v>
          </cell>
          <cell r="BH349">
            <v>902.53455004670036</v>
          </cell>
        </row>
        <row r="350">
          <cell r="AY350">
            <v>984.42851762511327</v>
          </cell>
          <cell r="BH350">
            <v>943.44161766544926</v>
          </cell>
        </row>
        <row r="351">
          <cell r="AY351">
            <v>1019.5063834674709</v>
          </cell>
          <cell r="BH351">
            <v>975.14974403937481</v>
          </cell>
        </row>
        <row r="352">
          <cell r="AY352">
            <v>1177.8415491056505</v>
          </cell>
          <cell r="BH352">
            <v>1050.1506582244574</v>
          </cell>
        </row>
        <row r="353">
          <cell r="AY353">
            <v>1158.6877916420124</v>
          </cell>
          <cell r="BH353">
            <v>1031.2591813876109</v>
          </cell>
        </row>
        <row r="354">
          <cell r="AY354">
            <v>1033.6738326236186</v>
          </cell>
          <cell r="BH354">
            <v>979.05891958446978</v>
          </cell>
        </row>
        <row r="355">
          <cell r="AY355">
            <v>1064.2491990035651</v>
          </cell>
          <cell r="BH355">
            <v>1040.632473397653</v>
          </cell>
        </row>
        <row r="356">
          <cell r="AY356">
            <v>874.85990061225493</v>
          </cell>
          <cell r="BH356">
            <v>863.37051423951812</v>
          </cell>
        </row>
        <row r="357">
          <cell r="AY357">
            <v>1071.2330168134756</v>
          </cell>
          <cell r="BH357">
            <v>1018.6732014110091</v>
          </cell>
        </row>
        <row r="358">
          <cell r="AY358">
            <v>1233.9480336561551</v>
          </cell>
          <cell r="BH358">
            <v>1185.8736416403517</v>
          </cell>
        </row>
        <row r="359">
          <cell r="AY359">
            <v>1312.340822136628</v>
          </cell>
          <cell r="BH359">
            <v>1245.5518613848899</v>
          </cell>
        </row>
        <row r="360">
          <cell r="AY360">
            <v>1196.988572952848</v>
          </cell>
          <cell r="BH360">
            <v>1154.0934433433088</v>
          </cell>
        </row>
        <row r="361">
          <cell r="AY361">
            <v>1035.9414230740404</v>
          </cell>
          <cell r="BH361">
            <v>996.79686523997998</v>
          </cell>
        </row>
        <row r="362">
          <cell r="AY362">
            <v>1057.4120992248506</v>
          </cell>
          <cell r="BH362">
            <v>1017.5566734564588</v>
          </cell>
        </row>
        <row r="363">
          <cell r="AY363">
            <v>977.56500092689998</v>
          </cell>
          <cell r="BH363">
            <v>930.41223919903632</v>
          </cell>
        </row>
        <row r="364">
          <cell r="AY364">
            <v>978.41906065238936</v>
          </cell>
          <cell r="BH364">
            <v>928.09828114778725</v>
          </cell>
        </row>
        <row r="365">
          <cell r="AY365">
            <v>1310.629752214807</v>
          </cell>
          <cell r="BH365">
            <v>1244.1965467168336</v>
          </cell>
        </row>
        <row r="366">
          <cell r="AY366">
            <v>1229.5840808876299</v>
          </cell>
          <cell r="BH366">
            <v>1171.9483494819499</v>
          </cell>
        </row>
        <row r="367">
          <cell r="AY367">
            <v>1083.444215877237</v>
          </cell>
          <cell r="BH367">
            <v>1040.2933083779399</v>
          </cell>
        </row>
        <row r="368">
          <cell r="AY368">
            <v>1033.585221813034</v>
          </cell>
          <cell r="BH368">
            <v>994.96512338374532</v>
          </cell>
        </row>
        <row r="369">
          <cell r="AY369">
            <v>947.87277338082231</v>
          </cell>
          <cell r="BH369">
            <v>916.54637701273964</v>
          </cell>
        </row>
        <row r="370">
          <cell r="AY370">
            <v>932.63644083425334</v>
          </cell>
          <cell r="BH370">
            <v>902.54057036113841</v>
          </cell>
        </row>
        <row r="371">
          <cell r="AY371">
            <v>1363.3333678171177</v>
          </cell>
          <cell r="BH371">
            <v>1290.8902751839416</v>
          </cell>
        </row>
        <row r="372">
          <cell r="AY372">
            <v>1308.4605313023915</v>
          </cell>
          <cell r="BH372">
            <v>1242.2698247418755</v>
          </cell>
        </row>
        <row r="373">
          <cell r="AY373">
            <v>1025.0997672342187</v>
          </cell>
          <cell r="BH373">
            <v>987.2297409522987</v>
          </cell>
        </row>
        <row r="374">
          <cell r="AY374">
            <v>1041.6577539228083</v>
          </cell>
          <cell r="BH374">
            <v>1002.3183969355232</v>
          </cell>
        </row>
        <row r="375">
          <cell r="AY375">
            <v>1162.2898526241595</v>
          </cell>
          <cell r="BH375">
            <v>1260.1172842301573</v>
          </cell>
        </row>
        <row r="376">
          <cell r="AY376">
            <v>739.93933998743466</v>
          </cell>
          <cell r="BH376">
            <v>759.17246070308602</v>
          </cell>
        </row>
        <row r="377">
          <cell r="AY377">
            <v>764.71073619600975</v>
          </cell>
          <cell r="BH377">
            <v>768.15781092630277</v>
          </cell>
        </row>
        <row r="378">
          <cell r="AY378">
            <v>798.18770261311261</v>
          </cell>
          <cell r="BH378">
            <v>796.15444559441653</v>
          </cell>
        </row>
        <row r="379">
          <cell r="AY379">
            <v>714.74221514100498</v>
          </cell>
          <cell r="BH379">
            <v>789.97504322984764</v>
          </cell>
        </row>
        <row r="380">
          <cell r="AY380">
            <v>936.01326039387322</v>
          </cell>
          <cell r="BH380">
            <v>940.72517098763478</v>
          </cell>
        </row>
        <row r="381">
          <cell r="AY381">
            <v>948.96755412944776</v>
          </cell>
          <cell r="BH381">
            <v>1075.3800444020817</v>
          </cell>
        </row>
        <row r="382">
          <cell r="AY382">
            <v>1104.2406717339443</v>
          </cell>
          <cell r="BH382">
            <v>1108.317268730347</v>
          </cell>
        </row>
        <row r="383">
          <cell r="AY383">
            <v>1089.4784321270961</v>
          </cell>
          <cell r="BH383">
            <v>1077.4473731531859</v>
          </cell>
        </row>
        <row r="384">
          <cell r="AY384">
            <v>1216.3124769186431</v>
          </cell>
          <cell r="BH384">
            <v>1171.7585954381564</v>
          </cell>
        </row>
        <row r="385">
          <cell r="AY385">
            <v>1201.6730601831816</v>
          </cell>
          <cell r="BH385">
            <v>1168.2437873035187</v>
          </cell>
        </row>
        <row r="386">
          <cell r="AY386">
            <v>1294.5416926620003</v>
          </cell>
          <cell r="BH386">
            <v>1281.5909497330997</v>
          </cell>
        </row>
        <row r="387">
          <cell r="AY387">
            <v>1403.0635367678824</v>
          </cell>
          <cell r="BH387">
            <v>1358.8275711734755</v>
          </cell>
        </row>
        <row r="388">
          <cell r="AY388">
            <v>1312.7946713935714</v>
          </cell>
          <cell r="BH388">
            <v>1289.9013324648586</v>
          </cell>
        </row>
        <row r="389">
          <cell r="AY389">
            <v>1191.6897239713201</v>
          </cell>
          <cell r="BH389">
            <v>1215.9100547799678</v>
          </cell>
        </row>
        <row r="390">
          <cell r="AY390">
            <v>1335.8630768112732</v>
          </cell>
          <cell r="BH390">
            <v>1358.329151951599</v>
          </cell>
        </row>
        <row r="391">
          <cell r="AY391">
            <v>1360.4051687978845</v>
          </cell>
          <cell r="BH391">
            <v>1366.2944289646505</v>
          </cell>
        </row>
        <row r="392">
          <cell r="AY392">
            <v>1392.5393289878587</v>
          </cell>
          <cell r="BH392">
            <v>1427.115914203597</v>
          </cell>
        </row>
        <row r="393">
          <cell r="AY393">
            <v>1357.2322764020116</v>
          </cell>
          <cell r="BH393">
            <v>1395.1351849510102</v>
          </cell>
        </row>
        <row r="394">
          <cell r="AY394">
            <v>1014.2741904565046</v>
          </cell>
          <cell r="BH394">
            <v>1000.8725523111762</v>
          </cell>
        </row>
        <row r="395">
          <cell r="AY395">
            <v>1176.3348049520469</v>
          </cell>
          <cell r="BH395">
            <v>1151.6874360563352</v>
          </cell>
        </row>
        <row r="396">
          <cell r="AY396">
            <v>1039.5994244235942</v>
          </cell>
          <cell r="BH396">
            <v>1038.7414552368905</v>
          </cell>
        </row>
        <row r="397">
          <cell r="AY397">
            <v>1294.7496986315314</v>
          </cell>
          <cell r="BH397">
            <v>1261.2104798734051</v>
          </cell>
        </row>
        <row r="398">
          <cell r="AY398">
            <v>1305.2393953592923</v>
          </cell>
          <cell r="BH398">
            <v>1281.1997159222062</v>
          </cell>
        </row>
        <row r="399">
          <cell r="AY399">
            <v>857.81082693960707</v>
          </cell>
          <cell r="BH399">
            <v>887.18441246060024</v>
          </cell>
        </row>
        <row r="400">
          <cell r="AY400">
            <v>940.70885608832305</v>
          </cell>
          <cell r="BH400">
            <v>976.36308468678226</v>
          </cell>
        </row>
        <row r="401">
          <cell r="AY401">
            <v>932.20425654371547</v>
          </cell>
          <cell r="BH401">
            <v>970.93143317842146</v>
          </cell>
        </row>
        <row r="402">
          <cell r="AY402">
            <v>939.43351204937676</v>
          </cell>
          <cell r="BH402">
            <v>967.21779211026774</v>
          </cell>
        </row>
        <row r="403">
          <cell r="AY403">
            <v>950.21001165146799</v>
          </cell>
          <cell r="BH403">
            <v>950.63941269201723</v>
          </cell>
        </row>
        <row r="404">
          <cell r="AY404">
            <v>938.89442063965294</v>
          </cell>
          <cell r="BH404">
            <v>936.20754773030512</v>
          </cell>
        </row>
        <row r="405">
          <cell r="AY405">
            <v>974.36105939397157</v>
          </cell>
          <cell r="BH405">
            <v>1051.3062421947959</v>
          </cell>
        </row>
        <row r="406">
          <cell r="AY406">
            <v>979.24663119249044</v>
          </cell>
          <cell r="BH406">
            <v>1063.3039048023466</v>
          </cell>
        </row>
        <row r="407">
          <cell r="AY407">
            <v>950.78862921397968</v>
          </cell>
          <cell r="BH407">
            <v>1039.5064616073141</v>
          </cell>
        </row>
        <row r="408">
          <cell r="AY408">
            <v>938.84628983888888</v>
          </cell>
          <cell r="BH408">
            <v>1016.2802998890299</v>
          </cell>
        </row>
        <row r="409">
          <cell r="AY409">
            <v>969.71099536881957</v>
          </cell>
          <cell r="BH409">
            <v>1052.5875959833093</v>
          </cell>
        </row>
        <row r="410">
          <cell r="AY410">
            <v>1012.8452486437686</v>
          </cell>
          <cell r="BH410">
            <v>1136.3449768509506</v>
          </cell>
        </row>
        <row r="411">
          <cell r="AY411">
            <v>970.33710743141523</v>
          </cell>
          <cell r="BH411">
            <v>1081.3612523901672</v>
          </cell>
        </row>
        <row r="412">
          <cell r="AY412">
            <v>1003.1591413898118</v>
          </cell>
          <cell r="BH412">
            <v>1116.1225865119186</v>
          </cell>
        </row>
        <row r="413">
          <cell r="AY413">
            <v>1002.1887026225606</v>
          </cell>
          <cell r="BH413">
            <v>1087.8651721320502</v>
          </cell>
        </row>
        <row r="414">
          <cell r="AY414">
            <v>1081.5547323421447</v>
          </cell>
          <cell r="BH414">
            <v>1190.3877751576108</v>
          </cell>
        </row>
        <row r="415">
          <cell r="AY415">
            <v>967.06893850553411</v>
          </cell>
          <cell r="BH415">
            <v>1015.1863484835883</v>
          </cell>
        </row>
        <row r="416">
          <cell r="AY416">
            <v>1012.7057992232417</v>
          </cell>
          <cell r="BH416">
            <v>1037.063617946116</v>
          </cell>
        </row>
        <row r="417">
          <cell r="AY417">
            <v>1038.4092234364973</v>
          </cell>
          <cell r="BH417">
            <v>989.16427237847347</v>
          </cell>
        </row>
        <row r="418">
          <cell r="AY418">
            <v>1098.0394001338038</v>
          </cell>
          <cell r="BH418">
            <v>1087.3824038529292</v>
          </cell>
        </row>
        <row r="419">
          <cell r="AY419">
            <v>1122.154595583776</v>
          </cell>
          <cell r="BH419">
            <v>1072.7319864521421</v>
          </cell>
        </row>
        <row r="420">
          <cell r="AY420">
            <v>1265.110053353493</v>
          </cell>
          <cell r="BH420">
            <v>1234.1212537583831</v>
          </cell>
        </row>
        <row r="421">
          <cell r="AY421">
            <v>1402.0660065350075</v>
          </cell>
          <cell r="BH421">
            <v>1374.9712776272984</v>
          </cell>
        </row>
        <row r="422">
          <cell r="AY422">
            <v>1373.8032701013972</v>
          </cell>
          <cell r="BH422">
            <v>1351.85021648055</v>
          </cell>
        </row>
        <row r="423">
          <cell r="AY423">
            <v>1439.8634198768953</v>
          </cell>
          <cell r="BH423">
            <v>1363.3717747289547</v>
          </cell>
        </row>
        <row r="424">
          <cell r="AY424">
            <v>1242.8962523721902</v>
          </cell>
          <cell r="BH424">
            <v>1306.2610094519391</v>
          </cell>
        </row>
        <row r="425">
          <cell r="AY425">
            <v>1262.0519878699749</v>
          </cell>
          <cell r="BH425">
            <v>1289.2308640103124</v>
          </cell>
        </row>
        <row r="426">
          <cell r="AY426">
            <v>1258.8289925236272</v>
          </cell>
          <cell r="BH426">
            <v>1285.0117202302542</v>
          </cell>
        </row>
        <row r="427">
          <cell r="AY427">
            <v>1247.0181936550855</v>
          </cell>
          <cell r="BH427">
            <v>1276.3614518109437</v>
          </cell>
        </row>
        <row r="428">
          <cell r="AY428">
            <v>1131.876167233653</v>
          </cell>
          <cell r="BH428">
            <v>1164.2037282032054</v>
          </cell>
        </row>
        <row r="429">
          <cell r="AY429">
            <v>1124.2709943896571</v>
          </cell>
          <cell r="BH429">
            <v>1183.6151163663335</v>
          </cell>
        </row>
        <row r="430">
          <cell r="AY430">
            <v>1188.3430003738624</v>
          </cell>
          <cell r="BH430">
            <v>1174.8496102213653</v>
          </cell>
        </row>
        <row r="431">
          <cell r="AY431">
            <v>1213.6427680332836</v>
          </cell>
          <cell r="BH431">
            <v>1176.9368920238694</v>
          </cell>
        </row>
        <row r="432">
          <cell r="AY432">
            <v>1172.4191462603183</v>
          </cell>
          <cell r="BH432">
            <v>1185.8834983351478</v>
          </cell>
        </row>
        <row r="433">
          <cell r="AY433">
            <v>1098.9920909905029</v>
          </cell>
          <cell r="BH433">
            <v>1091.5754237253391</v>
          </cell>
        </row>
        <row r="434">
          <cell r="AY434">
            <v>1077.4351396465854</v>
          </cell>
          <cell r="BH434">
            <v>1085.1480405367586</v>
          </cell>
        </row>
        <row r="435">
          <cell r="AY435">
            <v>1040.271226895889</v>
          </cell>
          <cell r="BH435">
            <v>1077.1223785987684</v>
          </cell>
        </row>
        <row r="436">
          <cell r="AY436">
            <v>1245.6695403930969</v>
          </cell>
          <cell r="BH436">
            <v>1291.5967226910734</v>
          </cell>
        </row>
        <row r="437">
          <cell r="AY437">
            <v>1262.9331693745739</v>
          </cell>
          <cell r="BH437">
            <v>1306.5555919163614</v>
          </cell>
        </row>
        <row r="438">
          <cell r="AY438">
            <v>1294.3638020396822</v>
          </cell>
          <cell r="BH438">
            <v>1330.5574046472036</v>
          </cell>
        </row>
        <row r="439">
          <cell r="AY439">
            <v>1148.567572828734</v>
          </cell>
          <cell r="BH439">
            <v>1180.7831814754836</v>
          </cell>
        </row>
        <row r="440">
          <cell r="AY440">
            <v>1207.3123774477108</v>
          </cell>
          <cell r="BH440">
            <v>1219.9213469001793</v>
          </cell>
        </row>
        <row r="441">
          <cell r="AY441">
            <v>1068.8245339766506</v>
          </cell>
          <cell r="BH441">
            <v>1111.5490927008846</v>
          </cell>
        </row>
        <row r="442">
          <cell r="AY442">
            <v>1046.8202311574155</v>
          </cell>
          <cell r="BH442">
            <v>1082.7484073264</v>
          </cell>
        </row>
        <row r="443">
          <cell r="AY443">
            <v>1107.965561103342</v>
          </cell>
          <cell r="BH443">
            <v>1118.3839263026166</v>
          </cell>
        </row>
        <row r="444">
          <cell r="AY444">
            <v>1245.2965874204899</v>
          </cell>
          <cell r="BH444">
            <v>1324.0709766742639</v>
          </cell>
        </row>
        <row r="445">
          <cell r="AY445">
            <v>1246.8740045950985</v>
          </cell>
          <cell r="BH445">
            <v>1354.7590326817408</v>
          </cell>
        </row>
        <row r="446">
          <cell r="AY446">
            <v>1270.7413341594995</v>
          </cell>
          <cell r="BH446">
            <v>1387.2560697400631</v>
          </cell>
        </row>
        <row r="447">
          <cell r="AY447">
            <v>1269.4739630935449</v>
          </cell>
          <cell r="BH447">
            <v>1394.5668931676182</v>
          </cell>
        </row>
        <row r="448">
          <cell r="AY448">
            <v>1135.1354191285827</v>
          </cell>
          <cell r="BH448">
            <v>1217.7287446829919</v>
          </cell>
        </row>
        <row r="449">
          <cell r="AY449">
            <v>1127.0264745915733</v>
          </cell>
          <cell r="BH449">
            <v>1198.7606727882858</v>
          </cell>
        </row>
        <row r="450">
          <cell r="AY450">
            <v>1137.9102112914827</v>
          </cell>
          <cell r="BH450">
            <v>1217.3853067964928</v>
          </cell>
        </row>
        <row r="451">
          <cell r="AY451">
            <v>1154.0369197707844</v>
          </cell>
          <cell r="BH451">
            <v>1240.6609561122627</v>
          </cell>
        </row>
        <row r="452">
          <cell r="AY452">
            <v>1079.2187062283156</v>
          </cell>
          <cell r="BH452">
            <v>1151.6795895310158</v>
          </cell>
        </row>
        <row r="453">
          <cell r="AY453">
            <v>1065.5430819251915</v>
          </cell>
          <cell r="BH453">
            <v>1128.4168523369099</v>
          </cell>
        </row>
        <row r="454">
          <cell r="AY454">
            <v>1170.8414860462831</v>
          </cell>
          <cell r="BH454">
            <v>1100.7157083460563</v>
          </cell>
        </row>
        <row r="455">
          <cell r="AY455">
            <v>1239.2126966481665</v>
          </cell>
          <cell r="BH455">
            <v>1163.9509552869824</v>
          </cell>
        </row>
        <row r="456">
          <cell r="AY456">
            <v>973.76743413168447</v>
          </cell>
          <cell r="BH456">
            <v>942.54217945834648</v>
          </cell>
        </row>
        <row r="457">
          <cell r="AY457">
            <v>977.18744361005838</v>
          </cell>
          <cell r="BH457">
            <v>942.20068321847043</v>
          </cell>
        </row>
        <row r="458">
          <cell r="AY458">
            <v>921.92380827866464</v>
          </cell>
          <cell r="BH458">
            <v>896.07443784467955</v>
          </cell>
        </row>
        <row r="459">
          <cell r="AY459">
            <v>923.21781895547883</v>
          </cell>
          <cell r="BH459">
            <v>894.94442554909233</v>
          </cell>
        </row>
        <row r="460">
          <cell r="AY460">
            <v>867.25481039707006</v>
          </cell>
          <cell r="BH460">
            <v>843.41589317621333</v>
          </cell>
        </row>
        <row r="461">
          <cell r="AY461">
            <v>859.4704147700927</v>
          </cell>
          <cell r="BH461">
            <v>837.53424008098318</v>
          </cell>
        </row>
        <row r="462">
          <cell r="AY462">
            <v>897.62919596590859</v>
          </cell>
          <cell r="BH462">
            <v>892.93636272402341</v>
          </cell>
        </row>
        <row r="463">
          <cell r="AY463">
            <v>925.12711351296298</v>
          </cell>
          <cell r="BH463">
            <v>909.61161980785664</v>
          </cell>
        </row>
        <row r="464">
          <cell r="AY464">
            <v>860.70814592661509</v>
          </cell>
          <cell r="BH464">
            <v>874.0057996471362</v>
          </cell>
        </row>
        <row r="465">
          <cell r="AY465">
            <v>839.08178231213992</v>
          </cell>
          <cell r="BH465">
            <v>838.56418681445939</v>
          </cell>
        </row>
        <row r="466">
          <cell r="AY466">
            <v>869.92332257442126</v>
          </cell>
          <cell r="BH466">
            <v>861.40418736232914</v>
          </cell>
        </row>
        <row r="467">
          <cell r="AY467">
            <v>825.93059903135804</v>
          </cell>
          <cell r="BH467">
            <v>804.38712039300503</v>
          </cell>
        </row>
        <row r="468">
          <cell r="AY468">
            <v>787.54427840691596</v>
          </cell>
          <cell r="BH468">
            <v>801.18249831039975</v>
          </cell>
        </row>
        <row r="469">
          <cell r="AY469">
            <v>934.52910048252693</v>
          </cell>
          <cell r="BH469">
            <v>964.89340226087461</v>
          </cell>
        </row>
        <row r="470">
          <cell r="AY470">
            <v>973.21989116451732</v>
          </cell>
          <cell r="BH470">
            <v>949.85527343830086</v>
          </cell>
        </row>
        <row r="471">
          <cell r="AY471">
            <v>997.17996023412002</v>
          </cell>
          <cell r="BH471">
            <v>966.67007994276082</v>
          </cell>
        </row>
        <row r="472">
          <cell r="AY472">
            <v>976.28358548637129</v>
          </cell>
          <cell r="BH472">
            <v>1050.0286356956706</v>
          </cell>
        </row>
        <row r="473">
          <cell r="AY473">
            <v>1106.0593665025638</v>
          </cell>
          <cell r="BH473">
            <v>1138.5124298514929</v>
          </cell>
        </row>
        <row r="474">
          <cell r="AY474">
            <v>1077.6344498425099</v>
          </cell>
          <cell r="BH474">
            <v>1130.4816889213562</v>
          </cell>
        </row>
        <row r="475">
          <cell r="AY475">
            <v>1103.1334437846756</v>
          </cell>
          <cell r="BH475">
            <v>1150.8094594941201</v>
          </cell>
        </row>
        <row r="476">
          <cell r="AY476">
            <v>1094.7535531180013</v>
          </cell>
          <cell r="BH476">
            <v>1160.5494228124137</v>
          </cell>
        </row>
        <row r="477">
          <cell r="AY477">
            <v>1049.2268662666208</v>
          </cell>
          <cell r="BH477">
            <v>1111.5938299181853</v>
          </cell>
        </row>
        <row r="478">
          <cell r="AY478">
            <v>1073.3378140958378</v>
          </cell>
          <cell r="BH478">
            <v>1215.3644989417385</v>
          </cell>
        </row>
        <row r="479">
          <cell r="AY479">
            <v>1062.9395677515845</v>
          </cell>
          <cell r="BH479">
            <v>1128.7476301659333</v>
          </cell>
        </row>
        <row r="480">
          <cell r="AY480">
            <v>1149.7033101593001</v>
          </cell>
          <cell r="BH480">
            <v>1150.9411812480766</v>
          </cell>
        </row>
        <row r="481">
          <cell r="AY481">
            <v>1140.8614079015692</v>
          </cell>
          <cell r="BH481">
            <v>1158.3335912589116</v>
          </cell>
        </row>
        <row r="482">
          <cell r="AY482">
            <v>1106.1084621140371</v>
          </cell>
          <cell r="BH482">
            <v>1138.6354839757219</v>
          </cell>
        </row>
        <row r="483">
          <cell r="AY483">
            <v>1618.4389801877187</v>
          </cell>
          <cell r="BH483">
            <v>1686.7507982519421</v>
          </cell>
        </row>
        <row r="484">
          <cell r="AY484">
            <v>1334.5123078592092</v>
          </cell>
          <cell r="BH484">
            <v>1391.9336220427638</v>
          </cell>
        </row>
        <row r="485">
          <cell r="AY485">
            <v>1092.5741032525971</v>
          </cell>
          <cell r="BH485">
            <v>1142.6508797307542</v>
          </cell>
        </row>
        <row r="486">
          <cell r="AY486">
            <v>1293.6083776522903</v>
          </cell>
          <cell r="BH486">
            <v>1351.8487993185806</v>
          </cell>
        </row>
        <row r="487">
          <cell r="AY487">
            <v>1087.08116101221</v>
          </cell>
          <cell r="BH487">
            <v>1136.9799873550194</v>
          </cell>
        </row>
        <row r="488">
          <cell r="AY488">
            <v>1253.0625726937828</v>
          </cell>
          <cell r="BH488">
            <v>1388.4279733889859</v>
          </cell>
        </row>
        <row r="489">
          <cell r="AY489">
            <v>1500.1389833725466</v>
          </cell>
          <cell r="BH489">
            <v>1674.2647786082882</v>
          </cell>
        </row>
        <row r="490">
          <cell r="AY490">
            <v>1253.0625726937828</v>
          </cell>
          <cell r="BH490">
            <v>1388.4279733889859</v>
          </cell>
        </row>
        <row r="491">
          <cell r="AY491">
            <v>1070.3985989515982</v>
          </cell>
          <cell r="BH491">
            <v>1180.2675252774691</v>
          </cell>
        </row>
        <row r="492">
          <cell r="AY492">
            <v>1392.4133324323859</v>
          </cell>
          <cell r="BH492">
            <v>1405.6823449437775</v>
          </cell>
        </row>
        <row r="493">
          <cell r="AY493">
            <v>1023.5594545704596</v>
          </cell>
          <cell r="BH493">
            <v>1040.8625543291089</v>
          </cell>
        </row>
        <row r="494">
          <cell r="AY494">
            <v>1125.2777450055962</v>
          </cell>
          <cell r="BH494">
            <v>1140.0591917034787</v>
          </cell>
        </row>
        <row r="495">
          <cell r="AY495">
            <v>1324.1920866386595</v>
          </cell>
          <cell r="BH495">
            <v>1392.844841645426</v>
          </cell>
        </row>
        <row r="496">
          <cell r="AY496">
            <v>965.34655985708287</v>
          </cell>
          <cell r="BH496">
            <v>1018.0843843812843</v>
          </cell>
        </row>
        <row r="497">
          <cell r="AY497">
            <v>1320.8452672389153</v>
          </cell>
          <cell r="BH497">
            <v>1407.4885004410726</v>
          </cell>
        </row>
        <row r="498">
          <cell r="AY498">
            <v>1215.4371768304031</v>
          </cell>
          <cell r="BH498">
            <v>1294.2566988719473</v>
          </cell>
        </row>
        <row r="499">
          <cell r="AY499">
            <v>1136.2883925101935</v>
          </cell>
          <cell r="BH499">
            <v>1151.2499711079863</v>
          </cell>
        </row>
        <row r="500">
          <cell r="AY500">
            <v>928.27365150660103</v>
          </cell>
          <cell r="BH500">
            <v>947.38065530767949</v>
          </cell>
        </row>
        <row r="501">
          <cell r="AY501">
            <v>1434.1304102810552</v>
          </cell>
          <cell r="BH501">
            <v>1441.5005557961333</v>
          </cell>
        </row>
        <row r="502">
          <cell r="AY502">
            <v>1301.6484112121573</v>
          </cell>
          <cell r="BH502">
            <v>1458.4373366667808</v>
          </cell>
        </row>
        <row r="503">
          <cell r="AY503">
            <v>1179.3373802541826</v>
          </cell>
          <cell r="BH503">
            <v>1313.6617373665576</v>
          </cell>
        </row>
        <row r="504">
          <cell r="AY504">
            <v>1189.1517645583629</v>
          </cell>
          <cell r="BH504">
            <v>1327.7307022605551</v>
          </cell>
        </row>
        <row r="505">
          <cell r="AY505">
            <v>1195.8894066463777</v>
          </cell>
          <cell r="BH505">
            <v>1345.3567793320622</v>
          </cell>
        </row>
        <row r="506">
          <cell r="AY506">
            <v>1260.5933597961362</v>
          </cell>
          <cell r="BH506">
            <v>1408.630744237277</v>
          </cell>
        </row>
        <row r="507">
          <cell r="AY507">
            <v>1312.2732765344326</v>
          </cell>
          <cell r="BH507">
            <v>1470.7562545767908</v>
          </cell>
        </row>
        <row r="508">
          <cell r="AY508">
            <v>1320.0403773019348</v>
          </cell>
          <cell r="BH508">
            <v>1509.3200100016384</v>
          </cell>
        </row>
        <row r="509">
          <cell r="BH509">
            <v>1495.3776576256007</v>
          </cell>
        </row>
        <row r="510">
          <cell r="AY510">
            <v>1229.7383050347353</v>
          </cell>
          <cell r="BH510">
            <v>1373.6251037708066</v>
          </cell>
        </row>
        <row r="511">
          <cell r="AY511">
            <v>1204.3346739338433</v>
          </cell>
          <cell r="BH511">
            <v>1358.9182365437932</v>
          </cell>
        </row>
        <row r="512">
          <cell r="BH512">
            <v>1358.6610620271865</v>
          </cell>
        </row>
        <row r="513">
          <cell r="BH513">
            <v>1438.819952479749</v>
          </cell>
        </row>
        <row r="514">
          <cell r="AY514">
            <v>1247.6783221370974</v>
          </cell>
          <cell r="BH514">
            <v>1399.4238010072218</v>
          </cell>
        </row>
        <row r="515">
          <cell r="AY515">
            <v>1262.8651139500532</v>
          </cell>
          <cell r="BH515">
            <v>1431.7876575825551</v>
          </cell>
        </row>
        <row r="516">
          <cell r="AY516">
            <v>1277.4503073068518</v>
          </cell>
          <cell r="BH516">
            <v>1430.0160592656136</v>
          </cell>
        </row>
        <row r="517">
          <cell r="BH517">
            <v>1458.7507560309198</v>
          </cell>
        </row>
        <row r="518">
          <cell r="AY518">
            <v>1175.2424876761893</v>
          </cell>
          <cell r="BH518">
            <v>1310.0739811218702</v>
          </cell>
        </row>
        <row r="519">
          <cell r="BH519">
            <v>1325.2038752574581</v>
          </cell>
        </row>
        <row r="520">
          <cell r="AY520">
            <v>1076.7743300402694</v>
          </cell>
          <cell r="BH520">
            <v>1195.812161711362</v>
          </cell>
        </row>
        <row r="521">
          <cell r="AY521">
            <v>1099.1006724880119</v>
          </cell>
          <cell r="BH521">
            <v>1168.3378363022814</v>
          </cell>
        </row>
        <row r="522">
          <cell r="AY522">
            <v>1337.3438859993562</v>
          </cell>
          <cell r="BH522">
            <v>1495.5884499626811</v>
          </cell>
        </row>
        <row r="523">
          <cell r="BH523">
            <v>1529.2209011169416</v>
          </cell>
        </row>
        <row r="524">
          <cell r="AY524">
            <v>987.05544753837103</v>
          </cell>
          <cell r="BH524">
            <v>1104.8371198161497</v>
          </cell>
        </row>
        <row r="525">
          <cell r="AY525">
            <v>1344.4403737031726</v>
          </cell>
          <cell r="BH525">
            <v>1519.071315876869</v>
          </cell>
        </row>
        <row r="526">
          <cell r="BH526">
            <v>1566.9882835474284</v>
          </cell>
        </row>
        <row r="527">
          <cell r="BH527">
            <v>1639.3951446135666</v>
          </cell>
        </row>
        <row r="528">
          <cell r="AY528">
            <v>1383.8770989104867</v>
          </cell>
          <cell r="BH528">
            <v>1568.8351327123951</v>
          </cell>
        </row>
        <row r="529">
          <cell r="BH529">
            <v>1629.1848185583463</v>
          </cell>
        </row>
        <row r="530">
          <cell r="AY530">
            <v>1476.0300129525115</v>
          </cell>
          <cell r="BH530">
            <v>1537.640692939689</v>
          </cell>
        </row>
        <row r="531">
          <cell r="AY531">
            <v>1406.9083294475827</v>
          </cell>
          <cell r="BH531">
            <v>1464.3779791560419</v>
          </cell>
        </row>
        <row r="532">
          <cell r="AY532">
            <v>1125.2645240617783</v>
          </cell>
          <cell r="BH532">
            <v>1252.8726254509841</v>
          </cell>
        </row>
        <row r="533">
          <cell r="BH533">
            <v>1297.1014256350047</v>
          </cell>
        </row>
        <row r="534">
          <cell r="AY534">
            <v>1166.4535443849363</v>
          </cell>
          <cell r="BH534">
            <v>1184.831651671725</v>
          </cell>
        </row>
        <row r="535">
          <cell r="AY535">
            <v>1561.8108873553947</v>
          </cell>
          <cell r="BH535">
            <v>1620.670820833285</v>
          </cell>
        </row>
        <row r="536">
          <cell r="AY536">
            <v>1292.1867138720952</v>
          </cell>
          <cell r="BH536">
            <v>1422.1693890581046</v>
          </cell>
        </row>
        <row r="537">
          <cell r="AY537">
            <v>1264.6868027362696</v>
          </cell>
          <cell r="BH537">
            <v>1372.717092877313</v>
          </cell>
        </row>
        <row r="538">
          <cell r="AY538">
            <v>1356.6289713307017</v>
          </cell>
          <cell r="BH538">
            <v>1414.8572691991149</v>
          </cell>
        </row>
        <row r="539">
          <cell r="AY539">
            <v>1354.3769262150661</v>
          </cell>
          <cell r="BH539">
            <v>1449.3312415405956</v>
          </cell>
        </row>
        <row r="540">
          <cell r="AY540">
            <v>1175.6793618083566</v>
          </cell>
          <cell r="BH540">
            <v>1294.1042738982362</v>
          </cell>
        </row>
        <row r="541">
          <cell r="AY541">
            <v>1079.2464868919637</v>
          </cell>
          <cell r="BH541">
            <v>1171.4765287962678</v>
          </cell>
        </row>
        <row r="542">
          <cell r="AY542">
            <v>1228.6552062427736</v>
          </cell>
          <cell r="BH542">
            <v>1364.7061754407828</v>
          </cell>
        </row>
        <row r="543">
          <cell r="AY543">
            <v>1212.1179507128863</v>
          </cell>
          <cell r="BH543">
            <v>1292.4968589607906</v>
          </cell>
        </row>
        <row r="544">
          <cell r="AY544">
            <v>1287.1380057476888</v>
          </cell>
          <cell r="BH544">
            <v>1346.0887963155385</v>
          </cell>
        </row>
        <row r="545">
          <cell r="AY545">
            <v>1335.0409269185845</v>
          </cell>
          <cell r="BH545">
            <v>1565.6900839449445</v>
          </cell>
        </row>
        <row r="546">
          <cell r="AY546">
            <v>1324.4149327573764</v>
          </cell>
          <cell r="BH546">
            <v>1493.5116491650649</v>
          </cell>
        </row>
        <row r="547">
          <cell r="AY547">
            <v>1305.5628994398908</v>
          </cell>
          <cell r="BH547">
            <v>1395.008764067132</v>
          </cell>
        </row>
        <row r="548">
          <cell r="AY548">
            <v>1165.6307450227823</v>
          </cell>
          <cell r="BH548">
            <v>1254.3103683136358</v>
          </cell>
        </row>
        <row r="549">
          <cell r="AY549">
            <v>1111.2027881076667</v>
          </cell>
          <cell r="BH549">
            <v>1198.4123150527864</v>
          </cell>
        </row>
        <row r="550">
          <cell r="AY550">
            <v>1220.8746534440268</v>
          </cell>
          <cell r="BH550">
            <v>1351.9432587785984</v>
          </cell>
        </row>
        <row r="551">
          <cell r="AY551">
            <v>1215.3424780682542</v>
          </cell>
          <cell r="BH551">
            <v>1326.5643497586468</v>
          </cell>
        </row>
        <row r="552">
          <cell r="AY552">
            <v>1217.2773617178807</v>
          </cell>
          <cell r="BH552">
            <v>1302.7560145001232</v>
          </cell>
        </row>
        <row r="553">
          <cell r="AY553">
            <v>1230.933524933359</v>
          </cell>
          <cell r="BH553">
            <v>1301.4161156618472</v>
          </cell>
        </row>
        <row r="554">
          <cell r="AY554">
            <v>1212.6136597997418</v>
          </cell>
          <cell r="BH554">
            <v>1269.6273495014198</v>
          </cell>
        </row>
        <row r="555">
          <cell r="AY555">
            <v>1218.5212372020358</v>
          </cell>
          <cell r="BH555">
            <v>1272.2225801204811</v>
          </cell>
        </row>
        <row r="556">
          <cell r="AY556">
            <v>1208.4669001496168</v>
          </cell>
          <cell r="BH556">
            <v>1263.9650811281711</v>
          </cell>
        </row>
        <row r="557">
          <cell r="AY557">
            <v>1320.2986750322218</v>
          </cell>
          <cell r="BH557">
            <v>1439.4972894253788</v>
          </cell>
        </row>
        <row r="558">
          <cell r="AY558">
            <v>1318.2495891498484</v>
          </cell>
          <cell r="BH558">
            <v>1395.9343984703239</v>
          </cell>
        </row>
        <row r="559">
          <cell r="AY559">
            <v>1296.3603119168511</v>
          </cell>
          <cell r="BH559">
            <v>1365.7906687988152</v>
          </cell>
        </row>
        <row r="560">
          <cell r="AY560">
            <v>1303.3800692741272</v>
          </cell>
          <cell r="BH560">
            <v>1355.3483696320232</v>
          </cell>
        </row>
        <row r="561">
          <cell r="AY561">
            <v>1279.0130208989251</v>
          </cell>
          <cell r="BH561">
            <v>1311.2809403115148</v>
          </cell>
        </row>
        <row r="562">
          <cell r="AY562">
            <v>1279.1384969511855</v>
          </cell>
          <cell r="BH562">
            <v>1438.7841027568729</v>
          </cell>
        </row>
        <row r="563">
          <cell r="AY563">
            <v>1274.1092720306219</v>
          </cell>
          <cell r="BH563">
            <v>1382.8608264508343</v>
          </cell>
        </row>
        <row r="564">
          <cell r="AY564">
            <v>1271.0638432174605</v>
          </cell>
          <cell r="BH564">
            <v>1328.0469025663556</v>
          </cell>
        </row>
        <row r="565">
          <cell r="AY565">
            <v>1272.3910569526824</v>
          </cell>
          <cell r="BH565">
            <v>1435.2941249495675</v>
          </cell>
        </row>
        <row r="566">
          <cell r="AY566">
            <v>1279.1572371907207</v>
          </cell>
          <cell r="BH566">
            <v>1400.7716079123118</v>
          </cell>
        </row>
        <row r="567">
          <cell r="AY567">
            <v>1289.2457905636547</v>
          </cell>
          <cell r="BH567">
            <v>1356.9321311892572</v>
          </cell>
        </row>
        <row r="568">
          <cell r="AY568">
            <v>1184.4379239448986</v>
          </cell>
          <cell r="BH568">
            <v>1322.9352161871834</v>
          </cell>
        </row>
        <row r="569">
          <cell r="AY569">
            <v>1180.7805396993383</v>
          </cell>
          <cell r="BH569">
            <v>1286.8717049359466</v>
          </cell>
        </row>
        <row r="570">
          <cell r="AY570">
            <v>1187.7925710586803</v>
          </cell>
          <cell r="BH570">
            <v>1254.1775565846597</v>
          </cell>
        </row>
        <row r="571">
          <cell r="AY571">
            <v>973.61665301396124</v>
          </cell>
          <cell r="BH571">
            <v>917.11064895570212</v>
          </cell>
        </row>
        <row r="572">
          <cell r="AY572">
            <v>977.30141820891572</v>
          </cell>
          <cell r="BH572">
            <v>920.00923961001536</v>
          </cell>
        </row>
        <row r="573">
          <cell r="AY573">
            <v>945.78655516035678</v>
          </cell>
          <cell r="BH573">
            <v>902.99435402894596</v>
          </cell>
        </row>
        <row r="574">
          <cell r="AY574">
            <v>916.80584113880559</v>
          </cell>
          <cell r="BH574">
            <v>883.31570351051687</v>
          </cell>
        </row>
        <row r="575">
          <cell r="AY575">
            <v>881.52698221373907</v>
          </cell>
          <cell r="BH575">
            <v>861.52618353870525</v>
          </cell>
        </row>
        <row r="576">
          <cell r="AY576">
            <v>842.42515969117585</v>
          </cell>
          <cell r="BH576">
            <v>833.62682086828545</v>
          </cell>
        </row>
        <row r="577">
          <cell r="AY577">
            <v>787.35743746952267</v>
          </cell>
          <cell r="BH577">
            <v>784.15495167337781</v>
          </cell>
        </row>
        <row r="578">
          <cell r="AY578">
            <v>749.40954158231591</v>
          </cell>
          <cell r="BH578">
            <v>754.75258548244119</v>
          </cell>
        </row>
        <row r="579">
          <cell r="AY579">
            <v>1121.3680010519995</v>
          </cell>
          <cell r="BH579">
            <v>1060.5771256279943</v>
          </cell>
        </row>
        <row r="580">
          <cell r="AY580">
            <v>1036.1253156340483</v>
          </cell>
          <cell r="BH580">
            <v>998.63316512003507</v>
          </cell>
        </row>
        <row r="581">
          <cell r="AY581">
            <v>1170.3729582050366</v>
          </cell>
          <cell r="BH581">
            <v>1170.8649694965413</v>
          </cell>
        </row>
        <row r="582">
          <cell r="AY582">
            <v>1050.2622956399039</v>
          </cell>
          <cell r="BH582">
            <v>1001.1943632580562</v>
          </cell>
        </row>
        <row r="583">
          <cell r="AY583">
            <v>1037.4982476870998</v>
          </cell>
          <cell r="BH583">
            <v>960.08141254167867</v>
          </cell>
        </row>
        <row r="584">
          <cell r="AY584">
            <v>1119.1164413209899</v>
          </cell>
          <cell r="BH584">
            <v>1065.6583389873606</v>
          </cell>
        </row>
        <row r="585">
          <cell r="AY585">
            <v>1069.4132319033067</v>
          </cell>
          <cell r="BH585">
            <v>989.15336855577698</v>
          </cell>
        </row>
        <row r="586">
          <cell r="AY586">
            <v>1172.2799878196363</v>
          </cell>
          <cell r="BH586">
            <v>1190.6513330981629</v>
          </cell>
        </row>
        <row r="587">
          <cell r="AY587">
            <v>1175.8321665637407</v>
          </cell>
          <cell r="BH587">
            <v>1202.9554433892749</v>
          </cell>
        </row>
        <row r="588">
          <cell r="AY588">
            <v>1114.7046876396457</v>
          </cell>
          <cell r="BH588">
            <v>1106.6486987681478</v>
          </cell>
        </row>
        <row r="589">
          <cell r="AY589">
            <v>1080.8250364402138</v>
          </cell>
          <cell r="BH589">
            <v>1021.0391590736165</v>
          </cell>
        </row>
        <row r="590">
          <cell r="AY590">
            <v>1112.1538609117456</v>
          </cell>
          <cell r="BH590">
            <v>1093.3374788815418</v>
          </cell>
        </row>
        <row r="591">
          <cell r="AY591">
            <v>1061.3840488815952</v>
          </cell>
          <cell r="BH591">
            <v>1092.2296433486981</v>
          </cell>
        </row>
        <row r="592">
          <cell r="AY592">
            <v>1013.3232481665375</v>
          </cell>
          <cell r="BH592">
            <v>1073.1121732629081</v>
          </cell>
        </row>
        <row r="593">
          <cell r="AY593">
            <v>1085.3319502120003</v>
          </cell>
          <cell r="BH593">
            <v>1154.8727330896654</v>
          </cell>
        </row>
        <row r="594">
          <cell r="AY594">
            <v>1011.9536260130296</v>
          </cell>
          <cell r="BH594">
            <v>990.6554778333491</v>
          </cell>
        </row>
        <row r="595">
          <cell r="AY595">
            <v>1038.0347465388945</v>
          </cell>
          <cell r="BH595">
            <v>993.25572054764257</v>
          </cell>
        </row>
        <row r="596">
          <cell r="AY596">
            <v>1021.2735342048829</v>
          </cell>
          <cell r="BH596">
            <v>976.82444224799679</v>
          </cell>
        </row>
        <row r="597">
          <cell r="AY597">
            <v>1151.0028806816713</v>
          </cell>
          <cell r="BH597">
            <v>1261.5923212500527</v>
          </cell>
        </row>
        <row r="598">
          <cell r="AY598">
            <v>1129.7086994490953</v>
          </cell>
          <cell r="BH598">
            <v>1124.0573716435263</v>
          </cell>
        </row>
        <row r="599">
          <cell r="AY599">
            <v>1105.1489894084245</v>
          </cell>
          <cell r="BH599">
            <v>1079.7494745676031</v>
          </cell>
        </row>
        <row r="600">
          <cell r="AY600">
            <v>1086.9266110069443</v>
          </cell>
          <cell r="BH600">
            <v>1061.2703042812138</v>
          </cell>
        </row>
        <row r="601">
          <cell r="AY601">
            <v>1210.4727185246345</v>
          </cell>
          <cell r="BH601">
            <v>1317.9811379706248</v>
          </cell>
        </row>
        <row r="602">
          <cell r="AY602">
            <v>1210.0334755288306</v>
          </cell>
          <cell r="BH602">
            <v>1181.3697744282808</v>
          </cell>
        </row>
        <row r="603">
          <cell r="AY603">
            <v>1135.230920244828</v>
          </cell>
          <cell r="BH603">
            <v>1079.6812216576475</v>
          </cell>
        </row>
        <row r="604">
          <cell r="AY604">
            <v>1132.0549335330447</v>
          </cell>
          <cell r="BH604">
            <v>1073.7805514247973</v>
          </cell>
        </row>
        <row r="605">
          <cell r="AY605">
            <v>1261.8559793420602</v>
          </cell>
          <cell r="BH605">
            <v>1390.7090476368055</v>
          </cell>
        </row>
        <row r="606">
          <cell r="AY606">
            <v>1350.7509421796321</v>
          </cell>
          <cell r="BH606">
            <v>1306.8229495788403</v>
          </cell>
        </row>
        <row r="607">
          <cell r="AY607">
            <v>1383.501560390546</v>
          </cell>
          <cell r="BH607">
            <v>1319.6964289653961</v>
          </cell>
        </row>
        <row r="608">
          <cell r="AY608">
            <v>1320.0996712630174</v>
          </cell>
          <cell r="BH608">
            <v>1266.7336814008897</v>
          </cell>
        </row>
        <row r="609">
          <cell r="AY609">
            <v>1290.8201488638319</v>
          </cell>
          <cell r="BH609">
            <v>1438.8613414025772</v>
          </cell>
        </row>
        <row r="610">
          <cell r="AY610">
            <v>1381.8234828462059</v>
          </cell>
          <cell r="BH610">
            <v>1367.7604954195544</v>
          </cell>
        </row>
        <row r="611">
          <cell r="AY611">
            <v>1384.9963492233915</v>
          </cell>
          <cell r="BH611">
            <v>1310.557464673037</v>
          </cell>
        </row>
        <row r="612">
          <cell r="AY612">
            <v>1392.9420093073413</v>
          </cell>
          <cell r="BH612">
            <v>1319.2690148535353</v>
          </cell>
        </row>
        <row r="613">
          <cell r="AY613">
            <v>1415.9361810765565</v>
          </cell>
          <cell r="BH613">
            <v>1432.0618064530656</v>
          </cell>
        </row>
        <row r="614">
          <cell r="AY614">
            <v>1215.9914097433757</v>
          </cell>
          <cell r="BH614">
            <v>1244.8099636166364</v>
          </cell>
        </row>
        <row r="615">
          <cell r="AY615">
            <v>1206.147651437509</v>
          </cell>
          <cell r="BH615">
            <v>1231.5194774081513</v>
          </cell>
        </row>
        <row r="616">
          <cell r="AY616">
            <v>1278.550735726471</v>
          </cell>
          <cell r="BH616">
            <v>1306.853740040749</v>
          </cell>
        </row>
        <row r="617">
          <cell r="AY617">
            <v>1201.5519919102862</v>
          </cell>
          <cell r="BH617">
            <v>1223.5520755346388</v>
          </cell>
        </row>
        <row r="618">
          <cell r="AY618">
            <v>1442.1225447306354</v>
          </cell>
          <cell r="BH618">
            <v>1456.7217952988954</v>
          </cell>
        </row>
        <row r="619">
          <cell r="AY619">
            <v>1295.5903237230384</v>
          </cell>
          <cell r="BH619">
            <v>1304.4565525009275</v>
          </cell>
        </row>
        <row r="620">
          <cell r="AY620">
            <v>1304.7666652895052</v>
          </cell>
          <cell r="BH620">
            <v>1345.9589574282056</v>
          </cell>
        </row>
        <row r="621">
          <cell r="AY621">
            <v>1407.060689501556</v>
          </cell>
          <cell r="BH621">
            <v>1406.303556959868</v>
          </cell>
        </row>
        <row r="622">
          <cell r="AY622">
            <v>1301.1472458343962</v>
          </cell>
          <cell r="BH622">
            <v>1321.790920786133</v>
          </cell>
        </row>
        <row r="623">
          <cell r="AY623">
            <v>1092.4944700542751</v>
          </cell>
          <cell r="BH623">
            <v>1047.0672076331803</v>
          </cell>
        </row>
        <row r="624">
          <cell r="AY624">
            <v>1115.0863068396968</v>
          </cell>
          <cell r="BH624">
            <v>1057.6082000717827</v>
          </cell>
        </row>
        <row r="625">
          <cell r="AY625">
            <v>1178.1119452296155</v>
          </cell>
          <cell r="BH625">
            <v>1133.7991331941159</v>
          </cell>
        </row>
        <row r="626">
          <cell r="AY626">
            <v>1119.0931417804566</v>
          </cell>
          <cell r="BH626">
            <v>1170.1252226028114</v>
          </cell>
        </row>
        <row r="627">
          <cell r="AY627">
            <v>1181.8918488971481</v>
          </cell>
          <cell r="BH627">
            <v>1135.8190391986195</v>
          </cell>
        </row>
        <row r="628">
          <cell r="AY628">
            <v>1218.7144188998168</v>
          </cell>
          <cell r="BH628">
            <v>1166.3974205195959</v>
          </cell>
        </row>
        <row r="629">
          <cell r="AY629">
            <v>1237.5407298694831</v>
          </cell>
          <cell r="BH629">
            <v>1215.2188632163688</v>
          </cell>
        </row>
        <row r="630">
          <cell r="AY630">
            <v>1229.2881787738618</v>
          </cell>
          <cell r="BH630">
            <v>1324.531300781445</v>
          </cell>
        </row>
        <row r="631">
          <cell r="AY631">
            <v>1380.055423321093</v>
          </cell>
          <cell r="BH631">
            <v>1318.8756289223072</v>
          </cell>
        </row>
        <row r="632">
          <cell r="AY632">
            <v>1403.7851012683809</v>
          </cell>
          <cell r="BH632">
            <v>1317.5330082174469</v>
          </cell>
        </row>
        <row r="633">
          <cell r="AY633">
            <v>1325.4319644909954</v>
          </cell>
          <cell r="BH633">
            <v>1310.4886284121603</v>
          </cell>
        </row>
        <row r="634">
          <cell r="AY634">
            <v>1333.3963979880407</v>
          </cell>
          <cell r="BH634">
            <v>1429.2067129420629</v>
          </cell>
        </row>
        <row r="635">
          <cell r="AY635">
            <v>1414.4613088024689</v>
          </cell>
          <cell r="BH635">
            <v>1340.264837263994</v>
          </cell>
        </row>
        <row r="636">
          <cell r="AY636">
            <v>1443.0344988655906</v>
          </cell>
          <cell r="BH636">
            <v>1350.5215843245433</v>
          </cell>
        </row>
        <row r="637">
          <cell r="AY637">
            <v>1441.170931285079</v>
          </cell>
          <cell r="BH637">
            <v>1390.5641020760588</v>
          </cell>
        </row>
        <row r="638">
          <cell r="AY638">
            <v>1377.6409832890863</v>
          </cell>
          <cell r="BH638">
            <v>1472.3216972686641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1FCDE-7D5F-CA4C-A6AA-432AF5D7CC2F}">
  <dimension ref="A1:CD639"/>
  <sheetViews>
    <sheetView tabSelected="1" workbookViewId="0">
      <pane ySplit="13" topLeftCell="A14" activePane="bottomLeft" state="frozen"/>
      <selection pane="bottomLeft" activeCell="A3" sqref="A3"/>
    </sheetView>
  </sheetViews>
  <sheetFormatPr baseColWidth="10" defaultRowHeight="14"/>
  <cols>
    <col min="1" max="1" width="27.33203125" customWidth="1"/>
    <col min="2" max="2" width="23.1640625" bestFit="1" customWidth="1"/>
    <col min="3" max="3" width="28.5" bestFit="1" customWidth="1"/>
    <col min="42" max="42" width="50.33203125" bestFit="1" customWidth="1"/>
    <col min="73" max="73" width="12.1640625" bestFit="1" customWidth="1"/>
    <col min="81" max="81" width="42.5" style="117" bestFit="1" customWidth="1"/>
    <col min="82" max="82" width="10.83203125" style="117"/>
  </cols>
  <sheetData>
    <row r="1" spans="1:82" ht="15">
      <c r="A1" s="3" t="s">
        <v>839</v>
      </c>
    </row>
    <row r="2" spans="1:82">
      <c r="A2" s="68" t="s">
        <v>174</v>
      </c>
    </row>
    <row r="5" spans="1:82">
      <c r="A5" s="116" t="s">
        <v>841</v>
      </c>
    </row>
    <row r="6" spans="1:82">
      <c r="A6" s="69" t="s">
        <v>46</v>
      </c>
    </row>
    <row r="7" spans="1:82" ht="15">
      <c r="A7" s="70" t="s">
        <v>175</v>
      </c>
    </row>
    <row r="8" spans="1:82" ht="15">
      <c r="A8" s="21" t="s">
        <v>179</v>
      </c>
      <c r="AO8" s="107"/>
    </row>
    <row r="9" spans="1:82" ht="15">
      <c r="A9" s="70" t="s">
        <v>176</v>
      </c>
    </row>
    <row r="10" spans="1:82" ht="18">
      <c r="A10" s="70" t="s">
        <v>177</v>
      </c>
    </row>
    <row r="11" spans="1:82" ht="18">
      <c r="A11" s="21" t="s">
        <v>178</v>
      </c>
      <c r="CD11" s="118">
        <f>AVERAGE(CD26:CD27,CD59,CD61,CD76:CD78,CD90,CD92,CD94,CD96,CD98,CD101,CD103,CD110,CD108,CD116:CD118,CD120:CD121,CD125:CD127,CD145,CD153:CD155,CD160,CD169,CD173,CD192,CD200,CD208:CD209,CD277:CD283,CD329:CD332,CD334:CD337,CD455,CD580:CD593,CD614:CD623)</f>
        <v>84.473573537903448</v>
      </c>
    </row>
    <row r="12" spans="1:82" ht="18">
      <c r="X12" s="3" t="s">
        <v>61</v>
      </c>
      <c r="AW12" s="3" t="s">
        <v>830</v>
      </c>
      <c r="BI12" s="3" t="s">
        <v>831</v>
      </c>
    </row>
    <row r="13" spans="1:82" s="5" customFormat="1" ht="18">
      <c r="A13" s="6" t="s">
        <v>54</v>
      </c>
      <c r="B13" s="6" t="s">
        <v>56</v>
      </c>
      <c r="C13" s="6" t="s">
        <v>845</v>
      </c>
      <c r="D13" s="6" t="s">
        <v>180</v>
      </c>
      <c r="E13" s="6" t="s">
        <v>181</v>
      </c>
      <c r="F13" s="71" t="s">
        <v>182</v>
      </c>
      <c r="G13" s="6" t="s">
        <v>183</v>
      </c>
      <c r="H13" s="6" t="s">
        <v>184</v>
      </c>
      <c r="I13" s="71" t="s">
        <v>185</v>
      </c>
      <c r="J13" s="24" t="s">
        <v>11</v>
      </c>
      <c r="K13" s="71" t="s">
        <v>186</v>
      </c>
      <c r="L13" s="27" t="s">
        <v>68</v>
      </c>
      <c r="M13" s="71" t="s">
        <v>187</v>
      </c>
      <c r="N13" s="6" t="s">
        <v>188</v>
      </c>
      <c r="O13" s="71" t="s">
        <v>189</v>
      </c>
      <c r="P13" s="8" t="s">
        <v>190</v>
      </c>
      <c r="Q13" s="72" t="s">
        <v>191</v>
      </c>
      <c r="R13" s="6" t="s">
        <v>192</v>
      </c>
      <c r="S13" s="6" t="s">
        <v>60</v>
      </c>
      <c r="T13" s="73" t="s">
        <v>193</v>
      </c>
      <c r="U13" s="6" t="s">
        <v>194</v>
      </c>
      <c r="V13" s="73" t="s">
        <v>195</v>
      </c>
      <c r="X13" s="6" t="s">
        <v>37</v>
      </c>
      <c r="Y13" s="6" t="s">
        <v>38</v>
      </c>
      <c r="Z13" s="6" t="s">
        <v>39</v>
      </c>
      <c r="AA13" s="6" t="s">
        <v>17</v>
      </c>
      <c r="AB13" s="6" t="s">
        <v>18</v>
      </c>
      <c r="AC13" s="6" t="s">
        <v>40</v>
      </c>
      <c r="AD13" s="8" t="s">
        <v>196</v>
      </c>
      <c r="AE13" s="6" t="s">
        <v>20</v>
      </c>
      <c r="AF13" s="6" t="s">
        <v>41</v>
      </c>
      <c r="AG13" s="6" t="s">
        <v>42</v>
      </c>
      <c r="AH13" s="6" t="s">
        <v>33</v>
      </c>
      <c r="AI13" s="7" t="s">
        <v>34</v>
      </c>
      <c r="AJ13" s="8" t="s">
        <v>35</v>
      </c>
      <c r="AL13" s="5" t="s">
        <v>63</v>
      </c>
      <c r="AM13" s="5" t="s">
        <v>64</v>
      </c>
      <c r="AN13" s="74" t="s">
        <v>197</v>
      </c>
      <c r="AO13" s="26" t="s">
        <v>198</v>
      </c>
      <c r="AP13" s="67" t="s">
        <v>821</v>
      </c>
      <c r="AQ13" s="5" t="s">
        <v>66</v>
      </c>
      <c r="AR13" s="5" t="s">
        <v>67</v>
      </c>
      <c r="AS13" s="27" t="s">
        <v>68</v>
      </c>
      <c r="AT13" s="6" t="s">
        <v>188</v>
      </c>
      <c r="AW13" s="74" t="s">
        <v>199</v>
      </c>
      <c r="AX13" s="5" t="s">
        <v>200</v>
      </c>
      <c r="AY13" s="74" t="s">
        <v>201</v>
      </c>
      <c r="AZ13" s="5" t="s">
        <v>202</v>
      </c>
      <c r="BA13" s="5" t="s">
        <v>74</v>
      </c>
      <c r="BB13" s="5" t="s">
        <v>75</v>
      </c>
      <c r="BC13" s="5" t="s">
        <v>76</v>
      </c>
      <c r="BD13" s="5" t="s">
        <v>77</v>
      </c>
      <c r="BE13" s="74" t="s">
        <v>203</v>
      </c>
      <c r="BF13" s="5" t="s">
        <v>204</v>
      </c>
      <c r="BG13" s="5" t="s">
        <v>80</v>
      </c>
      <c r="BI13" s="74" t="s">
        <v>199</v>
      </c>
      <c r="BJ13" s="74" t="s">
        <v>205</v>
      </c>
      <c r="BK13" s="74" t="s">
        <v>201</v>
      </c>
      <c r="BL13" s="74" t="s">
        <v>206</v>
      </c>
      <c r="BM13" s="74" t="s">
        <v>74</v>
      </c>
      <c r="BN13" s="74" t="s">
        <v>75</v>
      </c>
      <c r="BO13" s="74" t="s">
        <v>76</v>
      </c>
      <c r="BP13" s="74" t="s">
        <v>77</v>
      </c>
      <c r="BQ13" s="74" t="s">
        <v>203</v>
      </c>
      <c r="BR13" s="5" t="s">
        <v>204</v>
      </c>
      <c r="BS13" s="5" t="s">
        <v>80</v>
      </c>
      <c r="BU13" s="5" t="s">
        <v>207</v>
      </c>
      <c r="CC13" s="25" t="s">
        <v>821</v>
      </c>
      <c r="CD13" s="25"/>
    </row>
    <row r="14" spans="1:82" s="1" customFormat="1">
      <c r="A14" s="38" t="s">
        <v>208</v>
      </c>
      <c r="B14" s="38" t="s">
        <v>209</v>
      </c>
      <c r="C14" s="38" t="s">
        <v>210</v>
      </c>
      <c r="D14" s="38">
        <v>48</v>
      </c>
      <c r="E14" s="38">
        <v>1500</v>
      </c>
      <c r="F14" s="38">
        <v>1</v>
      </c>
      <c r="G14" s="38">
        <f>E14+273</f>
        <v>1773</v>
      </c>
      <c r="H14" s="75">
        <f>1/G14</f>
        <v>5.6401579244218843E-4</v>
      </c>
      <c r="I14" s="75">
        <f>((F14/E14)^2)</f>
        <v>4.4444444444444444E-7</v>
      </c>
      <c r="J14" s="76">
        <v>1</v>
      </c>
      <c r="K14" s="13">
        <v>0.1</v>
      </c>
      <c r="L14" s="40">
        <v>0.53566929567179289</v>
      </c>
      <c r="M14" s="40">
        <v>0.01</v>
      </c>
      <c r="N14" s="40">
        <v>0.28601341483166887</v>
      </c>
      <c r="O14" s="40">
        <v>4.0000000000000001E-3</v>
      </c>
      <c r="P14" s="13">
        <v>-0.19</v>
      </c>
      <c r="Q14" s="77">
        <v>5.2128339415723852</v>
      </c>
      <c r="R14" s="13">
        <v>0</v>
      </c>
      <c r="S14" s="78">
        <v>19590</v>
      </c>
      <c r="T14" s="78">
        <v>1090</v>
      </c>
      <c r="U14" s="13">
        <f>LOG(S14)</f>
        <v>4.2920344359947364</v>
      </c>
      <c r="V14" s="40">
        <f>0.434*(T14/S14)</f>
        <v>2.4148034711587545E-2</v>
      </c>
      <c r="X14" s="13">
        <v>66.776470357638672</v>
      </c>
      <c r="Y14" s="40">
        <v>2.5901016063870207E-2</v>
      </c>
      <c r="Z14" s="13">
        <v>10.522322085722875</v>
      </c>
      <c r="AA14" s="13">
        <v>2.787798059990342</v>
      </c>
      <c r="AB14" s="79"/>
      <c r="AC14" s="40">
        <v>1.477684795914754E-3</v>
      </c>
      <c r="AD14" s="40"/>
      <c r="AE14" s="13">
        <v>3.4334403274741945</v>
      </c>
      <c r="AF14" s="13">
        <v>3.1950993425064365</v>
      </c>
      <c r="AG14" s="13">
        <v>2.926579938257809</v>
      </c>
      <c r="AH14" s="40">
        <v>2.4675653071490392E-2</v>
      </c>
      <c r="AI14" s="13">
        <v>10.306235534478398</v>
      </c>
      <c r="AJ14" s="13">
        <v>100</v>
      </c>
      <c r="AL14" s="13">
        <v>0.71742189816606861</v>
      </c>
      <c r="AM14" s="40">
        <v>0.16687930381956853</v>
      </c>
      <c r="AN14" s="13">
        <v>2.0243938024772197</v>
      </c>
      <c r="AO14" s="14">
        <v>2.0243938024772197</v>
      </c>
      <c r="AP14" s="14"/>
      <c r="AQ14" s="13">
        <v>6.6701143950424253</v>
      </c>
      <c r="AR14" s="40">
        <v>4.3999999999999997E-2</v>
      </c>
      <c r="AS14" s="40">
        <v>0.53566929567179289</v>
      </c>
      <c r="AT14" s="40">
        <v>0.28601341483166887</v>
      </c>
      <c r="AW14" s="42">
        <f>(12900/((LN(497700/S14))+(0.85*(AN14-1))+3.8))-273</f>
        <v>1358.731384989803</v>
      </c>
      <c r="AX14" s="42">
        <f>(12900/((LN(497700/S14))+(0.85*(AO14-1))+3.8))-273</f>
        <v>1358.731384989803</v>
      </c>
      <c r="AY14" s="42">
        <f>(10108/((LN(497700/S14))+(1.16*(AN14-1))+1.48))-273</f>
        <v>1439.2698652995773</v>
      </c>
      <c r="AZ14" s="42">
        <f>(10108/((LN(497700/S14))+(1.16*(AO14-1))+1.48))-273</f>
        <v>1439.2698652995773</v>
      </c>
      <c r="BA14" s="42">
        <f>((LN(S14))-4.29+(1.35*(LN(AQ14))))/0.0056</f>
        <v>1456.175799118141</v>
      </c>
      <c r="BB14" s="42">
        <f>(4338.8/((4.322*AR14)+6.456-LOG(S14)))-273</f>
        <v>1570.0560042727884</v>
      </c>
      <c r="BC14" s="42">
        <f>((LN(S14))-3.313+(1.35*(LN(AQ14))))/0.0065</f>
        <v>1404.8591500094756</v>
      </c>
      <c r="BD14" s="42">
        <f>(12288/(18.99-(1.069*(LN(AQ14)))-(LN(S14))))-273</f>
        <v>1462.9238488875374</v>
      </c>
      <c r="BE14" s="42">
        <f>(11113/(14.297+(0.964*AN14)-(LN(S14))))-273</f>
        <v>1472.7511701859346</v>
      </c>
      <c r="BF14" s="42">
        <f>(11113/(14.297+(0.964*AO14)-(LN(S14))))-273</f>
        <v>1472.7511701859346</v>
      </c>
      <c r="BG14" s="42">
        <f>(5790/(0.96-(1.28*J14)+(12.39*AS14)+(0.83*AT14)+(2.06*J14*AS14)-LOG(S14)))-273</f>
        <v>1447.2560490517187</v>
      </c>
      <c r="BI14" s="42">
        <f>$E14-AW14</f>
        <v>141.26861501019698</v>
      </c>
      <c r="BJ14" s="42">
        <f>$E14-AX14</f>
        <v>141.26861501019698</v>
      </c>
      <c r="BK14" s="42">
        <f t="shared" ref="BJ14:BS29" si="0">$E14-AY14</f>
        <v>60.730134700422695</v>
      </c>
      <c r="BL14" s="42">
        <f t="shared" si="0"/>
        <v>60.730134700422695</v>
      </c>
      <c r="BM14" s="42">
        <f t="shared" si="0"/>
        <v>43.824200881859042</v>
      </c>
      <c r="BN14" s="42">
        <f t="shared" si="0"/>
        <v>-70.056004272788414</v>
      </c>
      <c r="BO14" s="42">
        <f t="shared" si="0"/>
        <v>95.14084999052443</v>
      </c>
      <c r="BP14" s="42">
        <f t="shared" si="0"/>
        <v>37.07615111246264</v>
      </c>
      <c r="BQ14" s="42">
        <f t="shared" si="0"/>
        <v>27.248829814065402</v>
      </c>
      <c r="BR14" s="42">
        <f t="shared" si="0"/>
        <v>27.248829814065402</v>
      </c>
      <c r="BS14" s="42">
        <f t="shared" si="0"/>
        <v>52.743950948281281</v>
      </c>
      <c r="BU14" s="42">
        <f>BG14-AX14</f>
        <v>88.524664061915701</v>
      </c>
      <c r="CC14" s="119"/>
      <c r="CD14" s="118">
        <f>IF(BQ14&gt;BR14,BQ14-BR14,BR14-BQ14)</f>
        <v>0</v>
      </c>
    </row>
    <row r="15" spans="1:82" s="1" customFormat="1">
      <c r="A15" s="38" t="s">
        <v>208</v>
      </c>
      <c r="B15" s="38" t="s">
        <v>211</v>
      </c>
      <c r="C15" s="38" t="s">
        <v>210</v>
      </c>
      <c r="D15" s="38">
        <v>48</v>
      </c>
      <c r="E15" s="38">
        <v>1450</v>
      </c>
      <c r="F15" s="38">
        <v>1</v>
      </c>
      <c r="G15" s="38">
        <f t="shared" ref="G15:G78" si="1">E15+273</f>
        <v>1723</v>
      </c>
      <c r="H15" s="75">
        <f t="shared" ref="H15:H78" si="2">1/G15</f>
        <v>5.8038305281485781E-4</v>
      </c>
      <c r="I15" s="75">
        <f t="shared" ref="I15:I78" si="3">((F15/E15)^2)</f>
        <v>4.7562425683709863E-7</v>
      </c>
      <c r="J15" s="76">
        <v>1</v>
      </c>
      <c r="K15" s="13">
        <v>0.1</v>
      </c>
      <c r="L15" s="40">
        <v>0.56928690237199442</v>
      </c>
      <c r="M15" s="40">
        <v>1.402302613211028E-2</v>
      </c>
      <c r="N15" s="40">
        <v>0.10210928893547354</v>
      </c>
      <c r="O15" s="40">
        <v>1.784211213587471E-3</v>
      </c>
      <c r="P15" s="13">
        <v>4.9000000000000004</v>
      </c>
      <c r="Q15" s="77">
        <v>10.74340931024286</v>
      </c>
      <c r="R15" s="13">
        <v>0</v>
      </c>
      <c r="S15" s="78">
        <v>37875</v>
      </c>
      <c r="T15" s="78">
        <v>3390</v>
      </c>
      <c r="U15" s="13">
        <f t="shared" ref="U15:U78" si="4">LOG(S15)</f>
        <v>4.578352641510361</v>
      </c>
      <c r="V15" s="40">
        <f t="shared" ref="V15:V78" si="5">0.434*(T15/S15)</f>
        <v>3.8845148514851484E-2</v>
      </c>
      <c r="X15" s="13">
        <v>57.891996188841297</v>
      </c>
      <c r="Y15" s="40">
        <v>3.7680965275017917E-3</v>
      </c>
      <c r="Z15" s="13">
        <v>15.223045348384732</v>
      </c>
      <c r="AA15" s="13">
        <v>10.774631553736299</v>
      </c>
      <c r="AB15" s="79"/>
      <c r="AC15" s="40">
        <v>3.8358103175866755E-3</v>
      </c>
      <c r="AD15" s="40"/>
      <c r="AE15" s="13">
        <v>10.351722151884704</v>
      </c>
      <c r="AF15" s="13">
        <v>1.2416276741830248</v>
      </c>
      <c r="AG15" s="13">
        <v>1.2293677685678244</v>
      </c>
      <c r="AH15" s="40">
        <v>6.2067273113586624E-3</v>
      </c>
      <c r="AI15" s="13">
        <v>3.273798680245668</v>
      </c>
      <c r="AJ15" s="13">
        <v>99.999999999999986</v>
      </c>
      <c r="AL15" s="13">
        <v>0.68587519240338091</v>
      </c>
      <c r="AM15" s="40">
        <v>0.5320769047856253</v>
      </c>
      <c r="AN15" s="13">
        <v>2.6941103934931272</v>
      </c>
      <c r="AO15" s="14">
        <v>2.6941103934931272</v>
      </c>
      <c r="AP15" s="14"/>
      <c r="AQ15" s="13">
        <v>2.9097468024211994</v>
      </c>
      <c r="AR15" s="40">
        <v>0.109</v>
      </c>
      <c r="AS15" s="40">
        <v>0.56928690237199442</v>
      </c>
      <c r="AT15" s="40">
        <v>0.10210928893547354</v>
      </c>
      <c r="AW15" s="42">
        <f>(12900/((LN(497700/S15))+(0.85*(AN15-1))+3.8))-273</f>
        <v>1377.5239334593928</v>
      </c>
      <c r="AX15" s="42">
        <f>(12900/((LN(497700/S15))+(0.85*(AO15-1))+3.8))-273</f>
        <v>1377.5239334593928</v>
      </c>
      <c r="AY15" s="42">
        <f>(10108/((LN(497700/S15))+(1.16*(AN15-1))+1.48))-273</f>
        <v>1405.8259532534298</v>
      </c>
      <c r="AZ15" s="42">
        <f>(10108/((LN(497700/S15))+(1.16*(AO15-1))+1.48))-273</f>
        <v>1405.8259532534298</v>
      </c>
      <c r="BA15" s="42">
        <f>((LN(S15))-4.29+(1.35*(LN(AQ15))))/0.0056</f>
        <v>1373.9170954472302</v>
      </c>
      <c r="BB15" s="42">
        <f>(4338.8/((4.322*AR15)+6.456-LOG(S15)))-273</f>
        <v>1574.2841188667912</v>
      </c>
      <c r="BC15" s="42">
        <f>((LN(S15))-3.313+(1.35*(LN(AQ15))))/0.0065</f>
        <v>1333.9901130006904</v>
      </c>
      <c r="BD15" s="42">
        <f>(12288/(18.99-(1.069*(LN(AQ15)))-(LN(S15))))-273</f>
        <v>1408.8613536025725</v>
      </c>
      <c r="BE15" s="42">
        <f>(11113/(14.297+(0.964*AN15)-(LN(S15))))-273</f>
        <v>1476.5068094331077</v>
      </c>
      <c r="BF15" s="42">
        <f>(11113/(14.297+(0.964*AO15)-(LN(S15))))-273</f>
        <v>1476.5068094331077</v>
      </c>
      <c r="BG15" s="42">
        <f>(5790/(0.96-(1.28*J15)+(12.39*AS15)+(0.83*AT15)+(2.06*J15*AS15)-LOG(S15)))-273</f>
        <v>1423.6566566278605</v>
      </c>
      <c r="BI15" s="42">
        <f t="shared" ref="BI15:BS51" si="6">$E15-AW15</f>
        <v>72.476066540607235</v>
      </c>
      <c r="BJ15" s="42">
        <f t="shared" si="0"/>
        <v>72.476066540607235</v>
      </c>
      <c r="BK15" s="42">
        <f t="shared" si="0"/>
        <v>44.174046746570184</v>
      </c>
      <c r="BL15" s="42">
        <f t="shared" si="0"/>
        <v>44.174046746570184</v>
      </c>
      <c r="BM15" s="42">
        <f t="shared" si="0"/>
        <v>76.082904552769833</v>
      </c>
      <c r="BN15" s="42">
        <f t="shared" si="0"/>
        <v>-124.28411886679123</v>
      </c>
      <c r="BO15" s="42">
        <f t="shared" si="0"/>
        <v>116.00988699930963</v>
      </c>
      <c r="BP15" s="42">
        <f t="shared" si="0"/>
        <v>41.138646397427465</v>
      </c>
      <c r="BQ15" s="42">
        <f t="shared" si="0"/>
        <v>-26.506809433107719</v>
      </c>
      <c r="BR15" s="42">
        <f t="shared" si="0"/>
        <v>-26.506809433107719</v>
      </c>
      <c r="BS15" s="42">
        <f t="shared" si="0"/>
        <v>26.343343372139543</v>
      </c>
      <c r="BU15" s="42">
        <f t="shared" ref="BU15:BU78" si="7">BG15-AX15</f>
        <v>46.132723168467692</v>
      </c>
      <c r="CC15" s="119"/>
      <c r="CD15" s="118">
        <f t="shared" ref="CD15:CD78" si="8">IF(BQ15&gt;BR15,BQ15-BR15,BR15-BQ15)</f>
        <v>0</v>
      </c>
    </row>
    <row r="16" spans="1:82" s="1" customFormat="1">
      <c r="A16" s="38" t="s">
        <v>208</v>
      </c>
      <c r="B16" s="38" t="s">
        <v>212</v>
      </c>
      <c r="C16" s="38" t="s">
        <v>210</v>
      </c>
      <c r="D16" s="38">
        <v>48</v>
      </c>
      <c r="E16" s="38">
        <v>1450</v>
      </c>
      <c r="F16" s="38">
        <v>1</v>
      </c>
      <c r="G16" s="38">
        <f t="shared" si="1"/>
        <v>1723</v>
      </c>
      <c r="H16" s="75">
        <f t="shared" si="2"/>
        <v>5.8038305281485781E-4</v>
      </c>
      <c r="I16" s="75">
        <f t="shared" si="3"/>
        <v>4.7562425683709863E-7</v>
      </c>
      <c r="J16" s="76">
        <v>1</v>
      </c>
      <c r="K16" s="13">
        <v>0.1</v>
      </c>
      <c r="L16" s="40">
        <v>0.55698625259623968</v>
      </c>
      <c r="M16" s="40">
        <v>1.1872408238245499E-2</v>
      </c>
      <c r="N16" s="40">
        <v>0.19185886608599095</v>
      </c>
      <c r="O16" s="40">
        <v>2.5357121800130751E-3</v>
      </c>
      <c r="P16" s="39">
        <v>-9.9499999999999993</v>
      </c>
      <c r="Q16" s="77">
        <v>-4.0999999999999996</v>
      </c>
      <c r="R16" s="13">
        <v>0</v>
      </c>
      <c r="S16" s="78">
        <v>28930</v>
      </c>
      <c r="T16" s="78">
        <v>960</v>
      </c>
      <c r="U16" s="13">
        <f t="shared" si="4"/>
        <v>4.4613484336479825</v>
      </c>
      <c r="V16" s="40">
        <f t="shared" si="5"/>
        <v>1.4401659177324576E-2</v>
      </c>
      <c r="X16" s="13">
        <v>59.177377133278696</v>
      </c>
      <c r="Y16" s="40">
        <v>2.7439106606382071E-2</v>
      </c>
      <c r="Z16" s="13">
        <v>16.593412457859291</v>
      </c>
      <c r="AA16" s="13">
        <v>6.6932798976020571</v>
      </c>
      <c r="AB16" s="79"/>
      <c r="AC16" s="40">
        <v>3.6047839161481143E-3</v>
      </c>
      <c r="AD16" s="40"/>
      <c r="AE16" s="13">
        <v>6.6186210817430426</v>
      </c>
      <c r="AF16" s="13">
        <v>2.0861665847758815</v>
      </c>
      <c r="AG16" s="13">
        <v>2.3942192758515262</v>
      </c>
      <c r="AH16" s="40">
        <v>2.7193423050727562E-2</v>
      </c>
      <c r="AI16" s="13">
        <v>6.3786862553162393</v>
      </c>
      <c r="AJ16" s="13">
        <v>99.999999999999986</v>
      </c>
      <c r="AL16" s="13">
        <v>0.91891173913925495</v>
      </c>
      <c r="AM16" s="40">
        <v>0.27559841800584634</v>
      </c>
      <c r="AN16" s="13">
        <v>1.8931892191368012</v>
      </c>
      <c r="AO16" s="14">
        <v>1.8931892191368009</v>
      </c>
      <c r="AP16" s="14"/>
      <c r="AQ16" s="13">
        <v>4.2920736945651443</v>
      </c>
      <c r="AR16" s="40">
        <v>9.9000000000000005E-2</v>
      </c>
      <c r="AS16" s="40">
        <v>0.55698625259623968</v>
      </c>
      <c r="AT16" s="40">
        <v>0.19185886608599095</v>
      </c>
      <c r="AW16" s="42">
        <f>(12900/((LN(497700/S16))+(0.85*(AN16-1))+3.8))-273</f>
        <v>1469.2239943794818</v>
      </c>
      <c r="AX16" s="42">
        <f>(12900/((LN(497700/S16))+(0.85*(AO16-1))+3.8))-273</f>
        <v>1469.2239943794821</v>
      </c>
      <c r="AY16" s="42">
        <f>(10108/((LN(497700/S16))+(1.16*(AN16-1))+1.48))-273</f>
        <v>1612.3925100467588</v>
      </c>
      <c r="AZ16" s="42">
        <f>(10108/((LN(497700/S16))+(1.16*(AO16-1))+1.48))-273</f>
        <v>1612.3925100467588</v>
      </c>
      <c r="BA16" s="42">
        <f>((LN(S16))-4.29+(1.35*(LN(AQ16))))/0.0056</f>
        <v>1419.5131948213548</v>
      </c>
      <c r="BB16" s="42">
        <f>(4338.8/((4.322*AR16)+6.456-LOG(S16)))-273</f>
        <v>1518.0204524494663</v>
      </c>
      <c r="BC16" s="42">
        <f>((LN(S16))-3.313+(1.35*(LN(AQ16))))/0.0065</f>
        <v>1373.2729063076285</v>
      </c>
      <c r="BD16" s="42">
        <f>(12288/(18.99-(1.069*(LN(AQ16)))-(LN(S16))))-273</f>
        <v>1443.1823070136952</v>
      </c>
      <c r="BE16" s="42">
        <f>(11113/(14.297+(0.964*AN16)-(LN(S16))))-273</f>
        <v>1626.8529733603004</v>
      </c>
      <c r="BF16" s="42">
        <f>(11113/(14.297+(0.964*AO16)-(LN(S16))))-273</f>
        <v>1626.8529733603004</v>
      </c>
      <c r="BG16" s="42">
        <f>(5790/(0.96-(1.28*J16)+(12.39*AS16)+(0.83*AT16)+(2.06*J16*AS16)-LOG(S16)))-273</f>
        <v>1416.8469622873465</v>
      </c>
      <c r="BI16" s="42">
        <f t="shared" si="6"/>
        <v>-19.223994379481837</v>
      </c>
      <c r="BJ16" s="42">
        <f t="shared" si="0"/>
        <v>-19.223994379482065</v>
      </c>
      <c r="BK16" s="42">
        <f t="shared" si="0"/>
        <v>-162.39251004675884</v>
      </c>
      <c r="BL16" s="42">
        <f t="shared" si="0"/>
        <v>-162.39251004675884</v>
      </c>
      <c r="BM16" s="42">
        <f t="shared" si="0"/>
        <v>30.486805178645227</v>
      </c>
      <c r="BN16" s="42">
        <f t="shared" si="0"/>
        <v>-68.020452449466347</v>
      </c>
      <c r="BO16" s="42">
        <f t="shared" si="0"/>
        <v>76.727093692371454</v>
      </c>
      <c r="BP16" s="42">
        <f t="shared" si="0"/>
        <v>6.8176929863047917</v>
      </c>
      <c r="BQ16" s="42">
        <f t="shared" si="0"/>
        <v>-176.85297336030044</v>
      </c>
      <c r="BR16" s="42">
        <f t="shared" si="0"/>
        <v>-176.85297336030044</v>
      </c>
      <c r="BS16" s="42">
        <f t="shared" si="0"/>
        <v>33.153037712653486</v>
      </c>
      <c r="BU16" s="42">
        <f t="shared" si="7"/>
        <v>-52.377032092135551</v>
      </c>
      <c r="CC16" s="119"/>
      <c r="CD16" s="118">
        <f t="shared" si="8"/>
        <v>0</v>
      </c>
    </row>
    <row r="17" spans="1:82" s="1" customFormat="1">
      <c r="A17" s="38" t="s">
        <v>208</v>
      </c>
      <c r="B17" s="38" t="s">
        <v>213</v>
      </c>
      <c r="C17" s="38" t="s">
        <v>210</v>
      </c>
      <c r="D17" s="38">
        <v>48</v>
      </c>
      <c r="E17" s="38">
        <v>1450</v>
      </c>
      <c r="F17" s="38">
        <v>1</v>
      </c>
      <c r="G17" s="38">
        <f t="shared" si="1"/>
        <v>1723</v>
      </c>
      <c r="H17" s="75">
        <f t="shared" si="2"/>
        <v>5.8038305281485781E-4</v>
      </c>
      <c r="I17" s="75">
        <f t="shared" si="3"/>
        <v>4.7562425683709863E-7</v>
      </c>
      <c r="J17" s="76">
        <v>1</v>
      </c>
      <c r="K17" s="13">
        <v>0.1</v>
      </c>
      <c r="L17" s="80">
        <v>0.54</v>
      </c>
      <c r="M17" s="40">
        <v>1.1010311481511187E-2</v>
      </c>
      <c r="N17" s="40">
        <v>0.27</v>
      </c>
      <c r="O17" s="40">
        <v>3.3294148325649173E-3</v>
      </c>
      <c r="P17" s="13">
        <v>-3.82</v>
      </c>
      <c r="Q17" s="77">
        <v>2.0234093102428603</v>
      </c>
      <c r="R17" s="13">
        <v>0</v>
      </c>
      <c r="S17" s="78">
        <v>19530</v>
      </c>
      <c r="T17" s="78">
        <v>1630</v>
      </c>
      <c r="U17" s="13">
        <f t="shared" si="4"/>
        <v>4.2907022432878543</v>
      </c>
      <c r="V17" s="40">
        <f t="shared" si="5"/>
        <v>3.6222222222222225E-2</v>
      </c>
      <c r="X17" s="13">
        <v>61.824221038172297</v>
      </c>
      <c r="Y17" s="40">
        <v>1.9458400483651564E-2</v>
      </c>
      <c r="Z17" s="13">
        <v>13.587496472361099</v>
      </c>
      <c r="AA17" s="13">
        <v>3.2737502601997002</v>
      </c>
      <c r="AB17" s="79"/>
      <c r="AC17" s="40">
        <v>-1.6046541703867452E-4</v>
      </c>
      <c r="AD17" s="40"/>
      <c r="AE17" s="13">
        <v>3.82728107134808</v>
      </c>
      <c r="AF17" s="13">
        <v>2.7498356394546501</v>
      </c>
      <c r="AG17" s="13">
        <v>2.4675037609587456</v>
      </c>
      <c r="AH17" s="40">
        <v>1.7383773232320456E-2</v>
      </c>
      <c r="AI17" s="13">
        <v>9.2332300492065702</v>
      </c>
      <c r="AJ17" s="13">
        <v>100.00000000000001</v>
      </c>
      <c r="AL17" s="13">
        <v>0.99039274694866319</v>
      </c>
      <c r="AM17" s="40">
        <v>0.54901954052362667</v>
      </c>
      <c r="AN17" s="14">
        <v>1.6061492785634526</v>
      </c>
      <c r="AO17" s="14">
        <v>1.6061492785634526</v>
      </c>
      <c r="AP17" s="14"/>
      <c r="AQ17" s="13">
        <v>3.0106955456559965</v>
      </c>
      <c r="AR17" s="40">
        <v>3.6999999999999998E-2</v>
      </c>
      <c r="AS17" s="80">
        <v>0.54</v>
      </c>
      <c r="AT17" s="40">
        <v>0.27</v>
      </c>
      <c r="AW17" s="42">
        <f>(12900/((LN(497700/S17))+(0.85*(AN17-1))+3.8))-273</f>
        <v>1434.8689775605799</v>
      </c>
      <c r="AX17" s="42">
        <f>(12900/((LN(497700/S17))+(0.85*(AO17-1))+3.8))-273</f>
        <v>1434.8689775605799</v>
      </c>
      <c r="AY17" s="42">
        <f>(10108/((LN(497700/S17))+(1.16*(AN17-1))+1.48))-273</f>
        <v>1591.5390935793739</v>
      </c>
      <c r="AZ17" s="42">
        <f>(10108/((LN(497700/S17))+(1.16*(AO17-1))+1.48))-273</f>
        <v>1591.5390935793739</v>
      </c>
      <c r="BA17" s="42">
        <f>((LN(S17))-4.29+(1.35*(LN(AQ17))))/0.0056</f>
        <v>1263.8639374737731</v>
      </c>
      <c r="BB17" s="42">
        <f>(4338.8/((4.322*AR17)+6.456-LOG(S17)))-273</f>
        <v>1592.9805875638065</v>
      </c>
      <c r="BC17" s="42">
        <f>((LN(S17))-3.313+(1.35*(LN(AQ17))))/0.0065</f>
        <v>1239.1750845927891</v>
      </c>
      <c r="BD17" s="42">
        <f>(12288/(18.99-(1.069*(LN(AQ17)))-(LN(S17))))-273</f>
        <v>1276.1538580937215</v>
      </c>
      <c r="BE17" s="42">
        <f>(11113/(14.297+(0.964*AN17)-(LN(S17))))-273</f>
        <v>1589.8404691318976</v>
      </c>
      <c r="BF17" s="42">
        <f>(11113/(14.297+(0.964*AO17)-(LN(S17))))-273</f>
        <v>1589.8404691318976</v>
      </c>
      <c r="BG17" s="42">
        <f>(5790/(0.96-(1.28*J17)+(12.39*AS17)+(0.83*AT17)+(2.06*J17*AS17)-LOG(S17)))-273</f>
        <v>1421.7675336176744</v>
      </c>
      <c r="BI17" s="42">
        <f t="shared" si="6"/>
        <v>15.131022439420121</v>
      </c>
      <c r="BJ17" s="42">
        <f t="shared" si="0"/>
        <v>15.131022439420121</v>
      </c>
      <c r="BK17" s="42">
        <f t="shared" si="0"/>
        <v>-141.53909357937391</v>
      </c>
      <c r="BL17" s="42">
        <f t="shared" si="0"/>
        <v>-141.53909357937391</v>
      </c>
      <c r="BM17" s="42">
        <f t="shared" si="0"/>
        <v>186.13606252622685</v>
      </c>
      <c r="BN17" s="42">
        <f t="shared" si="0"/>
        <v>-142.98058756380647</v>
      </c>
      <c r="BO17" s="42">
        <f t="shared" si="0"/>
        <v>210.82491540721094</v>
      </c>
      <c r="BP17" s="42">
        <f t="shared" si="0"/>
        <v>173.84614190627849</v>
      </c>
      <c r="BQ17" s="42">
        <f t="shared" si="0"/>
        <v>-139.84046913189763</v>
      </c>
      <c r="BR17" s="42">
        <f t="shared" si="0"/>
        <v>-139.84046913189763</v>
      </c>
      <c r="BS17" s="42">
        <f t="shared" si="0"/>
        <v>28.232466382325583</v>
      </c>
      <c r="BU17" s="42">
        <f t="shared" si="7"/>
        <v>-13.101443942905462</v>
      </c>
      <c r="CC17" s="119"/>
      <c r="CD17" s="118">
        <f t="shared" si="8"/>
        <v>0</v>
      </c>
    </row>
    <row r="18" spans="1:82" s="1" customFormat="1">
      <c r="A18" s="38" t="s">
        <v>208</v>
      </c>
      <c r="B18" s="38" t="s">
        <v>214</v>
      </c>
      <c r="C18" s="38" t="s">
        <v>210</v>
      </c>
      <c r="D18" s="38">
        <v>48</v>
      </c>
      <c r="E18" s="38">
        <v>1450</v>
      </c>
      <c r="F18" s="38">
        <v>1</v>
      </c>
      <c r="G18" s="38">
        <f t="shared" si="1"/>
        <v>1723</v>
      </c>
      <c r="H18" s="75">
        <f t="shared" si="2"/>
        <v>5.8038305281485781E-4</v>
      </c>
      <c r="I18" s="75">
        <f t="shared" si="3"/>
        <v>4.7562425683709863E-7</v>
      </c>
      <c r="J18" s="76">
        <v>1</v>
      </c>
      <c r="K18" s="13">
        <v>0.1</v>
      </c>
      <c r="L18" s="40">
        <v>0.52475095438438613</v>
      </c>
      <c r="M18" s="40">
        <v>9.0917855765415886E-3</v>
      </c>
      <c r="N18" s="40">
        <v>0.32940285267209302</v>
      </c>
      <c r="O18" s="40">
        <v>4.0462820497792996E-3</v>
      </c>
      <c r="P18" s="13">
        <v>4.9000000000000004</v>
      </c>
      <c r="Q18" s="77">
        <v>10.74340931024286</v>
      </c>
      <c r="R18" s="13">
        <v>0</v>
      </c>
      <c r="S18" s="78">
        <v>15645.454545454546</v>
      </c>
      <c r="T18" s="78">
        <v>2100</v>
      </c>
      <c r="U18" s="13">
        <f t="shared" si="4"/>
        <v>4.194388185169335</v>
      </c>
      <c r="V18" s="40">
        <f t="shared" si="5"/>
        <v>5.8253341080766997E-2</v>
      </c>
      <c r="X18" s="13">
        <v>67.515794222152607</v>
      </c>
      <c r="Y18" s="40">
        <v>2.5865155401537356E-2</v>
      </c>
      <c r="Z18" s="13">
        <v>11.833591484347123</v>
      </c>
      <c r="AA18" s="13">
        <v>1.5717668596727175</v>
      </c>
      <c r="AB18" s="79"/>
      <c r="AC18" s="40">
        <v>1.4672878682864907E-2</v>
      </c>
      <c r="AD18" s="40"/>
      <c r="AE18" s="13">
        <v>1.4477157532912177</v>
      </c>
      <c r="AF18" s="13">
        <v>2.3665178198632706</v>
      </c>
      <c r="AG18" s="13">
        <v>3.031410433380179</v>
      </c>
      <c r="AH18" s="40">
        <v>1.9724130199540727E-2</v>
      </c>
      <c r="AI18" s="13">
        <v>12.172941263008948</v>
      </c>
      <c r="AJ18" s="13">
        <v>100</v>
      </c>
      <c r="AL18" s="13">
        <v>1.2066798851157603</v>
      </c>
      <c r="AM18" s="40">
        <v>2.8696231888517099E-2</v>
      </c>
      <c r="AN18" s="13">
        <v>1.1520910927529342</v>
      </c>
      <c r="AO18" s="14">
        <v>1.1520910927529342</v>
      </c>
      <c r="AP18" s="14"/>
      <c r="AQ18" s="13">
        <v>10.871880189877</v>
      </c>
      <c r="AR18" s="40">
        <v>2E-3</v>
      </c>
      <c r="AS18" s="40">
        <v>0.52475095438438613</v>
      </c>
      <c r="AT18" s="40">
        <v>0.32940285267209302</v>
      </c>
      <c r="AW18" s="42">
        <f>(12900/((LN(497700/S18))+(0.85*(AN18-1))+3.8))-273</f>
        <v>1472.8160844248016</v>
      </c>
      <c r="AX18" s="42">
        <f>(12900/((LN(497700/S18))+(0.85*(AO18-1))+3.8))-273</f>
        <v>1472.8160844248016</v>
      </c>
      <c r="AY18" s="42">
        <f>(10108/((LN(497700/S18))+(1.16*(AN18-1))+1.48))-273</f>
        <v>1702.668580867555</v>
      </c>
      <c r="AZ18" s="42">
        <f>(10108/((LN(497700/S18))+(1.16*(AO18-1))+1.48))-273</f>
        <v>1702.668580867555</v>
      </c>
      <c r="BA18" s="42">
        <f>((LN(S18))-4.29+(1.35*(LN(AQ18))))/0.0056</f>
        <v>1533.7996867822167</v>
      </c>
      <c r="BB18" s="42">
        <f>(4338.8/((4.322*AR18)+6.456-LOG(S18)))-273</f>
        <v>1638.1502640611554</v>
      </c>
      <c r="BC18" s="42">
        <f>((LN(S18))-3.313+(1.35*(LN(AQ18))))/0.0065</f>
        <v>1471.7351147662175</v>
      </c>
      <c r="BD18" s="42">
        <f>(12288/(18.99-(1.069*(LN(AQ18)))-(LN(S18))))-273</f>
        <v>1539.0584426513999</v>
      </c>
      <c r="BE18" s="42">
        <f>(11113/(14.297+(0.964*AN18)-(LN(S18))))-273</f>
        <v>1659.8031819099804</v>
      </c>
      <c r="BF18" s="42">
        <f>(11113/(14.297+(0.964*AO18)-(LN(S18))))-273</f>
        <v>1659.8031819099804</v>
      </c>
      <c r="BG18" s="42">
        <f>(5790/(0.96-(1.28*J18)+(12.39*AS18)+(0.83*AT18)+(2.06*J18*AS18)-LOG(S18)))-273</f>
        <v>1459.6679108810119</v>
      </c>
      <c r="BI18" s="42">
        <f t="shared" si="6"/>
        <v>-22.816084424801602</v>
      </c>
      <c r="BJ18" s="42">
        <f t="shared" si="0"/>
        <v>-22.816084424801602</v>
      </c>
      <c r="BK18" s="42">
        <f t="shared" si="0"/>
        <v>-252.66858086755497</v>
      </c>
      <c r="BL18" s="42">
        <f t="shared" si="0"/>
        <v>-252.66858086755497</v>
      </c>
      <c r="BM18" s="42">
        <f t="shared" si="0"/>
        <v>-83.799686782216668</v>
      </c>
      <c r="BN18" s="42">
        <f t="shared" si="0"/>
        <v>-188.15026406115544</v>
      </c>
      <c r="BO18" s="42">
        <f t="shared" si="0"/>
        <v>-21.735114766217521</v>
      </c>
      <c r="BP18" s="42">
        <f t="shared" si="0"/>
        <v>-89.058442651399901</v>
      </c>
      <c r="BQ18" s="42">
        <f t="shared" si="0"/>
        <v>-209.80318190998037</v>
      </c>
      <c r="BR18" s="42">
        <f t="shared" si="0"/>
        <v>-209.80318190998037</v>
      </c>
      <c r="BS18" s="42">
        <f t="shared" si="0"/>
        <v>-9.6679108810119487</v>
      </c>
      <c r="BU18" s="42">
        <f t="shared" si="7"/>
        <v>-13.148173543789653</v>
      </c>
      <c r="CC18" s="119"/>
      <c r="CD18" s="118">
        <f t="shared" si="8"/>
        <v>0</v>
      </c>
    </row>
    <row r="19" spans="1:82" s="1" customFormat="1">
      <c r="A19" s="38" t="s">
        <v>208</v>
      </c>
      <c r="B19" s="38" t="s">
        <v>215</v>
      </c>
      <c r="C19" s="38" t="s">
        <v>210</v>
      </c>
      <c r="D19" s="38">
        <v>48</v>
      </c>
      <c r="E19" s="38">
        <v>1400</v>
      </c>
      <c r="F19" s="38">
        <v>1</v>
      </c>
      <c r="G19" s="38">
        <f t="shared" si="1"/>
        <v>1673</v>
      </c>
      <c r="H19" s="75">
        <f t="shared" si="2"/>
        <v>5.977286312014345E-4</v>
      </c>
      <c r="I19" s="75">
        <f t="shared" si="3"/>
        <v>5.1020408163265302E-7</v>
      </c>
      <c r="J19" s="38">
        <v>1E-4</v>
      </c>
      <c r="K19" s="13">
        <v>0</v>
      </c>
      <c r="L19" s="40">
        <v>0.57212662007672366</v>
      </c>
      <c r="M19" s="40">
        <v>1.4653106898133631E-2</v>
      </c>
      <c r="N19" s="40">
        <v>0</v>
      </c>
      <c r="O19" s="40">
        <v>0</v>
      </c>
      <c r="P19" s="13">
        <v>-3.06</v>
      </c>
      <c r="Q19" s="77">
        <v>3.245058173101754</v>
      </c>
      <c r="R19" s="13">
        <v>0</v>
      </c>
      <c r="S19" s="78">
        <v>37780</v>
      </c>
      <c r="T19" s="78">
        <v>3100</v>
      </c>
      <c r="U19" s="13">
        <f t="shared" si="4"/>
        <v>4.5772619535858148</v>
      </c>
      <c r="V19" s="40">
        <f t="shared" si="5"/>
        <v>3.5611434621492855E-2</v>
      </c>
      <c r="X19" s="13">
        <v>58.492992438186967</v>
      </c>
      <c r="Y19" s="40">
        <v>3.70630067718552E-2</v>
      </c>
      <c r="Z19" s="13">
        <v>15.040887598138175</v>
      </c>
      <c r="AA19" s="13">
        <v>13.833644991636945</v>
      </c>
      <c r="AB19" s="79"/>
      <c r="AC19" s="40">
        <v>7.6725261795561717E-2</v>
      </c>
      <c r="AD19" s="40"/>
      <c r="AE19" s="13">
        <v>12.249221766606446</v>
      </c>
      <c r="AF19" s="13">
        <v>0.15157239312506951</v>
      </c>
      <c r="AG19" s="13">
        <v>6.9175175930392518E-2</v>
      </c>
      <c r="AH19" s="40">
        <v>4.8717367808573296E-2</v>
      </c>
      <c r="AI19" s="13">
        <v>0</v>
      </c>
      <c r="AJ19" s="13">
        <v>99.999999999999972</v>
      </c>
      <c r="AL19" s="13">
        <v>0.66564193767202451</v>
      </c>
      <c r="AM19" s="40">
        <v>0.65958827713468116</v>
      </c>
      <c r="AN19" s="13">
        <v>2.8375801669437175</v>
      </c>
      <c r="AO19" s="14">
        <v>2.8375801669437162</v>
      </c>
      <c r="AP19" s="14"/>
      <c r="AQ19" s="13">
        <v>2.5022695834382604</v>
      </c>
      <c r="AR19" s="40">
        <v>0.159</v>
      </c>
      <c r="AS19" s="40">
        <v>0.57212662007672366</v>
      </c>
      <c r="AT19" s="40">
        <v>0</v>
      </c>
      <c r="AW19" s="42">
        <f>(12900/((LN(497700/S19))+(0.85*(AN19-1))+3.8))-273</f>
        <v>1351.652243281578</v>
      </c>
      <c r="AX19" s="42">
        <f>(12900/((LN(497700/S19))+(0.85*(AO19-1))+3.8))-273</f>
        <v>1351.6522432815782</v>
      </c>
      <c r="AY19" s="42">
        <f>(10108/((LN(497700/S19))+(1.16*(AN19-1))+1.48))-273</f>
        <v>1360.0063429583458</v>
      </c>
      <c r="AZ19" s="42">
        <f>(10108/((LN(497700/S19))+(1.16*(AO19-1))+1.48))-273</f>
        <v>1360.0063429583463</v>
      </c>
      <c r="BA19" s="42">
        <f>((LN(S19))-4.29+(1.35*(LN(AQ19))))/0.0056</f>
        <v>1337.0986871731718</v>
      </c>
      <c r="BB19" s="42">
        <f>(4338.8/((4.322*AR19)+6.456-LOG(S19)))-273</f>
        <v>1417.9228918870899</v>
      </c>
      <c r="BC19" s="42">
        <f>((LN(S19))-3.313+(1.35*(LN(AQ19))))/0.0065</f>
        <v>1302.2696381799633</v>
      </c>
      <c r="BD19" s="42">
        <f>(12288/(18.99-(1.069*(LN(AQ19)))-(LN(S19))))-273</f>
        <v>1371.9843166665887</v>
      </c>
      <c r="BE19" s="42">
        <f>(11113/(14.297+(0.964*AN19)-(LN(S19))))-273</f>
        <v>1438.5639318487727</v>
      </c>
      <c r="BF19" s="42">
        <f>(11113/(14.297+(0.964*AO19)-(LN(S19))))-273</f>
        <v>1438.5639318487736</v>
      </c>
      <c r="BG19" s="42">
        <f>(5790/(0.96-(1.28*J19)+(12.39*AS19)+(0.83*AT19)+(2.06*J19*AS19)-LOG(S19)))-273</f>
        <v>1394.9261442733855</v>
      </c>
      <c r="BI19" s="42">
        <f t="shared" si="6"/>
        <v>48.347756718422033</v>
      </c>
      <c r="BJ19" s="42">
        <f t="shared" si="0"/>
        <v>48.347756718421806</v>
      </c>
      <c r="BK19" s="42">
        <f t="shared" si="0"/>
        <v>39.99365704165416</v>
      </c>
      <c r="BL19" s="42">
        <f t="shared" si="0"/>
        <v>39.993657041653705</v>
      </c>
      <c r="BM19" s="42">
        <f t="shared" si="0"/>
        <v>62.901312826828189</v>
      </c>
      <c r="BN19" s="42">
        <f t="shared" si="0"/>
        <v>-17.922891887089918</v>
      </c>
      <c r="BO19" s="42">
        <f t="shared" si="0"/>
        <v>97.730361820036705</v>
      </c>
      <c r="BP19" s="42">
        <f t="shared" si="0"/>
        <v>28.015683333411289</v>
      </c>
      <c r="BQ19" s="42">
        <f t="shared" si="0"/>
        <v>-38.563931848772654</v>
      </c>
      <c r="BR19" s="42">
        <f t="shared" si="0"/>
        <v>-38.563931848773564</v>
      </c>
      <c r="BS19" s="42">
        <f t="shared" si="0"/>
        <v>5.0738557266145108</v>
      </c>
      <c r="BU19" s="42">
        <f t="shared" si="7"/>
        <v>43.273900991807295</v>
      </c>
      <c r="CC19" s="119"/>
      <c r="CD19" s="118">
        <f t="shared" si="8"/>
        <v>9.0949470177292824E-13</v>
      </c>
    </row>
    <row r="20" spans="1:82" s="1" customFormat="1">
      <c r="A20" s="38" t="s">
        <v>208</v>
      </c>
      <c r="B20" s="38" t="s">
        <v>216</v>
      </c>
      <c r="C20" s="38" t="s">
        <v>210</v>
      </c>
      <c r="D20" s="38">
        <v>48</v>
      </c>
      <c r="E20" s="38">
        <v>1400</v>
      </c>
      <c r="F20" s="38">
        <v>1</v>
      </c>
      <c r="G20" s="38">
        <f t="shared" si="1"/>
        <v>1673</v>
      </c>
      <c r="H20" s="75">
        <f t="shared" si="2"/>
        <v>5.977286312014345E-4</v>
      </c>
      <c r="I20" s="75">
        <f t="shared" si="3"/>
        <v>5.1020408163265302E-7</v>
      </c>
      <c r="J20" s="38">
        <v>1E-4</v>
      </c>
      <c r="K20" s="13">
        <v>0</v>
      </c>
      <c r="L20" s="40">
        <v>0.56749458879287817</v>
      </c>
      <c r="M20" s="40">
        <v>1.4560004229270875E-2</v>
      </c>
      <c r="N20" s="40">
        <v>4.4281686735573825E-2</v>
      </c>
      <c r="O20" s="40">
        <v>8.0540300609025449E-4</v>
      </c>
      <c r="P20" s="13">
        <v>-3.06</v>
      </c>
      <c r="Q20" s="77">
        <v>3.245058173101754</v>
      </c>
      <c r="R20" s="13">
        <v>0</v>
      </c>
      <c r="S20" s="78">
        <v>32300</v>
      </c>
      <c r="T20" s="78">
        <v>3800</v>
      </c>
      <c r="U20" s="13">
        <f t="shared" si="4"/>
        <v>4.509202522331103</v>
      </c>
      <c r="V20" s="40">
        <f t="shared" si="5"/>
        <v>5.1058823529411761E-2</v>
      </c>
      <c r="X20" s="13">
        <v>59.103987557145054</v>
      </c>
      <c r="Y20" s="40">
        <v>3.2606990265686309E-2</v>
      </c>
      <c r="Z20" s="13">
        <v>15.323870623752356</v>
      </c>
      <c r="AA20" s="13">
        <v>12.29801450865147</v>
      </c>
      <c r="AB20" s="79"/>
      <c r="AC20" s="40">
        <v>5.4965210590396246E-2</v>
      </c>
      <c r="AD20" s="40"/>
      <c r="AE20" s="13">
        <v>10.918920895031336</v>
      </c>
      <c r="AF20" s="13">
        <v>0.4623659136121962</v>
      </c>
      <c r="AG20" s="13">
        <v>0.41847007957230287</v>
      </c>
      <c r="AH20" s="40">
        <v>1.2051803084057152E-2</v>
      </c>
      <c r="AI20" s="13">
        <v>1.3747464182951479</v>
      </c>
      <c r="AJ20" s="13">
        <v>100.00000000000001</v>
      </c>
      <c r="AL20" s="13">
        <v>0.72739937574915736</v>
      </c>
      <c r="AM20" s="40">
        <v>0.56396144164315021</v>
      </c>
      <c r="AN20" s="13">
        <v>2.528546388241411</v>
      </c>
      <c r="AO20" s="14">
        <v>2.5285463882414105</v>
      </c>
      <c r="AP20" s="14"/>
      <c r="AQ20" s="13">
        <v>2.7990951369676718</v>
      </c>
      <c r="AR20" s="40">
        <v>0.13200000000000001</v>
      </c>
      <c r="AS20" s="40">
        <v>0.56749458879287817</v>
      </c>
      <c r="AT20" s="40">
        <v>4.4281686735573825E-2</v>
      </c>
      <c r="AW20" s="42">
        <f>(12900/((LN(497700/S20))+(0.85*(AN20-1))+3.8))-273</f>
        <v>1373.6274476997316</v>
      </c>
      <c r="AX20" s="42">
        <f>(12900/((LN(497700/S20))+(0.85*(AO20-1))+3.8))-273</f>
        <v>1373.6274476997316</v>
      </c>
      <c r="AY20" s="42">
        <f>(10108/((LN(497700/S20))+(1.16*(AN20-1))+1.48))-273</f>
        <v>1415.0303298701315</v>
      </c>
      <c r="AZ20" s="42">
        <f>(10108/((LN(497700/S20))+(1.16*(AO20-1))+1.48))-273</f>
        <v>1415.0303298701315</v>
      </c>
      <c r="BA20" s="42">
        <f>((LN(S20))-4.29+(1.35*(LN(AQ20))))/0.0056</f>
        <v>1336.1379247586049</v>
      </c>
      <c r="BB20" s="42">
        <f>(4338.8/((4.322*AR20)+6.456-LOG(S20)))-273</f>
        <v>1450.5917264935108</v>
      </c>
      <c r="BC20" s="42">
        <f>((LN(S20))-3.313+(1.35*(LN(AQ20))))/0.0065</f>
        <v>1301.4419044074134</v>
      </c>
      <c r="BD20" s="42">
        <f>(12288/(18.99-(1.069*(LN(AQ20)))-(LN(S20))))-273</f>
        <v>1363.9028115501189</v>
      </c>
      <c r="BE20" s="42">
        <f>(11113/(14.297+(0.964*AN20)-(LN(S20))))-273</f>
        <v>1476.611384776096</v>
      </c>
      <c r="BF20" s="42">
        <f>(11113/(14.297+(0.964*AO20)-(LN(S20))))-273</f>
        <v>1476.611384776096</v>
      </c>
      <c r="BG20" s="42">
        <f>(5790/(0.96-(1.28*J20)+(12.39*AS20)+(0.83*AT20)+(2.06*J20*AS20)-LOG(S20)))-273</f>
        <v>1372.4481828983066</v>
      </c>
      <c r="BI20" s="42">
        <f t="shared" si="6"/>
        <v>26.372552300268353</v>
      </c>
      <c r="BJ20" s="42">
        <f t="shared" si="0"/>
        <v>26.372552300268353</v>
      </c>
      <c r="BK20" s="42">
        <f t="shared" si="0"/>
        <v>-15.030329870131482</v>
      </c>
      <c r="BL20" s="42">
        <f t="shared" si="0"/>
        <v>-15.030329870131482</v>
      </c>
      <c r="BM20" s="42">
        <f t="shared" si="0"/>
        <v>63.862075241395132</v>
      </c>
      <c r="BN20" s="42">
        <f t="shared" si="0"/>
        <v>-50.591726493510805</v>
      </c>
      <c r="BO20" s="42">
        <f t="shared" si="0"/>
        <v>98.558095592586596</v>
      </c>
      <c r="BP20" s="42">
        <f t="shared" si="0"/>
        <v>36.09718844988106</v>
      </c>
      <c r="BQ20" s="42">
        <f t="shared" si="0"/>
        <v>-76.611384776095974</v>
      </c>
      <c r="BR20" s="42">
        <f t="shared" si="0"/>
        <v>-76.611384776095974</v>
      </c>
      <c r="BS20" s="42">
        <f t="shared" si="0"/>
        <v>27.551817101693359</v>
      </c>
      <c r="BU20" s="42">
        <f t="shared" si="7"/>
        <v>-1.1792648014250062</v>
      </c>
      <c r="CC20" s="119"/>
      <c r="CD20" s="118">
        <f t="shared" si="8"/>
        <v>0</v>
      </c>
    </row>
    <row r="21" spans="1:82" s="1" customFormat="1">
      <c r="A21" s="38" t="s">
        <v>208</v>
      </c>
      <c r="B21" s="38" t="s">
        <v>217</v>
      </c>
      <c r="C21" s="38" t="s">
        <v>210</v>
      </c>
      <c r="D21" s="38">
        <v>48</v>
      </c>
      <c r="E21" s="38">
        <v>1400</v>
      </c>
      <c r="F21" s="38">
        <v>1</v>
      </c>
      <c r="G21" s="38">
        <f t="shared" si="1"/>
        <v>1673</v>
      </c>
      <c r="H21" s="75">
        <f t="shared" si="2"/>
        <v>5.977286312014345E-4</v>
      </c>
      <c r="I21" s="75">
        <f t="shared" si="3"/>
        <v>5.1020408163265302E-7</v>
      </c>
      <c r="J21" s="38">
        <v>1E-4</v>
      </c>
      <c r="K21" s="13">
        <v>0</v>
      </c>
      <c r="L21" s="40">
        <v>0.55927362060062513</v>
      </c>
      <c r="M21" s="40">
        <v>1.0494549886103544E-2</v>
      </c>
      <c r="N21" s="40">
        <v>0.10640959287763603</v>
      </c>
      <c r="O21" s="40">
        <v>1.5601325327040114E-3</v>
      </c>
      <c r="P21" s="13">
        <v>-3.06</v>
      </c>
      <c r="Q21" s="77">
        <v>3.245058173101754</v>
      </c>
      <c r="R21" s="13">
        <v>0</v>
      </c>
      <c r="S21" s="78">
        <v>27977.777777777777</v>
      </c>
      <c r="T21" s="78">
        <v>1760</v>
      </c>
      <c r="U21" s="13">
        <f t="shared" si="4"/>
        <v>4.4468132163325187</v>
      </c>
      <c r="V21" s="40">
        <f t="shared" si="5"/>
        <v>2.7301667990468625E-2</v>
      </c>
      <c r="X21" s="13">
        <v>60.702286797945618</v>
      </c>
      <c r="Y21" s="40">
        <v>3.309550662388025E-2</v>
      </c>
      <c r="Z21" s="13">
        <v>14.61773379165075</v>
      </c>
      <c r="AA21" s="13">
        <v>10.692322460549269</v>
      </c>
      <c r="AB21" s="79"/>
      <c r="AC21" s="40">
        <v>5.3423620245460102E-2</v>
      </c>
      <c r="AD21" s="40"/>
      <c r="AE21" s="13">
        <v>9.0108527002544303</v>
      </c>
      <c r="AF21" s="13">
        <v>0.7263204310449547</v>
      </c>
      <c r="AG21" s="13">
        <v>0.69311869271261706</v>
      </c>
      <c r="AH21" s="40">
        <v>3.8125079162816482E-2</v>
      </c>
      <c r="AI21" s="13">
        <v>3.4327209198102082</v>
      </c>
      <c r="AJ21" s="13">
        <v>99.999999999999986</v>
      </c>
      <c r="AL21" s="13">
        <v>0.79752474463288681</v>
      </c>
      <c r="AM21" s="40">
        <v>0.466419718851875</v>
      </c>
      <c r="AN21" s="13">
        <v>2.1878865541059387</v>
      </c>
      <c r="AO21" s="14">
        <v>2.1878865541059391</v>
      </c>
      <c r="AP21" s="14"/>
      <c r="AQ21" s="13">
        <v>3.2310343918024276</v>
      </c>
      <c r="AR21" s="40">
        <v>0.10299999999999999</v>
      </c>
      <c r="AS21" s="40">
        <v>0.55927362060062513</v>
      </c>
      <c r="AT21" s="40">
        <v>0.10640959287763603</v>
      </c>
      <c r="AW21" s="42">
        <f>(12900/((LN(497700/S21))+(0.85*(AN21-1))+3.8))-273</f>
        <v>1404.8762429556259</v>
      </c>
      <c r="AX21" s="42">
        <f>(12900/((LN(497700/S21))+(0.85*(AO21-1))+3.8))-273</f>
        <v>1404.8762429556257</v>
      </c>
      <c r="AY21" s="42">
        <f>(10108/((LN(497700/S21))+(1.16*(AN21-1))+1.48))-273</f>
        <v>1489.0391740372665</v>
      </c>
      <c r="AZ21" s="42">
        <f>(10108/((LN(497700/S21))+(1.16*(AO21-1))+1.48))-273</f>
        <v>1489.0391740372665</v>
      </c>
      <c r="BA21" s="42">
        <f>((LN(S21))-4.29+(1.35*(LN(AQ21))))/0.0056</f>
        <v>1345.0801732590639</v>
      </c>
      <c r="BB21" s="42">
        <f>(4338.8/((4.322*AR21)+6.456-LOG(S21)))-273</f>
        <v>1494.798023524814</v>
      </c>
      <c r="BC21" s="42">
        <f>((LN(S21))-3.313+(1.35*(LN(AQ21))))/0.0065</f>
        <v>1309.1459954231934</v>
      </c>
      <c r="BD21" s="42">
        <f>(12288/(18.99-(1.069*(LN(AQ21)))-(LN(S21))))-273</f>
        <v>1366.0319047575636</v>
      </c>
      <c r="BE21" s="42">
        <f>(11113/(14.297+(0.964*AN21)-(LN(S21))))-273</f>
        <v>1529.023320991372</v>
      </c>
      <c r="BF21" s="42">
        <f>(11113/(14.297+(0.964*AO21)-(LN(S21))))-273</f>
        <v>1529.0233209913708</v>
      </c>
      <c r="BG21" s="42">
        <f>(5790/(0.96-(1.28*J21)+(12.39*AS21)+(0.83*AT21)+(2.06*J21*AS21)-LOG(S21)))-273</f>
        <v>1366.811280323232</v>
      </c>
      <c r="BI21" s="42">
        <f t="shared" si="6"/>
        <v>-4.8762429556259121</v>
      </c>
      <c r="BJ21" s="42">
        <f t="shared" si="0"/>
        <v>-4.8762429556256848</v>
      </c>
      <c r="BK21" s="42">
        <f t="shared" si="0"/>
        <v>-89.039174037266548</v>
      </c>
      <c r="BL21" s="42">
        <f t="shared" si="0"/>
        <v>-89.039174037266548</v>
      </c>
      <c r="BM21" s="42">
        <f t="shared" si="0"/>
        <v>54.91982674093606</v>
      </c>
      <c r="BN21" s="42">
        <f t="shared" si="0"/>
        <v>-94.798023524813971</v>
      </c>
      <c r="BO21" s="42">
        <f t="shared" si="0"/>
        <v>90.854004576806574</v>
      </c>
      <c r="BP21" s="42">
        <f t="shared" si="0"/>
        <v>33.968095242436448</v>
      </c>
      <c r="BQ21" s="42">
        <f t="shared" si="0"/>
        <v>-129.02332099137197</v>
      </c>
      <c r="BR21" s="42">
        <f t="shared" si="0"/>
        <v>-129.02332099137084</v>
      </c>
      <c r="BS21" s="42">
        <f t="shared" si="0"/>
        <v>33.18871967676796</v>
      </c>
      <c r="BU21" s="42">
        <f t="shared" si="7"/>
        <v>-38.064962632393645</v>
      </c>
      <c r="CC21" s="119"/>
      <c r="CD21" s="118">
        <f t="shared" si="8"/>
        <v>1.1368683772161603E-12</v>
      </c>
    </row>
    <row r="22" spans="1:82" s="1" customFormat="1">
      <c r="A22" s="38" t="s">
        <v>208</v>
      </c>
      <c r="B22" s="38" t="s">
        <v>218</v>
      </c>
      <c r="C22" s="38" t="s">
        <v>210</v>
      </c>
      <c r="D22" s="38">
        <v>48</v>
      </c>
      <c r="E22" s="38">
        <v>1400</v>
      </c>
      <c r="F22" s="38">
        <v>1</v>
      </c>
      <c r="G22" s="38">
        <f t="shared" si="1"/>
        <v>1673</v>
      </c>
      <c r="H22" s="75">
        <f t="shared" si="2"/>
        <v>5.977286312014345E-4</v>
      </c>
      <c r="I22" s="75">
        <f t="shared" si="3"/>
        <v>5.1020408163265302E-7</v>
      </c>
      <c r="J22" s="38">
        <v>1E-4</v>
      </c>
      <c r="K22" s="13">
        <v>0</v>
      </c>
      <c r="L22" s="40">
        <v>0.55115440570186036</v>
      </c>
      <c r="M22" s="40">
        <v>1.0734818703178804E-2</v>
      </c>
      <c r="N22" s="40">
        <v>0.19568716903058647</v>
      </c>
      <c r="O22" s="40">
        <v>2.7617774886024909E-3</v>
      </c>
      <c r="P22" s="13">
        <v>-3.06</v>
      </c>
      <c r="Q22" s="77">
        <v>3.245058173101754</v>
      </c>
      <c r="R22" s="13">
        <v>0</v>
      </c>
      <c r="S22" s="78">
        <v>22460</v>
      </c>
      <c r="T22" s="78">
        <v>2160</v>
      </c>
      <c r="U22" s="13">
        <f t="shared" si="4"/>
        <v>4.3514097519254387</v>
      </c>
      <c r="V22" s="40">
        <f t="shared" si="5"/>
        <v>4.1738201246660729E-2</v>
      </c>
      <c r="X22" s="13">
        <v>61.103468463542946</v>
      </c>
      <c r="Y22" s="40">
        <v>3.0195869214128299E-2</v>
      </c>
      <c r="Z22" s="13">
        <v>15.410813264342597</v>
      </c>
      <c r="AA22" s="13">
        <v>6.9357709207562168</v>
      </c>
      <c r="AB22" s="79"/>
      <c r="AC22" s="40">
        <v>5.8989388936227724E-2</v>
      </c>
      <c r="AD22" s="40"/>
      <c r="AE22" s="13">
        <v>6.6506135007087286</v>
      </c>
      <c r="AF22" s="13">
        <v>1.5562711586582636</v>
      </c>
      <c r="AG22" s="13">
        <v>1.6306136364449848</v>
      </c>
      <c r="AH22" s="40">
        <v>3.6965564496254662E-2</v>
      </c>
      <c r="AI22" s="13">
        <v>6.5862982328996678</v>
      </c>
      <c r="AJ22" s="13">
        <v>100.00000000000001</v>
      </c>
      <c r="AL22" s="13">
        <v>0.93867850819985421</v>
      </c>
      <c r="AM22" s="40">
        <v>0.27730204398654101</v>
      </c>
      <c r="AN22" s="13">
        <v>1.7771746702497513</v>
      </c>
      <c r="AO22" s="14">
        <v>1.7771746702497517</v>
      </c>
      <c r="AP22" s="14"/>
      <c r="AQ22" s="13">
        <v>4.4033863212747839</v>
      </c>
      <c r="AR22" s="40">
        <v>4.2999999999999997E-2</v>
      </c>
      <c r="AS22" s="40">
        <v>0.55115440570186036</v>
      </c>
      <c r="AT22" s="40">
        <v>0.19568716903058647</v>
      </c>
      <c r="AW22" s="42">
        <f>(12900/((LN(497700/S22))+(0.85*(AN22-1))+3.8))-273</f>
        <v>1433.6065503667949</v>
      </c>
      <c r="AX22" s="42">
        <f>(12900/((LN(497700/S22))+(0.85*(AO22-1))+3.8))-273</f>
        <v>1433.6065503667949</v>
      </c>
      <c r="AY22" s="42">
        <f>(10108/((LN(497700/S22))+(1.16*(AN22-1))+1.48))-273</f>
        <v>1571.5982023836809</v>
      </c>
      <c r="AZ22" s="42">
        <f>(10108/((LN(497700/S22))+(1.16*(AO22-1))+1.48))-273</f>
        <v>1571.5982023836809</v>
      </c>
      <c r="BA22" s="42">
        <f>((LN(S22))-4.29+(1.35*(LN(AQ22))))/0.0056</f>
        <v>1380.4814185483433</v>
      </c>
      <c r="BB22" s="42">
        <f>(4338.8/((4.322*AR22)+6.456-LOG(S22)))-273</f>
        <v>1621.311620176017</v>
      </c>
      <c r="BC22" s="42">
        <f>((LN(S22))-3.313+(1.35*(LN(AQ22))))/0.0065</f>
        <v>1339.6455298262651</v>
      </c>
      <c r="BD22" s="42">
        <f>(12288/(18.99-(1.069*(LN(AQ22)))-(LN(S22))))-273</f>
        <v>1390.7215960749854</v>
      </c>
      <c r="BE22" s="42">
        <f>(11113/(14.297+(0.964*AN22)-(LN(S22))))-273</f>
        <v>1582.0403858381012</v>
      </c>
      <c r="BF22" s="42">
        <f>(11113/(14.297+(0.964*AO22)-(LN(S22))))-273</f>
        <v>1582.0403858381012</v>
      </c>
      <c r="BG22" s="42">
        <f>(5790/(0.96-(1.28*J22)+(12.39*AS22)+(0.83*AT22)+(2.06*J22*AS22)-LOG(S22)))-273</f>
        <v>1335.4230373988753</v>
      </c>
      <c r="BI22" s="42">
        <f t="shared" si="6"/>
        <v>-33.606550366794863</v>
      </c>
      <c r="BJ22" s="42">
        <f t="shared" si="0"/>
        <v>-33.606550366794863</v>
      </c>
      <c r="BK22" s="42">
        <f t="shared" si="0"/>
        <v>-171.59820238368093</v>
      </c>
      <c r="BL22" s="42">
        <f t="shared" si="0"/>
        <v>-171.59820238368093</v>
      </c>
      <c r="BM22" s="42">
        <f t="shared" si="0"/>
        <v>19.518581451656701</v>
      </c>
      <c r="BN22" s="42">
        <f t="shared" si="0"/>
        <v>-221.31162017601696</v>
      </c>
      <c r="BO22" s="42">
        <f t="shared" si="0"/>
        <v>60.354470173734853</v>
      </c>
      <c r="BP22" s="42">
        <f t="shared" si="0"/>
        <v>9.2784039250145725</v>
      </c>
      <c r="BQ22" s="42">
        <f t="shared" si="0"/>
        <v>-182.0403858381012</v>
      </c>
      <c r="BR22" s="42">
        <f t="shared" si="0"/>
        <v>-182.0403858381012</v>
      </c>
      <c r="BS22" s="42">
        <f t="shared" si="0"/>
        <v>64.576962601124706</v>
      </c>
      <c r="BU22" s="42">
        <f t="shared" si="7"/>
        <v>-98.183512967919569</v>
      </c>
      <c r="CC22" s="119"/>
      <c r="CD22" s="118">
        <f t="shared" si="8"/>
        <v>0</v>
      </c>
    </row>
    <row r="23" spans="1:82" s="1" customFormat="1">
      <c r="A23" s="38" t="s">
        <v>208</v>
      </c>
      <c r="B23" s="38" t="s">
        <v>219</v>
      </c>
      <c r="C23" s="38" t="s">
        <v>210</v>
      </c>
      <c r="D23" s="38">
        <v>48</v>
      </c>
      <c r="E23" s="38">
        <v>1400</v>
      </c>
      <c r="F23" s="38">
        <v>1</v>
      </c>
      <c r="G23" s="38">
        <f t="shared" si="1"/>
        <v>1673</v>
      </c>
      <c r="H23" s="75">
        <f t="shared" si="2"/>
        <v>5.977286312014345E-4</v>
      </c>
      <c r="I23" s="75">
        <f t="shared" si="3"/>
        <v>5.1020408163265302E-7</v>
      </c>
      <c r="J23" s="38">
        <v>1E-4</v>
      </c>
      <c r="K23" s="13">
        <v>0</v>
      </c>
      <c r="L23" s="40">
        <v>0.53245277302698124</v>
      </c>
      <c r="M23" s="40">
        <v>5.8305938675946873E-3</v>
      </c>
      <c r="N23" s="40">
        <v>0.28647181348053885</v>
      </c>
      <c r="O23" s="40">
        <v>2.5278080159689539E-3</v>
      </c>
      <c r="P23" s="13">
        <v>-3.06</v>
      </c>
      <c r="Q23" s="77">
        <v>3.245058173101754</v>
      </c>
      <c r="R23" s="13">
        <v>0</v>
      </c>
      <c r="S23" s="78">
        <v>14215</v>
      </c>
      <c r="T23" s="78">
        <v>750</v>
      </c>
      <c r="U23" s="13">
        <f t="shared" si="4"/>
        <v>4.1527468640264606</v>
      </c>
      <c r="V23" s="40">
        <f t="shared" si="5"/>
        <v>2.2898346816742875E-2</v>
      </c>
      <c r="X23" s="13">
        <v>66.552458369846846</v>
      </c>
      <c r="Y23" s="40">
        <v>2.7064318012427091E-2</v>
      </c>
      <c r="Z23" s="13">
        <v>12.014196102921593</v>
      </c>
      <c r="AA23" s="13">
        <v>2.9702910388757742</v>
      </c>
      <c r="AB23" s="79"/>
      <c r="AC23" s="40">
        <v>6.1787620138573043E-2</v>
      </c>
      <c r="AD23" s="40"/>
      <c r="AE23" s="13">
        <v>2.8249060865836442</v>
      </c>
      <c r="AF23" s="13">
        <v>2.4380854552717568</v>
      </c>
      <c r="AG23" s="13">
        <v>2.8108311509646553</v>
      </c>
      <c r="AH23" s="40">
        <v>2.8718182476388132E-2</v>
      </c>
      <c r="AI23" s="13">
        <v>10.271661674908339</v>
      </c>
      <c r="AJ23" s="13">
        <v>99.999999999999986</v>
      </c>
      <c r="AL23" s="13">
        <v>0.98559824798732243</v>
      </c>
      <c r="AM23" s="40">
        <v>0.11380544388862111</v>
      </c>
      <c r="AN23" s="13">
        <v>1.472331137442578</v>
      </c>
      <c r="AO23" s="14">
        <v>1.472331137442578</v>
      </c>
      <c r="AP23" s="14"/>
      <c r="AQ23" s="13">
        <v>7.5274353395929374</v>
      </c>
      <c r="AR23" s="40">
        <v>1.2999999999999999E-2</v>
      </c>
      <c r="AS23" s="40">
        <v>0.53245277302698124</v>
      </c>
      <c r="AT23" s="40">
        <v>0.28647181348053885</v>
      </c>
      <c r="AW23" s="42">
        <f>(12900/((LN(497700/S23))+(0.85*(AN23-1))+3.8))-273</f>
        <v>1389.97520385134</v>
      </c>
      <c r="AX23" s="42">
        <f>(12900/((LN(497700/S23))+(0.85*(AO23-1))+3.8))-273</f>
        <v>1389.97520385134</v>
      </c>
      <c r="AY23" s="42">
        <f>(10108/((LN(497700/S23))+(1.16*(AN23-1))+1.48))-273</f>
        <v>1537.3003459932252</v>
      </c>
      <c r="AZ23" s="42">
        <f>(10108/((LN(497700/S23))+(1.16*(AO23-1))+1.48))-273</f>
        <v>1537.3003459932252</v>
      </c>
      <c r="BA23" s="42">
        <f>((LN(S23))-4.29+(1.35*(LN(AQ23))))/0.0056</f>
        <v>1428.0538308100984</v>
      </c>
      <c r="BB23" s="42">
        <f>(4338.8/((4.322*AR23)+6.456-LOG(S23)))-273</f>
        <v>1565.9116014258814</v>
      </c>
      <c r="BC23" s="42">
        <f>((LN(S23))-3.313+(1.35*(LN(AQ23))))/0.0065</f>
        <v>1380.6309926979311</v>
      </c>
      <c r="BD23" s="42">
        <f>(12288/(18.99-(1.069*(LN(AQ23)))-(LN(S23))))-273</f>
        <v>1417.2077216643102</v>
      </c>
      <c r="BE23" s="42">
        <f>(11113/(14.297+(0.964*AN23)-(LN(S23))))-273</f>
        <v>1532.7368996828845</v>
      </c>
      <c r="BF23" s="42">
        <f>(11113/(14.297+(0.964*AO23)-(LN(S23))))-273</f>
        <v>1532.7368996828845</v>
      </c>
      <c r="BG23" s="42">
        <f>(5790/(0.96-(1.28*J23)+(12.39*AS23)+(0.83*AT23)+(2.06*J23*AS23)-LOG(S23)))-273</f>
        <v>1316.7438036049889</v>
      </c>
      <c r="BI23" s="42">
        <f t="shared" si="6"/>
        <v>10.024796148660016</v>
      </c>
      <c r="BJ23" s="42">
        <f t="shared" si="0"/>
        <v>10.024796148660016</v>
      </c>
      <c r="BK23" s="42">
        <f t="shared" si="0"/>
        <v>-137.30034599322516</v>
      </c>
      <c r="BL23" s="42">
        <f t="shared" si="0"/>
        <v>-137.30034599322516</v>
      </c>
      <c r="BM23" s="42">
        <f t="shared" si="0"/>
        <v>-28.053830810098361</v>
      </c>
      <c r="BN23" s="42">
        <f t="shared" si="0"/>
        <v>-165.91160142588137</v>
      </c>
      <c r="BO23" s="42">
        <f t="shared" si="0"/>
        <v>19.369007302068894</v>
      </c>
      <c r="BP23" s="42">
        <f t="shared" si="0"/>
        <v>-17.207721664310156</v>
      </c>
      <c r="BQ23" s="42">
        <f t="shared" si="0"/>
        <v>-132.73689968288454</v>
      </c>
      <c r="BR23" s="42">
        <f t="shared" si="0"/>
        <v>-132.73689968288454</v>
      </c>
      <c r="BS23" s="42">
        <f t="shared" si="0"/>
        <v>83.256196395011102</v>
      </c>
      <c r="BU23" s="42">
        <f t="shared" si="7"/>
        <v>-73.231400246351086</v>
      </c>
      <c r="CC23" s="119"/>
      <c r="CD23" s="118">
        <f t="shared" si="8"/>
        <v>0</v>
      </c>
    </row>
    <row r="24" spans="1:82" s="1" customFormat="1">
      <c r="A24" s="38" t="s">
        <v>208</v>
      </c>
      <c r="B24" s="38" t="s">
        <v>220</v>
      </c>
      <c r="C24" s="38" t="s">
        <v>210</v>
      </c>
      <c r="D24" s="38">
        <v>48</v>
      </c>
      <c r="E24" s="38">
        <v>1400</v>
      </c>
      <c r="F24" s="38">
        <v>1</v>
      </c>
      <c r="G24" s="38">
        <f t="shared" si="1"/>
        <v>1673</v>
      </c>
      <c r="H24" s="75">
        <f t="shared" si="2"/>
        <v>5.977286312014345E-4</v>
      </c>
      <c r="I24" s="75">
        <f t="shared" si="3"/>
        <v>5.1020408163265302E-7</v>
      </c>
      <c r="J24" s="38">
        <v>1E-4</v>
      </c>
      <c r="K24" s="13">
        <v>0</v>
      </c>
      <c r="L24" s="40">
        <v>0.52663983718041685</v>
      </c>
      <c r="M24" s="40">
        <v>6.1043249000856496E-3</v>
      </c>
      <c r="N24" s="40">
        <v>0.32855189158247189</v>
      </c>
      <c r="O24" s="40">
        <v>3.1479967394775592E-3</v>
      </c>
      <c r="P24" s="13">
        <v>-3.06</v>
      </c>
      <c r="Q24" s="77">
        <v>3.245058173101754</v>
      </c>
      <c r="R24" s="13">
        <v>0</v>
      </c>
      <c r="S24" s="81">
        <v>10345</v>
      </c>
      <c r="T24" s="78">
        <v>870</v>
      </c>
      <c r="U24" s="13">
        <f t="shared" si="4"/>
        <v>4.0147304950017535</v>
      </c>
      <c r="V24" s="40">
        <f t="shared" si="5"/>
        <v>3.649879168680522E-2</v>
      </c>
      <c r="X24" s="13">
        <v>67.091400727618094</v>
      </c>
      <c r="Y24" s="40">
        <v>2.6666807965574701E-2</v>
      </c>
      <c r="Z24" s="13">
        <v>11.98687628454039</v>
      </c>
      <c r="AA24" s="13">
        <v>1.3652931511278255</v>
      </c>
      <c r="AB24" s="79"/>
      <c r="AC24" s="40">
        <v>5.7248003969053295E-2</v>
      </c>
      <c r="AD24" s="40"/>
      <c r="AE24" s="13">
        <v>1.2132181214343682</v>
      </c>
      <c r="AF24" s="13">
        <v>2.9141642812737256</v>
      </c>
      <c r="AG24" s="13">
        <v>3.2181020561971265</v>
      </c>
      <c r="AH24" s="40">
        <v>3.0606466602530392E-2</v>
      </c>
      <c r="AI24" s="13">
        <v>12.09642409927133</v>
      </c>
      <c r="AJ24" s="13">
        <v>100.00000000000001</v>
      </c>
      <c r="AL24" s="13">
        <v>1.1434170666464807</v>
      </c>
      <c r="AM24" s="40">
        <v>2.9783365801095044E-2</v>
      </c>
      <c r="AN24" s="13">
        <v>1.2305978282578864</v>
      </c>
      <c r="AO24" s="14">
        <v>1.2305978282578869</v>
      </c>
      <c r="AP24" s="14"/>
      <c r="AQ24" s="13">
        <v>10.686776529792116</v>
      </c>
      <c r="AR24" s="40">
        <v>-6.0000000000000001E-3</v>
      </c>
      <c r="AS24" s="40">
        <v>0.52663983718041685</v>
      </c>
      <c r="AT24" s="40">
        <v>0.32855189158247189</v>
      </c>
      <c r="AW24" s="42">
        <f>(12900/((LN(497700/S24))+(0.85*(AN24-1))+3.8))-273</f>
        <v>1366.2396191276844</v>
      </c>
      <c r="AX24" s="42">
        <f>(12900/((LN(497700/S24))+(0.85*(AO24-1))+3.8))-273</f>
        <v>1366.2396191276841</v>
      </c>
      <c r="AY24" s="42">
        <f>(10108/((LN(497700/S24))+(1.16*(AN24-1))+1.48))-273</f>
        <v>1525.2604872306388</v>
      </c>
      <c r="AZ24" s="42">
        <f>(10108/((LN(497700/S24))+(1.16*(AO24-1))+1.48))-273</f>
        <v>1525.2604872306388</v>
      </c>
      <c r="BA24" s="42">
        <f>((LN(S24))-4.29+(1.35*(LN(AQ24))))/0.0056</f>
        <v>1455.7889692197909</v>
      </c>
      <c r="BB24" s="42">
        <f>(4338.8/((4.322*AR24)+6.456-LOG(S24)))-273</f>
        <v>1523.3535079554647</v>
      </c>
      <c r="BC24" s="42">
        <f>((LN(S24))-3.313+(1.35*(LN(AQ24))))/0.0065</f>
        <v>1404.5258811739739</v>
      </c>
      <c r="BD24" s="42">
        <f>(12288/(18.99-(1.069*(LN(AQ24)))-(LN(S24))))-273</f>
        <v>1430.5263156578073</v>
      </c>
      <c r="BE24" s="42">
        <f>(11113/(14.297+(0.964*AN24)-(LN(S24))))-273</f>
        <v>1508.2041704822382</v>
      </c>
      <c r="BF24" s="42">
        <f>(11113/(14.297+(0.964*AO24)-(LN(S24))))-273</f>
        <v>1508.2041704822382</v>
      </c>
      <c r="BG24" s="42">
        <f>(5790/(0.96-(1.28*J24)+(12.39*AS24)+(0.83*AT24)+(2.06*J24*AS24)-LOG(S24)))-273</f>
        <v>1273.8810575201453</v>
      </c>
      <c r="BI24" s="42">
        <f t="shared" si="6"/>
        <v>33.760380872315636</v>
      </c>
      <c r="BJ24" s="42">
        <f t="shared" si="0"/>
        <v>33.760380872315864</v>
      </c>
      <c r="BK24" s="42">
        <f t="shared" si="0"/>
        <v>-125.26048723063877</v>
      </c>
      <c r="BL24" s="42">
        <f t="shared" si="0"/>
        <v>-125.26048723063877</v>
      </c>
      <c r="BM24" s="42">
        <f t="shared" si="0"/>
        <v>-55.788969219790943</v>
      </c>
      <c r="BN24" s="42">
        <f t="shared" si="0"/>
        <v>-123.35350795546469</v>
      </c>
      <c r="BO24" s="42">
        <f t="shared" si="0"/>
        <v>-4.5258811739738576</v>
      </c>
      <c r="BP24" s="42">
        <f t="shared" si="0"/>
        <v>-30.526315657807345</v>
      </c>
      <c r="BQ24" s="42">
        <f t="shared" si="0"/>
        <v>-108.20417048223817</v>
      </c>
      <c r="BR24" s="42">
        <f t="shared" si="0"/>
        <v>-108.20417048223817</v>
      </c>
      <c r="BS24" s="42">
        <f t="shared" si="0"/>
        <v>126.1189424798547</v>
      </c>
      <c r="BU24" s="42">
        <f t="shared" si="7"/>
        <v>-92.358561607538832</v>
      </c>
      <c r="CC24" s="119"/>
      <c r="CD24" s="118">
        <f t="shared" si="8"/>
        <v>0</v>
      </c>
    </row>
    <row r="25" spans="1:82" s="1" customFormat="1">
      <c r="A25" s="38" t="s">
        <v>208</v>
      </c>
      <c r="B25" s="38" t="s">
        <v>221</v>
      </c>
      <c r="C25" s="38" t="s">
        <v>210</v>
      </c>
      <c r="D25" s="38">
        <v>48</v>
      </c>
      <c r="E25" s="38">
        <v>1400</v>
      </c>
      <c r="F25" s="38">
        <v>1</v>
      </c>
      <c r="G25" s="38">
        <f t="shared" si="1"/>
        <v>1673</v>
      </c>
      <c r="H25" s="75">
        <f t="shared" si="2"/>
        <v>5.977286312014345E-4</v>
      </c>
      <c r="I25" s="75">
        <f t="shared" si="3"/>
        <v>5.1020408163265302E-7</v>
      </c>
      <c r="J25" s="38">
        <v>1E-4</v>
      </c>
      <c r="K25" s="13">
        <v>0</v>
      </c>
      <c r="L25" s="80">
        <v>0.51387989823277003</v>
      </c>
      <c r="M25" s="40">
        <v>6.0965272305318211E-3</v>
      </c>
      <c r="N25" s="40">
        <v>0.35999180261025299</v>
      </c>
      <c r="O25" s="40">
        <v>3.5017343032974304E-3</v>
      </c>
      <c r="P25" s="13">
        <v>-3.06</v>
      </c>
      <c r="Q25" s="77">
        <v>3.245058173101754</v>
      </c>
      <c r="R25" s="13">
        <v>0</v>
      </c>
      <c r="S25" s="81">
        <v>8470</v>
      </c>
      <c r="T25" s="78">
        <v>650</v>
      </c>
      <c r="U25" s="13">
        <f t="shared" si="4"/>
        <v>3.9278834103307068</v>
      </c>
      <c r="V25" s="40">
        <f t="shared" si="5"/>
        <v>3.3305785123966945E-2</v>
      </c>
      <c r="X25" s="13">
        <v>69.154915112362787</v>
      </c>
      <c r="Y25" s="40">
        <v>2.1804553728880908E-2</v>
      </c>
      <c r="Z25" s="13">
        <v>10.671272147483252</v>
      </c>
      <c r="AA25" s="13">
        <v>0.10729281678041853</v>
      </c>
      <c r="AB25" s="79"/>
      <c r="AC25" s="40">
        <v>5.5966851295555772E-2</v>
      </c>
      <c r="AD25" s="40"/>
      <c r="AE25" s="13">
        <v>0.11864355988576833</v>
      </c>
      <c r="AF25" s="13">
        <v>2.9113180652183956</v>
      </c>
      <c r="AG25" s="13">
        <v>3.3154393920476641</v>
      </c>
      <c r="AH25" s="40">
        <v>2.6213238508284505E-2</v>
      </c>
      <c r="AI25" s="13">
        <v>13.617134262688991</v>
      </c>
      <c r="AJ25" s="13">
        <v>100</v>
      </c>
      <c r="AL25" s="13">
        <v>1.2417295864318436</v>
      </c>
      <c r="AM25" s="40">
        <v>8.1630429093245804E-2</v>
      </c>
      <c r="AN25" s="13">
        <v>1.0711145156755995</v>
      </c>
      <c r="AO25" s="14">
        <v>1.0711145156755995</v>
      </c>
      <c r="AP25" s="14"/>
      <c r="AQ25" s="13">
        <v>16.698955618385778</v>
      </c>
      <c r="AR25" s="40">
        <v>-2.1000000000000001E-2</v>
      </c>
      <c r="AS25" s="80">
        <v>0.51387989823277003</v>
      </c>
      <c r="AT25" s="40">
        <v>0.35999180261025299</v>
      </c>
      <c r="AW25" s="42">
        <f>(12900/((LN(497700/S25))+(0.85*(AN25-1))+3.8))-273</f>
        <v>1352.9313482574087</v>
      </c>
      <c r="AX25" s="42">
        <f>(12900/((LN(497700/S25))+(0.85*(AO25-1))+3.8))-273</f>
        <v>1352.9313482574087</v>
      </c>
      <c r="AY25" s="42">
        <f>(10108/((LN(497700/S25))+(1.16*(AN25-1))+1.48))-273</f>
        <v>1520.4833340025991</v>
      </c>
      <c r="AZ25" s="42">
        <f>(10108/((LN(497700/S25))+(1.16*(AO25-1))+1.48))-273</f>
        <v>1520.4833340025991</v>
      </c>
      <c r="BA25" s="42">
        <f>((LN(S25))-4.29+(1.35*(LN(AQ25))))/0.0056</f>
        <v>1527.679130387161</v>
      </c>
      <c r="BB25" s="42">
        <f>(4338.8/((4.322*AR25)+6.456-LOG(S25)))-273</f>
        <v>1507.1267072054129</v>
      </c>
      <c r="BC25" s="42">
        <f>((LN(S25))-3.313+(1.35*(LN(AQ25))))/0.0065</f>
        <v>1466.4620200258619</v>
      </c>
      <c r="BD25" s="42">
        <f>(12288/(18.99-(1.069*(LN(AQ25)))-(LN(S25))))-273</f>
        <v>1498.5984193433494</v>
      </c>
      <c r="BE25" s="42">
        <f>(11113/(14.297+(0.964*AN25)-(LN(S25))))-273</f>
        <v>1495.1026377038211</v>
      </c>
      <c r="BF25" s="42">
        <f>(11113/(14.297+(0.964*AO25)-(LN(S25))))-273</f>
        <v>1495.1026377038211</v>
      </c>
      <c r="BG25" s="42">
        <f>(5790/(0.96-(1.28*J25)+(12.39*AS25)+(0.83*AT25)+(2.06*J25*AS25)-LOG(S25)))-273</f>
        <v>1292.7706487128289</v>
      </c>
      <c r="BI25" s="42">
        <f t="shared" si="6"/>
        <v>47.068651742591328</v>
      </c>
      <c r="BJ25" s="42">
        <f t="shared" si="0"/>
        <v>47.068651742591328</v>
      </c>
      <c r="BK25" s="42">
        <f t="shared" si="0"/>
        <v>-120.48333400259912</v>
      </c>
      <c r="BL25" s="42">
        <f t="shared" si="0"/>
        <v>-120.48333400259912</v>
      </c>
      <c r="BM25" s="42">
        <f t="shared" si="0"/>
        <v>-127.67913038716097</v>
      </c>
      <c r="BN25" s="42">
        <f t="shared" si="0"/>
        <v>-107.12670720541291</v>
      </c>
      <c r="BO25" s="42">
        <f t="shared" si="0"/>
        <v>-66.462020025861875</v>
      </c>
      <c r="BP25" s="42">
        <f t="shared" si="0"/>
        <v>-98.598419343349406</v>
      </c>
      <c r="BQ25" s="42">
        <f t="shared" si="0"/>
        <v>-95.102637703821074</v>
      </c>
      <c r="BR25" s="42">
        <f t="shared" si="0"/>
        <v>-95.102637703821074</v>
      </c>
      <c r="BS25" s="42">
        <f t="shared" si="0"/>
        <v>107.22935128717108</v>
      </c>
      <c r="BU25" s="42">
        <f t="shared" si="7"/>
        <v>-60.160699544579757</v>
      </c>
      <c r="CC25" s="119"/>
      <c r="CD25" s="118">
        <f t="shared" si="8"/>
        <v>0</v>
      </c>
    </row>
    <row r="26" spans="1:82" s="1" customFormat="1">
      <c r="A26" s="38" t="s">
        <v>208</v>
      </c>
      <c r="B26" s="38" t="s">
        <v>222</v>
      </c>
      <c r="C26" s="38" t="s">
        <v>210</v>
      </c>
      <c r="D26" s="38">
        <v>48</v>
      </c>
      <c r="E26" s="38">
        <v>1400</v>
      </c>
      <c r="F26" s="38">
        <v>1</v>
      </c>
      <c r="G26" s="38">
        <f t="shared" si="1"/>
        <v>1673</v>
      </c>
      <c r="H26" s="75">
        <f t="shared" si="2"/>
        <v>5.977286312014345E-4</v>
      </c>
      <c r="I26" s="75">
        <f t="shared" si="3"/>
        <v>5.1020408163265302E-7</v>
      </c>
      <c r="J26" s="76">
        <v>0.5</v>
      </c>
      <c r="K26" s="13">
        <v>0.1</v>
      </c>
      <c r="L26" s="80">
        <v>0.58045859928467747</v>
      </c>
      <c r="M26" s="40">
        <v>1.8544786488598048E-2</v>
      </c>
      <c r="N26" s="40">
        <v>0</v>
      </c>
      <c r="O26" s="40">
        <v>0</v>
      </c>
      <c r="P26" s="13">
        <v>-0.73</v>
      </c>
      <c r="Q26" s="77">
        <v>5.57</v>
      </c>
      <c r="R26" s="13">
        <v>0</v>
      </c>
      <c r="S26" s="78">
        <v>47150</v>
      </c>
      <c r="T26" s="78">
        <v>4100</v>
      </c>
      <c r="U26" s="13">
        <f t="shared" si="4"/>
        <v>4.6734816970733473</v>
      </c>
      <c r="V26" s="40">
        <f t="shared" si="5"/>
        <v>3.7739130434782608E-2</v>
      </c>
      <c r="X26" s="13">
        <v>57.692927916493602</v>
      </c>
      <c r="Y26" s="40">
        <v>4.3244040151213053E-2</v>
      </c>
      <c r="Z26" s="13">
        <v>11.103538589207416</v>
      </c>
      <c r="AA26" s="13">
        <v>18.7558790638071</v>
      </c>
      <c r="AB26" s="79"/>
      <c r="AC26" s="40">
        <v>0.17583339385360666</v>
      </c>
      <c r="AD26" s="40"/>
      <c r="AE26" s="13">
        <v>11.204097895353476</v>
      </c>
      <c r="AF26" s="13">
        <v>0.83501725887466172</v>
      </c>
      <c r="AG26" s="13">
        <v>0.15086492578082056</v>
      </c>
      <c r="AH26" s="40">
        <v>3.8596916478156475E-2</v>
      </c>
      <c r="AI26" s="13">
        <v>0</v>
      </c>
      <c r="AJ26" s="13">
        <v>100.00000000000004</v>
      </c>
      <c r="AL26" s="13">
        <v>0.50681300566226961</v>
      </c>
      <c r="AM26" s="40">
        <v>0.66100000000000003</v>
      </c>
      <c r="AN26" s="82">
        <v>2.81</v>
      </c>
      <c r="AO26" s="14">
        <v>3.8567020687301827</v>
      </c>
      <c r="AP26" s="14" t="s">
        <v>840</v>
      </c>
      <c r="AQ26" s="13">
        <v>1.8850840254434564</v>
      </c>
      <c r="AR26" s="40">
        <v>0.216</v>
      </c>
      <c r="AS26" s="80">
        <v>0.58045859928467747</v>
      </c>
      <c r="AT26" s="40">
        <v>0</v>
      </c>
      <c r="AW26" s="42">
        <f>(12900/((LN(497700/S26))+(0.85*(AN26-1))+3.8))-273</f>
        <v>1403.3776414779279</v>
      </c>
      <c r="AX26" s="42">
        <f>(12900/((LN(497700/S26))+(0.85*(AO26-1))+3.8))-273</f>
        <v>1229.6453135600655</v>
      </c>
      <c r="AY26" s="42">
        <f>(10108/((LN(497700/S26))+(1.16*(AN26-1))+1.48))-273</f>
        <v>1429.7546097860004</v>
      </c>
      <c r="AZ26" s="42">
        <f>(10108/((LN(497700/S26))+(1.16*(AO26-1))+1.48))-273</f>
        <v>1140.6197215562174</v>
      </c>
      <c r="BA26" s="42">
        <f>((LN(S26))-4.29+(1.35*(LN(AQ26))))/0.0056</f>
        <v>1308.3842896979781</v>
      </c>
      <c r="BB26" s="42">
        <f>(4338.8/((4.322*AR26)+6.456-LOG(S26)))-273</f>
        <v>1324.4549684243461</v>
      </c>
      <c r="BC26" s="42">
        <f>((LN(S26))-3.313+(1.35*(LN(AQ26))))/0.0065</f>
        <v>1277.5310803551811</v>
      </c>
      <c r="BD26" s="42">
        <f>(12288/(18.99-(1.069*(LN(AQ26)))-(LN(S26))))-273</f>
        <v>1354.2922719958099</v>
      </c>
      <c r="BE26" s="42">
        <f>(11113/(14.297+(0.964*AN26)-(LN(S26))))-273</f>
        <v>1506.5746399859859</v>
      </c>
      <c r="BF26" s="42">
        <f>(11113/(14.297+(0.964*AO26)-(LN(S26))))-273</f>
        <v>1259.0306120078576</v>
      </c>
      <c r="BG26" s="42">
        <f>(5790/(0.96-(1.28*J26)+(12.39*AS26)+(0.83*AT26)+(2.06*J26*AS26)-LOG(S26)))-273</f>
        <v>1411.9652214808641</v>
      </c>
      <c r="BI26" s="42">
        <f t="shared" si="6"/>
        <v>-3.3776414779279094</v>
      </c>
      <c r="BJ26" s="42">
        <f t="shared" si="0"/>
        <v>170.35468643993454</v>
      </c>
      <c r="BK26" s="42">
        <f t="shared" si="0"/>
        <v>-29.754609786000401</v>
      </c>
      <c r="BL26" s="42">
        <f t="shared" si="0"/>
        <v>259.38027844378257</v>
      </c>
      <c r="BM26" s="42">
        <f t="shared" si="0"/>
        <v>91.615710302021853</v>
      </c>
      <c r="BN26" s="42">
        <f t="shared" si="0"/>
        <v>75.545031575653866</v>
      </c>
      <c r="BO26" s="42">
        <f t="shared" si="0"/>
        <v>122.46891964481893</v>
      </c>
      <c r="BP26" s="42">
        <f t="shared" si="0"/>
        <v>45.70772800419013</v>
      </c>
      <c r="BQ26" s="42">
        <f t="shared" si="0"/>
        <v>-106.57463998598587</v>
      </c>
      <c r="BR26" s="42">
        <f t="shared" si="0"/>
        <v>140.9693879921424</v>
      </c>
      <c r="BS26" s="42">
        <f t="shared" si="0"/>
        <v>-11.965221480864102</v>
      </c>
      <c r="BU26" s="42">
        <f t="shared" si="7"/>
        <v>182.31990792079864</v>
      </c>
      <c r="CC26" s="119" t="s">
        <v>840</v>
      </c>
      <c r="CD26" s="118">
        <f>IF(BQ26&gt;BR26,BQ26-BR26,BR26-BQ26)</f>
        <v>247.54402797812827</v>
      </c>
    </row>
    <row r="27" spans="1:82" s="1" customFormat="1">
      <c r="A27" s="38" t="s">
        <v>208</v>
      </c>
      <c r="B27" s="38" t="s">
        <v>223</v>
      </c>
      <c r="C27" s="38" t="s">
        <v>210</v>
      </c>
      <c r="D27" s="38">
        <v>48</v>
      </c>
      <c r="E27" s="38">
        <v>1400</v>
      </c>
      <c r="F27" s="38">
        <v>1</v>
      </c>
      <c r="G27" s="38">
        <f t="shared" si="1"/>
        <v>1673</v>
      </c>
      <c r="H27" s="75">
        <f t="shared" si="2"/>
        <v>5.977286312014345E-4</v>
      </c>
      <c r="I27" s="75">
        <f t="shared" si="3"/>
        <v>5.1020408163265302E-7</v>
      </c>
      <c r="J27" s="76">
        <v>0.5</v>
      </c>
      <c r="K27" s="13">
        <v>0.1</v>
      </c>
      <c r="L27" s="80">
        <v>0.56011462167026904</v>
      </c>
      <c r="M27" s="40">
        <v>1.3279124250838813E-2</v>
      </c>
      <c r="N27" s="40">
        <v>0.19500000000000001</v>
      </c>
      <c r="O27" s="40">
        <v>2.3439343647278462E-3</v>
      </c>
      <c r="P27" s="13">
        <v>-0.73</v>
      </c>
      <c r="Q27" s="77">
        <v>5.57</v>
      </c>
      <c r="R27" s="13">
        <v>0</v>
      </c>
      <c r="S27" s="78">
        <v>29120</v>
      </c>
      <c r="T27" s="78">
        <v>1980</v>
      </c>
      <c r="U27" s="13">
        <f t="shared" si="4"/>
        <v>4.4641913706409992</v>
      </c>
      <c r="V27" s="40">
        <f t="shared" si="5"/>
        <v>2.9509615384615381E-2</v>
      </c>
      <c r="X27" s="13">
        <v>61.350970802860303</v>
      </c>
      <c r="Y27" s="40">
        <v>2.4678899749687688E-2</v>
      </c>
      <c r="Z27" s="13">
        <v>11.536079833859493</v>
      </c>
      <c r="AA27" s="13">
        <v>11.1779267503901</v>
      </c>
      <c r="AB27" s="79"/>
      <c r="AC27" s="40">
        <v>0.10995095891132467</v>
      </c>
      <c r="AD27" s="40"/>
      <c r="AE27" s="13">
        <v>6.5465941162613701</v>
      </c>
      <c r="AF27" s="13">
        <v>2.1404098371250675</v>
      </c>
      <c r="AG27" s="13">
        <v>1.8790821499791337</v>
      </c>
      <c r="AH27" s="40">
        <v>2.2590825797626453E-2</v>
      </c>
      <c r="AI27" s="13">
        <v>5.2117158250659088</v>
      </c>
      <c r="AJ27" s="13">
        <v>100.00000000000001</v>
      </c>
      <c r="AL27" s="13">
        <v>0.66077726624205269</v>
      </c>
      <c r="AM27" s="40">
        <v>0.27900000000000003</v>
      </c>
      <c r="AN27" s="82">
        <v>1.81</v>
      </c>
      <c r="AO27" s="14">
        <v>2.597522895616204</v>
      </c>
      <c r="AP27" s="14" t="s">
        <v>840</v>
      </c>
      <c r="AQ27" s="13">
        <v>3.0227219974064949</v>
      </c>
      <c r="AR27" s="40">
        <v>5.1999999999999998E-2</v>
      </c>
      <c r="AS27" s="80">
        <v>0.56011462167026904</v>
      </c>
      <c r="AT27" s="40">
        <v>0.19500000000000001</v>
      </c>
      <c r="AW27" s="42">
        <f>(12900/((LN(497700/S27))+(0.85*(AN27-1))+3.8))-273</f>
        <v>1487.5940732915733</v>
      </c>
      <c r="AX27" s="42">
        <f>(12900/((LN(497700/S27))+(0.85*(AO27-1))+3.8))-273</f>
        <v>1340.2124906603735</v>
      </c>
      <c r="AY27" s="42">
        <f>(10108/((LN(497700/S27))+(1.16*(AN27-1))+1.48))-273</f>
        <v>1649.3409761636258</v>
      </c>
      <c r="AZ27" s="42">
        <f>(10108/((LN(497700/S27))+(1.16*(AO27-1))+1.48))-273</f>
        <v>1364.7986503275042</v>
      </c>
      <c r="BA27" s="42">
        <f>((LN(S27))-4.29+(1.35*(LN(AQ27))))/0.0056</f>
        <v>1336.1595470665643</v>
      </c>
      <c r="BB27" s="42">
        <f>(4338.8/((4.322*AR27)+6.456-LOG(S27)))-273</f>
        <v>1684.4540854708807</v>
      </c>
      <c r="BC27" s="42">
        <f>((LN(S27))-3.313+(1.35*(LN(AQ27))))/0.0065</f>
        <v>1301.460532857348</v>
      </c>
      <c r="BD27" s="42">
        <f>(12288/(18.99-(1.069*(LN(AQ27)))-(LN(S27))))-273</f>
        <v>1359.2330180111433</v>
      </c>
      <c r="BE27" s="42">
        <f>(11113/(14.297+(0.964*AN27)-(LN(S27))))-273</f>
        <v>1655.4498770846892</v>
      </c>
      <c r="BF27" s="42">
        <f>(11113/(14.297+(0.964*AO27)-(LN(S27))))-273</f>
        <v>1430.9691814052687</v>
      </c>
      <c r="BG27" s="42">
        <f>(5790/(0.96-(1.28*J27)+(12.39*AS27)+(0.83*AT27)+(2.06*J27*AS27)-LOG(S27)))-273</f>
        <v>1365.1861579688095</v>
      </c>
      <c r="BI27" s="42">
        <f t="shared" si="6"/>
        <v>-87.594073291573295</v>
      </c>
      <c r="BJ27" s="42">
        <f t="shared" si="0"/>
        <v>59.787509339626467</v>
      </c>
      <c r="BK27" s="42">
        <f t="shared" si="0"/>
        <v>-249.34097616362578</v>
      </c>
      <c r="BL27" s="42">
        <f t="shared" si="0"/>
        <v>35.20134967249578</v>
      </c>
      <c r="BM27" s="42">
        <f t="shared" si="0"/>
        <v>63.840452933435699</v>
      </c>
      <c r="BN27" s="42">
        <f t="shared" si="0"/>
        <v>-284.45408547088073</v>
      </c>
      <c r="BO27" s="42">
        <f t="shared" si="0"/>
        <v>98.539467142652029</v>
      </c>
      <c r="BP27" s="42">
        <f t="shared" si="0"/>
        <v>40.766981988856742</v>
      </c>
      <c r="BQ27" s="42">
        <f t="shared" si="0"/>
        <v>-255.44987708468921</v>
      </c>
      <c r="BR27" s="42">
        <f t="shared" si="0"/>
        <v>-30.969181405268728</v>
      </c>
      <c r="BS27" s="42">
        <f t="shared" si="0"/>
        <v>34.813842031190461</v>
      </c>
      <c r="BU27" s="42">
        <f t="shared" si="7"/>
        <v>24.973667308436006</v>
      </c>
      <c r="CC27" s="119" t="s">
        <v>840</v>
      </c>
      <c r="CD27" s="118">
        <f t="shared" si="8"/>
        <v>224.48069567942048</v>
      </c>
    </row>
    <row r="28" spans="1:82" s="1" customFormat="1">
      <c r="A28" s="38" t="s">
        <v>208</v>
      </c>
      <c r="B28" s="38" t="s">
        <v>224</v>
      </c>
      <c r="C28" s="38" t="s">
        <v>210</v>
      </c>
      <c r="D28" s="38">
        <v>48</v>
      </c>
      <c r="E28" s="38">
        <v>1400</v>
      </c>
      <c r="F28" s="38">
        <v>1</v>
      </c>
      <c r="G28" s="38">
        <f t="shared" si="1"/>
        <v>1673</v>
      </c>
      <c r="H28" s="75">
        <f t="shared" si="2"/>
        <v>5.977286312014345E-4</v>
      </c>
      <c r="I28" s="75">
        <f t="shared" si="3"/>
        <v>5.1020408163265302E-7</v>
      </c>
      <c r="J28" s="76">
        <v>0.5</v>
      </c>
      <c r="K28" s="13">
        <v>0.1</v>
      </c>
      <c r="L28" s="40">
        <v>0.52179185445931353</v>
      </c>
      <c r="M28" s="40">
        <v>8.6704294089955912E-3</v>
      </c>
      <c r="N28" s="40">
        <v>0.35578391701815432</v>
      </c>
      <c r="O28" s="40">
        <v>4.1193960738925379E-3</v>
      </c>
      <c r="P28" s="13">
        <v>-0.73</v>
      </c>
      <c r="Q28" s="77">
        <v>5.57</v>
      </c>
      <c r="R28" s="13">
        <v>0</v>
      </c>
      <c r="S28" s="78">
        <v>10220</v>
      </c>
      <c r="T28" s="78">
        <v>947.5</v>
      </c>
      <c r="U28" s="13">
        <f t="shared" si="4"/>
        <v>4.0094508957986941</v>
      </c>
      <c r="V28" s="40">
        <f t="shared" si="5"/>
        <v>4.0236301369863017E-2</v>
      </c>
      <c r="X28" s="13">
        <v>67.854200952342509</v>
      </c>
      <c r="Y28" s="40">
        <v>2.2073740405977999E-2</v>
      </c>
      <c r="Z28" s="13">
        <v>11.674922024601583</v>
      </c>
      <c r="AA28" s="13">
        <v>0.22466239375468008</v>
      </c>
      <c r="AB28" s="79"/>
      <c r="AC28" s="40">
        <v>6.0289823315842477E-2</v>
      </c>
      <c r="AD28" s="40"/>
      <c r="AE28" s="13">
        <v>0.28072608779658309</v>
      </c>
      <c r="AF28" s="13">
        <v>3.3009766269603431</v>
      </c>
      <c r="AG28" s="13">
        <v>3.2010506150603733</v>
      </c>
      <c r="AH28" s="40">
        <v>2.0084087574629941E-2</v>
      </c>
      <c r="AI28" s="13">
        <v>13.361013648187495</v>
      </c>
      <c r="AJ28" s="13">
        <v>100.00000000000001</v>
      </c>
      <c r="AL28" s="13">
        <v>1.2412487597322763</v>
      </c>
      <c r="AM28" s="40">
        <v>7.698555422835518E-2</v>
      </c>
      <c r="AN28" s="13">
        <v>1.102031209257994</v>
      </c>
      <c r="AO28" s="14">
        <v>1.102031209257994</v>
      </c>
      <c r="AP28" s="14"/>
      <c r="AQ28" s="13">
        <v>14.928021246392813</v>
      </c>
      <c r="AR28" s="40">
        <v>-1.6E-2</v>
      </c>
      <c r="AS28" s="40">
        <v>0.52179185445931353</v>
      </c>
      <c r="AT28" s="40">
        <v>0.35578391701815432</v>
      </c>
      <c r="AW28" s="42">
        <f>(12900/((LN(497700/S28))+(0.85*(AN28-1))+3.8))-273</f>
        <v>1386.7238255488353</v>
      </c>
      <c r="AX28" s="42">
        <f>(12900/((LN(497700/S28))+(0.85*(AO28-1))+3.8))-273</f>
        <v>1386.7238255488353</v>
      </c>
      <c r="AY28" s="42">
        <f>(10108/((LN(497700/S28))+(1.16*(AN28-1))+1.48))-273</f>
        <v>1570.1777728631871</v>
      </c>
      <c r="AZ28" s="42">
        <f>(10108/((LN(497700/S28))+(1.16*(AO28-1))+1.48))-273</f>
        <v>1570.1777728631871</v>
      </c>
      <c r="BA28" s="42">
        <f>((LN(S28))-4.29+(1.35*(LN(AQ28))))/0.0056</f>
        <v>1534.1921347671653</v>
      </c>
      <c r="BB28" s="42">
        <f>(4338.8/((4.322*AR28)+6.456-LOG(S28)))-273</f>
        <v>1552.0211512130334</v>
      </c>
      <c r="BC28" s="42">
        <f>((LN(S28))-3.313+(1.35*(LN(AQ28))))/0.0065</f>
        <v>1472.0732237994039</v>
      </c>
      <c r="BD28" s="42">
        <f>(12288/(18.99-(1.069*(LN(AQ28)))-(LN(S28))))-273</f>
        <v>1516.1321133020076</v>
      </c>
      <c r="BE28" s="42">
        <f>(11113/(14.297+(0.964*AN28)-(LN(S28))))-273</f>
        <v>1540.6992476597347</v>
      </c>
      <c r="BF28" s="42">
        <f>(11113/(14.297+(0.964*AO28)-(LN(S28))))-273</f>
        <v>1540.6992476597347</v>
      </c>
      <c r="BG28" s="42">
        <f>(5790/(0.96-(1.28*J28)+(12.39*AS28)+(0.83*AT28)+(2.06*J28*AS28)-LOG(S28)))-273</f>
        <v>1331.6353432417434</v>
      </c>
      <c r="BI28" s="42">
        <f t="shared" si="6"/>
        <v>13.276174451164707</v>
      </c>
      <c r="BJ28" s="42">
        <f t="shared" si="0"/>
        <v>13.276174451164707</v>
      </c>
      <c r="BK28" s="42">
        <f t="shared" si="0"/>
        <v>-170.1777728631871</v>
      </c>
      <c r="BL28" s="42">
        <f t="shared" si="0"/>
        <v>-170.1777728631871</v>
      </c>
      <c r="BM28" s="42">
        <f t="shared" si="0"/>
        <v>-134.19213476716527</v>
      </c>
      <c r="BN28" s="42">
        <f t="shared" si="0"/>
        <v>-152.02115121303336</v>
      </c>
      <c r="BO28" s="42">
        <f t="shared" si="0"/>
        <v>-72.073223799403877</v>
      </c>
      <c r="BP28" s="42">
        <f t="shared" si="0"/>
        <v>-116.13211330200761</v>
      </c>
      <c r="BQ28" s="42">
        <f t="shared" si="0"/>
        <v>-140.69924765973474</v>
      </c>
      <c r="BR28" s="42">
        <f t="shared" si="0"/>
        <v>-140.69924765973474</v>
      </c>
      <c r="BS28" s="42">
        <f t="shared" si="0"/>
        <v>68.364656758256615</v>
      </c>
      <c r="BU28" s="42">
        <f t="shared" si="7"/>
        <v>-55.088482307091908</v>
      </c>
      <c r="CC28" s="119"/>
      <c r="CD28" s="118">
        <f t="shared" si="8"/>
        <v>0</v>
      </c>
    </row>
    <row r="29" spans="1:82" s="1" customFormat="1">
      <c r="A29" s="38" t="s">
        <v>208</v>
      </c>
      <c r="B29" s="38" t="s">
        <v>225</v>
      </c>
      <c r="C29" s="38" t="s">
        <v>210</v>
      </c>
      <c r="D29" s="38">
        <v>48</v>
      </c>
      <c r="E29" s="38">
        <v>1400</v>
      </c>
      <c r="F29" s="38">
        <v>1</v>
      </c>
      <c r="G29" s="38">
        <f t="shared" si="1"/>
        <v>1673</v>
      </c>
      <c r="H29" s="75">
        <f t="shared" si="2"/>
        <v>5.977286312014345E-4</v>
      </c>
      <c r="I29" s="75">
        <f t="shared" si="3"/>
        <v>5.1020408163265302E-7</v>
      </c>
      <c r="J29" s="13">
        <v>0.75</v>
      </c>
      <c r="K29" s="13">
        <v>0.1</v>
      </c>
      <c r="L29" s="40">
        <v>0.57873729736038237</v>
      </c>
      <c r="M29" s="40">
        <v>1.1738909722014197E-2</v>
      </c>
      <c r="N29" s="40">
        <v>0</v>
      </c>
      <c r="O29" s="40">
        <v>0</v>
      </c>
      <c r="P29" s="13">
        <v>-0.73</v>
      </c>
      <c r="Q29" s="77">
        <v>5.57</v>
      </c>
      <c r="R29" s="13">
        <v>0</v>
      </c>
      <c r="S29" s="78">
        <v>37880</v>
      </c>
      <c r="T29" s="78">
        <v>660</v>
      </c>
      <c r="U29" s="13">
        <f t="shared" si="4"/>
        <v>4.5784099703312355</v>
      </c>
      <c r="V29" s="40">
        <f t="shared" si="5"/>
        <v>7.5617740232312566E-3</v>
      </c>
      <c r="X29" s="13">
        <v>56.509164418043113</v>
      </c>
      <c r="Y29" s="40">
        <v>3.2209008618133056E-2</v>
      </c>
      <c r="Z29" s="13">
        <v>14.856878602896051</v>
      </c>
      <c r="AA29" s="13">
        <v>15.064742282540569</v>
      </c>
      <c r="AB29" s="79"/>
      <c r="AC29" s="40">
        <v>0.21899220922900828</v>
      </c>
      <c r="AD29" s="40"/>
      <c r="AE29" s="13">
        <v>12.94480129514225</v>
      </c>
      <c r="AF29" s="13">
        <v>0.25288258887540865</v>
      </c>
      <c r="AG29" s="13">
        <v>7.2128066453914702E-2</v>
      </c>
      <c r="AH29" s="40">
        <v>4.8201528201532451E-2</v>
      </c>
      <c r="AI29" s="13">
        <v>0</v>
      </c>
      <c r="AJ29" s="13">
        <v>99.999999999999986</v>
      </c>
      <c r="AL29" s="13">
        <v>0.61824718965870895</v>
      </c>
      <c r="AM29" s="40">
        <v>0.75771920843936102</v>
      </c>
      <c r="AN29" s="13">
        <v>3.1822537676787488</v>
      </c>
      <c r="AO29" s="14">
        <v>3.1822537676787488</v>
      </c>
      <c r="AP29" s="14"/>
      <c r="AQ29" s="13">
        <v>2.2491703934827791</v>
      </c>
      <c r="AR29" s="40">
        <v>0.187</v>
      </c>
      <c r="AS29" s="40">
        <v>0.57873729736038237</v>
      </c>
      <c r="AT29" s="40">
        <v>0</v>
      </c>
      <c r="AW29" s="42">
        <f>(12900/((LN(497700/S29))+(0.85*(AN29-1))+3.8))-273</f>
        <v>1294.3429073204791</v>
      </c>
      <c r="AX29" s="42">
        <f>(12900/((LN(497700/S29))+(0.85*(AO29-1))+3.8))-273</f>
        <v>1294.3429073204791</v>
      </c>
      <c r="AY29" s="42">
        <f>(10108/((LN(497700/S29))+(1.16*(AN29-1))+1.48))-273</f>
        <v>1261.540384407474</v>
      </c>
      <c r="AZ29" s="42">
        <f>(10108/((LN(497700/S29))+(1.16*(AO29-1))+1.48))-273</f>
        <v>1261.540384407474</v>
      </c>
      <c r="BA29" s="42">
        <f>((LN(S29))-4.29+(1.35*(LN(AQ29))))/0.0056</f>
        <v>1311.8636577665893</v>
      </c>
      <c r="BB29" s="42">
        <f>(4338.8/((4.322*AR29)+6.456-LOG(S29)))-273</f>
        <v>1342.4566573254772</v>
      </c>
      <c r="BC29" s="42">
        <f>((LN(S29))-3.313+(1.35*(LN(AQ29))))/0.0065</f>
        <v>1280.5286897681385</v>
      </c>
      <c r="BD29" s="42">
        <f>(12288/(18.99-(1.069*(LN(AQ29)))-(LN(S29))))-273</f>
        <v>1347.8235133044673</v>
      </c>
      <c r="BE29" s="42">
        <f>(11113/(14.297+(0.964*AN29)-(LN(S29))))-273</f>
        <v>1355.8716830724964</v>
      </c>
      <c r="BF29" s="42">
        <f>(11113/(14.297+(0.964*AO29)-(LN(S29))))-273</f>
        <v>1355.8716830724964</v>
      </c>
      <c r="BG29" s="42">
        <f>(5790/(0.96-(1.28*J29)+(12.39*AS29)+(0.83*AT29)+(2.06*J29*AS29)-LOG(S29)))-273</f>
        <v>1387.7892375880895</v>
      </c>
      <c r="BI29" s="42">
        <f t="shared" si="6"/>
        <v>105.65709267952093</v>
      </c>
      <c r="BJ29" s="42">
        <f t="shared" si="0"/>
        <v>105.65709267952093</v>
      </c>
      <c r="BK29" s="42">
        <f t="shared" si="0"/>
        <v>138.45961559252601</v>
      </c>
      <c r="BL29" s="42">
        <f t="shared" si="0"/>
        <v>138.45961559252601</v>
      </c>
      <c r="BM29" s="42">
        <f t="shared" si="0"/>
        <v>88.136342233410687</v>
      </c>
      <c r="BN29" s="42">
        <f t="shared" si="0"/>
        <v>57.543342674522819</v>
      </c>
      <c r="BO29" s="42">
        <f t="shared" si="0"/>
        <v>119.47131023186148</v>
      </c>
      <c r="BP29" s="42">
        <f t="shared" si="0"/>
        <v>52.176486695532731</v>
      </c>
      <c r="BQ29" s="42">
        <f t="shared" si="0"/>
        <v>44.128316927503647</v>
      </c>
      <c r="BR29" s="42">
        <f t="shared" si="0"/>
        <v>44.128316927503647</v>
      </c>
      <c r="BS29" s="42">
        <f t="shared" si="0"/>
        <v>12.210762411910537</v>
      </c>
      <c r="BU29" s="42">
        <f t="shared" si="7"/>
        <v>93.446330267610392</v>
      </c>
      <c r="CC29" s="119"/>
      <c r="CD29" s="118">
        <f t="shared" si="8"/>
        <v>0</v>
      </c>
    </row>
    <row r="30" spans="1:82" s="1" customFormat="1">
      <c r="A30" s="38" t="s">
        <v>208</v>
      </c>
      <c r="B30" s="38" t="s">
        <v>226</v>
      </c>
      <c r="C30" s="38" t="s">
        <v>210</v>
      </c>
      <c r="D30" s="38">
        <v>48</v>
      </c>
      <c r="E30" s="38">
        <v>1400</v>
      </c>
      <c r="F30" s="38">
        <v>1</v>
      </c>
      <c r="G30" s="38">
        <f t="shared" si="1"/>
        <v>1673</v>
      </c>
      <c r="H30" s="75">
        <f t="shared" si="2"/>
        <v>5.977286312014345E-4</v>
      </c>
      <c r="I30" s="75">
        <f t="shared" si="3"/>
        <v>5.1020408163265302E-7</v>
      </c>
      <c r="J30" s="13">
        <v>0.75</v>
      </c>
      <c r="K30" s="13">
        <v>0.1</v>
      </c>
      <c r="L30" s="40">
        <v>0.55562498082696143</v>
      </c>
      <c r="M30" s="40">
        <v>6.6229660172142197E-3</v>
      </c>
      <c r="N30" s="40">
        <v>0.19426880438810859</v>
      </c>
      <c r="O30" s="40">
        <v>1.9071045013213887E-3</v>
      </c>
      <c r="P30" s="13">
        <v>-0.73</v>
      </c>
      <c r="Q30" s="77">
        <v>5.57</v>
      </c>
      <c r="R30" s="13">
        <v>0</v>
      </c>
      <c r="S30" s="78">
        <v>26640</v>
      </c>
      <c r="T30" s="78">
        <v>885</v>
      </c>
      <c r="U30" s="13">
        <f t="shared" si="4"/>
        <v>4.4255342204982631</v>
      </c>
      <c r="V30" s="40">
        <f t="shared" si="5"/>
        <v>1.4417792792792794E-2</v>
      </c>
      <c r="X30" s="13">
        <v>60.424404823802334</v>
      </c>
      <c r="Y30" s="40">
        <v>2.8210115135819874E-2</v>
      </c>
      <c r="Z30" s="13">
        <v>15.101174035240506</v>
      </c>
      <c r="AA30" s="13">
        <v>6.2422187439994294</v>
      </c>
      <c r="AB30" s="79"/>
      <c r="AC30" s="40">
        <v>6.1555145931812695E-2</v>
      </c>
      <c r="AD30" s="40"/>
      <c r="AE30" s="13">
        <v>7.5692103029773001</v>
      </c>
      <c r="AF30" s="13">
        <v>2.1099453006460314</v>
      </c>
      <c r="AG30" s="13">
        <v>1.9161366297409339</v>
      </c>
      <c r="AH30" s="40">
        <v>3.4042443334452756E-2</v>
      </c>
      <c r="AI30" s="13">
        <v>6.513102459191364</v>
      </c>
      <c r="AJ30" s="13">
        <v>99.999999999999986</v>
      </c>
      <c r="AL30" s="13">
        <v>0.78213276046188018</v>
      </c>
      <c r="AM30" s="40">
        <v>0.30279922742752058</v>
      </c>
      <c r="AN30" s="13">
        <v>2.1640918943707046</v>
      </c>
      <c r="AO30" s="14">
        <v>2.1640918943707055</v>
      </c>
      <c r="AP30" s="14"/>
      <c r="AQ30" s="13">
        <v>4.2016686089202731</v>
      </c>
      <c r="AR30" s="40">
        <v>9.5000000000000001E-2</v>
      </c>
      <c r="AS30" s="40">
        <v>0.55562498082696143</v>
      </c>
      <c r="AT30" s="40">
        <v>0.19426880438810859</v>
      </c>
      <c r="AW30" s="42">
        <f>(12900/((LN(497700/S30))+(0.85*(AN30-1))+3.8))-273</f>
        <v>1398.620678598166</v>
      </c>
      <c r="AX30" s="42">
        <f>(12900/((LN(497700/S30))+(0.85*(AO30-1))+3.8))-273</f>
        <v>1398.620678598166</v>
      </c>
      <c r="AY30" s="42">
        <f>(10108/((LN(497700/S30))+(1.16*(AN30-1))+1.48))-273</f>
        <v>1482.4919185863125</v>
      </c>
      <c r="AZ30" s="42">
        <f>(10108/((LN(497700/S30))+(1.16*(AO30-1))+1.48))-273</f>
        <v>1482.4919185863125</v>
      </c>
      <c r="BA30" s="42">
        <f>((LN(S30))-4.29+(1.35*(LN(AQ30))))/0.0056</f>
        <v>1399.6552617614711</v>
      </c>
      <c r="BB30" s="42">
        <f>(4338.8/((4.322*AR30)+6.456-LOG(S30)))-273</f>
        <v>1504.4276345645924</v>
      </c>
      <c r="BC30" s="42">
        <f>((LN(S30))-3.313+(1.35*(LN(AQ30))))/0.0065</f>
        <v>1356.1645332098831</v>
      </c>
      <c r="BD30" s="42">
        <f>(12288/(18.99-(1.069*(LN(AQ30)))-(LN(S30))))-273</f>
        <v>1418.3270581181789</v>
      </c>
      <c r="BE30" s="42">
        <f>(11113/(14.297+(0.964*AN30)-(LN(S30))))-273</f>
        <v>1521.4408614917588</v>
      </c>
      <c r="BF30" s="42">
        <f>(11113/(14.297+(0.964*AO30)-(LN(S30))))-273</f>
        <v>1521.4408614917588</v>
      </c>
      <c r="BG30" s="42">
        <f>(5790/(0.96-(1.28*J30)+(12.39*AS30)+(0.83*AT30)+(2.06*J30*AS30)-LOG(S30)))-273</f>
        <v>1391.5856973785803</v>
      </c>
      <c r="BI30" s="42">
        <f t="shared" si="6"/>
        <v>1.3793214018339768</v>
      </c>
      <c r="BJ30" s="42">
        <f t="shared" si="6"/>
        <v>1.3793214018339768</v>
      </c>
      <c r="BK30" s="42">
        <f t="shared" si="6"/>
        <v>-82.491918586312522</v>
      </c>
      <c r="BL30" s="42">
        <f t="shared" si="6"/>
        <v>-82.491918586312522</v>
      </c>
      <c r="BM30" s="42">
        <f t="shared" si="6"/>
        <v>0.34473823852886198</v>
      </c>
      <c r="BN30" s="42">
        <f t="shared" si="6"/>
        <v>-104.42763456459238</v>
      </c>
      <c r="BO30" s="42">
        <f t="shared" si="6"/>
        <v>43.835466790116925</v>
      </c>
      <c r="BP30" s="42">
        <f t="shared" si="6"/>
        <v>-18.327058118178911</v>
      </c>
      <c r="BQ30" s="42">
        <f t="shared" si="6"/>
        <v>-121.44086149175882</v>
      </c>
      <c r="BR30" s="42">
        <f t="shared" si="6"/>
        <v>-121.44086149175882</v>
      </c>
      <c r="BS30" s="42">
        <f t="shared" si="6"/>
        <v>8.4143026214196652</v>
      </c>
      <c r="BU30" s="42">
        <f t="shared" si="7"/>
        <v>-7.0349812195856885</v>
      </c>
      <c r="CC30" s="119"/>
      <c r="CD30" s="118">
        <f t="shared" si="8"/>
        <v>0</v>
      </c>
    </row>
    <row r="31" spans="1:82" s="1" customFormat="1">
      <c r="A31" s="38" t="s">
        <v>208</v>
      </c>
      <c r="B31" s="38" t="s">
        <v>227</v>
      </c>
      <c r="C31" s="38" t="s">
        <v>210</v>
      </c>
      <c r="D31" s="38">
        <v>48</v>
      </c>
      <c r="E31" s="38">
        <v>1400</v>
      </c>
      <c r="F31" s="38">
        <v>1</v>
      </c>
      <c r="G31" s="38">
        <f t="shared" si="1"/>
        <v>1673</v>
      </c>
      <c r="H31" s="75">
        <f t="shared" si="2"/>
        <v>5.977286312014345E-4</v>
      </c>
      <c r="I31" s="75">
        <f t="shared" si="3"/>
        <v>5.1020408163265302E-7</v>
      </c>
      <c r="J31" s="13">
        <v>0.75</v>
      </c>
      <c r="K31" s="13">
        <v>0.1</v>
      </c>
      <c r="L31" s="80">
        <v>0.52132211839446696</v>
      </c>
      <c r="M31" s="40">
        <v>5.5637634715113562E-3</v>
      </c>
      <c r="N31" s="40">
        <v>0.35353527017671726</v>
      </c>
      <c r="O31" s="40">
        <v>2.9761726356462934E-3</v>
      </c>
      <c r="P31" s="13">
        <v>-0.73</v>
      </c>
      <c r="Q31" s="77">
        <v>5.57</v>
      </c>
      <c r="R31" s="13">
        <v>0</v>
      </c>
      <c r="S31" s="81">
        <v>9795</v>
      </c>
      <c r="T31" s="78">
        <v>460</v>
      </c>
      <c r="U31" s="13">
        <f t="shared" si="4"/>
        <v>3.9910044403307552</v>
      </c>
      <c r="V31" s="40">
        <f t="shared" si="5"/>
        <v>2.0381827462991324E-2</v>
      </c>
      <c r="X31" s="13">
        <v>67.432246783401936</v>
      </c>
      <c r="Y31" s="40">
        <v>2.1289820507162476E-2</v>
      </c>
      <c r="Z31" s="13">
        <v>11.558866650825237</v>
      </c>
      <c r="AA31" s="13">
        <v>0.79580977165578404</v>
      </c>
      <c r="AB31" s="79"/>
      <c r="AC31" s="40">
        <v>0.14583403802447265</v>
      </c>
      <c r="AD31" s="40"/>
      <c r="AE31" s="13">
        <v>0.18044485603350949</v>
      </c>
      <c r="AF31" s="13">
        <v>3.0810653752441097</v>
      </c>
      <c r="AG31" s="13">
        <v>3.4700132444249734</v>
      </c>
      <c r="AH31" s="40">
        <v>3.6501830408930395E-2</v>
      </c>
      <c r="AI31" s="13">
        <v>13.27792762947387</v>
      </c>
      <c r="AJ31" s="13">
        <v>99.999999999999972</v>
      </c>
      <c r="AL31" s="13">
        <v>1.2628757798199579</v>
      </c>
      <c r="AM31" s="40">
        <v>2.063235815365512E-2</v>
      </c>
      <c r="AN31" s="13">
        <v>1.092130791775729</v>
      </c>
      <c r="AO31" s="14">
        <v>1.0921307917757292</v>
      </c>
      <c r="AP31" s="14"/>
      <c r="AQ31" s="13">
        <v>13.110622581285115</v>
      </c>
      <c r="AR31" s="40">
        <v>-2.1000000000000001E-2</v>
      </c>
      <c r="AS31" s="80">
        <v>0.52132211839446696</v>
      </c>
      <c r="AT31" s="40">
        <v>0.35353527017671726</v>
      </c>
      <c r="AW31" s="42">
        <f>(12900/((LN(497700/S31))+(0.85*(AN31-1))+3.8))-273</f>
        <v>1379.4825152161961</v>
      </c>
      <c r="AX31" s="42">
        <f>(12900/((LN(497700/S31))+(0.85*(AO31-1))+3.8))-273</f>
        <v>1379.4825152161961</v>
      </c>
      <c r="AY31" s="42">
        <f>(10108/((LN(497700/S31))+(1.16*(AN31-1))+1.48))-273</f>
        <v>1559.8205291336874</v>
      </c>
      <c r="AZ31" s="42">
        <f>(10108/((LN(497700/S31))+(1.16*(AO31-1))+1.48))-273</f>
        <v>1559.8205291336867</v>
      </c>
      <c r="BA31" s="42">
        <f>((LN(S31))-4.29+(1.35*(LN(AQ31))))/0.0056</f>
        <v>1495.3121591168715</v>
      </c>
      <c r="BB31" s="42">
        <f>(4338.8/((4.322*AR31)+6.456-LOG(S31)))-273</f>
        <v>1554.4528983595189</v>
      </c>
      <c r="BC31" s="42">
        <f>((LN(S31))-3.313+(1.35*(LN(AQ31))))/0.0065</f>
        <v>1438.5766293929969</v>
      </c>
      <c r="BD31" s="42">
        <f>(12288/(18.99-(1.069*(LN(AQ31)))-(LN(S31))))-273</f>
        <v>1470.1311023068404</v>
      </c>
      <c r="BE31" s="42">
        <f>(11113/(14.297+(0.964*AN31)-(LN(S31))))-273</f>
        <v>1531.0037495260551</v>
      </c>
      <c r="BF31" s="42">
        <f>(11113/(14.297+(0.964*AO31)-(LN(S31))))-273</f>
        <v>1531.0037495260551</v>
      </c>
      <c r="BG31" s="42">
        <f>(5790/(0.96-(1.28*J31)+(12.39*AS31)+(0.83*AT31)+(2.06*J31*AS31)-LOG(S31)))-273</f>
        <v>1350.1884138450073</v>
      </c>
      <c r="BI31" s="42">
        <f t="shared" si="6"/>
        <v>20.517484783803866</v>
      </c>
      <c r="BJ31" s="42">
        <f t="shared" si="6"/>
        <v>20.517484783803866</v>
      </c>
      <c r="BK31" s="42">
        <f t="shared" si="6"/>
        <v>-159.82052913368739</v>
      </c>
      <c r="BL31" s="42">
        <f t="shared" si="6"/>
        <v>-159.8205291336867</v>
      </c>
      <c r="BM31" s="42">
        <f t="shared" si="6"/>
        <v>-95.312159116871499</v>
      </c>
      <c r="BN31" s="42">
        <f t="shared" si="6"/>
        <v>-154.45289835951894</v>
      </c>
      <c r="BO31" s="42">
        <f t="shared" si="6"/>
        <v>-38.576629392996892</v>
      </c>
      <c r="BP31" s="42">
        <f t="shared" si="6"/>
        <v>-70.131102306840376</v>
      </c>
      <c r="BQ31" s="42">
        <f t="shared" si="6"/>
        <v>-131.00374952605512</v>
      </c>
      <c r="BR31" s="42">
        <f t="shared" si="6"/>
        <v>-131.00374952605512</v>
      </c>
      <c r="BS31" s="42">
        <f t="shared" si="6"/>
        <v>49.81158615499271</v>
      </c>
      <c r="BU31" s="42">
        <f t="shared" si="7"/>
        <v>-29.294101371188844</v>
      </c>
      <c r="CC31" s="119"/>
      <c r="CD31" s="118">
        <f t="shared" si="8"/>
        <v>0</v>
      </c>
    </row>
    <row r="32" spans="1:82" s="1" customFormat="1">
      <c r="A32" s="38" t="s">
        <v>208</v>
      </c>
      <c r="B32" s="38" t="s">
        <v>228</v>
      </c>
      <c r="C32" s="38" t="s">
        <v>210</v>
      </c>
      <c r="D32" s="38">
        <v>48</v>
      </c>
      <c r="E32" s="38">
        <v>1400</v>
      </c>
      <c r="F32" s="38">
        <v>1</v>
      </c>
      <c r="G32" s="38">
        <f t="shared" si="1"/>
        <v>1673</v>
      </c>
      <c r="H32" s="75">
        <f t="shared" si="2"/>
        <v>5.977286312014345E-4</v>
      </c>
      <c r="I32" s="75">
        <f t="shared" si="3"/>
        <v>5.1020408163265302E-7</v>
      </c>
      <c r="J32" s="76">
        <v>0.8</v>
      </c>
      <c r="K32" s="13">
        <v>0.1</v>
      </c>
      <c r="L32" s="40">
        <v>0.53821478569628112</v>
      </c>
      <c r="M32" s="40">
        <v>7.2678697230647744E-3</v>
      </c>
      <c r="N32" s="40">
        <v>0.16744303862051049</v>
      </c>
      <c r="O32" s="40">
        <v>1.8895070400355885E-3</v>
      </c>
      <c r="P32" s="13">
        <v>-0.73</v>
      </c>
      <c r="Q32" s="77">
        <v>5.57</v>
      </c>
      <c r="R32" s="13">
        <v>0</v>
      </c>
      <c r="S32" s="78">
        <v>12940</v>
      </c>
      <c r="T32" s="81">
        <v>320</v>
      </c>
      <c r="U32" s="13">
        <f t="shared" si="4"/>
        <v>4.1119342763326818</v>
      </c>
      <c r="V32" s="40">
        <f t="shared" si="5"/>
        <v>1.0732612055641421E-2</v>
      </c>
      <c r="X32" s="13">
        <v>66.258685751384121</v>
      </c>
      <c r="Y32" s="40">
        <v>0.23868834839919031</v>
      </c>
      <c r="Z32" s="13">
        <v>16.690836312679778</v>
      </c>
      <c r="AA32" s="13">
        <v>1.6541968781444636</v>
      </c>
      <c r="AB32" s="40">
        <v>8.1549151694011238E-2</v>
      </c>
      <c r="AC32" s="80">
        <v>2.08</v>
      </c>
      <c r="AD32" s="40"/>
      <c r="AE32" s="13">
        <v>3.8738067996296</v>
      </c>
      <c r="AF32" s="13">
        <v>3.0902563965376753</v>
      </c>
      <c r="AG32" s="13">
        <v>2.7029143087899055</v>
      </c>
      <c r="AH32" s="40">
        <v>0.11019809514662407</v>
      </c>
      <c r="AI32" s="13">
        <v>5.2905012161489795</v>
      </c>
      <c r="AJ32" s="13">
        <v>99.999999999999972</v>
      </c>
      <c r="AL32" s="13">
        <v>1.1088077410868913</v>
      </c>
      <c r="AM32" s="40">
        <v>3.7668091018668269E-2</v>
      </c>
      <c r="AN32" s="13">
        <v>1.3929205882997275</v>
      </c>
      <c r="AO32" s="14">
        <v>1.4165024160841051</v>
      </c>
      <c r="AP32" s="14"/>
      <c r="AQ32" s="13">
        <v>8.4423399174008154</v>
      </c>
      <c r="AR32" s="40">
        <v>2.4127498304108225E-2</v>
      </c>
      <c r="AS32" s="40">
        <v>0.53821478569628112</v>
      </c>
      <c r="AT32" s="40">
        <v>0.16744303862051049</v>
      </c>
      <c r="AW32" s="42">
        <f>(12900/((LN(497700/S32))+(0.85*(AN32-1))+3.8))-273</f>
        <v>1384.3187259435938</v>
      </c>
      <c r="AX32" s="42">
        <f>(12900/((LN(497700/S32))+(0.85*(AO32-1))+3.8))-273</f>
        <v>1380.0617441607251</v>
      </c>
      <c r="AY32" s="42">
        <f>(10108/((LN(497700/S32))+(1.16*(AN32-1))+1.48))-273</f>
        <v>1536.6980798789314</v>
      </c>
      <c r="AZ32" s="42">
        <f>(10108/((LN(497700/S32))+(1.16*(AO32-1))+1.48))-273</f>
        <v>1527.8782401050512</v>
      </c>
      <c r="BA32" s="42">
        <f>((LN(S32))-4.29+(1.35*(LN(AQ32))))/0.0056</f>
        <v>1438.9248051232651</v>
      </c>
      <c r="BB32" s="42">
        <f>(4338.8/((4.322*AR32)+6.456-LOG(S32)))-273</f>
        <v>1499.1360368823625</v>
      </c>
      <c r="BC32" s="42">
        <f>((LN(S32))-3.313+(1.35*(LN(AQ32))))/0.0065</f>
        <v>1389.9967551831207</v>
      </c>
      <c r="BD32" s="42">
        <f>(12288/(18.99-(1.069*(LN(AQ32)))-(LN(S32))))-273</f>
        <v>1423.8937338435101</v>
      </c>
      <c r="BE32" s="42">
        <f>(11113/(14.297+(0.964*AN32)-(LN(S32))))-273</f>
        <v>1527.6393084039012</v>
      </c>
      <c r="BF32" s="42">
        <f>(11113/(14.297+(0.964*AO32)-(LN(S32))))-273</f>
        <v>1521.0311584251353</v>
      </c>
      <c r="BG32" s="42">
        <f>(5790/(0.96-(1.28*J32)+(12.39*AS32)+(0.83*AT32)+(2.06*J32*AS32)-LOG(S32)))-273</f>
        <v>1372.5863889210207</v>
      </c>
      <c r="BI32" s="42">
        <f t="shared" si="6"/>
        <v>15.68127405640621</v>
      </c>
      <c r="BJ32" s="42">
        <f t="shared" si="6"/>
        <v>19.938255839274916</v>
      </c>
      <c r="BK32" s="42">
        <f t="shared" si="6"/>
        <v>-136.69807987893137</v>
      </c>
      <c r="BL32" s="42">
        <f t="shared" si="6"/>
        <v>-127.87824010505119</v>
      </c>
      <c r="BM32" s="42">
        <f t="shared" si="6"/>
        <v>-38.92480512326506</v>
      </c>
      <c r="BN32" s="42">
        <f t="shared" si="6"/>
        <v>-99.136036882362532</v>
      </c>
      <c r="BO32" s="42">
        <f t="shared" si="6"/>
        <v>10.00324481687926</v>
      </c>
      <c r="BP32" s="42">
        <f t="shared" si="6"/>
        <v>-23.893733843510063</v>
      </c>
      <c r="BQ32" s="42">
        <f t="shared" si="6"/>
        <v>-127.63930840390117</v>
      </c>
      <c r="BR32" s="42">
        <f t="shared" si="6"/>
        <v>-121.03115842513535</v>
      </c>
      <c r="BS32" s="42">
        <f t="shared" si="6"/>
        <v>27.413611078979329</v>
      </c>
      <c r="BU32" s="42">
        <f t="shared" si="7"/>
        <v>-7.4753552397044132</v>
      </c>
      <c r="CC32" s="119"/>
      <c r="CD32" s="118">
        <f t="shared" si="8"/>
        <v>6.6081499787658231</v>
      </c>
    </row>
    <row r="33" spans="1:82" s="1" customFormat="1">
      <c r="A33" s="38" t="s">
        <v>208</v>
      </c>
      <c r="B33" s="38" t="s">
        <v>229</v>
      </c>
      <c r="C33" s="38" t="s">
        <v>210</v>
      </c>
      <c r="D33" s="38">
        <v>48</v>
      </c>
      <c r="E33" s="38">
        <v>1400</v>
      </c>
      <c r="F33" s="38">
        <v>1</v>
      </c>
      <c r="G33" s="38">
        <f t="shared" si="1"/>
        <v>1673</v>
      </c>
      <c r="H33" s="75">
        <f t="shared" si="2"/>
        <v>5.977286312014345E-4</v>
      </c>
      <c r="I33" s="75">
        <f t="shared" si="3"/>
        <v>5.1020408163265302E-7</v>
      </c>
      <c r="J33" s="76">
        <v>0.8</v>
      </c>
      <c r="K33" s="13">
        <v>0.1</v>
      </c>
      <c r="L33" s="40">
        <v>0.53628706306211871</v>
      </c>
      <c r="M33" s="40">
        <v>5.036341626643041E-3</v>
      </c>
      <c r="N33" s="40">
        <v>0.17236360697546962</v>
      </c>
      <c r="O33" s="40">
        <v>1.4683067880811114E-3</v>
      </c>
      <c r="P33" s="13">
        <v>-0.73</v>
      </c>
      <c r="Q33" s="77">
        <v>5.57</v>
      </c>
      <c r="R33" s="13">
        <v>0</v>
      </c>
      <c r="S33" s="81">
        <v>11640</v>
      </c>
      <c r="T33" s="81">
        <v>530</v>
      </c>
      <c r="U33" s="13">
        <f t="shared" si="4"/>
        <v>4.0659529803138694</v>
      </c>
      <c r="V33" s="40">
        <f t="shared" si="5"/>
        <v>1.9761168384879724E-2</v>
      </c>
      <c r="X33" s="13">
        <v>67.160600929987453</v>
      </c>
      <c r="Y33" s="40">
        <v>0.35899555364356905</v>
      </c>
      <c r="Z33" s="13">
        <v>15.557610608387998</v>
      </c>
      <c r="AA33" s="13">
        <v>1.6328704301324715</v>
      </c>
      <c r="AB33" s="40">
        <v>5.9920238747944207E-2</v>
      </c>
      <c r="AC33" s="80">
        <v>2.9220000000000002</v>
      </c>
      <c r="AD33" s="40"/>
      <c r="AE33" s="13">
        <v>2.8854999527481349</v>
      </c>
      <c r="AF33" s="13">
        <v>2.7932897239812893</v>
      </c>
      <c r="AG33" s="13">
        <v>3.0405822892902092</v>
      </c>
      <c r="AH33" s="40">
        <v>0.11544367553750509</v>
      </c>
      <c r="AI33" s="13">
        <v>5.4727151389789039</v>
      </c>
      <c r="AJ33" s="13">
        <v>99.999999999999972</v>
      </c>
      <c r="AL33" s="13">
        <v>1.1846233274919973</v>
      </c>
      <c r="AM33" s="40">
        <v>4.3708404917225697E-2</v>
      </c>
      <c r="AN33" s="13">
        <v>1.2758544079449394</v>
      </c>
      <c r="AO33" s="14">
        <v>1.2968726507993649</v>
      </c>
      <c r="AP33" s="14"/>
      <c r="AQ33" s="13">
        <v>8.6492814336981265</v>
      </c>
      <c r="AR33" s="40">
        <v>-1.2511068122274996E-2</v>
      </c>
      <c r="AS33" s="40">
        <v>0.53628706306211871</v>
      </c>
      <c r="AT33" s="40">
        <v>0.17236360697546962</v>
      </c>
      <c r="AW33" s="42">
        <f>(12900/((LN(497700/S33))+(0.85*(AN33-1))+3.8))-273</f>
        <v>1382.9636025925838</v>
      </c>
      <c r="AX33" s="42">
        <f>(12900/((LN(497700/S33))+(0.85*(AO33-1))+3.8))-273</f>
        <v>1379.1745351779812</v>
      </c>
      <c r="AY33" s="42">
        <f>(10108/((LN(497700/S33))+(1.16*(AN33-1))+1.48))-273</f>
        <v>1546.4447156005663</v>
      </c>
      <c r="AZ33" s="42">
        <f>(10108/((LN(497700/S33))+(1.16*(AO33-1))+1.48))-273</f>
        <v>1538.4947526255366</v>
      </c>
      <c r="BA33" s="42">
        <f>((LN(S33))-4.29+(1.35*(LN(AQ33))))/0.0056</f>
        <v>1425.8563667348897</v>
      </c>
      <c r="BB33" s="42">
        <f>(4338.8/((4.322*AR33)+6.456-LOG(S33)))-273</f>
        <v>1584.3835409181831</v>
      </c>
      <c r="BC33" s="42">
        <f>((LN(S33))-3.313+(1.35*(LN(AQ33))))/0.0065</f>
        <v>1378.7377928792894</v>
      </c>
      <c r="BD33" s="42">
        <f>(12288/(18.99-(1.069*(LN(AQ33)))-(LN(S33))))-273</f>
        <v>1405.3548778483087</v>
      </c>
      <c r="BE33" s="42">
        <f>(11113/(14.297+(0.964*AN33)-(LN(S33))))-273</f>
        <v>1529.6768980851723</v>
      </c>
      <c r="BF33" s="42">
        <f>(11113/(14.297+(0.964*AO33)-(LN(S33))))-273</f>
        <v>1523.7714499907138</v>
      </c>
      <c r="BG33" s="42">
        <f>(5790/(0.96-(1.28*J33)+(12.39*AS33)+(0.83*AT33)+(2.06*J33*AS33)-LOG(S33)))-273</f>
        <v>1361.897416892476</v>
      </c>
      <c r="BI33" s="42">
        <f t="shared" si="6"/>
        <v>17.036397407416189</v>
      </c>
      <c r="BJ33" s="42">
        <f t="shared" si="6"/>
        <v>20.82546482201883</v>
      </c>
      <c r="BK33" s="42">
        <f t="shared" si="6"/>
        <v>-146.44471560056627</v>
      </c>
      <c r="BL33" s="42">
        <f t="shared" si="6"/>
        <v>-138.49475262553665</v>
      </c>
      <c r="BM33" s="42">
        <f t="shared" si="6"/>
        <v>-25.856366734889662</v>
      </c>
      <c r="BN33" s="42">
        <f t="shared" si="6"/>
        <v>-184.38354091818314</v>
      </c>
      <c r="BO33" s="42">
        <f t="shared" si="6"/>
        <v>21.262207120710627</v>
      </c>
      <c r="BP33" s="42">
        <f t="shared" si="6"/>
        <v>-5.3548778483086608</v>
      </c>
      <c r="BQ33" s="42">
        <f t="shared" si="6"/>
        <v>-129.6768980851723</v>
      </c>
      <c r="BR33" s="42">
        <f t="shared" si="6"/>
        <v>-123.77144999071379</v>
      </c>
      <c r="BS33" s="42">
        <f t="shared" si="6"/>
        <v>38.102583107523969</v>
      </c>
      <c r="BU33" s="42">
        <f t="shared" si="7"/>
        <v>-17.277118285505139</v>
      </c>
      <c r="CC33" s="119"/>
      <c r="CD33" s="118">
        <f t="shared" si="8"/>
        <v>5.9054480944585066</v>
      </c>
    </row>
    <row r="34" spans="1:82" s="1" customFormat="1">
      <c r="A34" s="38" t="s">
        <v>208</v>
      </c>
      <c r="B34" s="38" t="s">
        <v>230</v>
      </c>
      <c r="C34" s="38" t="s">
        <v>210</v>
      </c>
      <c r="D34" s="38">
        <v>48</v>
      </c>
      <c r="E34" s="38">
        <v>1400</v>
      </c>
      <c r="F34" s="38">
        <v>1</v>
      </c>
      <c r="G34" s="38">
        <f t="shared" si="1"/>
        <v>1673</v>
      </c>
      <c r="H34" s="75">
        <f t="shared" si="2"/>
        <v>5.977286312014345E-4</v>
      </c>
      <c r="I34" s="75">
        <f t="shared" si="3"/>
        <v>5.1020408163265302E-7</v>
      </c>
      <c r="J34" s="76">
        <v>1</v>
      </c>
      <c r="K34" s="13">
        <v>0.1</v>
      </c>
      <c r="L34" s="40">
        <v>0.57185342702439201</v>
      </c>
      <c r="M34" s="40">
        <v>1.2999999999999999E-2</v>
      </c>
      <c r="N34" s="40">
        <v>0</v>
      </c>
      <c r="O34" s="40">
        <v>0</v>
      </c>
      <c r="P34" s="83">
        <v>8</v>
      </c>
      <c r="Q34" s="77"/>
      <c r="R34" s="13">
        <v>0</v>
      </c>
      <c r="S34" s="81">
        <v>32750</v>
      </c>
      <c r="T34" s="81">
        <v>1500</v>
      </c>
      <c r="U34" s="13">
        <f t="shared" si="4"/>
        <v>4.5152113043278019</v>
      </c>
      <c r="V34" s="40">
        <f t="shared" si="5"/>
        <v>1.9877862595419848E-2</v>
      </c>
      <c r="X34" s="13">
        <v>58.905952543379343</v>
      </c>
      <c r="Y34" s="40">
        <v>4.4526527428750136E-2</v>
      </c>
      <c r="Z34" s="13">
        <v>14.507458070464669</v>
      </c>
      <c r="AA34" s="13">
        <v>14.047641128650156</v>
      </c>
      <c r="AB34" s="13"/>
      <c r="AC34" s="40">
        <v>5.9798331141349491E-2</v>
      </c>
      <c r="AD34" s="13"/>
      <c r="AE34" s="13">
        <v>12.046380545708145</v>
      </c>
      <c r="AF34" s="13">
        <v>0.2683454574872336</v>
      </c>
      <c r="AG34" s="13">
        <v>9.0681069046064572E-2</v>
      </c>
      <c r="AH34" s="40">
        <v>3.3576038643838159E-2</v>
      </c>
      <c r="AI34" s="13">
        <v>0</v>
      </c>
      <c r="AJ34" s="13">
        <v>100.00435971194956</v>
      </c>
      <c r="AL34" s="13">
        <v>0.64642401986313058</v>
      </c>
      <c r="AM34" s="40">
        <v>0.63</v>
      </c>
      <c r="AN34" s="14">
        <v>2.9045664409933916</v>
      </c>
      <c r="AO34" s="14">
        <v>2.9045664409933916</v>
      </c>
      <c r="AP34" s="14"/>
      <c r="AQ34" s="13">
        <v>2.471095650504294</v>
      </c>
      <c r="AR34" s="40">
        <v>0.16700000000000001</v>
      </c>
      <c r="AS34" s="40">
        <v>0.57185342702439201</v>
      </c>
      <c r="AT34" s="40">
        <v>0</v>
      </c>
      <c r="AW34" s="42">
        <f>(12900/((LN(497700/S34))+(0.85*(AN34-1))+3.8))-273</f>
        <v>1311.771257578019</v>
      </c>
      <c r="AX34" s="42">
        <f>(12900/((LN(497700/S34))+(0.85*(AO34-1))+3.8))-273</f>
        <v>1311.771257578019</v>
      </c>
      <c r="AY34" s="42">
        <f>(10108/((LN(497700/S34))+(1.16*(AN34-1))+1.48))-273</f>
        <v>1303.8147467550848</v>
      </c>
      <c r="AZ34" s="42">
        <f>(10108/((LN(497700/S34))+(1.16*(AO34-1))+1.48))-273</f>
        <v>1303.8147467550848</v>
      </c>
      <c r="BA34" s="42">
        <f>((LN(S34))-4.29+(1.35*(LN(AQ34))))/0.0056</f>
        <v>1308.5627587445679</v>
      </c>
      <c r="BB34" s="42">
        <f>(4338.8/((4.322*AR34)+6.456-LOG(S34)))-273</f>
        <v>1356.5578718399395</v>
      </c>
      <c r="BC34" s="42">
        <f>((LN(S34))-3.313+(1.35*(LN(AQ34))))/0.0065</f>
        <v>1277.6848383030122</v>
      </c>
      <c r="BD34" s="42">
        <f>(12288/(18.99-(1.069*(LN(AQ34)))-(LN(S34))))-273</f>
        <v>1338.2750501924713</v>
      </c>
      <c r="BE34" s="42">
        <f>(11113/(14.297+(0.964*AN34)-(LN(S34))))-273</f>
        <v>1385.5716074213203</v>
      </c>
      <c r="BF34" s="42">
        <f>(11113/(14.297+(0.964*AO34)-(LN(S34))))-273</f>
        <v>1385.5716074213203</v>
      </c>
      <c r="BG34" s="42">
        <f>(5790/(0.96-(1.28*J34)+(12.39*AS34)+(0.83*AT34)+(2.06*J34*AS34)-LOG(S34)))-273</f>
        <v>1415.9966629571109</v>
      </c>
      <c r="BI34" s="42">
        <f t="shared" si="6"/>
        <v>88.228742421980996</v>
      </c>
      <c r="BJ34" s="42">
        <f t="shared" si="6"/>
        <v>88.228742421980996</v>
      </c>
      <c r="BK34" s="42">
        <f t="shared" si="6"/>
        <v>96.185253244915202</v>
      </c>
      <c r="BL34" s="42">
        <f t="shared" si="6"/>
        <v>96.185253244915202</v>
      </c>
      <c r="BM34" s="42">
        <f t="shared" si="6"/>
        <v>91.437241255432127</v>
      </c>
      <c r="BN34" s="42">
        <f t="shared" si="6"/>
        <v>43.44212816006052</v>
      </c>
      <c r="BO34" s="42">
        <f t="shared" si="6"/>
        <v>122.31516169698784</v>
      </c>
      <c r="BP34" s="42">
        <f t="shared" si="6"/>
        <v>61.724949807528674</v>
      </c>
      <c r="BQ34" s="42">
        <f t="shared" si="6"/>
        <v>14.428392578679677</v>
      </c>
      <c r="BR34" s="42">
        <f t="shared" si="6"/>
        <v>14.428392578679677</v>
      </c>
      <c r="BS34" s="42">
        <f t="shared" si="6"/>
        <v>-15.996662957110857</v>
      </c>
      <c r="BU34" s="42">
        <f t="shared" si="7"/>
        <v>104.22540537909185</v>
      </c>
      <c r="CC34" s="119"/>
      <c r="CD34" s="118">
        <f t="shared" si="8"/>
        <v>0</v>
      </c>
    </row>
    <row r="35" spans="1:82" s="1" customFormat="1">
      <c r="A35" s="38" t="s">
        <v>208</v>
      </c>
      <c r="B35" s="38" t="s">
        <v>231</v>
      </c>
      <c r="C35" s="38" t="s">
        <v>210</v>
      </c>
      <c r="D35" s="38">
        <v>48</v>
      </c>
      <c r="E35" s="38">
        <v>1400</v>
      </c>
      <c r="F35" s="38">
        <v>1</v>
      </c>
      <c r="G35" s="38">
        <f t="shared" si="1"/>
        <v>1673</v>
      </c>
      <c r="H35" s="75">
        <f t="shared" si="2"/>
        <v>5.977286312014345E-4</v>
      </c>
      <c r="I35" s="75">
        <f t="shared" si="3"/>
        <v>5.1020408163265302E-7</v>
      </c>
      <c r="J35" s="76">
        <v>1</v>
      </c>
      <c r="K35" s="13">
        <v>0.1</v>
      </c>
      <c r="L35" s="40">
        <v>0.56630855943672576</v>
      </c>
      <c r="M35" s="40">
        <v>1.0999999999999999E-2</v>
      </c>
      <c r="N35" s="40">
        <v>4.4999999999999998E-2</v>
      </c>
      <c r="O35" s="40">
        <v>1E-3</v>
      </c>
      <c r="P35" s="83">
        <v>8</v>
      </c>
      <c r="Q35" s="77"/>
      <c r="R35" s="13">
        <v>0</v>
      </c>
      <c r="S35" s="81">
        <v>30690</v>
      </c>
      <c r="T35" s="81">
        <v>3370</v>
      </c>
      <c r="U35" s="13">
        <f t="shared" si="4"/>
        <v>4.4869968884318228</v>
      </c>
      <c r="V35" s="40">
        <f t="shared" si="5"/>
        <v>4.7656565656565661E-2</v>
      </c>
      <c r="X35" s="13">
        <v>59.872813107078642</v>
      </c>
      <c r="Y35" s="40">
        <v>8.6926256071206798E-2</v>
      </c>
      <c r="Z35" s="13">
        <v>14.130573942986675</v>
      </c>
      <c r="AA35" s="13">
        <v>13.436508195903796</v>
      </c>
      <c r="AB35" s="13"/>
      <c r="AC35" s="40">
        <v>0.15821591857757328</v>
      </c>
      <c r="AD35" s="13"/>
      <c r="AE35" s="13">
        <v>9.6972927125542778</v>
      </c>
      <c r="AF35" s="13">
        <v>0.59404074712228583</v>
      </c>
      <c r="AG35" s="13">
        <v>0.5737179432885342</v>
      </c>
      <c r="AH35" s="40">
        <v>3.1437823642278456E-2</v>
      </c>
      <c r="AI35" s="13">
        <v>1.4184733527747238</v>
      </c>
      <c r="AJ35" s="13">
        <v>99.999999999999986</v>
      </c>
      <c r="AL35" s="13">
        <v>0.73481452639862943</v>
      </c>
      <c r="AM35" s="40">
        <v>0.57399999999999995</v>
      </c>
      <c r="AN35" s="13">
        <v>2.46</v>
      </c>
      <c r="AO35" s="14">
        <v>2.4787926836721881</v>
      </c>
      <c r="AP35" s="14"/>
      <c r="AQ35" s="13">
        <v>2.6941944036280914</v>
      </c>
      <c r="AR35" s="40">
        <v>0.14299999999999999</v>
      </c>
      <c r="AS35" s="40">
        <v>0.56630855943672576</v>
      </c>
      <c r="AT35" s="40">
        <v>4.4999999999999998E-2</v>
      </c>
      <c r="AW35" s="42">
        <f>(12900/((LN(497700/S35))+(0.85*(AN35-1))+3.8))-273</f>
        <v>1375.1282860641236</v>
      </c>
      <c r="AX35" s="42">
        <f>(12900/((LN(497700/S35))+(0.85*(AO35-1))+3.8))-273</f>
        <v>1371.7715698795005</v>
      </c>
      <c r="AY35" s="42">
        <f>(10108/((LN(497700/S35))+(1.16*(AN35-1))+1.48))-273</f>
        <v>1423.0697343690783</v>
      </c>
      <c r="AZ35" s="42">
        <f>(10108/((LN(497700/S35))+(1.16*(AO35-1))+1.48))-273</f>
        <v>1416.8883850799045</v>
      </c>
      <c r="BA35" s="42">
        <f>((LN(S35))-4.29+(1.35*(LN(AQ35))))/0.0056</f>
        <v>1317.7993067289647</v>
      </c>
      <c r="BB35" s="42">
        <f>(4338.8/((4.322*AR35)+6.456-LOG(S35)))-273</f>
        <v>1404.1231673178302</v>
      </c>
      <c r="BC35" s="42">
        <f>((LN(S35))-3.313+(1.35*(LN(AQ35))))/0.0065</f>
        <v>1285.6424796434158</v>
      </c>
      <c r="BD35" s="42">
        <f>(12288/(18.99-(1.069*(LN(AQ35)))-(LN(S35))))-273</f>
        <v>1344.0925912162195</v>
      </c>
      <c r="BE35" s="42">
        <f>(11113/(14.297+(0.964*AN35)-(LN(S35))))-273</f>
        <v>1480.7387093310324</v>
      </c>
      <c r="BF35" s="42">
        <f>(11113/(14.297+(0.964*AO35)-(LN(S35))))-273</f>
        <v>1475.7392335962561</v>
      </c>
      <c r="BG35" s="42">
        <f>(5790/(0.96-(1.28*J35)+(12.39*AS35)+(0.83*AT35)+(2.06*J35*AS35)-LOG(S35)))-273</f>
        <v>1423.2003786697212</v>
      </c>
      <c r="BI35" s="42">
        <f t="shared" si="6"/>
        <v>24.871713935876414</v>
      </c>
      <c r="BJ35" s="42">
        <f t="shared" si="6"/>
        <v>28.228430120499524</v>
      </c>
      <c r="BK35" s="42">
        <f t="shared" si="6"/>
        <v>-23.069734369078333</v>
      </c>
      <c r="BL35" s="42">
        <f t="shared" si="6"/>
        <v>-16.888385079904538</v>
      </c>
      <c r="BM35" s="42">
        <f t="shared" si="6"/>
        <v>82.200693271035334</v>
      </c>
      <c r="BN35" s="42">
        <f t="shared" si="6"/>
        <v>-4.1231673178301662</v>
      </c>
      <c r="BO35" s="42">
        <f t="shared" si="6"/>
        <v>114.35752035658425</v>
      </c>
      <c r="BP35" s="42">
        <f t="shared" si="6"/>
        <v>55.907408783780511</v>
      </c>
      <c r="BQ35" s="42">
        <f t="shared" si="6"/>
        <v>-80.738709331032396</v>
      </c>
      <c r="BR35" s="42">
        <f t="shared" si="6"/>
        <v>-75.739233596256099</v>
      </c>
      <c r="BS35" s="42">
        <f t="shared" si="6"/>
        <v>-23.200378669721204</v>
      </c>
      <c r="BU35" s="42">
        <f t="shared" si="7"/>
        <v>51.428808790220728</v>
      </c>
      <c r="CC35" s="119"/>
      <c r="CD35" s="118">
        <f t="shared" si="8"/>
        <v>4.999475734776297</v>
      </c>
    </row>
    <row r="36" spans="1:82" s="1" customFormat="1">
      <c r="A36" s="38" t="s">
        <v>208</v>
      </c>
      <c r="B36" s="38" t="s">
        <v>232</v>
      </c>
      <c r="C36" s="38" t="s">
        <v>210</v>
      </c>
      <c r="D36" s="38">
        <v>48</v>
      </c>
      <c r="E36" s="38">
        <v>1400</v>
      </c>
      <c r="F36" s="38">
        <v>1</v>
      </c>
      <c r="G36" s="38">
        <f t="shared" si="1"/>
        <v>1673</v>
      </c>
      <c r="H36" s="75">
        <f t="shared" si="2"/>
        <v>5.977286312014345E-4</v>
      </c>
      <c r="I36" s="75">
        <f t="shared" si="3"/>
        <v>5.1020408163265302E-7</v>
      </c>
      <c r="J36" s="76">
        <v>1</v>
      </c>
      <c r="K36" s="13">
        <v>0.1</v>
      </c>
      <c r="L36" s="40">
        <v>0.56124812233163257</v>
      </c>
      <c r="M36" s="40">
        <v>1.2999999999999999E-2</v>
      </c>
      <c r="N36" s="40">
        <v>0.10653130621799931</v>
      </c>
      <c r="O36" s="40">
        <v>2E-3</v>
      </c>
      <c r="P36" s="83">
        <v>8</v>
      </c>
      <c r="Q36" s="77"/>
      <c r="R36" s="13">
        <v>0</v>
      </c>
      <c r="S36" s="81">
        <v>26970</v>
      </c>
      <c r="T36" s="81">
        <v>2370</v>
      </c>
      <c r="U36" s="13">
        <f t="shared" si="4"/>
        <v>4.4308809464528913</v>
      </c>
      <c r="V36" s="40">
        <f t="shared" si="5"/>
        <v>3.8137931034482757E-2</v>
      </c>
      <c r="X36" s="13">
        <v>60.07</v>
      </c>
      <c r="Y36" s="40">
        <v>3.1115191792539174E-2</v>
      </c>
      <c r="Z36" s="13">
        <v>14.890198544304504</v>
      </c>
      <c r="AA36" s="13">
        <v>10.716822748735595</v>
      </c>
      <c r="AB36" s="13"/>
      <c r="AC36" s="40">
        <v>4.5320065375063674E-2</v>
      </c>
      <c r="AD36" s="13"/>
      <c r="AE36" s="13">
        <v>8.848080224285221</v>
      </c>
      <c r="AF36" s="13">
        <v>0.99424946987537355</v>
      </c>
      <c r="AG36" s="13">
        <v>0.94845807450498842</v>
      </c>
      <c r="AH36" s="40">
        <v>2.7890997980296543E-2</v>
      </c>
      <c r="AI36" s="13">
        <v>3.4299799595461273</v>
      </c>
      <c r="AJ36" s="13">
        <v>100.00211527639971</v>
      </c>
      <c r="AL36" s="13">
        <v>0.79414056042648962</v>
      </c>
      <c r="AM36" s="40">
        <v>0.499</v>
      </c>
      <c r="AN36" s="14">
        <v>2.2282874710896161</v>
      </c>
      <c r="AO36" s="14">
        <v>2.2282874710896161</v>
      </c>
      <c r="AP36" s="14"/>
      <c r="AQ36" s="13">
        <v>3.192284850632352</v>
      </c>
      <c r="AR36" s="40">
        <v>0.12</v>
      </c>
      <c r="AS36" s="40">
        <v>0.56124812233163257</v>
      </c>
      <c r="AT36" s="40">
        <v>0.10653130621799931</v>
      </c>
      <c r="AW36" s="42">
        <f>(12900/((LN(497700/S36))+(0.85*(AN36-1))+3.8))-273</f>
        <v>1389.5175257289543</v>
      </c>
      <c r="AX36" s="42">
        <f>(12900/((LN(497700/S36))+(0.85*(AO36-1))+3.8))-273</f>
        <v>1389.5175257289543</v>
      </c>
      <c r="AY36" s="42">
        <f>(10108/((LN(497700/S36))+(1.16*(AN36-1))+1.48))-273</f>
        <v>1463.7441513734623</v>
      </c>
      <c r="AZ36" s="42">
        <f>(10108/((LN(497700/S36))+(1.16*(AO36-1))+1.48))-273</f>
        <v>1463.7441513734623</v>
      </c>
      <c r="BA36" s="42">
        <f>((LN(S36))-4.29+(1.35*(LN(AQ36))))/0.0056</f>
        <v>1335.6205804899578</v>
      </c>
      <c r="BB36" s="42">
        <f>(4338.8/((4.322*AR36)+6.456-LOG(S36)))-273</f>
        <v>1432.6646909815695</v>
      </c>
      <c r="BC36" s="42">
        <f>((LN(S36))-3.313+(1.35*(LN(AQ36))))/0.0065</f>
        <v>1300.9961924221175</v>
      </c>
      <c r="BD36" s="42">
        <f>(12288/(18.99-(1.069*(LN(AQ36)))-(LN(S36))))-273</f>
        <v>1355.2631236895952</v>
      </c>
      <c r="BE36" s="42">
        <f>(11113/(14.297+(0.964*AN36)-(LN(S36))))-273</f>
        <v>1507.190962977407</v>
      </c>
      <c r="BF36" s="42">
        <f>(11113/(14.297+(0.964*AO36)-(LN(S36))))-273</f>
        <v>1507.190962977407</v>
      </c>
      <c r="BG36" s="42">
        <f>(5790/(0.96-(1.28*J36)+(12.39*AS36)+(0.83*AT36)+(2.06*J36*AS36)-LOG(S36)))-273</f>
        <v>1406.4411489682821</v>
      </c>
      <c r="BI36" s="42">
        <f t="shared" si="6"/>
        <v>10.482474271045703</v>
      </c>
      <c r="BJ36" s="42">
        <f t="shared" si="6"/>
        <v>10.482474271045703</v>
      </c>
      <c r="BK36" s="42">
        <f t="shared" si="6"/>
        <v>-63.744151373462273</v>
      </c>
      <c r="BL36" s="42">
        <f t="shared" si="6"/>
        <v>-63.744151373462273</v>
      </c>
      <c r="BM36" s="42">
        <f t="shared" si="6"/>
        <v>64.379419510042226</v>
      </c>
      <c r="BN36" s="42">
        <f t="shared" si="6"/>
        <v>-32.664690981569493</v>
      </c>
      <c r="BO36" s="42">
        <f t="shared" si="6"/>
        <v>99.003807577882526</v>
      </c>
      <c r="BP36" s="42">
        <f t="shared" si="6"/>
        <v>44.736876310404796</v>
      </c>
      <c r="BQ36" s="42">
        <f t="shared" si="6"/>
        <v>-107.19096297740703</v>
      </c>
      <c r="BR36" s="42">
        <f t="shared" si="6"/>
        <v>-107.19096297740703</v>
      </c>
      <c r="BS36" s="42">
        <f t="shared" si="6"/>
        <v>-6.4411489682820502</v>
      </c>
      <c r="BU36" s="42">
        <f t="shared" si="7"/>
        <v>16.923623239327753</v>
      </c>
      <c r="CC36" s="119"/>
      <c r="CD36" s="118">
        <f t="shared" si="8"/>
        <v>0</v>
      </c>
    </row>
    <row r="37" spans="1:82" s="1" customFormat="1">
      <c r="A37" s="38" t="s">
        <v>208</v>
      </c>
      <c r="B37" s="38" t="s">
        <v>233</v>
      </c>
      <c r="C37" s="38" t="s">
        <v>210</v>
      </c>
      <c r="D37" s="38">
        <v>48</v>
      </c>
      <c r="E37" s="38">
        <v>1400</v>
      </c>
      <c r="F37" s="38">
        <v>1</v>
      </c>
      <c r="G37" s="38">
        <f t="shared" si="1"/>
        <v>1673</v>
      </c>
      <c r="H37" s="75">
        <f t="shared" si="2"/>
        <v>5.977286312014345E-4</v>
      </c>
      <c r="I37" s="75">
        <f t="shared" si="3"/>
        <v>5.1020408163265302E-7</v>
      </c>
      <c r="J37" s="76">
        <v>1</v>
      </c>
      <c r="K37" s="13">
        <v>0.1</v>
      </c>
      <c r="L37" s="40">
        <v>0.55460660292180031</v>
      </c>
      <c r="M37" s="40">
        <v>0.01</v>
      </c>
      <c r="N37" s="40">
        <v>0.19499868879003343</v>
      </c>
      <c r="O37" s="40">
        <v>3.0000000000000001E-3</v>
      </c>
      <c r="P37" s="83">
        <v>8</v>
      </c>
      <c r="Q37" s="78"/>
      <c r="R37" s="13">
        <v>0</v>
      </c>
      <c r="S37" s="81">
        <v>20950</v>
      </c>
      <c r="T37" s="81">
        <v>1890</v>
      </c>
      <c r="U37" s="13">
        <f t="shared" si="4"/>
        <v>4.3211840273023139</v>
      </c>
      <c r="V37" s="40">
        <f t="shared" si="5"/>
        <v>3.9153221957040567E-2</v>
      </c>
      <c r="X37" s="13">
        <v>60.013758211673832</v>
      </c>
      <c r="Y37" s="40">
        <v>3.7195748889420316E-2</v>
      </c>
      <c r="Z37" s="13">
        <v>15.471130447779931</v>
      </c>
      <c r="AA37" s="13">
        <v>7.8391826699179772</v>
      </c>
      <c r="AB37" s="13"/>
      <c r="AC37" s="40">
        <v>0.10884669449038903</v>
      </c>
      <c r="AD37" s="13"/>
      <c r="AE37" s="13">
        <v>6.0907174532326112</v>
      </c>
      <c r="AF37" s="13">
        <v>1.9042338596043551</v>
      </c>
      <c r="AG37" s="13">
        <v>1.9248691732673788</v>
      </c>
      <c r="AH37" s="40">
        <v>3.3437310764922221E-2</v>
      </c>
      <c r="AI37" s="13">
        <v>6.5766284303791913</v>
      </c>
      <c r="AJ37" s="13">
        <v>100.00000000000001</v>
      </c>
      <c r="AL37" s="13">
        <v>0.94970309999251534</v>
      </c>
      <c r="AM37" s="40">
        <v>0.27900000000000003</v>
      </c>
      <c r="AN37" s="14">
        <v>1.8028660256898905</v>
      </c>
      <c r="AO37" s="14">
        <v>1.8028660256898905</v>
      </c>
      <c r="AP37" s="14"/>
      <c r="AQ37" s="13">
        <v>4.0868186612656432</v>
      </c>
      <c r="AR37" s="40">
        <v>6.3E-2</v>
      </c>
      <c r="AS37" s="40">
        <v>0.55460660292180031</v>
      </c>
      <c r="AT37" s="40">
        <v>0.19499868879003343</v>
      </c>
      <c r="AW37" s="42">
        <f>(12900/((LN(497700/S37))+(0.85*(AN37-1))+3.8))-273</f>
        <v>1413.209494562112</v>
      </c>
      <c r="AX37" s="42">
        <f>(12900/((LN(497700/S37))+(0.85*(AO37-1))+3.8))-273</f>
        <v>1413.209494562112</v>
      </c>
      <c r="AY37" s="42">
        <f>(10108/((LN(497700/S37))+(1.16*(AN37-1))+1.48))-273</f>
        <v>1538.7346611911471</v>
      </c>
      <c r="AZ37" s="42">
        <f>(10108/((LN(497700/S37))+(1.16*(AO37-1))+1.48))-273</f>
        <v>1538.7346611911471</v>
      </c>
      <c r="BA37" s="42">
        <f>((LN(S37))-4.29+(1.35*(LN(AQ37))))/0.0056</f>
        <v>1350.0677055693045</v>
      </c>
      <c r="BB37" s="42">
        <f>(4338.8/((4.322*AR37)+6.456-LOG(S37)))-273</f>
        <v>1529.499457527103</v>
      </c>
      <c r="BC37" s="42">
        <f>((LN(S37))-3.313+(1.35*(LN(AQ37))))/0.0065</f>
        <v>1313.4429463366316</v>
      </c>
      <c r="BD37" s="42">
        <f>(12288/(18.99-(1.069*(LN(AQ37)))-(LN(S37))))-273</f>
        <v>1357.7456432474692</v>
      </c>
      <c r="BE37" s="42">
        <f>(11113/(14.297+(0.964*AN37)-(LN(S37))))-273</f>
        <v>1553.2734801964564</v>
      </c>
      <c r="BF37" s="42">
        <f>(11113/(14.297+(0.964*AO37)-(LN(S37))))-273</f>
        <v>1553.2734801964564</v>
      </c>
      <c r="BG37" s="42">
        <f>(5790/(0.96-(1.28*J37)+(12.39*AS37)+(0.83*AT37)+(2.06*J37*AS37)-LOG(S37)))-273</f>
        <v>1365.031621690433</v>
      </c>
      <c r="BI37" s="42">
        <f t="shared" si="6"/>
        <v>-13.209494562112013</v>
      </c>
      <c r="BJ37" s="42">
        <f t="shared" si="6"/>
        <v>-13.209494562112013</v>
      </c>
      <c r="BK37" s="42">
        <f t="shared" si="6"/>
        <v>-138.7346611911471</v>
      </c>
      <c r="BL37" s="42">
        <f t="shared" si="6"/>
        <v>-138.7346611911471</v>
      </c>
      <c r="BM37" s="42">
        <f t="shared" si="6"/>
        <v>49.932294430695492</v>
      </c>
      <c r="BN37" s="42">
        <f t="shared" si="6"/>
        <v>-129.499457527103</v>
      </c>
      <c r="BO37" s="42">
        <f t="shared" si="6"/>
        <v>86.557053663368379</v>
      </c>
      <c r="BP37" s="42">
        <f t="shared" si="6"/>
        <v>42.254356752530839</v>
      </c>
      <c r="BQ37" s="42">
        <f t="shared" si="6"/>
        <v>-153.27348019645638</v>
      </c>
      <c r="BR37" s="42">
        <f t="shared" si="6"/>
        <v>-153.27348019645638</v>
      </c>
      <c r="BS37" s="42">
        <f t="shared" si="6"/>
        <v>34.968378309567015</v>
      </c>
      <c r="BU37" s="42">
        <f t="shared" si="7"/>
        <v>-48.177872871679028</v>
      </c>
      <c r="CC37" s="119"/>
      <c r="CD37" s="118">
        <f t="shared" si="8"/>
        <v>0</v>
      </c>
    </row>
    <row r="38" spans="1:82" s="1" customFormat="1">
      <c r="A38" s="38" t="s">
        <v>208</v>
      </c>
      <c r="B38" s="38" t="s">
        <v>234</v>
      </c>
      <c r="C38" s="38" t="s">
        <v>210</v>
      </c>
      <c r="D38" s="38">
        <v>48</v>
      </c>
      <c r="E38" s="38">
        <v>1400</v>
      </c>
      <c r="F38" s="38">
        <v>1</v>
      </c>
      <c r="G38" s="38">
        <f t="shared" si="1"/>
        <v>1673</v>
      </c>
      <c r="H38" s="75">
        <f t="shared" si="2"/>
        <v>5.977286312014345E-4</v>
      </c>
      <c r="I38" s="75">
        <f t="shared" si="3"/>
        <v>5.1020408163265302E-7</v>
      </c>
      <c r="J38" s="76">
        <v>1</v>
      </c>
      <c r="K38" s="13">
        <v>0.1</v>
      </c>
      <c r="L38" s="40">
        <v>0.53719710144777955</v>
      </c>
      <c r="M38" s="40">
        <v>8.9999999999999993E-3</v>
      </c>
      <c r="N38" s="40">
        <v>0.2827442685497667</v>
      </c>
      <c r="O38" s="40">
        <v>3.0000000000000001E-3</v>
      </c>
      <c r="P38" s="83">
        <v>8</v>
      </c>
      <c r="Q38" s="77"/>
      <c r="R38" s="13">
        <v>0</v>
      </c>
      <c r="S38" s="81">
        <v>15000</v>
      </c>
      <c r="T38" s="81">
        <v>1800</v>
      </c>
      <c r="U38" s="13">
        <f t="shared" si="4"/>
        <v>4.1760912590556813</v>
      </c>
      <c r="V38" s="40">
        <f t="shared" si="5"/>
        <v>5.2079999999999994E-2</v>
      </c>
      <c r="X38" s="13">
        <v>65.237033805184723</v>
      </c>
      <c r="Y38" s="40">
        <v>2.8149824822382315E-2</v>
      </c>
      <c r="Z38" s="13">
        <v>12.269528967580799</v>
      </c>
      <c r="AA38" s="13">
        <v>3.3937606422131936</v>
      </c>
      <c r="AB38" s="13"/>
      <c r="AC38" s="40">
        <v>2.5670028700703423E-2</v>
      </c>
      <c r="AD38" s="13"/>
      <c r="AE38" s="13">
        <v>3.0836539337228301</v>
      </c>
      <c r="AF38" s="13">
        <v>2.9605705731195067</v>
      </c>
      <c r="AG38" s="13">
        <v>2.8631390184066476</v>
      </c>
      <c r="AH38" s="40">
        <v>2.3896991903370322E-2</v>
      </c>
      <c r="AI38" s="13">
        <v>10.115108246557993</v>
      </c>
      <c r="AJ38" s="13">
        <v>100.00051203221214</v>
      </c>
      <c r="AL38" s="13">
        <v>0.90374148471393201</v>
      </c>
      <c r="AM38" s="40">
        <v>0.13500000000000001</v>
      </c>
      <c r="AN38" s="14">
        <v>1.654013959764667</v>
      </c>
      <c r="AO38" s="14">
        <v>1.654013959764667</v>
      </c>
      <c r="AP38" s="14"/>
      <c r="AQ38" s="13">
        <v>6.6452888524355416</v>
      </c>
      <c r="AR38" s="40">
        <v>1.4999999999999999E-2</v>
      </c>
      <c r="AS38" s="40">
        <v>0.53719710144777955</v>
      </c>
      <c r="AT38" s="40">
        <v>0.2827442685497667</v>
      </c>
      <c r="AW38" s="42">
        <f>(12900/((LN(497700/S38))+(0.85*(AN38-1))+3.8))-273</f>
        <v>1368.6685197363136</v>
      </c>
      <c r="AX38" s="42">
        <f>(12900/((LN(497700/S38))+(0.85*(AO38-1))+3.8))-273</f>
        <v>1368.6685197363136</v>
      </c>
      <c r="AY38" s="42">
        <f>(10108/((LN(497700/S38))+(1.16*(AN38-1))+1.48))-273</f>
        <v>1487.7904880697874</v>
      </c>
      <c r="AZ38" s="42">
        <f>(10108/((LN(497700/S38))+(1.16*(AO38-1))+1.48))-273</f>
        <v>1487.7904880697874</v>
      </c>
      <c r="BA38" s="42">
        <f>((LN(S38))-4.29+(1.35*(LN(AQ38))))/0.0056</f>
        <v>1407.6038386733944</v>
      </c>
      <c r="BB38" s="42">
        <f>(4338.8/((4.322*AR38)+6.456-LOG(S38)))-273</f>
        <v>1577.4407012324939</v>
      </c>
      <c r="BC38" s="42">
        <f>((LN(S38))-3.313+(1.35*(LN(AQ38))))/0.0065</f>
        <v>1363.0125379340011</v>
      </c>
      <c r="BD38" s="42">
        <f>(12288/(18.99-(1.069*(LN(AQ38)))-(LN(S38))))-273</f>
        <v>1398.926200604446</v>
      </c>
      <c r="BE38" s="42">
        <f>(11113/(14.297+(0.964*AN38)-(LN(S38))))-273</f>
        <v>1497.8086412052228</v>
      </c>
      <c r="BF38" s="42">
        <f>(11113/(14.297+(0.964*AO38)-(LN(S38))))-273</f>
        <v>1497.8086412052228</v>
      </c>
      <c r="BG38" s="42">
        <f>(5790/(0.96-(1.28*J38)+(12.39*AS38)+(0.83*AT38)+(2.06*J38*AS38)-LOG(S38)))-273</f>
        <v>1380.7732336988333</v>
      </c>
      <c r="BI38" s="42">
        <f t="shared" si="6"/>
        <v>31.331480263686444</v>
      </c>
      <c r="BJ38" s="42">
        <f t="shared" si="6"/>
        <v>31.331480263686444</v>
      </c>
      <c r="BK38" s="42">
        <f t="shared" si="6"/>
        <v>-87.790488069787443</v>
      </c>
      <c r="BL38" s="42">
        <f t="shared" si="6"/>
        <v>-87.790488069787443</v>
      </c>
      <c r="BM38" s="42">
        <f t="shared" si="6"/>
        <v>-7.6038386733944208</v>
      </c>
      <c r="BN38" s="42">
        <f t="shared" si="6"/>
        <v>-177.44070123249389</v>
      </c>
      <c r="BO38" s="42">
        <f t="shared" si="6"/>
        <v>36.987462065998898</v>
      </c>
      <c r="BP38" s="42">
        <f t="shared" si="6"/>
        <v>1.0737993955540333</v>
      </c>
      <c r="BQ38" s="42">
        <f t="shared" si="6"/>
        <v>-97.808641205222784</v>
      </c>
      <c r="BR38" s="42">
        <f t="shared" si="6"/>
        <v>-97.808641205222784</v>
      </c>
      <c r="BS38" s="42">
        <f t="shared" si="6"/>
        <v>19.226766301166663</v>
      </c>
      <c r="BU38" s="42">
        <f t="shared" si="7"/>
        <v>12.104713962519781</v>
      </c>
      <c r="CC38" s="119"/>
      <c r="CD38" s="118">
        <f t="shared" si="8"/>
        <v>0</v>
      </c>
    </row>
    <row r="39" spans="1:82" s="1" customFormat="1">
      <c r="A39" s="38" t="s">
        <v>208</v>
      </c>
      <c r="B39" s="38" t="s">
        <v>235</v>
      </c>
      <c r="C39" s="38" t="s">
        <v>210</v>
      </c>
      <c r="D39" s="38">
        <v>48</v>
      </c>
      <c r="E39" s="38">
        <v>1400</v>
      </c>
      <c r="F39" s="38">
        <v>1</v>
      </c>
      <c r="G39" s="38">
        <f t="shared" si="1"/>
        <v>1673</v>
      </c>
      <c r="H39" s="75">
        <f t="shared" si="2"/>
        <v>5.977286312014345E-4</v>
      </c>
      <c r="I39" s="75">
        <f t="shared" si="3"/>
        <v>5.1020408163265302E-7</v>
      </c>
      <c r="J39" s="76">
        <v>1</v>
      </c>
      <c r="K39" s="13">
        <v>0.1</v>
      </c>
      <c r="L39" s="40">
        <v>0.52742476184558151</v>
      </c>
      <c r="M39" s="40">
        <v>8.0000000000000002E-3</v>
      </c>
      <c r="N39" s="40">
        <v>0.32816438584064617</v>
      </c>
      <c r="O39" s="40">
        <v>4.0000000000000001E-3</v>
      </c>
      <c r="P39" s="83">
        <v>6</v>
      </c>
      <c r="Q39" s="77"/>
      <c r="R39" s="13">
        <v>0</v>
      </c>
      <c r="S39" s="81">
        <v>9070</v>
      </c>
      <c r="T39" s="81">
        <v>910</v>
      </c>
      <c r="U39" s="13">
        <f t="shared" si="4"/>
        <v>3.9576072870600951</v>
      </c>
      <c r="V39" s="40">
        <f t="shared" si="5"/>
        <v>4.3543550165380376E-2</v>
      </c>
      <c r="X39" s="13">
        <v>67.086827529222944</v>
      </c>
      <c r="Y39" s="40">
        <v>2.4946757651971185E-2</v>
      </c>
      <c r="Z39" s="13">
        <v>11.701437992070396</v>
      </c>
      <c r="AA39" s="13">
        <v>1.4331612351267085</v>
      </c>
      <c r="AB39" s="13"/>
      <c r="AC39" s="40">
        <v>7.469830840845007E-2</v>
      </c>
      <c r="AD39" s="13"/>
      <c r="AE39" s="13">
        <v>1.2109693273974391</v>
      </c>
      <c r="AF39" s="13">
        <v>3.0820457695012737</v>
      </c>
      <c r="AG39" s="13">
        <v>3.2699600645519595</v>
      </c>
      <c r="AH39" s="40">
        <v>2.1539616962648278E-2</v>
      </c>
      <c r="AI39" s="13">
        <v>12.094414766792944</v>
      </c>
      <c r="AJ39" s="13">
        <v>100.00000136768674</v>
      </c>
      <c r="AL39" s="13">
        <v>1.0823033886559201</v>
      </c>
      <c r="AM39" s="40">
        <v>6.8000000000000005E-2</v>
      </c>
      <c r="AN39" s="14">
        <v>1.3023093678411588</v>
      </c>
      <c r="AO39" s="14">
        <v>1.3023093678411588</v>
      </c>
      <c r="AP39" s="14"/>
      <c r="AQ39" s="13">
        <v>10.241810099571167</v>
      </c>
      <c r="AR39" s="40">
        <v>4.0000000000000001E-3</v>
      </c>
      <c r="AS39" s="40">
        <v>0.52742476184558151</v>
      </c>
      <c r="AT39" s="40">
        <v>0.32816438584064617</v>
      </c>
      <c r="AW39" s="42">
        <f>(12900/((LN(497700/S39))+(0.85*(AN39-1))+3.8))-273</f>
        <v>1327.1015760551061</v>
      </c>
      <c r="AX39" s="42">
        <f>(12900/((LN(497700/S39))+(0.85*(AO39-1))+3.8))-273</f>
        <v>1327.1015760551061</v>
      </c>
      <c r="AY39" s="42">
        <f>(10108/((LN(497700/S39))+(1.16*(AN39-1))+1.48))-273</f>
        <v>1459.0960499067792</v>
      </c>
      <c r="AZ39" s="42">
        <f>(10108/((LN(497700/S39))+(1.16*(AO39-1))+1.48))-273</f>
        <v>1459.0960499067792</v>
      </c>
      <c r="BA39" s="42">
        <f>((LN(S39))-4.29+(1.35*(LN(AQ39))))/0.0056</f>
        <v>1422.0488115481025</v>
      </c>
      <c r="BB39" s="42">
        <f>(4338.8/((4.322*AR39)+6.456-LOG(S39)))-273</f>
        <v>1451.7021761078495</v>
      </c>
      <c r="BC39" s="42">
        <f>((LN(S39))-3.313+(1.35*(LN(AQ39))))/0.0065</f>
        <v>1375.4574376414423</v>
      </c>
      <c r="BD39" s="42">
        <f>(12288/(18.99-(1.069*(LN(AQ39)))-(LN(S39))))-273</f>
        <v>1389.7274590697616</v>
      </c>
      <c r="BE39" s="42">
        <f>(11113/(14.297+(0.964*AN39)-(LN(S39))))-273</f>
        <v>1452.7018595589038</v>
      </c>
      <c r="BF39" s="42">
        <f>(11113/(14.297+(0.964*AO39)-(LN(S39))))-273</f>
        <v>1452.7018595589038</v>
      </c>
      <c r="BG39" s="42">
        <f>(5790/(0.96-(1.28*J39)+(12.39*AS39)+(0.83*AT39)+(2.06*J39*AS39)-LOG(S39)))-273</f>
        <v>1328.191591027293</v>
      </c>
      <c r="BI39" s="42">
        <f t="shared" si="6"/>
        <v>72.898423944893921</v>
      </c>
      <c r="BJ39" s="42">
        <f t="shared" si="6"/>
        <v>72.898423944893921</v>
      </c>
      <c r="BK39" s="42">
        <f t="shared" si="6"/>
        <v>-59.096049906779172</v>
      </c>
      <c r="BL39" s="42">
        <f t="shared" si="6"/>
        <v>-59.096049906779172</v>
      </c>
      <c r="BM39" s="42">
        <f t="shared" si="6"/>
        <v>-22.048811548102549</v>
      </c>
      <c r="BN39" s="42">
        <f t="shared" si="6"/>
        <v>-51.702176107849482</v>
      </c>
      <c r="BO39" s="42">
        <f t="shared" si="6"/>
        <v>24.542562358557689</v>
      </c>
      <c r="BP39" s="42">
        <f t="shared" si="6"/>
        <v>10.272540930238392</v>
      </c>
      <c r="BQ39" s="42">
        <f t="shared" si="6"/>
        <v>-52.701859558903834</v>
      </c>
      <c r="BR39" s="42">
        <f t="shared" si="6"/>
        <v>-52.701859558903834</v>
      </c>
      <c r="BS39" s="42">
        <f t="shared" si="6"/>
        <v>71.808408972706957</v>
      </c>
      <c r="BU39" s="42">
        <f t="shared" si="7"/>
        <v>1.0900149721869639</v>
      </c>
      <c r="CC39" s="119"/>
      <c r="CD39" s="118">
        <f t="shared" si="8"/>
        <v>0</v>
      </c>
    </row>
    <row r="40" spans="1:82" s="1" customFormat="1">
      <c r="A40" s="38" t="s">
        <v>208</v>
      </c>
      <c r="B40" s="38" t="s">
        <v>236</v>
      </c>
      <c r="C40" s="38" t="s">
        <v>210</v>
      </c>
      <c r="D40" s="38">
        <v>48</v>
      </c>
      <c r="E40" s="38">
        <v>1400</v>
      </c>
      <c r="F40" s="38">
        <v>1</v>
      </c>
      <c r="G40" s="38">
        <f t="shared" si="1"/>
        <v>1673</v>
      </c>
      <c r="H40" s="75">
        <f t="shared" si="2"/>
        <v>5.977286312014345E-4</v>
      </c>
      <c r="I40" s="75">
        <f t="shared" si="3"/>
        <v>5.1020408163265302E-7</v>
      </c>
      <c r="J40" s="76">
        <v>1</v>
      </c>
      <c r="K40" s="13">
        <v>0.1</v>
      </c>
      <c r="L40" s="40">
        <v>0.52367202072470309</v>
      </c>
      <c r="M40" s="40">
        <v>8.9999999999999993E-3</v>
      </c>
      <c r="N40" s="40">
        <v>0.35499999999999998</v>
      </c>
      <c r="O40" s="40">
        <v>4.0000000000000001E-3</v>
      </c>
      <c r="P40" s="83">
        <v>8</v>
      </c>
      <c r="Q40" s="77"/>
      <c r="R40" s="13">
        <v>0</v>
      </c>
      <c r="S40" s="81">
        <v>7870</v>
      </c>
      <c r="T40" s="81">
        <v>790</v>
      </c>
      <c r="U40" s="13">
        <f t="shared" si="4"/>
        <v>3.8959747323590648</v>
      </c>
      <c r="V40" s="40">
        <f t="shared" si="5"/>
        <v>4.356543837357052E-2</v>
      </c>
      <c r="X40" s="13">
        <v>67.589938700241021</v>
      </c>
      <c r="Y40" s="40">
        <v>2.7766126831725805E-2</v>
      </c>
      <c r="Z40" s="13">
        <v>11.399057940209142</v>
      </c>
      <c r="AA40" s="13">
        <v>0.30268955133424863</v>
      </c>
      <c r="AB40" s="13"/>
      <c r="AC40" s="40">
        <v>4.3805987380616501E-2</v>
      </c>
      <c r="AD40" s="13"/>
      <c r="AE40" s="13">
        <v>0.251793541839401</v>
      </c>
      <c r="AF40" s="13">
        <v>3.267472694969944</v>
      </c>
      <c r="AG40" s="13">
        <v>3.7894334297321497</v>
      </c>
      <c r="AH40" s="40">
        <v>1.9063647650768137E-2</v>
      </c>
      <c r="AI40" s="13">
        <v>13.308978379810986</v>
      </c>
      <c r="AJ40" s="13">
        <v>100.00000000000001</v>
      </c>
      <c r="AL40" s="13">
        <v>1.1473691878114731</v>
      </c>
      <c r="AM40" s="40">
        <v>0.10199999999999999</v>
      </c>
      <c r="AN40" s="14">
        <v>1.1990703254821335</v>
      </c>
      <c r="AO40" s="14">
        <v>1.1990703254821335</v>
      </c>
      <c r="AP40" s="14"/>
      <c r="AQ40" s="13">
        <v>13.834179439383561</v>
      </c>
      <c r="AR40" s="40">
        <v>-1.0999999999999999E-2</v>
      </c>
      <c r="AS40" s="40">
        <v>0.52367202072470309</v>
      </c>
      <c r="AT40" s="40">
        <v>0.35499999999999998</v>
      </c>
      <c r="AW40" s="42">
        <f>(12900/((LN(497700/S40))+(0.85*(AN40-1))+3.8))-273</f>
        <v>1316.4237133847896</v>
      </c>
      <c r="AX40" s="42">
        <f>(12900/((LN(497700/S40))+(0.85*(AO40-1))+3.8))-273</f>
        <v>1316.4237133847896</v>
      </c>
      <c r="AY40" s="42">
        <f>(10108/((LN(497700/S40))+(1.16*(AN40-1))+1.48))-273</f>
        <v>1452.5445286742029</v>
      </c>
      <c r="AZ40" s="42">
        <f>(10108/((LN(497700/S40))+(1.16*(AO40-1))+1.48))-273</f>
        <v>1452.5445286742029</v>
      </c>
      <c r="BA40" s="42">
        <f>((LN(S40))-4.29+(1.35*(LN(AQ40))))/0.0056</f>
        <v>1469.1884728123439</v>
      </c>
      <c r="BB40" s="42">
        <f>(4338.8/((4.322*AR40)+6.456-LOG(S40)))-273</f>
        <v>1453.8970726614475</v>
      </c>
      <c r="BC40" s="42">
        <f>((LN(S40))-3.313+(1.35*(LN(AQ40))))/0.0065</f>
        <v>1416.0700688844806</v>
      </c>
      <c r="BD40" s="42">
        <f>(12288/(18.99-(1.069*(LN(AQ40)))-(LN(S40))))-273</f>
        <v>1431.1172270998059</v>
      </c>
      <c r="BE40" s="42">
        <f>(11113/(14.297+(0.964*AN40)-(LN(S40))))-273</f>
        <v>1441.4160640284515</v>
      </c>
      <c r="BF40" s="42">
        <f>(11113/(14.297+(0.964*AO40)-(LN(S40))))-273</f>
        <v>1441.4160640284515</v>
      </c>
      <c r="BG40" s="42">
        <f>(5790/(0.96-(1.28*J40)+(12.39*AS40)+(0.83*AT40)+(2.06*J40*AS40)-LOG(S40)))-273</f>
        <v>1315.156699286475</v>
      </c>
      <c r="BI40" s="42">
        <f t="shared" si="6"/>
        <v>83.576286615210392</v>
      </c>
      <c r="BJ40" s="42">
        <f t="shared" si="6"/>
        <v>83.576286615210392</v>
      </c>
      <c r="BK40" s="42">
        <f t="shared" si="6"/>
        <v>-52.544528674202866</v>
      </c>
      <c r="BL40" s="42">
        <f t="shared" si="6"/>
        <v>-52.544528674202866</v>
      </c>
      <c r="BM40" s="42">
        <f t="shared" si="6"/>
        <v>-69.188472812343889</v>
      </c>
      <c r="BN40" s="42">
        <f t="shared" si="6"/>
        <v>-53.89707266144751</v>
      </c>
      <c r="BO40" s="42">
        <f t="shared" si="6"/>
        <v>-16.070068884480634</v>
      </c>
      <c r="BP40" s="42">
        <f t="shared" si="6"/>
        <v>-31.117227099805859</v>
      </c>
      <c r="BQ40" s="42">
        <f t="shared" si="6"/>
        <v>-41.416064028451501</v>
      </c>
      <c r="BR40" s="42">
        <f t="shared" si="6"/>
        <v>-41.416064028451501</v>
      </c>
      <c r="BS40" s="42">
        <f t="shared" si="6"/>
        <v>84.843300713524968</v>
      </c>
      <c r="BU40" s="42">
        <f t="shared" si="7"/>
        <v>-1.2670140983145757</v>
      </c>
      <c r="CC40" s="119"/>
      <c r="CD40" s="118">
        <f t="shared" si="8"/>
        <v>0</v>
      </c>
    </row>
    <row r="41" spans="1:82" s="1" customFormat="1">
      <c r="A41" s="38" t="s">
        <v>208</v>
      </c>
      <c r="B41" s="38" t="s">
        <v>237</v>
      </c>
      <c r="C41" s="38" t="s">
        <v>210</v>
      </c>
      <c r="D41" s="38">
        <v>48</v>
      </c>
      <c r="E41" s="38">
        <v>1400</v>
      </c>
      <c r="F41" s="38">
        <v>1</v>
      </c>
      <c r="G41" s="38">
        <f t="shared" si="1"/>
        <v>1673</v>
      </c>
      <c r="H41" s="75">
        <f t="shared" si="2"/>
        <v>5.977286312014345E-4</v>
      </c>
      <c r="I41" s="75">
        <f t="shared" si="3"/>
        <v>5.1020408163265302E-7</v>
      </c>
      <c r="J41" s="76">
        <v>1.5</v>
      </c>
      <c r="K41" s="13">
        <v>0.1</v>
      </c>
      <c r="L41" s="40">
        <v>0.57592124667846567</v>
      </c>
      <c r="M41" s="40">
        <v>1.5366552619856311E-2</v>
      </c>
      <c r="N41" s="40">
        <v>0</v>
      </c>
      <c r="O41" s="40">
        <v>0</v>
      </c>
      <c r="P41" s="13">
        <v>-0.73</v>
      </c>
      <c r="Q41" s="77">
        <v>5.57</v>
      </c>
      <c r="R41" s="13">
        <v>0</v>
      </c>
      <c r="S41" s="78">
        <v>25750</v>
      </c>
      <c r="T41" s="78">
        <v>3120</v>
      </c>
      <c r="U41" s="13">
        <f t="shared" si="4"/>
        <v>4.4107772333772095</v>
      </c>
      <c r="V41" s="40">
        <f t="shared" si="5"/>
        <v>5.2585631067961165E-2</v>
      </c>
      <c r="X41" s="13">
        <v>57.282137656748574</v>
      </c>
      <c r="Y41" s="40">
        <v>3.8312612724571343E-2</v>
      </c>
      <c r="Z41" s="13">
        <v>15.502050278297814</v>
      </c>
      <c r="AA41" s="13">
        <v>13.501428382279803</v>
      </c>
      <c r="AB41" s="79"/>
      <c r="AC41" s="40">
        <v>7.8020957477843197E-2</v>
      </c>
      <c r="AD41" s="40"/>
      <c r="AE41" s="13">
        <v>13.181755070192599</v>
      </c>
      <c r="AF41" s="13">
        <v>0.2891323999207347</v>
      </c>
      <c r="AG41" s="13">
        <v>9.5320065000048623E-2</v>
      </c>
      <c r="AH41" s="40">
        <v>3.1842577358000612E-2</v>
      </c>
      <c r="AI41" s="13">
        <v>0</v>
      </c>
      <c r="AJ41" s="13">
        <v>99.999999999999986</v>
      </c>
      <c r="AL41" s="13">
        <v>0.63154536076972201</v>
      </c>
      <c r="AM41" s="40">
        <v>0.67547576974473278</v>
      </c>
      <c r="AN41" s="13">
        <v>3.0574368417446323</v>
      </c>
      <c r="AO41" s="14">
        <v>3.0574368417446331</v>
      </c>
      <c r="AP41" s="14"/>
      <c r="AQ41" s="13">
        <v>2.4435625124565683</v>
      </c>
      <c r="AR41" s="40">
        <v>0.154</v>
      </c>
      <c r="AS41" s="40">
        <v>0.57592124667846567</v>
      </c>
      <c r="AT41" s="40">
        <v>0</v>
      </c>
      <c r="AW41" s="42">
        <f>(12900/((LN(497700/S41))+(0.85*(AN41-1))+3.8))-273</f>
        <v>1242.7952609296267</v>
      </c>
      <c r="AX41" s="42">
        <f>(12900/((LN(497700/S41))+(0.85*(AO41-1))+3.8))-273</f>
        <v>1242.7952609296265</v>
      </c>
      <c r="AY41" s="42">
        <f>(10108/((LN(497700/S41))+(1.16*(AN41-1))+1.48))-273</f>
        <v>1207.3338218870451</v>
      </c>
      <c r="AZ41" s="42">
        <f>(10108/((LN(497700/S41))+(1.16*(AO41-1))+1.48))-273</f>
        <v>1207.3338218870451</v>
      </c>
      <c r="BA41" s="42">
        <f>((LN(S41))-4.29+(1.35*(LN(AQ41))))/0.0056</f>
        <v>1262.920872116397</v>
      </c>
      <c r="BB41" s="42">
        <f>(4338.8/((4.322*AR41)+6.456-LOG(S41)))-273</f>
        <v>1327.5543630791342</v>
      </c>
      <c r="BC41" s="42">
        <f>((LN(S41))-3.313+(1.35*(LN(AQ41))))/0.0065</f>
        <v>1238.3625975156651</v>
      </c>
      <c r="BD41" s="42">
        <f>(12288/(18.99-(1.069*(LN(AQ41)))-(LN(S41))))-273</f>
        <v>1286.6472667922262</v>
      </c>
      <c r="BE41" s="42">
        <f>(11113/(14.297+(0.964*AN41)-(LN(S41))))-273</f>
        <v>1294.821533820837</v>
      </c>
      <c r="BF41" s="42">
        <f>(11113/(14.297+(0.964*AO41)-(LN(S41))))-273</f>
        <v>1294.821533820837</v>
      </c>
      <c r="BG41" s="42">
        <f>(5790/(0.96-(1.28*J41)+(12.39*AS41)+(0.83*AT41)+(2.06*J41*AS41)-LOG(S41)))-273</f>
        <v>1360.5242441198864</v>
      </c>
      <c r="BI41" s="42">
        <f t="shared" si="6"/>
        <v>157.20473907037331</v>
      </c>
      <c r="BJ41" s="42">
        <f t="shared" si="6"/>
        <v>157.20473907037353</v>
      </c>
      <c r="BK41" s="42">
        <f t="shared" si="6"/>
        <v>192.66617811295487</v>
      </c>
      <c r="BL41" s="42">
        <f t="shared" si="6"/>
        <v>192.66617811295487</v>
      </c>
      <c r="BM41" s="42">
        <f t="shared" si="6"/>
        <v>137.07912788360295</v>
      </c>
      <c r="BN41" s="42">
        <f t="shared" si="6"/>
        <v>72.445636920865809</v>
      </c>
      <c r="BO41" s="42">
        <f t="shared" si="6"/>
        <v>161.63740248433487</v>
      </c>
      <c r="BP41" s="42">
        <f t="shared" si="6"/>
        <v>113.35273320777378</v>
      </c>
      <c r="BQ41" s="42">
        <f t="shared" si="6"/>
        <v>105.17846617916302</v>
      </c>
      <c r="BR41" s="42">
        <f t="shared" si="6"/>
        <v>105.17846617916302</v>
      </c>
      <c r="BS41" s="42">
        <f t="shared" si="6"/>
        <v>39.475755880113638</v>
      </c>
      <c r="BU41" s="42">
        <f t="shared" si="7"/>
        <v>117.7289831902599</v>
      </c>
      <c r="CC41" s="119"/>
      <c r="CD41" s="118">
        <f t="shared" si="8"/>
        <v>0</v>
      </c>
    </row>
    <row r="42" spans="1:82" s="1" customFormat="1">
      <c r="A42" s="38" t="s">
        <v>208</v>
      </c>
      <c r="B42" s="38" t="s">
        <v>238</v>
      </c>
      <c r="C42" s="38" t="s">
        <v>210</v>
      </c>
      <c r="D42" s="38">
        <v>48</v>
      </c>
      <c r="E42" s="38">
        <v>1400</v>
      </c>
      <c r="F42" s="38">
        <v>1</v>
      </c>
      <c r="G42" s="38">
        <f t="shared" si="1"/>
        <v>1673</v>
      </c>
      <c r="H42" s="75">
        <f t="shared" si="2"/>
        <v>5.977286312014345E-4</v>
      </c>
      <c r="I42" s="75">
        <f t="shared" si="3"/>
        <v>5.1020408163265302E-7</v>
      </c>
      <c r="J42" s="76">
        <v>1.5</v>
      </c>
      <c r="K42" s="13">
        <v>0.1</v>
      </c>
      <c r="L42" s="40">
        <v>0.55652442264846214</v>
      </c>
      <c r="M42" s="40">
        <v>9.1946103865201238E-3</v>
      </c>
      <c r="N42" s="40">
        <v>0.19374650647203637</v>
      </c>
      <c r="O42" s="40">
        <v>2.5663209295393109E-3</v>
      </c>
      <c r="P42" s="13">
        <v>-0.73</v>
      </c>
      <c r="Q42" s="77">
        <v>5.57</v>
      </c>
      <c r="R42" s="13">
        <v>0</v>
      </c>
      <c r="S42" s="78">
        <v>18135</v>
      </c>
      <c r="T42" s="78">
        <v>760</v>
      </c>
      <c r="U42" s="13">
        <f t="shared" si="4"/>
        <v>4.2585175599164531</v>
      </c>
      <c r="V42" s="40">
        <f t="shared" si="5"/>
        <v>1.8188034188034188E-2</v>
      </c>
      <c r="X42" s="13">
        <v>60.26840571149387</v>
      </c>
      <c r="Y42" s="40">
        <v>2.9112298602733129E-2</v>
      </c>
      <c r="Z42" s="13">
        <v>15.025382611286542</v>
      </c>
      <c r="AA42" s="13">
        <v>6.2382161014883701</v>
      </c>
      <c r="AB42" s="79"/>
      <c r="AC42" s="40">
        <v>5.7793897880316546E-2</v>
      </c>
      <c r="AD42" s="40"/>
      <c r="AE42" s="13">
        <v>7.7131994238950119</v>
      </c>
      <c r="AF42" s="13">
        <v>2.2649938759969164</v>
      </c>
      <c r="AG42" s="13">
        <v>1.874232987770615</v>
      </c>
      <c r="AH42" s="40">
        <v>3.2375662761064773E-2</v>
      </c>
      <c r="AI42" s="13">
        <v>6.4962874288245658</v>
      </c>
      <c r="AJ42" s="13">
        <v>100</v>
      </c>
      <c r="AL42" s="13">
        <v>0.75965562361736327</v>
      </c>
      <c r="AM42" s="40">
        <v>0.31176942662745444</v>
      </c>
      <c r="AN42" s="13">
        <v>2.2370863892328368</v>
      </c>
      <c r="AO42" s="14">
        <v>2.2370863892328368</v>
      </c>
      <c r="AP42" s="14"/>
      <c r="AQ42" s="13">
        <v>4.1341009687340842</v>
      </c>
      <c r="AR42" s="40">
        <v>5.8000000000000003E-2</v>
      </c>
      <c r="AS42" s="40">
        <v>0.55652442264846214</v>
      </c>
      <c r="AT42" s="40">
        <v>0.19374650647203637</v>
      </c>
      <c r="AW42" s="42">
        <f>(12900/((LN(497700/S42))+(0.85*(AN42-1))+3.8))-273</f>
        <v>1307.1702801924851</v>
      </c>
      <c r="AX42" s="42">
        <f>(12900/((LN(497700/S42))+(0.85*(AO42-1))+3.8))-273</f>
        <v>1307.1702801924851</v>
      </c>
      <c r="AY42" s="42">
        <f>(10108/((LN(497700/S42))+(1.16*(AN42-1))+1.48))-273</f>
        <v>1350.2082357623867</v>
      </c>
      <c r="AZ42" s="42">
        <f>(10108/((LN(497700/S42))+(1.16*(AO42-1))+1.48))-273</f>
        <v>1350.2082357623867</v>
      </c>
      <c r="BA42" s="42">
        <f>((LN(S42))-4.29+(1.35*(LN(AQ42))))/0.0056</f>
        <v>1327.0738207835768</v>
      </c>
      <c r="BB42" s="42">
        <f>(4338.8/((4.322*AR42)+6.456-LOG(S42)))-273</f>
        <v>1499.2709155425132</v>
      </c>
      <c r="BC42" s="42">
        <f>((LN(S42))-3.313+(1.35*(LN(AQ42))))/0.0065</f>
        <v>1293.632830213543</v>
      </c>
      <c r="BD42" s="42">
        <f>(12288/(18.99-(1.069*(LN(AQ42)))-(LN(S42))))-273</f>
        <v>1329.6708172607669</v>
      </c>
      <c r="BE42" s="42">
        <f>(11113/(14.297+(0.964*AN42)-(LN(S42))))-273</f>
        <v>1398.642577999291</v>
      </c>
      <c r="BF42" s="42">
        <f>(11113/(14.297+(0.964*AO42)-(LN(S42))))-273</f>
        <v>1398.642577999291</v>
      </c>
      <c r="BG42" s="42">
        <f>(5790/(0.96-(1.28*J42)+(12.39*AS42)+(0.83*AT42)+(2.06*J42*AS42)-LOG(S42)))-273</f>
        <v>1354.6434679954666</v>
      </c>
      <c r="BI42" s="42">
        <f t="shared" si="6"/>
        <v>92.829719807514948</v>
      </c>
      <c r="BJ42" s="42">
        <f t="shared" si="6"/>
        <v>92.829719807514948</v>
      </c>
      <c r="BK42" s="42">
        <f t="shared" si="6"/>
        <v>49.791764237613279</v>
      </c>
      <c r="BL42" s="42">
        <f t="shared" si="6"/>
        <v>49.791764237613279</v>
      </c>
      <c r="BM42" s="42">
        <f t="shared" si="6"/>
        <v>72.926179216423179</v>
      </c>
      <c r="BN42" s="42">
        <f t="shared" si="6"/>
        <v>-99.270915542513194</v>
      </c>
      <c r="BO42" s="42">
        <f t="shared" si="6"/>
        <v>106.367169786457</v>
      </c>
      <c r="BP42" s="42">
        <f t="shared" si="6"/>
        <v>70.329182739233147</v>
      </c>
      <c r="BQ42" s="42">
        <f t="shared" si="6"/>
        <v>1.3574220007089934</v>
      </c>
      <c r="BR42" s="42">
        <f t="shared" si="6"/>
        <v>1.3574220007089934</v>
      </c>
      <c r="BS42" s="42">
        <f t="shared" si="6"/>
        <v>45.356532004533392</v>
      </c>
      <c r="BU42" s="42">
        <f t="shared" si="7"/>
        <v>47.473187802981556</v>
      </c>
      <c r="CC42" s="119"/>
      <c r="CD42" s="118">
        <f t="shared" si="8"/>
        <v>0</v>
      </c>
    </row>
    <row r="43" spans="1:82" s="1" customFormat="1">
      <c r="A43" s="38" t="s">
        <v>208</v>
      </c>
      <c r="B43" s="38" t="s">
        <v>239</v>
      </c>
      <c r="C43" s="38" t="s">
        <v>210</v>
      </c>
      <c r="D43" s="38">
        <v>48</v>
      </c>
      <c r="E43" s="38">
        <v>1400</v>
      </c>
      <c r="F43" s="38">
        <v>1</v>
      </c>
      <c r="G43" s="38">
        <f t="shared" si="1"/>
        <v>1673</v>
      </c>
      <c r="H43" s="75">
        <f t="shared" si="2"/>
        <v>5.977286312014345E-4</v>
      </c>
      <c r="I43" s="75">
        <f t="shared" si="3"/>
        <v>5.1020408163265302E-7</v>
      </c>
      <c r="J43" s="76">
        <v>1.5</v>
      </c>
      <c r="K43" s="13">
        <v>0.1</v>
      </c>
      <c r="L43" s="40">
        <v>0.52476227860018521</v>
      </c>
      <c r="M43" s="40">
        <v>7.2779098855277743E-3</v>
      </c>
      <c r="N43" s="40">
        <v>0.35326114987485657</v>
      </c>
      <c r="O43" s="40">
        <v>4.0059512252879478E-3</v>
      </c>
      <c r="P43" s="13">
        <v>-0.73</v>
      </c>
      <c r="Q43" s="77">
        <v>5.57</v>
      </c>
      <c r="R43" s="13">
        <v>0</v>
      </c>
      <c r="S43" s="78">
        <v>7250</v>
      </c>
      <c r="T43" s="78">
        <v>890</v>
      </c>
      <c r="U43" s="13">
        <f t="shared" si="4"/>
        <v>3.8603380065709936</v>
      </c>
      <c r="V43" s="40">
        <f t="shared" si="5"/>
        <v>5.327724137931035E-2</v>
      </c>
      <c r="X43" s="13">
        <v>67.358619123447014</v>
      </c>
      <c r="Y43" s="40">
        <v>2.5576676173874813E-2</v>
      </c>
      <c r="Z43" s="13">
        <v>11.24722021989893</v>
      </c>
      <c r="AA43" s="13">
        <v>0.55784134338452185</v>
      </c>
      <c r="AB43" s="79"/>
      <c r="AC43" s="40">
        <v>6.466262473638236E-2</v>
      </c>
      <c r="AD43" s="40"/>
      <c r="AE43" s="13">
        <v>0.5086941473921055</v>
      </c>
      <c r="AF43" s="13">
        <v>3.336772245922019</v>
      </c>
      <c r="AG43" s="13">
        <v>3.6119743495996506</v>
      </c>
      <c r="AH43" s="40">
        <v>2.5209492068256508E-2</v>
      </c>
      <c r="AI43" s="13">
        <v>13.263429777377244</v>
      </c>
      <c r="AJ43" s="13">
        <v>100</v>
      </c>
      <c r="AL43" s="13">
        <v>1.0894277057645452</v>
      </c>
      <c r="AM43" s="40">
        <v>8.7359145013893597E-3</v>
      </c>
      <c r="AN43" s="13">
        <v>1.2695555807402326</v>
      </c>
      <c r="AO43" s="14">
        <v>1.2695555807402326</v>
      </c>
      <c r="AP43" s="14"/>
      <c r="AQ43" s="13">
        <v>12.517783337066254</v>
      </c>
      <c r="AR43" s="40">
        <v>-8.9999999999999993E-3</v>
      </c>
      <c r="AS43" s="40">
        <v>0.52476227860018521</v>
      </c>
      <c r="AT43" s="40">
        <v>0.35326114987485657</v>
      </c>
      <c r="AW43" s="42">
        <f>(12900/((LN(497700/S43))+(0.85*(AN43-1))+3.8))-273</f>
        <v>1289.0992086664996</v>
      </c>
      <c r="AX43" s="42">
        <f>(12900/((LN(497700/S43))+(0.85*(AO43-1))+3.8))-273</f>
        <v>1289.0992086664996</v>
      </c>
      <c r="AY43" s="42">
        <f>(10108/((LN(497700/S43))+(1.16*(AN43-1))+1.48))-273</f>
        <v>1405.6011837864617</v>
      </c>
      <c r="AZ43" s="42">
        <f>(10108/((LN(497700/S43))+(1.16*(AO43-1))+1.48))-273</f>
        <v>1405.6011837864617</v>
      </c>
      <c r="BA43" s="42">
        <f>((LN(S43))-4.29+(1.35*(LN(AQ43))))/0.0056</f>
        <v>1430.4302952098249</v>
      </c>
      <c r="BB43" s="42">
        <f>(4338.8/((4.322*AR43)+6.456-LOG(S43)))-273</f>
        <v>1423.9888543294969</v>
      </c>
      <c r="BC43" s="42">
        <f>((LN(S43))-3.313+(1.35*(LN(AQ43))))/0.0065</f>
        <v>1382.6784081807723</v>
      </c>
      <c r="BD43" s="42">
        <f>(12288/(18.99-(1.069*(LN(AQ43)))-(LN(S43))))-273</f>
        <v>1387.603468168056</v>
      </c>
      <c r="BE43" s="42">
        <f>(11113/(14.297+(0.964*AN43)-(LN(S43))))-273</f>
        <v>1402.6394897137025</v>
      </c>
      <c r="BF43" s="42">
        <f>(11113/(14.297+(0.964*AO43)-(LN(S43))))-273</f>
        <v>1402.6394897137025</v>
      </c>
      <c r="BG43" s="42">
        <f>(5790/(0.96-(1.28*J43)+(12.39*AS43)+(0.83*AT43)+(2.06*J43*AS43)-LOG(S43)))-273</f>
        <v>1337.0378175094854</v>
      </c>
      <c r="BI43" s="42">
        <f t="shared" si="6"/>
        <v>110.90079133350036</v>
      </c>
      <c r="BJ43" s="42">
        <f t="shared" si="6"/>
        <v>110.90079133350036</v>
      </c>
      <c r="BK43" s="42">
        <f t="shared" si="6"/>
        <v>-5.6011837864616609</v>
      </c>
      <c r="BL43" s="42">
        <f t="shared" si="6"/>
        <v>-5.6011837864616609</v>
      </c>
      <c r="BM43" s="42">
        <f t="shared" si="6"/>
        <v>-30.430295209824862</v>
      </c>
      <c r="BN43" s="42">
        <f t="shared" si="6"/>
        <v>-23.988854329496917</v>
      </c>
      <c r="BO43" s="42">
        <f t="shared" si="6"/>
        <v>17.321591819227706</v>
      </c>
      <c r="BP43" s="42">
        <f t="shared" si="6"/>
        <v>12.396531831944003</v>
      </c>
      <c r="BQ43" s="42">
        <f t="shared" si="6"/>
        <v>-2.63948971370246</v>
      </c>
      <c r="BR43" s="42">
        <f t="shared" si="6"/>
        <v>-2.63948971370246</v>
      </c>
      <c r="BS43" s="42">
        <f t="shared" si="6"/>
        <v>62.962182490514579</v>
      </c>
      <c r="BU43" s="42">
        <f t="shared" si="7"/>
        <v>47.938608842985786</v>
      </c>
      <c r="CC43" s="119"/>
      <c r="CD43" s="118">
        <f t="shared" si="8"/>
        <v>0</v>
      </c>
    </row>
    <row r="44" spans="1:82" s="1" customFormat="1">
      <c r="A44" s="38" t="s">
        <v>208</v>
      </c>
      <c r="B44" s="38" t="s">
        <v>240</v>
      </c>
      <c r="C44" s="38" t="s">
        <v>210</v>
      </c>
      <c r="D44" s="38">
        <v>48</v>
      </c>
      <c r="E44" s="38">
        <v>1400</v>
      </c>
      <c r="F44" s="38">
        <v>1</v>
      </c>
      <c r="G44" s="38">
        <f t="shared" si="1"/>
        <v>1673</v>
      </c>
      <c r="H44" s="75">
        <f t="shared" si="2"/>
        <v>5.977286312014345E-4</v>
      </c>
      <c r="I44" s="75">
        <f t="shared" si="3"/>
        <v>5.1020408163265302E-7</v>
      </c>
      <c r="J44" s="76">
        <v>2</v>
      </c>
      <c r="K44" s="13">
        <v>0.1</v>
      </c>
      <c r="L44" s="40">
        <v>0.57439579709300359</v>
      </c>
      <c r="M44" s="40">
        <v>1.6243314668556549E-2</v>
      </c>
      <c r="N44" s="40">
        <v>0</v>
      </c>
      <c r="O44" s="40">
        <v>0</v>
      </c>
      <c r="P44" s="13">
        <v>-0.73</v>
      </c>
      <c r="Q44" s="77">
        <v>5.57</v>
      </c>
      <c r="R44" s="13">
        <v>0</v>
      </c>
      <c r="S44" s="78">
        <v>22475</v>
      </c>
      <c r="T44" s="78">
        <v>1850</v>
      </c>
      <c r="U44" s="13">
        <f t="shared" si="4"/>
        <v>4.3516997004052662</v>
      </c>
      <c r="V44" s="40">
        <f t="shared" si="5"/>
        <v>3.5724137931034482E-2</v>
      </c>
      <c r="X44" s="13">
        <v>57.774851827360521</v>
      </c>
      <c r="Y44" s="40">
        <v>3.3918670921726221E-2</v>
      </c>
      <c r="Z44" s="13">
        <v>15.421052318525472</v>
      </c>
      <c r="AA44" s="13">
        <v>13.413630885095582</v>
      </c>
      <c r="AB44" s="79"/>
      <c r="AC44" s="40">
        <v>9.0406105526487798E-2</v>
      </c>
      <c r="AD44" s="40"/>
      <c r="AE44" s="13">
        <v>12.877251026266872</v>
      </c>
      <c r="AF44" s="13">
        <v>0.24371531618498313</v>
      </c>
      <c r="AG44" s="13">
        <v>0.11854238912993272</v>
      </c>
      <c r="AH44" s="40">
        <v>2.6631460988428866E-2</v>
      </c>
      <c r="AI44" s="13">
        <v>0</v>
      </c>
      <c r="AJ44" s="13">
        <v>100.00000000000001</v>
      </c>
      <c r="AL44" s="13">
        <v>0.64407398412100136</v>
      </c>
      <c r="AM44" s="40">
        <v>0.66068477456512753</v>
      </c>
      <c r="AN44" s="13">
        <v>2.9692870644839857</v>
      </c>
      <c r="AO44" s="14">
        <v>2.9692870644839844</v>
      </c>
      <c r="AP44" s="14"/>
      <c r="AQ44" s="13">
        <v>2.4878167071105568</v>
      </c>
      <c r="AR44" s="40">
        <v>0.151</v>
      </c>
      <c r="AS44" s="40">
        <v>0.57439579709300359</v>
      </c>
      <c r="AT44" s="40">
        <v>0</v>
      </c>
      <c r="AW44" s="42">
        <f>(12900/((LN(497700/S44))+(0.85*(AN44-1))+3.8))-273</f>
        <v>1231.9895811520892</v>
      </c>
      <c r="AX44" s="42">
        <f>(12900/((LN(497700/S44))+(0.85*(AO44-1))+3.8))-273</f>
        <v>1231.9895811520892</v>
      </c>
      <c r="AY44" s="42">
        <f>(10108/((LN(497700/S44))+(1.16*(AN44-1))+1.48))-273</f>
        <v>1200.0470354711179</v>
      </c>
      <c r="AZ44" s="42">
        <f>(10108/((LN(497700/S44))+(1.16*(AO44-1))+1.48))-273</f>
        <v>1200.0470354711181</v>
      </c>
      <c r="BA44" s="42">
        <f>((LN(S44))-4.29+(1.35*(LN(AQ44))))/0.0056</f>
        <v>1242.9564796809095</v>
      </c>
      <c r="BB44" s="42">
        <f>(4338.8/((4.322*AR44)+6.456-LOG(S44)))-273</f>
        <v>1300.7839258791591</v>
      </c>
      <c r="BC44" s="42">
        <f>((LN(S44))-3.313+(1.35*(LN(AQ44))))/0.0065</f>
        <v>1221.162505571245</v>
      </c>
      <c r="BD44" s="42">
        <f>(12288/(18.99-(1.069*(LN(AQ44)))-(LN(S44))))-273</f>
        <v>1263.8551331531357</v>
      </c>
      <c r="BE44" s="42">
        <f>(11113/(14.297+(0.964*AN44)-(LN(S44))))-273</f>
        <v>1283.609602805926</v>
      </c>
      <c r="BF44" s="42">
        <f>(11113/(14.297+(0.964*AO44)-(LN(S44))))-273</f>
        <v>1283.609602805926</v>
      </c>
      <c r="BG44" s="42">
        <f>(5790/(0.96-(1.28*J44)+(12.39*AS44)+(0.83*AT44)+(2.06*J44*AS44)-LOG(S44)))-273</f>
        <v>1366.4951680793974</v>
      </c>
      <c r="BI44" s="42">
        <f t="shared" si="6"/>
        <v>168.01041884791084</v>
      </c>
      <c r="BJ44" s="42">
        <f t="shared" si="6"/>
        <v>168.01041884791084</v>
      </c>
      <c r="BK44" s="42">
        <f t="shared" si="6"/>
        <v>199.95296452888215</v>
      </c>
      <c r="BL44" s="42">
        <f t="shared" si="6"/>
        <v>199.95296452888192</v>
      </c>
      <c r="BM44" s="42">
        <f t="shared" si="6"/>
        <v>157.04352031909048</v>
      </c>
      <c r="BN44" s="42">
        <f t="shared" si="6"/>
        <v>99.216074120840858</v>
      </c>
      <c r="BO44" s="42">
        <f t="shared" si="6"/>
        <v>178.83749442875501</v>
      </c>
      <c r="BP44" s="42">
        <f t="shared" si="6"/>
        <v>136.14486684686426</v>
      </c>
      <c r="BQ44" s="42">
        <f t="shared" si="6"/>
        <v>116.39039719407401</v>
      </c>
      <c r="BR44" s="42">
        <f t="shared" si="6"/>
        <v>116.39039719407401</v>
      </c>
      <c r="BS44" s="42">
        <f t="shared" si="6"/>
        <v>33.504831920602555</v>
      </c>
      <c r="BU44" s="42">
        <f t="shared" si="7"/>
        <v>134.50558692730829</v>
      </c>
      <c r="CC44" s="119"/>
      <c r="CD44" s="118">
        <f t="shared" si="8"/>
        <v>0</v>
      </c>
    </row>
    <row r="45" spans="1:82" s="1" customFormat="1">
      <c r="A45" s="38" t="s">
        <v>208</v>
      </c>
      <c r="B45" s="38" t="s">
        <v>241</v>
      </c>
      <c r="C45" s="38" t="s">
        <v>210</v>
      </c>
      <c r="D45" s="38">
        <v>48</v>
      </c>
      <c r="E45" s="38">
        <v>1400</v>
      </c>
      <c r="F45" s="38">
        <v>1</v>
      </c>
      <c r="G45" s="38">
        <f t="shared" si="1"/>
        <v>1673</v>
      </c>
      <c r="H45" s="75">
        <f t="shared" si="2"/>
        <v>5.977286312014345E-4</v>
      </c>
      <c r="I45" s="75">
        <f t="shared" si="3"/>
        <v>5.1020408163265302E-7</v>
      </c>
      <c r="J45" s="76">
        <v>2</v>
      </c>
      <c r="K45" s="13">
        <v>0.1</v>
      </c>
      <c r="L45" s="40">
        <v>0.55258018085972926</v>
      </c>
      <c r="M45" s="40">
        <v>8.4889619756623041E-3</v>
      </c>
      <c r="N45" s="40">
        <v>0.19647958616572034</v>
      </c>
      <c r="O45" s="40">
        <v>2.2542543592073655E-3</v>
      </c>
      <c r="P45" s="13">
        <v>-0.73</v>
      </c>
      <c r="Q45" s="77">
        <v>5.57</v>
      </c>
      <c r="R45" s="13">
        <v>0</v>
      </c>
      <c r="S45" s="78">
        <v>15890</v>
      </c>
      <c r="T45" s="78">
        <v>760</v>
      </c>
      <c r="U45" s="13">
        <f t="shared" si="4"/>
        <v>4.2011238972073794</v>
      </c>
      <c r="V45" s="40">
        <f t="shared" si="5"/>
        <v>2.0757709251101323E-2</v>
      </c>
      <c r="X45" s="13">
        <v>60.93217560408015</v>
      </c>
      <c r="Y45" s="40">
        <v>3.1400326574457939E-2</v>
      </c>
      <c r="Z45" s="13">
        <v>15.628079747402282</v>
      </c>
      <c r="AA45" s="13">
        <v>6.0481128056449718</v>
      </c>
      <c r="AB45" s="79"/>
      <c r="AC45" s="40">
        <v>7.4581911350131508E-2</v>
      </c>
      <c r="AD45" s="40"/>
      <c r="AE45" s="13">
        <v>6.5306055413174979</v>
      </c>
      <c r="AF45" s="13">
        <v>2.0377508546855805</v>
      </c>
      <c r="AG45" s="13">
        <v>2.1240985005234014</v>
      </c>
      <c r="AH45" s="40">
        <v>2.536000772315446E-2</v>
      </c>
      <c r="AI45" s="13">
        <v>6.5678347006983619</v>
      </c>
      <c r="AJ45" s="13">
        <v>100</v>
      </c>
      <c r="AL45" s="13">
        <v>0.89172821453610074</v>
      </c>
      <c r="AM45" s="40">
        <v>0.25713091509661318</v>
      </c>
      <c r="AN45" s="13">
        <v>1.8796861840741304</v>
      </c>
      <c r="AO45" s="14">
        <v>1.8796861840741304</v>
      </c>
      <c r="AP45" s="14"/>
      <c r="AQ45" s="13">
        <v>4.5634952392874295</v>
      </c>
      <c r="AR45" s="40">
        <v>5.7000000000000002E-2</v>
      </c>
      <c r="AS45" s="40">
        <v>0.55258018085972926</v>
      </c>
      <c r="AT45" s="40">
        <v>0.19647958616572034</v>
      </c>
      <c r="AW45" s="42">
        <f>(12900/((LN(497700/S45))+(0.85*(AN45-1))+3.8))-273</f>
        <v>1341.1058816532707</v>
      </c>
      <c r="AX45" s="42">
        <f>(12900/((LN(497700/S45))+(0.85*(AO45-1))+3.8))-273</f>
        <v>1341.1058816532707</v>
      </c>
      <c r="AY45" s="42">
        <f>(10108/((LN(497700/S45))+(1.16*(AN45-1))+1.48))-273</f>
        <v>1427.3256803217334</v>
      </c>
      <c r="AZ45" s="42">
        <f>(10108/((LN(497700/S45))+(1.16*(AO45-1))+1.48))-273</f>
        <v>1427.3256803217334</v>
      </c>
      <c r="BA45" s="42">
        <f>((LN(S45))-4.29+(1.35*(LN(AQ45))))/0.0056</f>
        <v>1327.2973535188357</v>
      </c>
      <c r="BB45" s="42">
        <f>(4338.8/((4.322*AR45)+6.456-LOG(S45)))-273</f>
        <v>1461.6664727710313</v>
      </c>
      <c r="BC45" s="42">
        <f>((LN(S45))-3.313+(1.35*(LN(AQ45))))/0.0065</f>
        <v>1293.8254122623814</v>
      </c>
      <c r="BD45" s="42">
        <f>(12288/(18.99-(1.069*(LN(AQ45)))-(LN(S45))))-273</f>
        <v>1324.1472244038118</v>
      </c>
      <c r="BE45" s="42">
        <f>(11113/(14.297+(0.964*AN45)-(LN(S45))))-273</f>
        <v>1453.8083733337742</v>
      </c>
      <c r="BF45" s="42">
        <f>(11113/(14.297+(0.964*AO45)-(LN(S45))))-273</f>
        <v>1453.8083733337742</v>
      </c>
      <c r="BG45" s="42">
        <f>(5790/(0.96-(1.28*J45)+(12.39*AS45)+(0.83*AT45)+(2.06*J45*AS45)-LOG(S45)))-273</f>
        <v>1388.3807855634868</v>
      </c>
      <c r="BI45" s="42">
        <f t="shared" si="6"/>
        <v>58.894118346729329</v>
      </c>
      <c r="BJ45" s="42">
        <f t="shared" si="6"/>
        <v>58.894118346729329</v>
      </c>
      <c r="BK45" s="42">
        <f t="shared" si="6"/>
        <v>-27.325680321733444</v>
      </c>
      <c r="BL45" s="42">
        <f t="shared" si="6"/>
        <v>-27.325680321733444</v>
      </c>
      <c r="BM45" s="42">
        <f t="shared" si="6"/>
        <v>72.702646481164265</v>
      </c>
      <c r="BN45" s="42">
        <f t="shared" si="6"/>
        <v>-61.666472771031295</v>
      </c>
      <c r="BO45" s="42">
        <f t="shared" si="6"/>
        <v>106.17458773761859</v>
      </c>
      <c r="BP45" s="42">
        <f t="shared" si="6"/>
        <v>75.852775596188167</v>
      </c>
      <c r="BQ45" s="42">
        <f t="shared" si="6"/>
        <v>-53.808373333774171</v>
      </c>
      <c r="BR45" s="42">
        <f t="shared" si="6"/>
        <v>-53.808373333774171</v>
      </c>
      <c r="BS45" s="42">
        <f t="shared" si="6"/>
        <v>11.619214436513175</v>
      </c>
      <c r="BU45" s="42">
        <f t="shared" si="7"/>
        <v>47.274903910216153</v>
      </c>
      <c r="CC45" s="119"/>
      <c r="CD45" s="118">
        <f t="shared" si="8"/>
        <v>0</v>
      </c>
    </row>
    <row r="46" spans="1:82" s="1" customFormat="1">
      <c r="A46" s="38" t="s">
        <v>208</v>
      </c>
      <c r="B46" s="38" t="s">
        <v>242</v>
      </c>
      <c r="C46" s="38" t="s">
        <v>210</v>
      </c>
      <c r="D46" s="38">
        <v>48</v>
      </c>
      <c r="E46" s="38">
        <v>1400</v>
      </c>
      <c r="F46" s="38">
        <v>1</v>
      </c>
      <c r="G46" s="38">
        <f t="shared" si="1"/>
        <v>1673</v>
      </c>
      <c r="H46" s="75">
        <f t="shared" si="2"/>
        <v>5.977286312014345E-4</v>
      </c>
      <c r="I46" s="75">
        <f t="shared" si="3"/>
        <v>5.1020408163265302E-7</v>
      </c>
      <c r="J46" s="76">
        <v>2</v>
      </c>
      <c r="K46" s="13">
        <v>0.1</v>
      </c>
      <c r="L46" s="40">
        <v>0.5245959579330457</v>
      </c>
      <c r="M46" s="40">
        <v>1.0312461070215249E-2</v>
      </c>
      <c r="N46" s="40">
        <v>0.35411228516540338</v>
      </c>
      <c r="O46" s="40">
        <v>4.844433052857003E-3</v>
      </c>
      <c r="P46" s="13">
        <v>-0.73</v>
      </c>
      <c r="Q46" s="77">
        <v>5.57</v>
      </c>
      <c r="R46" s="13">
        <v>0</v>
      </c>
      <c r="S46" s="81">
        <v>6380</v>
      </c>
      <c r="T46" s="78">
        <v>920</v>
      </c>
      <c r="U46" s="13">
        <f t="shared" si="4"/>
        <v>3.8048206787211623</v>
      </c>
      <c r="V46" s="40">
        <f t="shared" si="5"/>
        <v>6.2583072100313483E-2</v>
      </c>
      <c r="X46" s="13">
        <v>67.597544479718906</v>
      </c>
      <c r="Y46" s="40">
        <v>2.7616388124646524E-2</v>
      </c>
      <c r="Z46" s="13">
        <v>10.967668187492121</v>
      </c>
      <c r="AA46" s="13">
        <v>0.46132479222580269</v>
      </c>
      <c r="AB46" s="79"/>
      <c r="AC46" s="40">
        <v>6.0660474246339628E-2</v>
      </c>
      <c r="AD46" s="40"/>
      <c r="AE46" s="13">
        <v>0.42294625413285281</v>
      </c>
      <c r="AF46" s="13">
        <v>3.4369134161961989</v>
      </c>
      <c r="AG46" s="13">
        <v>3.6988454520710152</v>
      </c>
      <c r="AH46" s="40">
        <v>1.6004539549166703E-2</v>
      </c>
      <c r="AI46" s="13">
        <v>13.310476016242969</v>
      </c>
      <c r="AJ46" s="13">
        <v>100.00000000000003</v>
      </c>
      <c r="AL46" s="13">
        <v>1.0518691779197149</v>
      </c>
      <c r="AM46" s="40">
        <v>1.0589216863422662E-2</v>
      </c>
      <c r="AN46" s="13">
        <v>1.3098044649354741</v>
      </c>
      <c r="AO46" s="14">
        <v>1.3098044649354741</v>
      </c>
      <c r="AP46" s="14"/>
      <c r="AQ46" s="13">
        <v>12.63821648178066</v>
      </c>
      <c r="AR46" s="40">
        <v>-0.01</v>
      </c>
      <c r="AS46" s="40">
        <v>0.5245959579330457</v>
      </c>
      <c r="AT46" s="40">
        <v>0.35411228516540338</v>
      </c>
      <c r="AW46" s="42">
        <f>(12900/((LN(497700/S46))+(0.85*(AN46-1))+3.8))-273</f>
        <v>1259.0368166934888</v>
      </c>
      <c r="AX46" s="42">
        <f>(12900/((LN(497700/S46))+(0.85*(AO46-1))+3.8))-273</f>
        <v>1259.0368166934888</v>
      </c>
      <c r="AY46" s="42">
        <f>(10108/((LN(497700/S46))+(1.16*(AN46-1))+1.48))-273</f>
        <v>1358.3217473674588</v>
      </c>
      <c r="AZ46" s="42">
        <f>(10108/((LN(497700/S46))+(1.16*(AO46-1))+1.48))-273</f>
        <v>1358.3217473674588</v>
      </c>
      <c r="BA46" s="42">
        <f>((LN(S46))-4.29+(1.35*(LN(AQ46))))/0.0056</f>
        <v>1409.9111609196823</v>
      </c>
      <c r="BB46" s="42">
        <f>(4338.8/((4.322*AR46)+6.456-LOG(S46)))-273</f>
        <v>1390.6762562202953</v>
      </c>
      <c r="BC46" s="42">
        <f>((LN(S46))-3.313+(1.35*(LN(AQ46))))/0.0065</f>
        <v>1365.0003847923417</v>
      </c>
      <c r="BD46" s="42">
        <f>(12288/(18.99-(1.069*(LN(AQ46)))-(LN(S46))))-273</f>
        <v>1361.6256924594188</v>
      </c>
      <c r="BE46" s="42">
        <f>(11113/(14.297+(0.964*AN46)-(LN(S46))))-273</f>
        <v>1361.5704359705994</v>
      </c>
      <c r="BF46" s="42">
        <f>(11113/(14.297+(0.964*AO46)-(LN(S46))))-273</f>
        <v>1361.5704359705994</v>
      </c>
      <c r="BG46" s="42">
        <f>(5790/(0.96-(1.28*J46)+(12.39*AS46)+(0.83*AT46)+(2.06*J46*AS46)-LOG(S46)))-273</f>
        <v>1357.9069963900524</v>
      </c>
      <c r="BI46" s="42">
        <f t="shared" si="6"/>
        <v>140.96318330651116</v>
      </c>
      <c r="BJ46" s="42">
        <f t="shared" si="6"/>
        <v>140.96318330651116</v>
      </c>
      <c r="BK46" s="42">
        <f t="shared" si="6"/>
        <v>41.678252632541216</v>
      </c>
      <c r="BL46" s="42">
        <f t="shared" si="6"/>
        <v>41.678252632541216</v>
      </c>
      <c r="BM46" s="42">
        <f t="shared" si="6"/>
        <v>-9.9111609196822883</v>
      </c>
      <c r="BN46" s="42">
        <f t="shared" si="6"/>
        <v>9.3237437797047278</v>
      </c>
      <c r="BO46" s="42">
        <f t="shared" si="6"/>
        <v>34.99961520765828</v>
      </c>
      <c r="BP46" s="42">
        <f t="shared" si="6"/>
        <v>38.374307540581185</v>
      </c>
      <c r="BQ46" s="42">
        <f t="shared" si="6"/>
        <v>38.429564029400581</v>
      </c>
      <c r="BR46" s="42">
        <f t="shared" si="6"/>
        <v>38.429564029400581</v>
      </c>
      <c r="BS46" s="42">
        <f t="shared" si="6"/>
        <v>42.093003609947573</v>
      </c>
      <c r="BU46" s="42">
        <f t="shared" si="7"/>
        <v>98.870179696563582</v>
      </c>
      <c r="CC46" s="119"/>
      <c r="CD46" s="118">
        <f t="shared" si="8"/>
        <v>0</v>
      </c>
    </row>
    <row r="47" spans="1:82" s="1" customFormat="1">
      <c r="A47" s="38" t="s">
        <v>208</v>
      </c>
      <c r="B47" s="38" t="s">
        <v>243</v>
      </c>
      <c r="C47" s="38" t="s">
        <v>210</v>
      </c>
      <c r="D47" s="38">
        <v>48</v>
      </c>
      <c r="E47" s="38">
        <v>1400</v>
      </c>
      <c r="F47" s="38">
        <v>1</v>
      </c>
      <c r="G47" s="38">
        <f t="shared" si="1"/>
        <v>1673</v>
      </c>
      <c r="H47" s="75">
        <f t="shared" si="2"/>
        <v>5.977286312014345E-4</v>
      </c>
      <c r="I47" s="75">
        <f t="shared" si="3"/>
        <v>5.1020408163265302E-7</v>
      </c>
      <c r="J47" s="76">
        <v>2.5</v>
      </c>
      <c r="K47" s="13">
        <v>0.1</v>
      </c>
      <c r="L47" s="40">
        <v>0.58262922607938372</v>
      </c>
      <c r="M47" s="40">
        <v>1.2767563083268761E-2</v>
      </c>
      <c r="N47" s="40">
        <v>0</v>
      </c>
      <c r="O47" s="40">
        <v>0</v>
      </c>
      <c r="P47" s="13">
        <v>-0.73</v>
      </c>
      <c r="Q47" s="77">
        <v>5.57</v>
      </c>
      <c r="R47" s="13">
        <v>0</v>
      </c>
      <c r="S47" s="78">
        <v>21470</v>
      </c>
      <c r="T47" s="78">
        <v>910</v>
      </c>
      <c r="U47" s="13">
        <f t="shared" si="4"/>
        <v>4.3318320444362488</v>
      </c>
      <c r="V47" s="40">
        <f t="shared" si="5"/>
        <v>1.8394969725197951E-2</v>
      </c>
      <c r="X47" s="13">
        <v>54.999576812410425</v>
      </c>
      <c r="Y47" s="40">
        <v>4.4522986236988062E-2</v>
      </c>
      <c r="Z47" s="13">
        <v>15.815866469767917</v>
      </c>
      <c r="AA47" s="13">
        <v>14.430818590224106</v>
      </c>
      <c r="AB47" s="79"/>
      <c r="AC47" s="40">
        <v>9.3768073689510248E-2</v>
      </c>
      <c r="AD47" s="40"/>
      <c r="AE47" s="13">
        <v>13.603668029375607</v>
      </c>
      <c r="AF47" s="13">
        <v>0.80088560020244348</v>
      </c>
      <c r="AG47" s="13">
        <v>9.6830171821348718E-2</v>
      </c>
      <c r="AH47" s="40">
        <v>0.11406326627166928</v>
      </c>
      <c r="AI47" s="13">
        <v>0</v>
      </c>
      <c r="AJ47" s="13">
        <v>100.00000000000003</v>
      </c>
      <c r="AL47" s="13">
        <v>0.60465442130494318</v>
      </c>
      <c r="AM47" s="40">
        <v>0.75189149795971955</v>
      </c>
      <c r="AN47" s="13">
        <v>3.3562058761026341</v>
      </c>
      <c r="AO47" s="14">
        <v>3.356205876102635</v>
      </c>
      <c r="AP47" s="14"/>
      <c r="AQ47" s="13">
        <v>2.2418400467393202</v>
      </c>
      <c r="AR47" s="40">
        <v>0.16900000000000001</v>
      </c>
      <c r="AS47" s="40">
        <v>0.58262922607938372</v>
      </c>
      <c r="AT47" s="40">
        <v>0</v>
      </c>
      <c r="AW47" s="42">
        <f>(12900/((LN(497700/S47))+(0.85*(AN47-1))+3.8))-273</f>
        <v>1168.9665684400209</v>
      </c>
      <c r="AX47" s="42">
        <f>(12900/((LN(497700/S47))+(0.85*(AO47-1))+3.8))-273</f>
        <v>1168.9665684400206</v>
      </c>
      <c r="AY47" s="42">
        <f>(10108/((LN(497700/S47))+(1.16*(AN47-1))+1.48))-273</f>
        <v>1101.0155597056998</v>
      </c>
      <c r="AZ47" s="42">
        <f>(10108/((LN(497700/S47))+(1.16*(AO47-1))+1.48))-273</f>
        <v>1101.0155597056998</v>
      </c>
      <c r="BA47" s="42">
        <f>((LN(S47))-4.29+(1.35*(LN(AQ47))))/0.0056</f>
        <v>1209.6897877333495</v>
      </c>
      <c r="BB47" s="42">
        <f>(4338.8/((4.322*AR47)+6.456-LOG(S47)))-273</f>
        <v>1246.9402181403682</v>
      </c>
      <c r="BC47" s="42">
        <f>((LN(S47))-3.313+(1.35*(LN(AQ47))))/0.0065</f>
        <v>1192.5019709702703</v>
      </c>
      <c r="BD47" s="42">
        <f>(12288/(18.99-(1.069*(LN(AQ47)))-(LN(S47))))-273</f>
        <v>1234.2515063075932</v>
      </c>
      <c r="BE47" s="42">
        <f>(11113/(14.297+(0.964*AN47)-(LN(S47))))-273</f>
        <v>1197.3682545001197</v>
      </c>
      <c r="BF47" s="42">
        <f>(11113/(14.297+(0.964*AO47)-(LN(S47))))-273</f>
        <v>1197.3682545001197</v>
      </c>
      <c r="BG47" s="42">
        <f>(5790/(0.96-(1.28*J47)+(12.39*AS47)+(0.83*AT47)+(2.06*J47*AS47)-LOG(S47)))-273</f>
        <v>1314.3953327086385</v>
      </c>
      <c r="BI47" s="42">
        <f t="shared" si="6"/>
        <v>231.03343155997914</v>
      </c>
      <c r="BJ47" s="42">
        <f t="shared" si="6"/>
        <v>231.03343155997936</v>
      </c>
      <c r="BK47" s="42">
        <f t="shared" si="6"/>
        <v>298.98444029430016</v>
      </c>
      <c r="BL47" s="42">
        <f t="shared" si="6"/>
        <v>298.98444029430016</v>
      </c>
      <c r="BM47" s="42">
        <f t="shared" si="6"/>
        <v>190.31021226665052</v>
      </c>
      <c r="BN47" s="42">
        <f t="shared" si="6"/>
        <v>153.05978185963181</v>
      </c>
      <c r="BO47" s="42">
        <f t="shared" si="6"/>
        <v>207.49802902972965</v>
      </c>
      <c r="BP47" s="42">
        <f t="shared" si="6"/>
        <v>165.74849369240678</v>
      </c>
      <c r="BQ47" s="42">
        <f t="shared" si="6"/>
        <v>202.63174549988025</v>
      </c>
      <c r="BR47" s="42">
        <f t="shared" si="6"/>
        <v>202.63174549988025</v>
      </c>
      <c r="BS47" s="42">
        <f t="shared" si="6"/>
        <v>85.604667291361466</v>
      </c>
      <c r="BU47" s="42">
        <f t="shared" si="7"/>
        <v>145.4287642686179</v>
      </c>
      <c r="CC47" s="119"/>
      <c r="CD47" s="118">
        <f t="shared" si="8"/>
        <v>0</v>
      </c>
    </row>
    <row r="48" spans="1:82" s="1" customFormat="1">
      <c r="A48" s="38" t="s">
        <v>208</v>
      </c>
      <c r="B48" s="38" t="s">
        <v>244</v>
      </c>
      <c r="C48" s="38" t="s">
        <v>210</v>
      </c>
      <c r="D48" s="38">
        <v>48</v>
      </c>
      <c r="E48" s="38">
        <v>1400</v>
      </c>
      <c r="F48" s="38">
        <v>1</v>
      </c>
      <c r="G48" s="38">
        <f t="shared" si="1"/>
        <v>1673</v>
      </c>
      <c r="H48" s="75">
        <f t="shared" si="2"/>
        <v>5.977286312014345E-4</v>
      </c>
      <c r="I48" s="75">
        <f t="shared" si="3"/>
        <v>5.1020408163265302E-7</v>
      </c>
      <c r="J48" s="76">
        <v>2.5</v>
      </c>
      <c r="K48" s="13">
        <v>0.1</v>
      </c>
      <c r="L48" s="40">
        <v>0.55427725070215905</v>
      </c>
      <c r="M48" s="40">
        <v>1.0371392879172568E-2</v>
      </c>
      <c r="N48" s="40">
        <v>0.1928205910338156</v>
      </c>
      <c r="O48" s="40">
        <v>2.404636745293667E-3</v>
      </c>
      <c r="P48" s="13">
        <v>-0.73</v>
      </c>
      <c r="Q48" s="77">
        <v>5.57</v>
      </c>
      <c r="R48" s="13">
        <v>0</v>
      </c>
      <c r="S48" s="78">
        <v>20380</v>
      </c>
      <c r="T48" s="78">
        <v>510</v>
      </c>
      <c r="U48" s="13">
        <f t="shared" si="4"/>
        <v>4.3092041796704077</v>
      </c>
      <c r="V48" s="40">
        <f t="shared" si="5"/>
        <v>1.0860647693817468E-2</v>
      </c>
      <c r="X48" s="13">
        <v>59.640511084414527</v>
      </c>
      <c r="Y48" s="40">
        <v>3.7806281789633668E-2</v>
      </c>
      <c r="Z48" s="13">
        <v>16.34935429096755</v>
      </c>
      <c r="AA48" s="13">
        <v>7.0647211740264781</v>
      </c>
      <c r="AB48" s="79"/>
      <c r="AC48" s="40">
        <v>0.11697502111255459</v>
      </c>
      <c r="AD48" s="40"/>
      <c r="AE48" s="13">
        <v>6.5216287782418059</v>
      </c>
      <c r="AF48" s="13">
        <v>1.2381109083659743</v>
      </c>
      <c r="AG48" s="13">
        <v>2.4769895521484377</v>
      </c>
      <c r="AH48" s="40">
        <v>0.125295783318219</v>
      </c>
      <c r="AI48" s="13">
        <v>6.4286071256148176</v>
      </c>
      <c r="AJ48" s="13">
        <v>99.999999999999986</v>
      </c>
      <c r="AL48" s="13">
        <v>0.98633971373568308</v>
      </c>
      <c r="AM48" s="40">
        <v>0.27367363351289214</v>
      </c>
      <c r="AN48" s="13">
        <v>1.7377005433962431</v>
      </c>
      <c r="AO48" s="14">
        <v>1.7377005433962436</v>
      </c>
      <c r="AP48" s="14"/>
      <c r="AQ48" s="13">
        <v>4.3409115159332474</v>
      </c>
      <c r="AR48" s="40">
        <v>6.9000000000000006E-2</v>
      </c>
      <c r="AS48" s="40">
        <v>0.55427725070215905</v>
      </c>
      <c r="AT48" s="40">
        <v>0.1928205910338156</v>
      </c>
      <c r="AW48" s="42">
        <f>(12900/((LN(497700/S48))+(0.85*(AN48-1))+3.8))-273</f>
        <v>1419.3606102235196</v>
      </c>
      <c r="AX48" s="42">
        <f>(12900/((LN(497700/S48))+(0.85*(AO48-1))+3.8))-273</f>
        <v>1419.3606102235196</v>
      </c>
      <c r="AY48" s="42">
        <f>(10108/((LN(497700/S48))+(1.16*(AN48-1))+1.48))-273</f>
        <v>1554.4594477621201</v>
      </c>
      <c r="AZ48" s="42">
        <f>(10108/((LN(497700/S48))+(1.16*(AO48-1))+1.48))-273</f>
        <v>1554.4594477621201</v>
      </c>
      <c r="BA48" s="42">
        <f>((LN(S48))-4.29+(1.35*(LN(AQ48))))/0.0056</f>
        <v>1359.6827112535036</v>
      </c>
      <c r="BB48" s="42">
        <f>(4338.8/((4.322*AR48)+6.456-LOG(S48)))-273</f>
        <v>1501.5502965766962</v>
      </c>
      <c r="BC48" s="42">
        <f>((LN(S48))-3.313+(1.35*(LN(AQ48))))/0.0065</f>
        <v>1321.7266435414799</v>
      </c>
      <c r="BD48" s="42">
        <f>(12288/(18.99-(1.069*(LN(AQ48)))-(LN(S48))))-273</f>
        <v>1365.7695927748553</v>
      </c>
      <c r="BE48" s="42">
        <f>(11113/(14.297+(0.964*AN48)-(LN(S48))))-273</f>
        <v>1563.9099001174818</v>
      </c>
      <c r="BF48" s="42">
        <f>(11113/(14.297+(0.964*AO48)-(LN(S48))))-273</f>
        <v>1563.9099001174818</v>
      </c>
      <c r="BG48" s="42">
        <f>(5790/(0.96-(1.28*J48)+(12.39*AS48)+(0.83*AT48)+(2.06*J48*AS48)-LOG(S48)))-273</f>
        <v>1464.2467473035335</v>
      </c>
      <c r="BI48" s="42">
        <f t="shared" si="6"/>
        <v>-19.360610223519643</v>
      </c>
      <c r="BJ48" s="42">
        <f t="shared" si="6"/>
        <v>-19.360610223519643</v>
      </c>
      <c r="BK48" s="42">
        <f t="shared" si="6"/>
        <v>-154.45944776212013</v>
      </c>
      <c r="BL48" s="42">
        <f t="shared" si="6"/>
        <v>-154.45944776212013</v>
      </c>
      <c r="BM48" s="42">
        <f t="shared" si="6"/>
        <v>40.317288746496388</v>
      </c>
      <c r="BN48" s="42">
        <f t="shared" si="6"/>
        <v>-101.55029657669616</v>
      </c>
      <c r="BO48" s="42">
        <f t="shared" si="6"/>
        <v>78.273356458520084</v>
      </c>
      <c r="BP48" s="42">
        <f t="shared" si="6"/>
        <v>34.230407225144745</v>
      </c>
      <c r="BQ48" s="42">
        <f t="shared" si="6"/>
        <v>-163.90990011748181</v>
      </c>
      <c r="BR48" s="42">
        <f t="shared" si="6"/>
        <v>-163.90990011748181</v>
      </c>
      <c r="BS48" s="42">
        <f t="shared" si="6"/>
        <v>-64.246747303533539</v>
      </c>
      <c r="BU48" s="42">
        <f t="shared" si="7"/>
        <v>44.886137080013896</v>
      </c>
      <c r="CC48" s="119"/>
      <c r="CD48" s="118">
        <f t="shared" si="8"/>
        <v>0</v>
      </c>
    </row>
    <row r="49" spans="1:82" s="1" customFormat="1">
      <c r="A49" s="38" t="s">
        <v>208</v>
      </c>
      <c r="B49" s="38" t="s">
        <v>245</v>
      </c>
      <c r="C49" s="38" t="s">
        <v>210</v>
      </c>
      <c r="D49" s="38">
        <v>48</v>
      </c>
      <c r="E49" s="38">
        <v>1400</v>
      </c>
      <c r="F49" s="38">
        <v>1</v>
      </c>
      <c r="G49" s="38">
        <f t="shared" si="1"/>
        <v>1673</v>
      </c>
      <c r="H49" s="75">
        <f t="shared" si="2"/>
        <v>5.977286312014345E-4</v>
      </c>
      <c r="I49" s="75">
        <f t="shared" si="3"/>
        <v>5.1020408163265302E-7</v>
      </c>
      <c r="J49" s="76">
        <v>2.5</v>
      </c>
      <c r="K49" s="13">
        <v>0.1</v>
      </c>
      <c r="L49" s="40">
        <v>0.52378545095967599</v>
      </c>
      <c r="M49" s="40">
        <v>9.1176626131439197E-3</v>
      </c>
      <c r="N49" s="40">
        <v>0.35515191505843791</v>
      </c>
      <c r="O49" s="40">
        <v>3.80770171484868E-3</v>
      </c>
      <c r="P49" s="13">
        <v>-0.73</v>
      </c>
      <c r="Q49" s="77">
        <v>5.57</v>
      </c>
      <c r="R49" s="13">
        <v>0</v>
      </c>
      <c r="S49" s="78">
        <v>5544.5</v>
      </c>
      <c r="T49" s="78">
        <v>110</v>
      </c>
      <c r="U49" s="13">
        <f t="shared" si="4"/>
        <v>3.7438623878103785</v>
      </c>
      <c r="V49" s="40">
        <f t="shared" si="5"/>
        <v>8.6103345657859136E-3</v>
      </c>
      <c r="X49" s="13">
        <v>67.099529110506325</v>
      </c>
      <c r="Y49" s="40">
        <v>3.4942149814507849E-2</v>
      </c>
      <c r="Z49" s="13">
        <v>11.751664989448889</v>
      </c>
      <c r="AA49" s="13">
        <v>0.15643698288096722</v>
      </c>
      <c r="AB49" s="79"/>
      <c r="AC49" s="40">
        <v>0.10173715644684457</v>
      </c>
      <c r="AD49" s="40"/>
      <c r="AE49" s="13">
        <v>0.2333971599872055</v>
      </c>
      <c r="AF49" s="13">
        <v>2.1257899855703326</v>
      </c>
      <c r="AG49" s="13">
        <v>5.0957805190789252</v>
      </c>
      <c r="AH49" s="40">
        <v>0.18830898362423243</v>
      </c>
      <c r="AI49" s="13">
        <v>13.212412962641764</v>
      </c>
      <c r="AJ49" s="13">
        <v>100</v>
      </c>
      <c r="AL49" s="13">
        <v>1.2452274894941249</v>
      </c>
      <c r="AM49" s="40">
        <v>9.0182072731401219E-2</v>
      </c>
      <c r="AN49" s="13">
        <v>1.1049858142371041</v>
      </c>
      <c r="AO49" s="14">
        <v>1.1049858142371041</v>
      </c>
      <c r="AP49" s="14"/>
      <c r="AQ49" s="13">
        <v>14.945723043257329</v>
      </c>
      <c r="AR49" s="40">
        <v>-1.0999999999999999E-2</v>
      </c>
      <c r="AS49" s="40">
        <v>0.52378545095967599</v>
      </c>
      <c r="AT49" s="40">
        <v>0.35515191505843791</v>
      </c>
      <c r="AW49" s="42">
        <f>(12900/((LN(497700/S49))+(0.85*(AN49-1))+3.8))-273</f>
        <v>1265.1993965290853</v>
      </c>
      <c r="AX49" s="42">
        <f>(12900/((LN(497700/S49))+(0.85*(AO49-1))+3.8))-273</f>
        <v>1265.1993965290853</v>
      </c>
      <c r="AY49" s="42">
        <f>(10108/((LN(497700/S49))+(1.16*(AN49-1))+1.48))-273</f>
        <v>1384.3277784944805</v>
      </c>
      <c r="AZ49" s="42">
        <f>(10108/((LN(497700/S49))+(1.16*(AO49-1))+1.48))-273</f>
        <v>1384.3277784944805</v>
      </c>
      <c r="BA49" s="42">
        <f>((LN(S49))-4.29+(1.35*(LN(AQ49))))/0.0056</f>
        <v>1425.2742340057832</v>
      </c>
      <c r="BB49" s="42">
        <f>(4338.8/((4.322*AR49)+6.456-LOG(S49)))-273</f>
        <v>1355.3146231088351</v>
      </c>
      <c r="BC49" s="42">
        <f>((LN(S49))-3.313+(1.35*(LN(AQ49))))/0.0065</f>
        <v>1378.2362631434439</v>
      </c>
      <c r="BD49" s="42">
        <f>(12288/(18.99-(1.069*(LN(AQ49)))-(LN(S49))))-273</f>
        <v>1370.1305149804407</v>
      </c>
      <c r="BE49" s="42">
        <f>(11113/(14.297+(0.964*AN49)-(LN(S49))))-273</f>
        <v>1375.4108342234774</v>
      </c>
      <c r="BF49" s="42">
        <f>(11113/(14.297+(0.964*AO49)-(LN(S49))))-273</f>
        <v>1375.4108342234774</v>
      </c>
      <c r="BG49" s="42">
        <f>(5790/(0.96-(1.28*J49)+(12.39*AS49)+(0.83*AT49)+(2.06*J49*AS49)-LOG(S49)))-273</f>
        <v>1382.1792691885919</v>
      </c>
      <c r="BI49" s="42">
        <f t="shared" si="6"/>
        <v>134.80060347091467</v>
      </c>
      <c r="BJ49" s="42">
        <f t="shared" si="6"/>
        <v>134.80060347091467</v>
      </c>
      <c r="BK49" s="42">
        <f t="shared" si="6"/>
        <v>15.672221505519474</v>
      </c>
      <c r="BL49" s="42">
        <f t="shared" si="6"/>
        <v>15.672221505519474</v>
      </c>
      <c r="BM49" s="42">
        <f t="shared" si="6"/>
        <v>-25.274234005783228</v>
      </c>
      <c r="BN49" s="42">
        <f t="shared" si="6"/>
        <v>44.685376891164879</v>
      </c>
      <c r="BO49" s="42">
        <f t="shared" si="6"/>
        <v>21.763736856556079</v>
      </c>
      <c r="BP49" s="42">
        <f t="shared" si="6"/>
        <v>29.869485019559306</v>
      </c>
      <c r="BQ49" s="42">
        <f t="shared" si="6"/>
        <v>24.589165776522577</v>
      </c>
      <c r="BR49" s="42">
        <f t="shared" si="6"/>
        <v>24.589165776522577</v>
      </c>
      <c r="BS49" s="42">
        <f t="shared" si="6"/>
        <v>17.820730811408112</v>
      </c>
      <c r="BU49" s="42">
        <f t="shared" si="7"/>
        <v>116.97987265950655</v>
      </c>
      <c r="CC49" s="119"/>
      <c r="CD49" s="118">
        <f t="shared" si="8"/>
        <v>0</v>
      </c>
    </row>
    <row r="50" spans="1:82" s="1" customFormat="1">
      <c r="A50" s="38" t="s">
        <v>208</v>
      </c>
      <c r="B50" s="38" t="s">
        <v>246</v>
      </c>
      <c r="C50" s="38" t="s">
        <v>210</v>
      </c>
      <c r="D50" s="38">
        <v>48</v>
      </c>
      <c r="E50" s="38">
        <v>1400</v>
      </c>
      <c r="F50" s="38">
        <v>1</v>
      </c>
      <c r="G50" s="38">
        <f t="shared" si="1"/>
        <v>1673</v>
      </c>
      <c r="H50" s="75">
        <f t="shared" si="2"/>
        <v>5.977286312014345E-4</v>
      </c>
      <c r="I50" s="75">
        <f t="shared" si="3"/>
        <v>5.1020408163265302E-7</v>
      </c>
      <c r="J50" s="76">
        <v>3</v>
      </c>
      <c r="K50" s="13">
        <v>0.1</v>
      </c>
      <c r="L50" s="40">
        <v>0.57446206141716805</v>
      </c>
      <c r="M50" s="40">
        <v>1.6748730684440757E-2</v>
      </c>
      <c r="N50" s="40">
        <v>0</v>
      </c>
      <c r="O50" s="40">
        <v>0</v>
      </c>
      <c r="P50" s="13">
        <v>-0.73</v>
      </c>
      <c r="Q50" s="77">
        <v>5.57</v>
      </c>
      <c r="R50" s="13">
        <v>0</v>
      </c>
      <c r="S50" s="78">
        <v>19080</v>
      </c>
      <c r="T50" s="78">
        <v>1970</v>
      </c>
      <c r="U50" s="13">
        <f t="shared" si="4"/>
        <v>4.280578370368076</v>
      </c>
      <c r="V50" s="40">
        <f t="shared" si="5"/>
        <v>4.481027253668763E-2</v>
      </c>
      <c r="X50" s="13">
        <v>58.098591954347732</v>
      </c>
      <c r="Y50" s="40">
        <v>3.3245487734010273E-2</v>
      </c>
      <c r="Z50" s="13">
        <v>14.681066714471644</v>
      </c>
      <c r="AA50" s="13">
        <v>13.864412630219377</v>
      </c>
      <c r="AB50" s="79"/>
      <c r="AC50" s="40">
        <v>0.10228489815129047</v>
      </c>
      <c r="AD50" s="40"/>
      <c r="AE50" s="13">
        <v>12.535359298661481</v>
      </c>
      <c r="AF50" s="13">
        <v>0.3330570090245305</v>
      </c>
      <c r="AG50" s="13">
        <v>0.2882499220671782</v>
      </c>
      <c r="AH50" s="40">
        <v>6.3732085322744866E-2</v>
      </c>
      <c r="AI50" s="13">
        <v>0</v>
      </c>
      <c r="AJ50" s="13">
        <v>99.999999999999986</v>
      </c>
      <c r="AL50" s="13">
        <v>0.62071089166327353</v>
      </c>
      <c r="AM50" s="40">
        <v>0.69071109353491966</v>
      </c>
      <c r="AN50" s="13">
        <v>3.069089733500741</v>
      </c>
      <c r="AO50" s="14">
        <v>3.0690897335007401</v>
      </c>
      <c r="AP50" s="14"/>
      <c r="AQ50" s="13">
        <v>2.4228321570571492</v>
      </c>
      <c r="AR50" s="40">
        <v>0.16400000000000001</v>
      </c>
      <c r="AS50" s="40">
        <v>0.57446206141716805</v>
      </c>
      <c r="AT50" s="40">
        <v>0</v>
      </c>
      <c r="AW50" s="42">
        <f>(12900/((LN(497700/S50))+(0.85*(AN50-1))+3.8))-273</f>
        <v>1189.571255113229</v>
      </c>
      <c r="AX50" s="42">
        <f>(12900/((LN(497700/S50))+(0.85*(AO50-1))+3.8))-273</f>
        <v>1189.571255113229</v>
      </c>
      <c r="AY50" s="42">
        <f>(10108/((LN(497700/S50))+(1.16*(AN50-1))+1.48))-273</f>
        <v>1142.3887434009764</v>
      </c>
      <c r="AZ50" s="42">
        <f>(10108/((LN(497700/S50))+(1.16*(AO50-1))+1.48))-273</f>
        <v>1142.3887434009764</v>
      </c>
      <c r="BA50" s="42">
        <f>((LN(S50))-4.29+(1.35*(LN(AQ50))))/0.0056</f>
        <v>1207.3323433525243</v>
      </c>
      <c r="BB50" s="42">
        <f>(4338.8/((4.322*AR50)+6.456-LOG(S50)))-273</f>
        <v>1231.3185034312621</v>
      </c>
      <c r="BC50" s="42">
        <f>((LN(S50))-3.313+(1.35*(LN(AQ50))))/0.0065</f>
        <v>1190.4709419652515</v>
      </c>
      <c r="BD50" s="42">
        <f>(12288/(18.99-(1.069*(LN(AQ50)))-(LN(S50))))-273</f>
        <v>1227.804956585278</v>
      </c>
      <c r="BE50" s="42">
        <f>(11113/(14.297+(0.964*AN50)-(LN(S50))))-273</f>
        <v>1228.9177952054638</v>
      </c>
      <c r="BF50" s="42">
        <f>(11113/(14.297+(0.964*AO50)-(LN(S50))))-273</f>
        <v>1228.9177952054638</v>
      </c>
      <c r="BG50" s="42">
        <f>(5790/(0.96-(1.28*J50)+(12.39*AS50)+(0.83*AT50)+(2.06*J50*AS50)-LOG(S50)))-273</f>
        <v>1377.8980195939851</v>
      </c>
      <c r="BI50" s="42">
        <f t="shared" si="6"/>
        <v>210.42874488677103</v>
      </c>
      <c r="BJ50" s="42">
        <f t="shared" si="6"/>
        <v>210.42874488677103</v>
      </c>
      <c r="BK50" s="42">
        <f t="shared" si="6"/>
        <v>257.61125659902359</v>
      </c>
      <c r="BL50" s="42">
        <f t="shared" si="6"/>
        <v>257.61125659902359</v>
      </c>
      <c r="BM50" s="42">
        <f t="shared" si="6"/>
        <v>192.66765664747572</v>
      </c>
      <c r="BN50" s="42">
        <f t="shared" si="6"/>
        <v>168.68149656873788</v>
      </c>
      <c r="BO50" s="42">
        <f t="shared" si="6"/>
        <v>209.52905803474846</v>
      </c>
      <c r="BP50" s="42">
        <f t="shared" si="6"/>
        <v>172.19504341472202</v>
      </c>
      <c r="BQ50" s="42">
        <f t="shared" si="6"/>
        <v>171.08220479453621</v>
      </c>
      <c r="BR50" s="42">
        <f t="shared" si="6"/>
        <v>171.08220479453621</v>
      </c>
      <c r="BS50" s="42">
        <f t="shared" si="6"/>
        <v>22.101980406014945</v>
      </c>
      <c r="BU50" s="42">
        <f t="shared" si="7"/>
        <v>188.32676448075608</v>
      </c>
      <c r="CC50" s="119"/>
      <c r="CD50" s="118">
        <f t="shared" si="8"/>
        <v>0</v>
      </c>
    </row>
    <row r="51" spans="1:82" s="1" customFormat="1">
      <c r="A51" s="38" t="s">
        <v>208</v>
      </c>
      <c r="B51" s="38" t="s">
        <v>247</v>
      </c>
      <c r="C51" s="38" t="s">
        <v>210</v>
      </c>
      <c r="D51" s="38">
        <v>48</v>
      </c>
      <c r="E51" s="38">
        <v>1400</v>
      </c>
      <c r="F51" s="38">
        <v>1</v>
      </c>
      <c r="G51" s="38">
        <f t="shared" si="1"/>
        <v>1673</v>
      </c>
      <c r="H51" s="75">
        <f t="shared" si="2"/>
        <v>5.977286312014345E-4</v>
      </c>
      <c r="I51" s="75">
        <f t="shared" si="3"/>
        <v>5.1020408163265302E-7</v>
      </c>
      <c r="J51" s="76">
        <v>3</v>
      </c>
      <c r="K51" s="13">
        <v>0.1</v>
      </c>
      <c r="L51" s="40">
        <v>0.55076652401586224</v>
      </c>
      <c r="M51" s="40">
        <v>1.2941434565138129E-2</v>
      </c>
      <c r="N51" s="40">
        <v>0.19802862293479259</v>
      </c>
      <c r="O51" s="40">
        <v>3.2459047732543924E-3</v>
      </c>
      <c r="P51" s="13">
        <v>-0.73</v>
      </c>
      <c r="Q51" s="77">
        <v>5.57</v>
      </c>
      <c r="R51" s="13">
        <v>0</v>
      </c>
      <c r="S51" s="78">
        <v>15300</v>
      </c>
      <c r="T51" s="78">
        <v>2610</v>
      </c>
      <c r="U51" s="13">
        <f t="shared" si="4"/>
        <v>4.1846914308175984</v>
      </c>
      <c r="V51" s="40">
        <f t="shared" si="5"/>
        <v>7.403529411764706E-2</v>
      </c>
      <c r="X51" s="13">
        <v>61.685325705656155</v>
      </c>
      <c r="Y51" s="40">
        <v>2.6480969217190151E-2</v>
      </c>
      <c r="Z51" s="13">
        <v>14.887581089046137</v>
      </c>
      <c r="AA51" s="13">
        <v>6.3193462368122173</v>
      </c>
      <c r="AB51" s="79"/>
      <c r="AC51" s="40">
        <v>8.3926675047080304E-2</v>
      </c>
      <c r="AD51" s="40"/>
      <c r="AE51" s="13">
        <v>6.0125614324369705</v>
      </c>
      <c r="AF51" s="13">
        <v>1.952705788162536</v>
      </c>
      <c r="AG51" s="13">
        <v>2.3002403660660065</v>
      </c>
      <c r="AH51" s="40">
        <v>8.2815537543950227E-2</v>
      </c>
      <c r="AI51" s="13">
        <v>6.649016200011741</v>
      </c>
      <c r="AJ51" s="13">
        <v>99.999999999999986</v>
      </c>
      <c r="AL51" s="13">
        <v>0.89498522419968685</v>
      </c>
      <c r="AM51" s="40">
        <v>0.26613960310415219</v>
      </c>
      <c r="AN51" s="13">
        <v>1.8471221843139012</v>
      </c>
      <c r="AO51" s="14">
        <v>1.8471221843139012</v>
      </c>
      <c r="AP51" s="14"/>
      <c r="AQ51" s="13">
        <v>4.5614058229255532</v>
      </c>
      <c r="AR51" s="40">
        <v>5.1999999999999998E-2</v>
      </c>
      <c r="AS51" s="40">
        <v>0.55076652401586224</v>
      </c>
      <c r="AT51" s="40">
        <v>0.19802862293479259</v>
      </c>
      <c r="AW51" s="42">
        <f>(12900/((LN(497700/S51))+(0.85*(AN51-1))+3.8))-273</f>
        <v>1339.0569837422681</v>
      </c>
      <c r="AX51" s="42">
        <f>(12900/((LN(497700/S51))+(0.85*(AO51-1))+3.8))-273</f>
        <v>1339.0569837422681</v>
      </c>
      <c r="AY51" s="42">
        <f>(10108/((LN(497700/S51))+(1.16*(AN51-1))+1.48))-273</f>
        <v>1427.3076861919794</v>
      </c>
      <c r="AZ51" s="42">
        <f>(10108/((LN(497700/S51))+(1.16*(AO51-1))+1.48))-273</f>
        <v>1427.3076861919794</v>
      </c>
      <c r="BA51" s="42">
        <f>((LN(S51))-4.29+(1.35*(LN(AQ51))))/0.0056</f>
        <v>1320.4303183169893</v>
      </c>
      <c r="BB51" s="42">
        <f>(4338.8/((4.322*AR51)+6.456-LOG(S51)))-273</f>
        <v>1465.264671813864</v>
      </c>
      <c r="BC51" s="42">
        <f>((LN(S51))-3.313+(1.35*(LN(AQ51))))/0.0065</f>
        <v>1287.9091973192521</v>
      </c>
      <c r="BD51" s="42">
        <f>(12288/(18.99-(1.069*(LN(AQ51)))-(LN(S51))))-273</f>
        <v>1316.2303791902852</v>
      </c>
      <c r="BE51" s="42">
        <f>(11113/(14.297+(0.964*AN51)-(LN(S51))))-273</f>
        <v>1452.0806432024503</v>
      </c>
      <c r="BF51" s="42">
        <f>(11113/(14.297+(0.964*AO51)-(LN(S51))))-273</f>
        <v>1452.0806432024503</v>
      </c>
      <c r="BG51" s="42">
        <f>(5790/(0.96-(1.28*J51)+(12.39*AS51)+(0.83*AT51)+(2.06*J51*AS51)-LOG(S51)))-273</f>
        <v>1467.0938814262163</v>
      </c>
      <c r="BI51" s="42">
        <f t="shared" si="6"/>
        <v>60.94301625773187</v>
      </c>
      <c r="BJ51" s="42">
        <f t="shared" si="6"/>
        <v>60.94301625773187</v>
      </c>
      <c r="BK51" s="42">
        <f t="shared" si="6"/>
        <v>-27.307686191979428</v>
      </c>
      <c r="BL51" s="42">
        <f t="shared" si="6"/>
        <v>-27.307686191979428</v>
      </c>
      <c r="BM51" s="42">
        <f t="shared" si="6"/>
        <v>79.569681683010685</v>
      </c>
      <c r="BN51" s="42">
        <f t="shared" si="6"/>
        <v>-65.26467181386397</v>
      </c>
      <c r="BO51" s="42">
        <f t="shared" si="6"/>
        <v>112.09080268074786</v>
      </c>
      <c r="BP51" s="42">
        <f t="shared" si="6"/>
        <v>83.769620809714752</v>
      </c>
      <c r="BQ51" s="42">
        <f t="shared" si="6"/>
        <v>-52.080643202450347</v>
      </c>
      <c r="BR51" s="42">
        <f t="shared" ref="BR51:BS114" si="9">$E51-BF51</f>
        <v>-52.080643202450347</v>
      </c>
      <c r="BS51" s="42">
        <f t="shared" si="9"/>
        <v>-67.093881426216285</v>
      </c>
      <c r="BU51" s="42">
        <f t="shared" si="7"/>
        <v>128.03689768394815</v>
      </c>
      <c r="CC51" s="119"/>
      <c r="CD51" s="118">
        <f t="shared" si="8"/>
        <v>0</v>
      </c>
    </row>
    <row r="52" spans="1:82" s="1" customFormat="1">
      <c r="A52" s="38" t="s">
        <v>208</v>
      </c>
      <c r="B52" s="38" t="s">
        <v>248</v>
      </c>
      <c r="C52" s="38" t="s">
        <v>210</v>
      </c>
      <c r="D52" s="38">
        <v>48</v>
      </c>
      <c r="E52" s="38">
        <v>1400</v>
      </c>
      <c r="F52" s="38">
        <v>1</v>
      </c>
      <c r="G52" s="38">
        <f t="shared" si="1"/>
        <v>1673</v>
      </c>
      <c r="H52" s="75">
        <f t="shared" si="2"/>
        <v>5.977286312014345E-4</v>
      </c>
      <c r="I52" s="75">
        <f t="shared" si="3"/>
        <v>5.1020408163265302E-7</v>
      </c>
      <c r="J52" s="76">
        <v>3</v>
      </c>
      <c r="K52" s="13">
        <v>0.1</v>
      </c>
      <c r="L52" s="40">
        <v>0.52448453070077083</v>
      </c>
      <c r="M52" s="40">
        <v>8.7186449326331142E-3</v>
      </c>
      <c r="N52" s="40">
        <v>0.35489068381406974</v>
      </c>
      <c r="O52" s="40">
        <v>4.3143997067295265E-3</v>
      </c>
      <c r="P52" s="13">
        <v>-0.73</v>
      </c>
      <c r="Q52" s="77">
        <v>5.57</v>
      </c>
      <c r="R52" s="13">
        <v>0</v>
      </c>
      <c r="S52" s="78">
        <v>4024.6153846153848</v>
      </c>
      <c r="T52" s="78">
        <v>540</v>
      </c>
      <c r="U52" s="13">
        <f t="shared" si="4"/>
        <v>3.604724383009374</v>
      </c>
      <c r="V52" s="40">
        <f t="shared" si="5"/>
        <v>5.823165137614679E-2</v>
      </c>
      <c r="X52" s="13">
        <v>67.487441417474045</v>
      </c>
      <c r="Y52" s="40">
        <v>1.5797604498684895E-2</v>
      </c>
      <c r="Z52" s="13">
        <v>11.334151136513846</v>
      </c>
      <c r="AA52" s="13">
        <v>0.16107997921685124</v>
      </c>
      <c r="AB52" s="79"/>
      <c r="AC52" s="40">
        <v>0.13365310862901475</v>
      </c>
      <c r="AD52" s="40"/>
      <c r="AE52" s="13">
        <v>0.12353918013802469</v>
      </c>
      <c r="AF52" s="13">
        <v>3.471800251761143</v>
      </c>
      <c r="AG52" s="13">
        <v>3.961401035454442</v>
      </c>
      <c r="AH52" s="40">
        <v>2.2340409203347761E-2</v>
      </c>
      <c r="AI52" s="13">
        <v>13.288795877110623</v>
      </c>
      <c r="AJ52" s="13">
        <v>100.00000000000003</v>
      </c>
      <c r="AL52" s="13">
        <v>1.108578546667303</v>
      </c>
      <c r="AM52" s="40">
        <v>3.4063537534758048E-2</v>
      </c>
      <c r="AN52" s="13">
        <v>1.245009867853081</v>
      </c>
      <c r="AO52" s="14">
        <v>1.2450098678530814</v>
      </c>
      <c r="AP52" s="14"/>
      <c r="AQ52" s="13">
        <v>13.725507593689715</v>
      </c>
      <c r="AR52" s="40">
        <v>-1E-3</v>
      </c>
      <c r="AS52" s="40">
        <v>0.52448453070077083</v>
      </c>
      <c r="AT52" s="40">
        <v>0.35489068381406974</v>
      </c>
      <c r="AW52" s="42">
        <f>(12900/((LN(497700/S52))+(0.85*(AN52-1))+3.8))-273</f>
        <v>1188.6194829047602</v>
      </c>
      <c r="AX52" s="42">
        <f>(12900/((LN(497700/S52))+(0.85*(AO52-1))+3.8))-273</f>
        <v>1188.6194829047602</v>
      </c>
      <c r="AY52" s="42">
        <f>(10108/((LN(497700/S52))+(1.16*(AN52-1))+1.48))-273</f>
        <v>1262.754862755032</v>
      </c>
      <c r="AZ52" s="42">
        <f>(10108/((LN(497700/S52))+(1.16*(AO52-1))+1.48))-273</f>
        <v>1262.754862755032</v>
      </c>
      <c r="BA52" s="42">
        <f>((LN(S52))-4.29+(1.35*(LN(AQ52))))/0.0056</f>
        <v>1347.5321764247417</v>
      </c>
      <c r="BB52" s="42">
        <f>(4338.8/((4.322*AR52)+6.456-LOG(S52)))-273</f>
        <v>1251.0149941699194</v>
      </c>
      <c r="BC52" s="42">
        <f>((LN(S52))-3.313+(1.35*(LN(AQ52))))/0.0065</f>
        <v>1311.2584904582391</v>
      </c>
      <c r="BD52" s="42">
        <f>(12288/(18.99-(1.069*(LN(AQ52)))-(LN(S52))))-273</f>
        <v>1284.4478598634958</v>
      </c>
      <c r="BE52" s="42">
        <f>(11113/(14.297+(0.964*AN52)-(LN(S52))))-273</f>
        <v>1271.1145558754868</v>
      </c>
      <c r="BF52" s="42">
        <f>(11113/(14.297+(0.964*AO52)-(LN(S52))))-273</f>
        <v>1271.1145558754868</v>
      </c>
      <c r="BG52" s="42">
        <f>(5790/(0.96-(1.28*J52)+(12.39*AS52)+(0.83*AT52)+(2.06*J52*AS52)-LOG(S52)))-273</f>
        <v>1358.2098646768366</v>
      </c>
      <c r="BI52" s="42">
        <f t="shared" ref="BI52:BQ80" si="10">$E52-AW52</f>
        <v>211.38051709523984</v>
      </c>
      <c r="BJ52" s="42">
        <f t="shared" si="10"/>
        <v>211.38051709523984</v>
      </c>
      <c r="BK52" s="42">
        <f t="shared" si="10"/>
        <v>137.24513724496796</v>
      </c>
      <c r="BL52" s="42">
        <f t="shared" si="10"/>
        <v>137.24513724496796</v>
      </c>
      <c r="BM52" s="42">
        <f t="shared" si="10"/>
        <v>52.467823575258308</v>
      </c>
      <c r="BN52" s="42">
        <f t="shared" si="10"/>
        <v>148.98500583008058</v>
      </c>
      <c r="BO52" s="42">
        <f t="shared" si="10"/>
        <v>88.741509541760934</v>
      </c>
      <c r="BP52" s="42">
        <f t="shared" si="10"/>
        <v>115.55214013650425</v>
      </c>
      <c r="BQ52" s="42">
        <f t="shared" si="10"/>
        <v>128.88544412451324</v>
      </c>
      <c r="BR52" s="42">
        <f t="shared" si="9"/>
        <v>128.88544412451324</v>
      </c>
      <c r="BS52" s="42">
        <f t="shared" si="9"/>
        <v>41.79013532316344</v>
      </c>
      <c r="BU52" s="42">
        <f t="shared" si="7"/>
        <v>169.5903817720764</v>
      </c>
      <c r="CC52" s="119"/>
      <c r="CD52" s="118">
        <f t="shared" si="8"/>
        <v>0</v>
      </c>
    </row>
    <row r="53" spans="1:82" s="1" customFormat="1">
      <c r="A53" s="38" t="s">
        <v>208</v>
      </c>
      <c r="B53" s="38" t="s">
        <v>249</v>
      </c>
      <c r="C53" s="38" t="s">
        <v>210</v>
      </c>
      <c r="D53" s="38">
        <v>48</v>
      </c>
      <c r="E53" s="38">
        <v>1400</v>
      </c>
      <c r="F53" s="38">
        <v>1</v>
      </c>
      <c r="G53" s="38">
        <f t="shared" si="1"/>
        <v>1673</v>
      </c>
      <c r="H53" s="75">
        <f t="shared" si="2"/>
        <v>5.977286312014345E-4</v>
      </c>
      <c r="I53" s="75">
        <f t="shared" si="3"/>
        <v>5.1020408163265302E-7</v>
      </c>
      <c r="J53" s="76">
        <v>3.5</v>
      </c>
      <c r="K53" s="13">
        <v>0.1</v>
      </c>
      <c r="L53" s="40">
        <v>0.57652757619817308</v>
      </c>
      <c r="M53" s="40">
        <v>1.4207070835977782E-2</v>
      </c>
      <c r="N53" s="40">
        <v>0</v>
      </c>
      <c r="O53" s="40">
        <v>0</v>
      </c>
      <c r="P53" s="13">
        <v>-0.73</v>
      </c>
      <c r="Q53" s="77">
        <v>5.57</v>
      </c>
      <c r="R53" s="13">
        <v>0</v>
      </c>
      <c r="S53" s="78">
        <v>17760</v>
      </c>
      <c r="T53" s="78">
        <v>1830</v>
      </c>
      <c r="U53" s="13">
        <f t="shared" si="4"/>
        <v>4.2494429614425826</v>
      </c>
      <c r="V53" s="40">
        <f t="shared" si="5"/>
        <v>4.4719594594594597E-2</v>
      </c>
      <c r="X53" s="13">
        <v>57.011027200450151</v>
      </c>
      <c r="Y53" s="40">
        <v>3.5003720821633007E-2</v>
      </c>
      <c r="Z53" s="13">
        <v>15.344036824953717</v>
      </c>
      <c r="AA53" s="13">
        <v>14.173105288763796</v>
      </c>
      <c r="AB53" s="79"/>
      <c r="AC53" s="40">
        <v>0.1943380975349801</v>
      </c>
      <c r="AD53" s="40"/>
      <c r="AE53" s="13">
        <v>12.782854681682835</v>
      </c>
      <c r="AF53" s="13">
        <v>0.2335643389374697</v>
      </c>
      <c r="AG53" s="13">
        <v>0.17250100819422245</v>
      </c>
      <c r="AH53" s="40">
        <v>5.3568838661174283E-2</v>
      </c>
      <c r="AI53" s="13">
        <v>0</v>
      </c>
      <c r="AJ53" s="13">
        <v>99.999999999999972</v>
      </c>
      <c r="AL53" s="13">
        <v>0.64435394055139039</v>
      </c>
      <c r="AM53" s="40">
        <v>0.69990006564085006</v>
      </c>
      <c r="AN53" s="13">
        <v>3.0169125275205908</v>
      </c>
      <c r="AO53" s="14">
        <v>3.0169125275205921</v>
      </c>
      <c r="AP53" s="14"/>
      <c r="AQ53" s="13">
        <v>2.3818705973091769</v>
      </c>
      <c r="AR53" s="40">
        <v>0.159</v>
      </c>
      <c r="AS53" s="40">
        <v>0.57652757619817308</v>
      </c>
      <c r="AT53" s="40">
        <v>0</v>
      </c>
      <c r="AW53" s="42">
        <f>(12900/((LN(497700/S53))+(0.85*(AN53-1))+3.8))-273</f>
        <v>1185.0514533497226</v>
      </c>
      <c r="AX53" s="42">
        <f>(12900/((LN(497700/S53))+(0.85*(AO53-1))+3.8))-273</f>
        <v>1185.0514533497226</v>
      </c>
      <c r="AY53" s="42">
        <f>(10108/((LN(497700/S53))+(1.16*(AN53-1))+1.48))-273</f>
        <v>1140.1791126292856</v>
      </c>
      <c r="AZ53" s="42">
        <f>(10108/((LN(497700/S53))+(1.16*(AO53-1))+1.48))-273</f>
        <v>1140.1791126292853</v>
      </c>
      <c r="BA53" s="42">
        <f>((LN(S53))-4.29+(1.35*(LN(AQ53))))/0.0056</f>
        <v>1190.4196984387845</v>
      </c>
      <c r="BB53" s="42">
        <f>(4338.8/((4.322*AR53)+6.456-LOG(S53)))-273</f>
        <v>1226.3667197769996</v>
      </c>
      <c r="BC53" s="42">
        <f>((LN(S53))-3.313+(1.35*(LN(AQ53))))/0.0065</f>
        <v>1175.900047885722</v>
      </c>
      <c r="BD53" s="42">
        <f>(12288/(18.99-(1.069*(LN(AQ53)))-(LN(S53))))-273</f>
        <v>1211.5015832472013</v>
      </c>
      <c r="BE53" s="42">
        <f>(11113/(14.297+(0.964*AN53)-(LN(S53))))-273</f>
        <v>1224.5878647554509</v>
      </c>
      <c r="BF53" s="42">
        <f>(11113/(14.297+(0.964*AO53)-(LN(S53))))-273</f>
        <v>1224.5878647554509</v>
      </c>
      <c r="BG53" s="42">
        <f>(5790/(0.96-(1.28*J53)+(12.39*AS53)+(0.83*AT53)+(2.06*J53*AS53)-LOG(S53)))-273</f>
        <v>1366.9954815013764</v>
      </c>
      <c r="BI53" s="42">
        <f t="shared" si="10"/>
        <v>214.94854665027742</v>
      </c>
      <c r="BJ53" s="42">
        <f t="shared" si="10"/>
        <v>214.94854665027742</v>
      </c>
      <c r="BK53" s="42">
        <f t="shared" si="10"/>
        <v>259.82088737071444</v>
      </c>
      <c r="BL53" s="42">
        <f t="shared" si="10"/>
        <v>259.82088737071467</v>
      </c>
      <c r="BM53" s="42">
        <f t="shared" si="10"/>
        <v>209.58030156121549</v>
      </c>
      <c r="BN53" s="42">
        <f t="shared" si="10"/>
        <v>173.63328022300038</v>
      </c>
      <c r="BO53" s="42">
        <f t="shared" si="10"/>
        <v>224.09995211427804</v>
      </c>
      <c r="BP53" s="42">
        <f t="shared" si="10"/>
        <v>188.49841675279868</v>
      </c>
      <c r="BQ53" s="42">
        <f t="shared" si="10"/>
        <v>175.41213524454906</v>
      </c>
      <c r="BR53" s="42">
        <f t="shared" si="9"/>
        <v>175.41213524454906</v>
      </c>
      <c r="BS53" s="42">
        <f t="shared" si="9"/>
        <v>33.004518498623611</v>
      </c>
      <c r="BU53" s="42">
        <f t="shared" si="7"/>
        <v>181.94402815165381</v>
      </c>
      <c r="CC53" s="119"/>
      <c r="CD53" s="118">
        <f t="shared" si="8"/>
        <v>0</v>
      </c>
    </row>
    <row r="54" spans="1:82" s="1" customFormat="1">
      <c r="A54" s="38" t="s">
        <v>208</v>
      </c>
      <c r="B54" s="38" t="s">
        <v>250</v>
      </c>
      <c r="C54" s="38" t="s">
        <v>210</v>
      </c>
      <c r="D54" s="38">
        <v>48</v>
      </c>
      <c r="E54" s="38">
        <v>1400</v>
      </c>
      <c r="F54" s="38">
        <v>1</v>
      </c>
      <c r="G54" s="38">
        <f t="shared" si="1"/>
        <v>1673</v>
      </c>
      <c r="H54" s="75">
        <f t="shared" si="2"/>
        <v>5.977286312014345E-4</v>
      </c>
      <c r="I54" s="75">
        <f t="shared" si="3"/>
        <v>5.1020408163265302E-7</v>
      </c>
      <c r="J54" s="76">
        <v>3.5</v>
      </c>
      <c r="K54" s="13">
        <v>0.5</v>
      </c>
      <c r="L54" s="40">
        <v>0.56944287753557754</v>
      </c>
      <c r="M54" s="40">
        <v>1.2091635705863494E-2</v>
      </c>
      <c r="N54" s="40">
        <v>0.17699839928348282</v>
      </c>
      <c r="O54" s="40">
        <v>2.5517126937763756E-3</v>
      </c>
      <c r="P54" s="13">
        <v>-0.73</v>
      </c>
      <c r="Q54" s="77">
        <v>5.57</v>
      </c>
      <c r="R54" s="13">
        <v>0</v>
      </c>
      <c r="S54" s="78">
        <v>15070</v>
      </c>
      <c r="T54" s="78">
        <v>1780</v>
      </c>
      <c r="U54" s="13">
        <f t="shared" si="4"/>
        <v>4.178113252314632</v>
      </c>
      <c r="V54" s="40">
        <f t="shared" si="5"/>
        <v>5.1262110152621103E-2</v>
      </c>
      <c r="X54" s="13">
        <v>56.151157836360611</v>
      </c>
      <c r="Y54" s="40">
        <v>2.5586766267374696E-2</v>
      </c>
      <c r="Z54" s="13">
        <v>14.293243763883343</v>
      </c>
      <c r="AA54" s="13">
        <v>12.865511291129067</v>
      </c>
      <c r="AB54" s="79"/>
      <c r="AC54" s="40">
        <v>0.15676053355631675</v>
      </c>
      <c r="AD54" s="40"/>
      <c r="AE54" s="13">
        <v>5.7452075849084068</v>
      </c>
      <c r="AF54" s="13">
        <v>2.4391890474823068</v>
      </c>
      <c r="AG54" s="13">
        <v>2.2173116322968314</v>
      </c>
      <c r="AH54" s="40">
        <v>5.3539256324459633E-2</v>
      </c>
      <c r="AI54" s="13">
        <v>6.052492287791293</v>
      </c>
      <c r="AJ54" s="13">
        <v>100</v>
      </c>
      <c r="AL54" s="13">
        <v>0.84781686859098959</v>
      </c>
      <c r="AM54" s="40">
        <v>0.57061855620225344</v>
      </c>
      <c r="AN54" s="13">
        <v>2.2284103742136256</v>
      </c>
      <c r="AO54" s="14">
        <v>2.2284103742136256</v>
      </c>
      <c r="AP54" s="14"/>
      <c r="AQ54" s="13">
        <v>2.7840298294976451</v>
      </c>
      <c r="AR54" s="40">
        <v>0.108</v>
      </c>
      <c r="AS54" s="40">
        <v>0.56944287753557754</v>
      </c>
      <c r="AT54" s="40">
        <v>0.17699839928348282</v>
      </c>
      <c r="AW54" s="42">
        <f>(12900/((LN(497700/S54))+(0.85*(AN54-1))+3.8))-273</f>
        <v>1273.495515102185</v>
      </c>
      <c r="AX54" s="42">
        <f>(12900/((LN(497700/S54))+(0.85*(AO54-1))+3.8))-273</f>
        <v>1273.495515102185</v>
      </c>
      <c r="AY54" s="42">
        <f>(10108/((LN(497700/S54))+(1.16*(AN54-1))+1.48))-273</f>
        <v>1305.8205608190947</v>
      </c>
      <c r="AZ54" s="42">
        <f>(10108/((LN(497700/S54))+(1.16*(AO54-1))+1.48))-273</f>
        <v>1305.8205608190947</v>
      </c>
      <c r="BA54" s="42">
        <f>((LN(S54))-4.29+(1.35*(LN(AQ54))))/0.0056</f>
        <v>1198.700992609881</v>
      </c>
      <c r="BB54" s="42">
        <f>(4338.8/((4.322*AR54)+6.456-LOG(S54)))-273</f>
        <v>1307.8135275122602</v>
      </c>
      <c r="BC54" s="42">
        <f>((LN(S54))-3.313+(1.35*(LN(AQ54))))/0.0065</f>
        <v>1183.0347013254359</v>
      </c>
      <c r="BD54" s="42">
        <f>(12288/(18.99-(1.069*(LN(AQ54)))-(LN(S54))))-273</f>
        <v>1211.9564434064462</v>
      </c>
      <c r="BE54" s="42">
        <f>(11113/(14.297+(0.964*AN54)-(LN(S54))))-273</f>
        <v>1355.3436868592426</v>
      </c>
      <c r="BF54" s="42">
        <f>(11113/(14.297+(0.964*AO54)-(LN(S54))))-273</f>
        <v>1355.3436868592426</v>
      </c>
      <c r="BG54" s="42">
        <f>(5790/(0.96-(1.28*J54)+(12.39*AS54)+(0.83*AT54)+(2.06*J54*AS54)-LOG(S54)))-273</f>
        <v>1330.933290409974</v>
      </c>
      <c r="BI54" s="42">
        <f t="shared" si="10"/>
        <v>126.50448489781502</v>
      </c>
      <c r="BJ54" s="42">
        <f t="shared" si="10"/>
        <v>126.50448489781502</v>
      </c>
      <c r="BK54" s="42">
        <f t="shared" si="10"/>
        <v>94.17943918090532</v>
      </c>
      <c r="BL54" s="42">
        <f t="shared" si="10"/>
        <v>94.17943918090532</v>
      </c>
      <c r="BM54" s="42">
        <f t="shared" si="10"/>
        <v>201.29900739011896</v>
      </c>
      <c r="BN54" s="42">
        <f t="shared" si="10"/>
        <v>92.18647248773982</v>
      </c>
      <c r="BO54" s="42">
        <f t="shared" si="10"/>
        <v>216.96529867456411</v>
      </c>
      <c r="BP54" s="42">
        <f t="shared" si="10"/>
        <v>188.04355659355383</v>
      </c>
      <c r="BQ54" s="42">
        <f t="shared" si="10"/>
        <v>44.656313140757447</v>
      </c>
      <c r="BR54" s="42">
        <f t="shared" si="9"/>
        <v>44.656313140757447</v>
      </c>
      <c r="BS54" s="42">
        <f t="shared" si="9"/>
        <v>69.066709590025994</v>
      </c>
      <c r="BU54" s="42">
        <f t="shared" si="7"/>
        <v>57.437775307789025</v>
      </c>
      <c r="CC54" s="119"/>
      <c r="CD54" s="118">
        <f t="shared" si="8"/>
        <v>0</v>
      </c>
    </row>
    <row r="55" spans="1:82" s="1" customFormat="1">
      <c r="A55" s="38" t="s">
        <v>208</v>
      </c>
      <c r="B55" s="38" t="s">
        <v>251</v>
      </c>
      <c r="C55" s="38" t="s">
        <v>210</v>
      </c>
      <c r="D55" s="38">
        <v>48</v>
      </c>
      <c r="E55" s="38">
        <v>1400</v>
      </c>
      <c r="F55" s="38">
        <v>1</v>
      </c>
      <c r="G55" s="38">
        <f t="shared" si="1"/>
        <v>1673</v>
      </c>
      <c r="H55" s="75">
        <f t="shared" si="2"/>
        <v>5.977286312014345E-4</v>
      </c>
      <c r="I55" s="75">
        <f t="shared" si="3"/>
        <v>5.1020408163265302E-7</v>
      </c>
      <c r="J55" s="76">
        <v>3.5</v>
      </c>
      <c r="K55" s="13">
        <v>0.1</v>
      </c>
      <c r="L55" s="40">
        <v>0.52531927030743719</v>
      </c>
      <c r="M55" s="40">
        <v>9.2568613289613581E-3</v>
      </c>
      <c r="N55" s="40">
        <v>0.35386470655552421</v>
      </c>
      <c r="O55" s="40">
        <v>4.7602443972860359E-3</v>
      </c>
      <c r="P55" s="13">
        <v>-0.73</v>
      </c>
      <c r="Q55" s="77">
        <v>5.57</v>
      </c>
      <c r="R55" s="13">
        <v>0</v>
      </c>
      <c r="S55" s="78">
        <v>3850</v>
      </c>
      <c r="T55" s="78">
        <v>540</v>
      </c>
      <c r="U55" s="13">
        <f t="shared" si="4"/>
        <v>3.5854607295085006</v>
      </c>
      <c r="V55" s="40">
        <f t="shared" si="5"/>
        <v>6.0872727272727266E-2</v>
      </c>
      <c r="X55" s="13">
        <v>67.301595140419749</v>
      </c>
      <c r="Y55" s="40">
        <v>1.3761357541406926E-2</v>
      </c>
      <c r="Z55" s="13">
        <v>11.169591363399672</v>
      </c>
      <c r="AA55" s="13">
        <v>0.28766199938794645</v>
      </c>
      <c r="AB55" s="79"/>
      <c r="AC55" s="40">
        <v>0.1651770879381782</v>
      </c>
      <c r="AD55" s="40"/>
      <c r="AE55" s="13">
        <v>0.24390176976170591</v>
      </c>
      <c r="AF55" s="13">
        <v>3.5295874129215532</v>
      </c>
      <c r="AG55" s="13">
        <v>3.9669407343270233</v>
      </c>
      <c r="AH55" s="40">
        <v>6.9581817430661941E-2</v>
      </c>
      <c r="AI55" s="13">
        <v>13.2522013168721</v>
      </c>
      <c r="AJ55" s="13">
        <v>100.00000000000001</v>
      </c>
      <c r="AL55" s="13">
        <v>1.0593367446008042</v>
      </c>
      <c r="AM55" s="40">
        <v>5.6557071368968448E-3</v>
      </c>
      <c r="AN55" s="13">
        <v>1.3081887289449532</v>
      </c>
      <c r="AO55" s="14">
        <v>1.3081887289449532</v>
      </c>
      <c r="AP55" s="14"/>
      <c r="AQ55" s="13">
        <v>12.838215542520832</v>
      </c>
      <c r="AR55" s="40">
        <v>3.0000000000000001E-3</v>
      </c>
      <c r="AS55" s="40">
        <v>0.52531927030743719</v>
      </c>
      <c r="AT55" s="40">
        <v>0.35386470655552421</v>
      </c>
      <c r="AW55" s="42">
        <f>(12900/((LN(497700/S55))+(0.85*(AN55-1))+3.8))-273</f>
        <v>1172.5587842097802</v>
      </c>
      <c r="AX55" s="42">
        <f>(12900/((LN(497700/S55))+(0.85*(AO55-1))+3.8))-273</f>
        <v>1172.5587842097802</v>
      </c>
      <c r="AY55" s="42">
        <f>(10108/((LN(497700/S55))+(1.16*(AN55-1))+1.48))-273</f>
        <v>1235.7865929612813</v>
      </c>
      <c r="AZ55" s="42">
        <f>(10108/((LN(497700/S55))+(1.16*(AO55-1))+1.48))-273</f>
        <v>1235.7865929612813</v>
      </c>
      <c r="BA55" s="42">
        <f>((LN(S55))-4.29+(1.35*(LN(AQ55))))/0.0056</f>
        <v>1323.5007051256991</v>
      </c>
      <c r="BB55" s="42">
        <f>(4338.8/((4.322*AR55)+6.456-LOG(S55)))-273</f>
        <v>1231.6964000382918</v>
      </c>
      <c r="BC55" s="42">
        <f>((LN(S55))-3.313+(1.35*(LN(AQ55))))/0.0065</f>
        <v>1290.5544536467562</v>
      </c>
      <c r="BD55" s="42">
        <f>(12288/(18.99-(1.069*(LN(AQ55)))-(LN(S55))))-273</f>
        <v>1261.9202133662304</v>
      </c>
      <c r="BE55" s="42">
        <f>(11113/(14.297+(0.964*AN55)-(LN(S55))))-273</f>
        <v>1248.856468887107</v>
      </c>
      <c r="BF55" s="42">
        <f>(11113/(14.297+(0.964*AO55)-(LN(S55))))-273</f>
        <v>1248.856468887107</v>
      </c>
      <c r="BG55" s="42">
        <f>(5790/(0.96-(1.28*J55)+(12.39*AS55)+(0.83*AT55)+(2.06*J55*AS55)-LOG(S55)))-273</f>
        <v>1388.6421959798922</v>
      </c>
      <c r="BI55" s="42">
        <f t="shared" si="10"/>
        <v>227.44121579021976</v>
      </c>
      <c r="BJ55" s="42">
        <f t="shared" si="10"/>
        <v>227.44121579021976</v>
      </c>
      <c r="BK55" s="42">
        <f t="shared" si="10"/>
        <v>164.21340703871874</v>
      </c>
      <c r="BL55" s="42">
        <f t="shared" si="10"/>
        <v>164.21340703871874</v>
      </c>
      <c r="BM55" s="42">
        <f t="shared" si="10"/>
        <v>76.499294874300858</v>
      </c>
      <c r="BN55" s="42">
        <f t="shared" si="10"/>
        <v>168.30359996170819</v>
      </c>
      <c r="BO55" s="42">
        <f t="shared" si="10"/>
        <v>109.4455463532438</v>
      </c>
      <c r="BP55" s="42">
        <f t="shared" si="10"/>
        <v>138.07978663376957</v>
      </c>
      <c r="BQ55" s="42">
        <f t="shared" si="10"/>
        <v>151.14353111289302</v>
      </c>
      <c r="BR55" s="42">
        <f t="shared" si="9"/>
        <v>151.14353111289302</v>
      </c>
      <c r="BS55" s="42">
        <f t="shared" si="9"/>
        <v>11.357804020107778</v>
      </c>
      <c r="BU55" s="42">
        <f t="shared" si="7"/>
        <v>216.08341177011198</v>
      </c>
      <c r="CC55" s="119"/>
      <c r="CD55" s="118">
        <f t="shared" si="8"/>
        <v>0</v>
      </c>
    </row>
    <row r="56" spans="1:82" s="1" customFormat="1">
      <c r="A56" s="38" t="s">
        <v>208</v>
      </c>
      <c r="B56" s="38" t="s">
        <v>252</v>
      </c>
      <c r="C56" s="38" t="s">
        <v>210</v>
      </c>
      <c r="D56" s="38">
        <v>48</v>
      </c>
      <c r="E56" s="38">
        <v>1400</v>
      </c>
      <c r="F56" s="38">
        <v>1</v>
      </c>
      <c r="G56" s="38">
        <f t="shared" si="1"/>
        <v>1673</v>
      </c>
      <c r="H56" s="75">
        <f t="shared" si="2"/>
        <v>5.977286312014345E-4</v>
      </c>
      <c r="I56" s="75">
        <f t="shared" si="3"/>
        <v>5.1020408163265302E-7</v>
      </c>
      <c r="J56" s="76">
        <v>4</v>
      </c>
      <c r="K56" s="13">
        <v>0.1</v>
      </c>
      <c r="L56" s="40">
        <v>0.57679615125073447</v>
      </c>
      <c r="M56" s="40">
        <v>1.4214484002755351E-2</v>
      </c>
      <c r="N56" s="40">
        <v>0</v>
      </c>
      <c r="O56" s="40">
        <v>0</v>
      </c>
      <c r="P56" s="13">
        <v>-0.73</v>
      </c>
      <c r="Q56" s="77">
        <v>5.57</v>
      </c>
      <c r="R56" s="13">
        <v>0</v>
      </c>
      <c r="S56" s="78">
        <v>15300</v>
      </c>
      <c r="T56" s="78">
        <v>1350</v>
      </c>
      <c r="U56" s="13">
        <f t="shared" si="4"/>
        <v>4.1846914308175984</v>
      </c>
      <c r="V56" s="40">
        <f t="shared" si="5"/>
        <v>3.8294117647058826E-2</v>
      </c>
      <c r="X56" s="13">
        <v>57.482659064187857</v>
      </c>
      <c r="Y56" s="40">
        <v>3.9138337395553065E-2</v>
      </c>
      <c r="Z56" s="13">
        <v>14.890129595247901</v>
      </c>
      <c r="AA56" s="13">
        <v>13.180160347152128</v>
      </c>
      <c r="AB56" s="79"/>
      <c r="AC56" s="40">
        <v>0.13206423383409638</v>
      </c>
      <c r="AD56" s="40"/>
      <c r="AE56" s="13">
        <v>13.944148174438181</v>
      </c>
      <c r="AF56" s="13">
        <v>0.20148552017167071</v>
      </c>
      <c r="AG56" s="13">
        <v>9.6405736505886477E-2</v>
      </c>
      <c r="AH56" s="40">
        <v>3.3808991066730028E-2</v>
      </c>
      <c r="AI56" s="13">
        <v>0</v>
      </c>
      <c r="AJ56" s="13">
        <v>100.00000000000001</v>
      </c>
      <c r="AL56" s="13">
        <v>0.57737385108958239</v>
      </c>
      <c r="AM56" s="40">
        <v>0.69772544734514697</v>
      </c>
      <c r="AN56" s="13">
        <v>3.3234777844019678</v>
      </c>
      <c r="AO56" s="14">
        <v>3.3234777844019678</v>
      </c>
      <c r="AP56" s="14"/>
      <c r="AQ56" s="13">
        <v>2.3974609501528716</v>
      </c>
      <c r="AR56" s="40">
        <v>0.156</v>
      </c>
      <c r="AS56" s="40">
        <v>0.57679615125073447</v>
      </c>
      <c r="AT56" s="40">
        <v>0</v>
      </c>
      <c r="AW56" s="42">
        <f>(12900/((LN(497700/S56))+(0.85*(AN56-1))+3.8))-273</f>
        <v>1120.5248534770285</v>
      </c>
      <c r="AX56" s="42">
        <f>(12900/((LN(497700/S56))+(0.85*(AO56-1))+3.8))-273</f>
        <v>1120.5248534770285</v>
      </c>
      <c r="AY56" s="42">
        <f>(10108/((LN(497700/S56))+(1.16*(AN56-1))+1.48))-273</f>
        <v>1047.0339370262661</v>
      </c>
      <c r="AZ56" s="42">
        <f>(10108/((LN(497700/S56))+(1.16*(AO56-1))+1.48))-273</f>
        <v>1047.0339370262661</v>
      </c>
      <c r="BA56" s="42">
        <f>((LN(S56))-4.29+(1.35*(LN(AQ56))))/0.0056</f>
        <v>1165.3682020097647</v>
      </c>
      <c r="BB56" s="42">
        <f>(4338.8/((4.322*AR56)+6.456-LOG(S56)))-273</f>
        <v>1200.0063627011348</v>
      </c>
      <c r="BC56" s="42">
        <f>((LN(S56))-3.313+(1.35*(LN(AQ56))))/0.0065</f>
        <v>1154.3172201930279</v>
      </c>
      <c r="BD56" s="42">
        <f>(12288/(18.99-(1.069*(LN(AQ56)))-(LN(S56))))-273</f>
        <v>1186.4435485003469</v>
      </c>
      <c r="BE56" s="42">
        <f>(11113/(14.297+(0.964*AN56)-(LN(S56))))-273</f>
        <v>1139.9285226129277</v>
      </c>
      <c r="BF56" s="42">
        <f>(11113/(14.297+(0.964*AO56)-(LN(S56))))-273</f>
        <v>1139.9285226129277</v>
      </c>
      <c r="BG56" s="42">
        <f>(5790/(0.96-(1.28*J56)+(12.39*AS56)+(0.83*AT56)+(2.06*J56*AS56)-LOG(S56)))-273</f>
        <v>1355.8692254068196</v>
      </c>
      <c r="BI56" s="42">
        <f t="shared" si="10"/>
        <v>279.4751465229715</v>
      </c>
      <c r="BJ56" s="42">
        <f t="shared" si="10"/>
        <v>279.4751465229715</v>
      </c>
      <c r="BK56" s="42">
        <f t="shared" si="10"/>
        <v>352.96606297373387</v>
      </c>
      <c r="BL56" s="42">
        <f t="shared" si="10"/>
        <v>352.96606297373387</v>
      </c>
      <c r="BM56" s="42">
        <f t="shared" si="10"/>
        <v>234.63179799023533</v>
      </c>
      <c r="BN56" s="42">
        <f t="shared" si="10"/>
        <v>199.99363729886522</v>
      </c>
      <c r="BO56" s="42">
        <f t="shared" si="10"/>
        <v>245.68277980697212</v>
      </c>
      <c r="BP56" s="42">
        <f t="shared" si="10"/>
        <v>213.55645149965312</v>
      </c>
      <c r="BQ56" s="42">
        <f t="shared" si="10"/>
        <v>260.07147738707226</v>
      </c>
      <c r="BR56" s="42">
        <f t="shared" si="9"/>
        <v>260.07147738707226</v>
      </c>
      <c r="BS56" s="42">
        <f t="shared" si="9"/>
        <v>44.130774593180377</v>
      </c>
      <c r="BU56" s="42">
        <f t="shared" si="7"/>
        <v>235.34437192979112</v>
      </c>
      <c r="CC56" s="119"/>
      <c r="CD56" s="118">
        <f t="shared" si="8"/>
        <v>0</v>
      </c>
    </row>
    <row r="57" spans="1:82" s="1" customFormat="1">
      <c r="A57" s="38" t="s">
        <v>208</v>
      </c>
      <c r="B57" s="38" t="s">
        <v>253</v>
      </c>
      <c r="C57" s="38" t="s">
        <v>210</v>
      </c>
      <c r="D57" s="38">
        <v>48</v>
      </c>
      <c r="E57" s="38">
        <v>1400</v>
      </c>
      <c r="F57" s="38">
        <v>1</v>
      </c>
      <c r="G57" s="38">
        <f t="shared" si="1"/>
        <v>1673</v>
      </c>
      <c r="H57" s="75">
        <f t="shared" si="2"/>
        <v>5.977286312014345E-4</v>
      </c>
      <c r="I57" s="75">
        <f t="shared" si="3"/>
        <v>5.1020408163265302E-7</v>
      </c>
      <c r="J57" s="76">
        <v>4</v>
      </c>
      <c r="K57" s="13">
        <v>0.1</v>
      </c>
      <c r="L57" s="40">
        <v>0.55441716243698502</v>
      </c>
      <c r="M57" s="40">
        <v>1.1678278875993178E-2</v>
      </c>
      <c r="N57" s="40">
        <v>0.19499548295573318</v>
      </c>
      <c r="O57" s="40">
        <v>2.982059267933713E-3</v>
      </c>
      <c r="P57" s="13">
        <v>-0.73</v>
      </c>
      <c r="Q57" s="77">
        <v>5.57</v>
      </c>
      <c r="R57" s="13">
        <v>0</v>
      </c>
      <c r="S57" s="78">
        <v>11750</v>
      </c>
      <c r="T57" s="78">
        <v>1760</v>
      </c>
      <c r="U57" s="13">
        <f t="shared" si="4"/>
        <v>4.0700378666077555</v>
      </c>
      <c r="V57" s="40">
        <f t="shared" si="5"/>
        <v>6.5007659574468094E-2</v>
      </c>
      <c r="X57" s="13">
        <v>60.455366574610068</v>
      </c>
      <c r="Y57" s="40">
        <v>3.0548619772859612E-2</v>
      </c>
      <c r="Z57" s="13">
        <v>15.49894947245547</v>
      </c>
      <c r="AA57" s="13">
        <v>6.4335268429503172</v>
      </c>
      <c r="AB57" s="79"/>
      <c r="AC57" s="40">
        <v>0.19075114712512153</v>
      </c>
      <c r="AD57" s="40"/>
      <c r="AE57" s="13">
        <v>6.2769858917548742</v>
      </c>
      <c r="AF57" s="13">
        <v>2.1540946832908454</v>
      </c>
      <c r="AG57" s="13">
        <v>2.391004104288772</v>
      </c>
      <c r="AH57" s="40">
        <v>5.2332860056637454E-2</v>
      </c>
      <c r="AI57" s="13">
        <v>6.5164398036950395</v>
      </c>
      <c r="AJ57" s="13">
        <v>100</v>
      </c>
      <c r="AL57" s="13">
        <v>0.88339393795837928</v>
      </c>
      <c r="AM57" s="40">
        <v>0.27867027427971686</v>
      </c>
      <c r="AN57" s="13">
        <v>1.9191113544094132</v>
      </c>
      <c r="AO57" s="14">
        <v>1.9191113544094132</v>
      </c>
      <c r="AP57" s="14"/>
      <c r="AQ57" s="13">
        <v>4.3732443250428972</v>
      </c>
      <c r="AR57" s="40">
        <v>7.1999999999999995E-2</v>
      </c>
      <c r="AS57" s="40">
        <v>0.55441716243698502</v>
      </c>
      <c r="AT57" s="40">
        <v>0.19499548295573318</v>
      </c>
      <c r="AW57" s="42">
        <f>(12900/((LN(497700/S57))+(0.85*(AN57-1))+3.8))-273</f>
        <v>1276.105026833472</v>
      </c>
      <c r="AX57" s="42">
        <f>(12900/((LN(497700/S57))+(0.85*(AO57-1))+3.8))-273</f>
        <v>1276.105026833472</v>
      </c>
      <c r="AY57" s="42">
        <f>(10108/((LN(497700/S57))+(1.16*(AN57-1))+1.48))-273</f>
        <v>1333.4044066324195</v>
      </c>
      <c r="AZ57" s="42">
        <f>(10108/((LN(497700/S57))+(1.16*(AO57-1))+1.48))-273</f>
        <v>1333.4044066324195</v>
      </c>
      <c r="BA57" s="42">
        <f>((LN(S57))-4.29+(1.35*(LN(AQ57))))/0.0056</f>
        <v>1263.1322252598104</v>
      </c>
      <c r="BB57" s="42">
        <f>(4338.8/((4.322*AR57)+6.456-LOG(S57)))-273</f>
        <v>1335.6633001761088</v>
      </c>
      <c r="BC57" s="42">
        <f>((LN(S57))-3.313+(1.35*(LN(AQ57))))/0.0065</f>
        <v>1238.5446863776826</v>
      </c>
      <c r="BD57" s="42">
        <f>(12288/(18.99-(1.069*(LN(AQ57)))-(LN(S57))))-273</f>
        <v>1255.1536029706151</v>
      </c>
      <c r="BE57" s="42">
        <f>(11113/(14.297+(0.964*AN57)-(LN(S57))))-273</f>
        <v>1367.1947755621393</v>
      </c>
      <c r="BF57" s="42">
        <f>(11113/(14.297+(0.964*AO57)-(LN(S57))))-273</f>
        <v>1367.1947755621393</v>
      </c>
      <c r="BG57" s="42">
        <f>(5790/(0.96-(1.28*J57)+(12.39*AS57)+(0.83*AT57)+(2.06*J57*AS57)-LOG(S57)))-273</f>
        <v>1445.3892709475901</v>
      </c>
      <c r="BI57" s="42">
        <f t="shared" si="10"/>
        <v>123.89497316652796</v>
      </c>
      <c r="BJ57" s="42">
        <f t="shared" si="10"/>
        <v>123.89497316652796</v>
      </c>
      <c r="BK57" s="42">
        <f t="shared" si="10"/>
        <v>66.595593367580477</v>
      </c>
      <c r="BL57" s="42">
        <f t="shared" si="10"/>
        <v>66.595593367580477</v>
      </c>
      <c r="BM57" s="42">
        <f t="shared" si="10"/>
        <v>136.86777474018959</v>
      </c>
      <c r="BN57" s="42">
        <f t="shared" si="10"/>
        <v>64.336699823891195</v>
      </c>
      <c r="BO57" s="42">
        <f t="shared" si="10"/>
        <v>161.45531362231736</v>
      </c>
      <c r="BP57" s="42">
        <f t="shared" si="10"/>
        <v>144.84639702938489</v>
      </c>
      <c r="BQ57" s="42">
        <f t="shared" si="10"/>
        <v>32.805224437860716</v>
      </c>
      <c r="BR57" s="42">
        <f t="shared" si="9"/>
        <v>32.805224437860716</v>
      </c>
      <c r="BS57" s="42">
        <f t="shared" si="9"/>
        <v>-45.389270947590148</v>
      </c>
      <c r="BU57" s="42">
        <f t="shared" si="7"/>
        <v>169.28424411411811</v>
      </c>
      <c r="CC57" s="119"/>
      <c r="CD57" s="118">
        <f t="shared" si="8"/>
        <v>0</v>
      </c>
    </row>
    <row r="58" spans="1:82" s="1" customFormat="1">
      <c r="A58" s="38" t="s">
        <v>208</v>
      </c>
      <c r="B58" s="38" t="s">
        <v>254</v>
      </c>
      <c r="C58" s="38" t="s">
        <v>210</v>
      </c>
      <c r="D58" s="38">
        <v>48</v>
      </c>
      <c r="E58" s="38">
        <v>1400</v>
      </c>
      <c r="F58" s="38">
        <v>1</v>
      </c>
      <c r="G58" s="38">
        <f t="shared" si="1"/>
        <v>1673</v>
      </c>
      <c r="H58" s="75">
        <f t="shared" si="2"/>
        <v>5.977286312014345E-4</v>
      </c>
      <c r="I58" s="75">
        <f t="shared" si="3"/>
        <v>5.1020408163265302E-7</v>
      </c>
      <c r="J58" s="76">
        <v>4</v>
      </c>
      <c r="K58" s="13">
        <v>0.1</v>
      </c>
      <c r="L58" s="80">
        <v>0.5203076562314437</v>
      </c>
      <c r="M58" s="40">
        <v>7.770049361671796E-3</v>
      </c>
      <c r="N58" s="40">
        <v>0.36038788152454942</v>
      </c>
      <c r="O58" s="40">
        <v>4.1375753739924795E-3</v>
      </c>
      <c r="P58" s="13">
        <v>-0.73</v>
      </c>
      <c r="Q58" s="77">
        <v>5.57</v>
      </c>
      <c r="R58" s="13">
        <v>0</v>
      </c>
      <c r="S58" s="78">
        <v>2550</v>
      </c>
      <c r="T58" s="78">
        <v>890</v>
      </c>
      <c r="U58" s="13">
        <f t="shared" si="4"/>
        <v>3.406540180433955</v>
      </c>
      <c r="V58" s="40">
        <f t="shared" si="5"/>
        <v>0.15147450980392155</v>
      </c>
      <c r="X58" s="13">
        <v>69.494249823129195</v>
      </c>
      <c r="Y58" s="40">
        <v>1.6884047232577252E-2</v>
      </c>
      <c r="Z58" s="13">
        <v>8.5013389417833114</v>
      </c>
      <c r="AA58" s="13">
        <v>0.14240079812955719</v>
      </c>
      <c r="AB58" s="79"/>
      <c r="AC58" s="40">
        <v>0.1694020294881978</v>
      </c>
      <c r="AD58" s="40"/>
      <c r="AE58" s="13">
        <v>0.38691041968107215</v>
      </c>
      <c r="AF58" s="13">
        <v>2.8230701593741547</v>
      </c>
      <c r="AG58" s="13">
        <v>4.4397509728367748</v>
      </c>
      <c r="AH58" s="40">
        <v>0.34204093321329815</v>
      </c>
      <c r="AI58" s="13">
        <v>13.683951875131854</v>
      </c>
      <c r="AJ58" s="13">
        <v>100</v>
      </c>
      <c r="AL58" s="13">
        <v>0.83728426986478288</v>
      </c>
      <c r="AM58" s="40">
        <v>3.6892718056242252E-2</v>
      </c>
      <c r="AN58" s="13">
        <v>1.5763445246195418</v>
      </c>
      <c r="AO58" s="14">
        <v>1.5763445246195418</v>
      </c>
      <c r="AP58" s="14"/>
      <c r="AQ58" s="13">
        <v>13.337556724743333</v>
      </c>
      <c r="AR58" s="40">
        <v>-1.6E-2</v>
      </c>
      <c r="AS58" s="80">
        <v>0.5203076562314437</v>
      </c>
      <c r="AT58" s="40">
        <v>0.36038788152454942</v>
      </c>
      <c r="AW58" s="42">
        <f>(12900/((LN(497700/S58))+(0.85*(AN58-1))+3.8))-273</f>
        <v>1075.8366636107069</v>
      </c>
      <c r="AX58" s="42">
        <f>(12900/((LN(497700/S58))+(0.85*(AO58-1))+3.8))-273</f>
        <v>1075.8366636107069</v>
      </c>
      <c r="AY58" s="42">
        <f>(10108/((LN(497700/S58))+(1.16*(AN58-1))+1.48))-273</f>
        <v>1088.8119678402441</v>
      </c>
      <c r="AZ58" s="42">
        <f>(10108/((LN(497700/S58))+(1.16*(AO58-1))+1.48))-273</f>
        <v>1088.8119678402441</v>
      </c>
      <c r="BA58" s="42">
        <f>((LN(S58))-4.29+(1.35*(LN(AQ58))))/0.0056</f>
        <v>1259.1315825310546</v>
      </c>
      <c r="BB58" s="42">
        <f>(4338.8/((4.322*AR58)+6.456-LOG(S58)))-273</f>
        <v>1182.8227749212028</v>
      </c>
      <c r="BC58" s="42">
        <f>((LN(S58))-3.313+(1.35*(LN(AQ58))))/0.0065</f>
        <v>1235.0979787959855</v>
      </c>
      <c r="BD58" s="42">
        <f>(12288/(18.99-(1.069*(LN(AQ58)))-(LN(S58))))-273</f>
        <v>1193.9055918251688</v>
      </c>
      <c r="BE58" s="42">
        <f>(11113/(14.297+(0.964*AN58)-(LN(S58))))-273</f>
        <v>1120.8733194405479</v>
      </c>
      <c r="BF58" s="42">
        <f>(11113/(14.297+(0.964*AO58)-(LN(S58))))-273</f>
        <v>1120.8733194405479</v>
      </c>
      <c r="BG58" s="42">
        <f>(5790/(0.96-(1.28*J58)+(12.39*AS58)+(0.83*AT58)+(2.06*J58*AS58)-LOG(S58)))-273</f>
        <v>1397.2587763054732</v>
      </c>
      <c r="BI58" s="42">
        <f t="shared" si="10"/>
        <v>324.16333638929314</v>
      </c>
      <c r="BJ58" s="42">
        <f t="shared" si="10"/>
        <v>324.16333638929314</v>
      </c>
      <c r="BK58" s="42">
        <f t="shared" si="10"/>
        <v>311.18803215975595</v>
      </c>
      <c r="BL58" s="42">
        <f t="shared" si="10"/>
        <v>311.18803215975595</v>
      </c>
      <c r="BM58" s="42">
        <f t="shared" si="10"/>
        <v>140.86841746894538</v>
      </c>
      <c r="BN58" s="42">
        <f t="shared" si="10"/>
        <v>217.17722507879716</v>
      </c>
      <c r="BO58" s="42">
        <f t="shared" si="10"/>
        <v>164.90202120401455</v>
      </c>
      <c r="BP58" s="42">
        <f t="shared" si="10"/>
        <v>206.09440817483119</v>
      </c>
      <c r="BQ58" s="42">
        <f t="shared" si="10"/>
        <v>279.1266805594521</v>
      </c>
      <c r="BR58" s="42">
        <f t="shared" si="9"/>
        <v>279.1266805594521</v>
      </c>
      <c r="BS58" s="42">
        <f t="shared" si="9"/>
        <v>2.7412236945267523</v>
      </c>
      <c r="BU58" s="42">
        <f t="shared" si="7"/>
        <v>321.42211269476638</v>
      </c>
      <c r="CC58" s="119"/>
      <c r="CD58" s="118">
        <f t="shared" si="8"/>
        <v>0</v>
      </c>
    </row>
    <row r="59" spans="1:82" s="1" customFormat="1">
      <c r="A59" s="38" t="s">
        <v>208</v>
      </c>
      <c r="B59" s="38" t="s">
        <v>255</v>
      </c>
      <c r="C59" s="38" t="s">
        <v>210</v>
      </c>
      <c r="D59" s="38">
        <v>48</v>
      </c>
      <c r="E59" s="38">
        <v>1350</v>
      </c>
      <c r="F59" s="38">
        <v>1</v>
      </c>
      <c r="G59" s="38">
        <f t="shared" si="1"/>
        <v>1623</v>
      </c>
      <c r="H59" s="75">
        <f t="shared" si="2"/>
        <v>6.1614294516327791E-4</v>
      </c>
      <c r="I59" s="75">
        <f t="shared" si="3"/>
        <v>5.4869684499314128E-7</v>
      </c>
      <c r="J59" s="76">
        <v>1</v>
      </c>
      <c r="K59" s="13">
        <v>0.1</v>
      </c>
      <c r="L59" s="80">
        <v>0.58056002802994389</v>
      </c>
      <c r="M59" s="40">
        <v>1.3186526387784827E-2</v>
      </c>
      <c r="N59" s="40">
        <v>0</v>
      </c>
      <c r="O59" s="40">
        <v>0</v>
      </c>
      <c r="P59" s="13">
        <v>-1</v>
      </c>
      <c r="Q59" s="77">
        <v>5.78</v>
      </c>
      <c r="R59" s="13">
        <v>0</v>
      </c>
      <c r="S59" s="81">
        <v>25600</v>
      </c>
      <c r="T59" s="78">
        <v>620</v>
      </c>
      <c r="U59" s="13">
        <f t="shared" si="4"/>
        <v>4.4082399653118491</v>
      </c>
      <c r="V59" s="40">
        <f t="shared" si="5"/>
        <v>1.0510937499999999E-2</v>
      </c>
      <c r="X59" s="13">
        <v>55.9815085087453</v>
      </c>
      <c r="Y59" s="40">
        <v>4.9035796776508267E-2</v>
      </c>
      <c r="Z59" s="13">
        <v>15.9165967172873</v>
      </c>
      <c r="AA59" s="13">
        <v>12.564854170438799</v>
      </c>
      <c r="AB59" s="79"/>
      <c r="AC59" s="40">
        <v>0.14489229455091598</v>
      </c>
      <c r="AD59" s="40"/>
      <c r="AE59" s="13">
        <v>14.821210892755833</v>
      </c>
      <c r="AF59" s="13">
        <v>0.34593408053508656</v>
      </c>
      <c r="AG59" s="13">
        <v>0.14668883793550566</v>
      </c>
      <c r="AH59" s="40">
        <v>2.9278700974810768E-2</v>
      </c>
      <c r="AI59" s="13">
        <v>0</v>
      </c>
      <c r="AJ59" s="13">
        <v>100.00000000000006</v>
      </c>
      <c r="AL59" s="13">
        <v>0.57510124259028728</v>
      </c>
      <c r="AM59" s="40">
        <v>0.42374227046576063</v>
      </c>
      <c r="AN59" s="82">
        <v>2.6309155136708133</v>
      </c>
      <c r="AO59" s="14">
        <v>3.4288663734229869</v>
      </c>
      <c r="AP59" s="14" t="s">
        <v>840</v>
      </c>
      <c r="AQ59" s="13">
        <v>2.3923792236796722</v>
      </c>
      <c r="AR59" s="40">
        <v>0.109</v>
      </c>
      <c r="AS59" s="80">
        <v>0.58056002802994389</v>
      </c>
      <c r="AT59" s="40">
        <v>0</v>
      </c>
      <c r="AW59" s="42">
        <f>(12900/((LN(497700/S59))+(0.85*(AN59-1))+3.8))-273</f>
        <v>1309.1070664808683</v>
      </c>
      <c r="AX59" s="42">
        <f>(12900/((LN(497700/S59))+(0.85*(AO59-1))+3.8))-273</f>
        <v>1187.607492062451</v>
      </c>
      <c r="AY59" s="42">
        <f>(10108/((LN(497700/S59))+(1.16*(AN59-1))+1.48))-273</f>
        <v>1321.5060828540741</v>
      </c>
      <c r="AZ59" s="42">
        <f>(10108/((LN(497700/S59))+(1.16*(AO59-1))+1.48))-273</f>
        <v>1118.349328418444</v>
      </c>
      <c r="BA59" s="42">
        <f>((LN(S59))-4.29+(1.35*(LN(AQ59))))/0.0056</f>
        <v>1256.7744498152385</v>
      </c>
      <c r="BB59" s="42">
        <f>(4338.8/((4.322*AR59)+6.456-LOG(S59)))-273</f>
        <v>1449.526613349675</v>
      </c>
      <c r="BC59" s="42">
        <f>((LN(S59))-3.313+(1.35*(LN(AQ59))))/0.0065</f>
        <v>1233.0672183023592</v>
      </c>
      <c r="BD59" s="42">
        <f>(12288/(18.99-(1.069*(LN(AQ59)))-(LN(S59))))-273</f>
        <v>1281.0314048841342</v>
      </c>
      <c r="BE59" s="42">
        <f>(11113/(14.297+(0.964*AN59)-(LN(S59))))-273</f>
        <v>1389.9120525881476</v>
      </c>
      <c r="BF59" s="42">
        <f>(11113/(14.297+(0.964*AO59)-(LN(S59))))-273</f>
        <v>1218.2615894931678</v>
      </c>
      <c r="BG59" s="42">
        <f>(5790/(0.96-(1.28*J59)+(12.39*AS59)+(0.83*AT59)+(2.06*J59*AS59)-LOG(S59)))-273</f>
        <v>1308.5988476283733</v>
      </c>
      <c r="BI59" s="42">
        <f t="shared" si="10"/>
        <v>40.892933519131702</v>
      </c>
      <c r="BJ59" s="42">
        <f t="shared" si="10"/>
        <v>162.392507937549</v>
      </c>
      <c r="BK59" s="42">
        <f t="shared" si="10"/>
        <v>28.493917145925934</v>
      </c>
      <c r="BL59" s="42">
        <f t="shared" si="10"/>
        <v>231.65067158155603</v>
      </c>
      <c r="BM59" s="42">
        <f t="shared" si="10"/>
        <v>93.22555018476146</v>
      </c>
      <c r="BN59" s="42">
        <f t="shared" si="10"/>
        <v>-99.526613349675017</v>
      </c>
      <c r="BO59" s="42">
        <f t="shared" si="10"/>
        <v>116.93278169764085</v>
      </c>
      <c r="BP59" s="42">
        <f t="shared" si="10"/>
        <v>68.96859511586581</v>
      </c>
      <c r="BQ59" s="42">
        <f t="shared" si="10"/>
        <v>-39.912052588147617</v>
      </c>
      <c r="BR59" s="42">
        <f t="shared" si="9"/>
        <v>131.73841050683222</v>
      </c>
      <c r="BS59" s="42">
        <f t="shared" si="9"/>
        <v>41.401152371626722</v>
      </c>
      <c r="BU59" s="42">
        <f t="shared" si="7"/>
        <v>120.99135556592228</v>
      </c>
      <c r="CC59" s="119" t="s">
        <v>840</v>
      </c>
      <c r="CD59" s="118">
        <f t="shared" si="8"/>
        <v>171.65046309497984</v>
      </c>
    </row>
    <row r="60" spans="1:82" s="1" customFormat="1">
      <c r="A60" s="38" t="s">
        <v>208</v>
      </c>
      <c r="B60" s="38" t="s">
        <v>256</v>
      </c>
      <c r="C60" s="38" t="s">
        <v>210</v>
      </c>
      <c r="D60" s="38">
        <v>48</v>
      </c>
      <c r="E60" s="38">
        <v>1350</v>
      </c>
      <c r="F60" s="38">
        <v>1</v>
      </c>
      <c r="G60" s="38">
        <f t="shared" si="1"/>
        <v>1623</v>
      </c>
      <c r="H60" s="75">
        <f t="shared" si="2"/>
        <v>6.1614294516327791E-4</v>
      </c>
      <c r="I60" s="75">
        <f t="shared" si="3"/>
        <v>5.4869684499314128E-7</v>
      </c>
      <c r="J60" s="76">
        <v>1</v>
      </c>
      <c r="K60" s="13">
        <v>0.1</v>
      </c>
      <c r="L60" s="80">
        <v>0.56843739879199695</v>
      </c>
      <c r="M60" s="40">
        <v>1.1317554945125471E-2</v>
      </c>
      <c r="N60" s="40">
        <v>0.10283999343897687</v>
      </c>
      <c r="O60" s="40">
        <v>1.4390927597715665E-3</v>
      </c>
      <c r="P60" s="13">
        <v>-10.75</v>
      </c>
      <c r="Q60" s="77">
        <v>-2.44</v>
      </c>
      <c r="R60" s="13">
        <v>0</v>
      </c>
      <c r="S60" s="81">
        <v>23690</v>
      </c>
      <c r="T60" s="78">
        <v>970</v>
      </c>
      <c r="U60" s="13">
        <f t="shared" si="4"/>
        <v>4.3745650607227651</v>
      </c>
      <c r="V60" s="40">
        <f t="shared" si="5"/>
        <v>1.7770367243562686E-2</v>
      </c>
      <c r="X60" s="13">
        <v>57.991947635580978</v>
      </c>
      <c r="Y60" s="40">
        <v>2.9112192851937984E-2</v>
      </c>
      <c r="Z60" s="13">
        <v>15.649581030237467</v>
      </c>
      <c r="AA60" s="13">
        <v>9.9646355304955989</v>
      </c>
      <c r="AB60" s="79"/>
      <c r="AC60" s="40">
        <v>5.7001982452666682E-3</v>
      </c>
      <c r="AD60" s="40"/>
      <c r="AE60" s="13">
        <v>10.570967881802961</v>
      </c>
      <c r="AF60" s="13">
        <v>1.2106390037891195</v>
      </c>
      <c r="AG60" s="13">
        <v>1.2712283521119991</v>
      </c>
      <c r="AH60" s="40">
        <v>2.673722945613357E-2</v>
      </c>
      <c r="AI60" s="13">
        <v>3.2794509454285374</v>
      </c>
      <c r="AJ60" s="13">
        <v>100</v>
      </c>
      <c r="AL60" s="13">
        <v>0.69282609635860515</v>
      </c>
      <c r="AM60" s="40">
        <v>0.49580451128985309</v>
      </c>
      <c r="AN60" s="13">
        <v>2.6540565141660548</v>
      </c>
      <c r="AO60" s="14">
        <v>2.6540565141660548</v>
      </c>
      <c r="AP60" s="14"/>
      <c r="AQ60" s="13">
        <v>3.0407068945823683</v>
      </c>
      <c r="AR60" s="40">
        <v>9.2999999999999999E-2</v>
      </c>
      <c r="AS60" s="80">
        <v>0.56843739879199695</v>
      </c>
      <c r="AT60" s="40">
        <v>0.10283999343897687</v>
      </c>
      <c r="AW60" s="42">
        <f>(12900/((LN(497700/S60))+(0.85*(AN60-1))+3.8))-273</f>
        <v>1290.4672240120744</v>
      </c>
      <c r="AX60" s="42">
        <f>(12900/((LN(497700/S60))+(0.85*(AO60-1))+3.8))-273</f>
        <v>1290.4672240120744</v>
      </c>
      <c r="AY60" s="42">
        <f>(10108/((LN(497700/S60))+(1.16*(AN60-1))+1.48))-273</f>
        <v>1295.6761326505061</v>
      </c>
      <c r="AZ60" s="42">
        <f>(10108/((LN(497700/S60))+(1.16*(AO60-1))+1.48))-273</f>
        <v>1295.6761326505061</v>
      </c>
      <c r="BA60" s="42">
        <f>((LN(S60))-4.29+(1.35*(LN(AQ60))))/0.0056</f>
        <v>1300.7374684780834</v>
      </c>
      <c r="BB60" s="42">
        <f>(4338.8/((4.322*AR60)+6.456-LOG(S60)))-273</f>
        <v>1474.1342923582106</v>
      </c>
      <c r="BC60" s="42">
        <f>((LN(S60))-3.313+(1.35*(LN(AQ60))))/0.0065</f>
        <v>1270.9430497657336</v>
      </c>
      <c r="BD60" s="42">
        <f>(12288/(18.99-(1.069*(LN(AQ60)))-(LN(S60))))-273</f>
        <v>1316.9865067902451</v>
      </c>
      <c r="BE60" s="42">
        <f>(11113/(14.297+(0.964*AN60)-(LN(S60))))-273</f>
        <v>1365.4325451686871</v>
      </c>
      <c r="BF60" s="42">
        <f>(11113/(14.297+(0.964*AO60)-(LN(S60))))-273</f>
        <v>1365.4325451686871</v>
      </c>
      <c r="BG60" s="42">
        <f>(5790/(0.96-(1.28*J60)+(12.39*AS60)+(0.83*AT60)+(2.06*J60*AS60)-LOG(S60)))-273</f>
        <v>1333.2307120219821</v>
      </c>
      <c r="BI60" s="42">
        <f t="shared" si="10"/>
        <v>59.532775987925561</v>
      </c>
      <c r="BJ60" s="42">
        <f t="shared" si="10"/>
        <v>59.532775987925561</v>
      </c>
      <c r="BK60" s="42">
        <f t="shared" si="10"/>
        <v>54.323867349493867</v>
      </c>
      <c r="BL60" s="42">
        <f t="shared" si="10"/>
        <v>54.323867349493867</v>
      </c>
      <c r="BM60" s="42">
        <f t="shared" si="10"/>
        <v>49.262531521916571</v>
      </c>
      <c r="BN60" s="42">
        <f t="shared" si="10"/>
        <v>-124.13429235821059</v>
      </c>
      <c r="BO60" s="42">
        <f t="shared" si="10"/>
        <v>79.056950234266424</v>
      </c>
      <c r="BP60" s="42">
        <f t="shared" si="10"/>
        <v>33.01349320975487</v>
      </c>
      <c r="BQ60" s="42">
        <f t="shared" si="10"/>
        <v>-15.432545168687057</v>
      </c>
      <c r="BR60" s="42">
        <f t="shared" si="9"/>
        <v>-15.432545168687057</v>
      </c>
      <c r="BS60" s="42">
        <f t="shared" si="9"/>
        <v>16.769287978017928</v>
      </c>
      <c r="BU60" s="42">
        <f t="shared" si="7"/>
        <v>42.763488009907633</v>
      </c>
      <c r="CC60" s="119"/>
      <c r="CD60" s="118">
        <f t="shared" si="8"/>
        <v>0</v>
      </c>
    </row>
    <row r="61" spans="1:82" s="1" customFormat="1">
      <c r="A61" s="38" t="s">
        <v>208</v>
      </c>
      <c r="B61" s="38" t="s">
        <v>257</v>
      </c>
      <c r="C61" s="38" t="s">
        <v>210</v>
      </c>
      <c r="D61" s="38">
        <v>48</v>
      </c>
      <c r="E61" s="38">
        <v>1350</v>
      </c>
      <c r="F61" s="38">
        <v>1</v>
      </c>
      <c r="G61" s="38">
        <f t="shared" si="1"/>
        <v>1623</v>
      </c>
      <c r="H61" s="75">
        <f t="shared" si="2"/>
        <v>6.1614294516327791E-4</v>
      </c>
      <c r="I61" s="75">
        <f t="shared" si="3"/>
        <v>5.4869684499314128E-7</v>
      </c>
      <c r="J61" s="76">
        <v>1</v>
      </c>
      <c r="K61" s="13">
        <v>0.1</v>
      </c>
      <c r="L61" s="80">
        <v>0.56261654238102321</v>
      </c>
      <c r="M61" s="40">
        <v>1.4391897918941911E-2</v>
      </c>
      <c r="N61" s="40">
        <v>0.182</v>
      </c>
      <c r="O61" s="40">
        <v>3.3103985025049226E-3</v>
      </c>
      <c r="P61" s="13">
        <v>-1</v>
      </c>
      <c r="Q61" s="77">
        <v>5.78</v>
      </c>
      <c r="R61" s="13">
        <v>0</v>
      </c>
      <c r="S61" s="81">
        <v>18300</v>
      </c>
      <c r="T61" s="78">
        <v>580</v>
      </c>
      <c r="U61" s="13">
        <f t="shared" si="4"/>
        <v>4.2624510897304297</v>
      </c>
      <c r="V61" s="40">
        <f t="shared" si="5"/>
        <v>1.37551912568306E-2</v>
      </c>
      <c r="X61" s="13">
        <v>59.745741516591202</v>
      </c>
      <c r="Y61" s="40">
        <v>3.6735239848308704E-2</v>
      </c>
      <c r="Z61" s="13">
        <v>14.527622482096501</v>
      </c>
      <c r="AA61" s="13">
        <v>5.1000852223242061</v>
      </c>
      <c r="AB61" s="79"/>
      <c r="AC61" s="40">
        <v>0.12987280445848756</v>
      </c>
      <c r="AD61" s="40"/>
      <c r="AE61" s="13">
        <v>8.9684011753555879</v>
      </c>
      <c r="AF61" s="13">
        <v>2.6988487074163099</v>
      </c>
      <c r="AG61" s="13">
        <v>2.7590886200064202</v>
      </c>
      <c r="AH61" s="40">
        <v>2.4811473084864932E-2</v>
      </c>
      <c r="AI61" s="13">
        <v>6.0087927588180889</v>
      </c>
      <c r="AJ61" s="13">
        <v>99.999999999999986</v>
      </c>
      <c r="AL61" s="13">
        <v>0.61212815067692672</v>
      </c>
      <c r="AM61" s="40">
        <v>0.20012342270709177</v>
      </c>
      <c r="AN61" s="82">
        <v>1.8878635946838516</v>
      </c>
      <c r="AO61" s="14">
        <v>2.8160733609604613</v>
      </c>
      <c r="AP61" s="14" t="s">
        <v>840</v>
      </c>
      <c r="AQ61" s="13">
        <v>3.937318245308874</v>
      </c>
      <c r="AR61" s="40">
        <v>-0.01</v>
      </c>
      <c r="AS61" s="80">
        <v>0.56261654238102321</v>
      </c>
      <c r="AT61" s="40">
        <v>0.182</v>
      </c>
      <c r="AW61" s="42">
        <f>(12900/((LN(497700/S61))+(0.85*(AN61-1))+3.8))-273</f>
        <v>1368.6849554875944</v>
      </c>
      <c r="AX61" s="42">
        <f>(12900/((LN(497700/S61))+(0.85*(AO61-1))+3.8))-273</f>
        <v>1218.8885011121699</v>
      </c>
      <c r="AY61" s="42">
        <f>(10108/((LN(497700/S61))+(1.16*(AN61-1))+1.48))-273</f>
        <v>1465.8557302668612</v>
      </c>
      <c r="AZ61" s="42">
        <f>(10108/((LN(497700/S61))+(1.16*(AO61-1))+1.48))-273</f>
        <v>1194.1087389442027</v>
      </c>
      <c r="BA61" s="42">
        <f>((LN(S61))-4.29+(1.35*(LN(AQ61))))/0.0056</f>
        <v>1316.93412983964</v>
      </c>
      <c r="BB61" s="42">
        <f>(4338.8/((4.322*AR61)+6.456-LOG(S61)))-273</f>
        <v>1744.7378350254692</v>
      </c>
      <c r="BC61" s="42">
        <f>((LN(S61))-3.313+(1.35*(LN(AQ61))))/0.0065</f>
        <v>1284.8970964772284</v>
      </c>
      <c r="BD61" s="42">
        <f>(12288/(18.99-(1.069*(LN(AQ61)))-(LN(S61))))-273</f>
        <v>1320.716579639005</v>
      </c>
      <c r="BE61" s="42">
        <f>(11113/(14.297+(0.964*AN61)-(LN(S61))))-273</f>
        <v>1490.3401224229949</v>
      </c>
      <c r="BF61" s="42">
        <f>(11113/(14.297+(0.964*AO61)-(LN(S61))))-273</f>
        <v>1271.1073690988599</v>
      </c>
      <c r="BG61" s="42">
        <f>(5790/(0.96-(1.28*J61)+(12.39*AS61)+(0.83*AT61)+(2.06*J61*AS61)-LOG(S61)))-273</f>
        <v>1292.5342586792576</v>
      </c>
      <c r="BI61" s="42">
        <f t="shared" si="10"/>
        <v>-18.68495548759438</v>
      </c>
      <c r="BJ61" s="42">
        <f t="shared" si="10"/>
        <v>131.11149888783007</v>
      </c>
      <c r="BK61" s="42">
        <f t="shared" si="10"/>
        <v>-115.8557302668612</v>
      </c>
      <c r="BL61" s="42">
        <f t="shared" si="10"/>
        <v>155.89126105579726</v>
      </c>
      <c r="BM61" s="42">
        <f t="shared" si="10"/>
        <v>33.065870160359964</v>
      </c>
      <c r="BN61" s="42">
        <f t="shared" si="10"/>
        <v>-394.73783502546917</v>
      </c>
      <c r="BO61" s="42">
        <f t="shared" si="10"/>
        <v>65.102903522771612</v>
      </c>
      <c r="BP61" s="42">
        <f t="shared" si="10"/>
        <v>29.283420360995024</v>
      </c>
      <c r="BQ61" s="42">
        <f t="shared" si="10"/>
        <v>-140.34012242299491</v>
      </c>
      <c r="BR61" s="42">
        <f t="shared" si="9"/>
        <v>78.892630901140137</v>
      </c>
      <c r="BS61" s="42">
        <f t="shared" si="9"/>
        <v>57.465741320742382</v>
      </c>
      <c r="BU61" s="42">
        <f t="shared" si="7"/>
        <v>73.645757567087685</v>
      </c>
      <c r="CC61" s="119" t="s">
        <v>840</v>
      </c>
      <c r="CD61" s="118">
        <f t="shared" si="8"/>
        <v>219.23275332413505</v>
      </c>
    </row>
    <row r="62" spans="1:82" s="1" customFormat="1">
      <c r="A62" s="38" t="s">
        <v>208</v>
      </c>
      <c r="B62" s="38" t="s">
        <v>258</v>
      </c>
      <c r="C62" s="38" t="s">
        <v>210</v>
      </c>
      <c r="D62" s="38">
        <v>48</v>
      </c>
      <c r="E62" s="38">
        <v>1350</v>
      </c>
      <c r="F62" s="38">
        <v>1</v>
      </c>
      <c r="G62" s="38">
        <f t="shared" si="1"/>
        <v>1623</v>
      </c>
      <c r="H62" s="75">
        <f t="shared" si="2"/>
        <v>6.1614294516327791E-4</v>
      </c>
      <c r="I62" s="75">
        <f t="shared" si="3"/>
        <v>5.4869684499314128E-7</v>
      </c>
      <c r="J62" s="76">
        <v>1</v>
      </c>
      <c r="K62" s="13">
        <v>0.1</v>
      </c>
      <c r="L62" s="80">
        <v>0.54184715236821468</v>
      </c>
      <c r="M62" s="40">
        <v>9.7962196681160973E-3</v>
      </c>
      <c r="N62" s="40">
        <v>0.27776792524514182</v>
      </c>
      <c r="O62" s="40">
        <v>3.5453232914945793E-3</v>
      </c>
      <c r="P62" s="13">
        <v>1.94</v>
      </c>
      <c r="Q62" s="77">
        <v>9.56</v>
      </c>
      <c r="R62" s="13">
        <v>0</v>
      </c>
      <c r="S62" s="81">
        <v>13460</v>
      </c>
      <c r="T62" s="78">
        <v>1625</v>
      </c>
      <c r="U62" s="13">
        <f t="shared" si="4"/>
        <v>4.1290450598879582</v>
      </c>
      <c r="V62" s="40">
        <f t="shared" si="5"/>
        <v>5.2395988112927193E-2</v>
      </c>
      <c r="X62" s="13">
        <v>63.981462365712446</v>
      </c>
      <c r="Y62" s="40">
        <v>2.8338790145743493E-2</v>
      </c>
      <c r="Z62" s="13">
        <v>12.640920775466601</v>
      </c>
      <c r="AA62" s="13">
        <v>3.366947245439964</v>
      </c>
      <c r="AB62" s="79"/>
      <c r="AC62" s="40">
        <v>8.0000000000000002E-3</v>
      </c>
      <c r="AD62" s="40"/>
      <c r="AE62" s="13">
        <v>4.0999999999999996</v>
      </c>
      <c r="AF62" s="13">
        <v>2.8209932185200555</v>
      </c>
      <c r="AG62" s="13">
        <v>3.1710778393149481</v>
      </c>
      <c r="AH62" s="40">
        <v>9.6417845771136351E-3</v>
      </c>
      <c r="AI62" s="13">
        <v>9.8748558803687541</v>
      </c>
      <c r="AJ62" s="13">
        <v>100.00223789954561</v>
      </c>
      <c r="AL62" s="13">
        <v>0.81407155105819529</v>
      </c>
      <c r="AM62" s="40">
        <v>0.17064780937194984</v>
      </c>
      <c r="AN62" s="13">
        <v>1.8816188447013946</v>
      </c>
      <c r="AO62" s="14">
        <v>1.8785087519092569</v>
      </c>
      <c r="AP62" s="14"/>
      <c r="AQ62" s="13">
        <v>6.0895933767309689</v>
      </c>
      <c r="AR62" s="40">
        <v>3.9E-2</v>
      </c>
      <c r="AS62" s="80">
        <v>0.54184715236821468</v>
      </c>
      <c r="AT62" s="40">
        <v>0.27776792524514182</v>
      </c>
      <c r="AW62" s="42">
        <f>(12900/((LN(497700/S62))+(0.85*(AN62-1))+3.8))-273</f>
        <v>1307.9499347449607</v>
      </c>
      <c r="AX62" s="42">
        <f>(12900/((LN(497700/S62))+(0.85*(AO62-1))+3.8))-273</f>
        <v>1308.4622998243885</v>
      </c>
      <c r="AY62" s="42">
        <f>(10108/((LN(497700/S62))+(1.16*(AN62-1))+1.48))-273</f>
        <v>1380.5379814708831</v>
      </c>
      <c r="AZ62" s="42">
        <f>(10108/((LN(497700/S62))+(1.16*(AO62-1))+1.48))-273</f>
        <v>1381.514433332819</v>
      </c>
      <c r="BA62" s="42">
        <f>((LN(S62))-4.29+(1.35*(LN(AQ62))))/0.0056</f>
        <v>1367.2075664911997</v>
      </c>
      <c r="BB62" s="42">
        <f>(4338.8/((4.322*AR62)+6.456-LOG(S62)))-273</f>
        <v>1465.6405537152611</v>
      </c>
      <c r="BC62" s="42">
        <f>((LN(S62))-3.313+(1.35*(LN(AQ62))))/0.0065</f>
        <v>1328.2095957462645</v>
      </c>
      <c r="BD62" s="42">
        <f>(12288/(18.99-(1.069*(LN(AQ62)))-(LN(S62))))-273</f>
        <v>1354.2722834167753</v>
      </c>
      <c r="BE62" s="42">
        <f>(11113/(14.297+(0.964*AN62)-(LN(S62))))-273</f>
        <v>1409.9201643623474</v>
      </c>
      <c r="BF62" s="42">
        <f>(11113/(14.297+(0.964*AO62)-(LN(S62))))-273</f>
        <v>1410.6846042166706</v>
      </c>
      <c r="BG62" s="42">
        <f>(5790/(0.96-(1.28*J62)+(12.39*AS62)+(0.83*AT62)+(2.06*J62*AS62)-LOG(S62)))-273</f>
        <v>1330.3479589984927</v>
      </c>
      <c r="BI62" s="42">
        <f t="shared" si="10"/>
        <v>42.050065255039272</v>
      </c>
      <c r="BJ62" s="42">
        <f t="shared" si="10"/>
        <v>41.537700175611462</v>
      </c>
      <c r="BK62" s="42">
        <f t="shared" si="10"/>
        <v>-30.537981470883096</v>
      </c>
      <c r="BL62" s="42">
        <f t="shared" si="10"/>
        <v>-31.514433332818953</v>
      </c>
      <c r="BM62" s="42">
        <f t="shared" si="10"/>
        <v>-17.207566491199714</v>
      </c>
      <c r="BN62" s="42">
        <f t="shared" si="10"/>
        <v>-115.64055371526115</v>
      </c>
      <c r="BO62" s="42">
        <f t="shared" si="10"/>
        <v>21.79040425373546</v>
      </c>
      <c r="BP62" s="42">
        <f t="shared" si="10"/>
        <v>-4.2722834167752808</v>
      </c>
      <c r="BQ62" s="42">
        <f t="shared" si="10"/>
        <v>-59.92016436234735</v>
      </c>
      <c r="BR62" s="42">
        <f t="shared" si="9"/>
        <v>-60.68460421667055</v>
      </c>
      <c r="BS62" s="42">
        <f t="shared" si="9"/>
        <v>19.652041001507314</v>
      </c>
      <c r="BU62" s="42">
        <f t="shared" si="7"/>
        <v>21.885659174104148</v>
      </c>
      <c r="CC62" s="119"/>
      <c r="CD62" s="118">
        <f t="shared" si="8"/>
        <v>0.76443985432320005</v>
      </c>
    </row>
    <row r="63" spans="1:82" s="1" customFormat="1">
      <c r="A63" s="38" t="s">
        <v>208</v>
      </c>
      <c r="B63" s="38" t="s">
        <v>259</v>
      </c>
      <c r="C63" s="38" t="s">
        <v>210</v>
      </c>
      <c r="D63" s="38">
        <v>48</v>
      </c>
      <c r="E63" s="38">
        <v>1350</v>
      </c>
      <c r="F63" s="38">
        <v>1</v>
      </c>
      <c r="G63" s="38">
        <f t="shared" si="1"/>
        <v>1623</v>
      </c>
      <c r="H63" s="75">
        <f t="shared" si="2"/>
        <v>6.1614294516327791E-4</v>
      </c>
      <c r="I63" s="75">
        <f t="shared" si="3"/>
        <v>5.4869684499314128E-7</v>
      </c>
      <c r="J63" s="76">
        <v>1</v>
      </c>
      <c r="K63" s="13">
        <v>0.1</v>
      </c>
      <c r="L63" s="80">
        <v>0.51531634199016696</v>
      </c>
      <c r="M63" s="40">
        <v>8.8926262293343543E-3</v>
      </c>
      <c r="N63" s="40">
        <v>0.30637186241785141</v>
      </c>
      <c r="O63" s="40">
        <v>3.22760053050583E-3</v>
      </c>
      <c r="P63" s="13">
        <v>-1</v>
      </c>
      <c r="Q63" s="77">
        <v>5.78</v>
      </c>
      <c r="R63" s="13">
        <v>0</v>
      </c>
      <c r="S63" s="81">
        <v>8300</v>
      </c>
      <c r="T63" s="78">
        <v>170</v>
      </c>
      <c r="U63" s="13">
        <f t="shared" si="4"/>
        <v>3.9190780923760737</v>
      </c>
      <c r="V63" s="40">
        <f t="shared" si="5"/>
        <v>8.8891566265060246E-3</v>
      </c>
      <c r="X63" s="13">
        <v>69.107224406756998</v>
      </c>
      <c r="Y63" s="40">
        <v>3.32550454089676E-2</v>
      </c>
      <c r="Z63" s="13">
        <v>10.0380091604677</v>
      </c>
      <c r="AA63" s="13">
        <v>1.13688935022462</v>
      </c>
      <c r="AB63" s="79"/>
      <c r="AC63" s="40">
        <v>0.10719975231406979</v>
      </c>
      <c r="AD63" s="40"/>
      <c r="AE63" s="13">
        <v>1.32154361820831</v>
      </c>
      <c r="AF63" s="13">
        <v>3.5645916268703601</v>
      </c>
      <c r="AG63" s="13">
        <v>3.6130888093731302</v>
      </c>
      <c r="AH63" s="40">
        <v>3.0254543188128577E-2</v>
      </c>
      <c r="AI63" s="13">
        <v>11.047943687187708</v>
      </c>
      <c r="AJ63" s="13">
        <v>100.00000000000001</v>
      </c>
      <c r="AL63" s="13">
        <v>1.0230162355017076</v>
      </c>
      <c r="AM63" s="40">
        <v>0.15579093003603156</v>
      </c>
      <c r="AN63" s="13">
        <v>1.683137732197945</v>
      </c>
      <c r="AO63" s="14">
        <v>1.6801802360631504</v>
      </c>
      <c r="AP63" s="14"/>
      <c r="AQ63" s="13">
        <v>5.285936605715718</v>
      </c>
      <c r="AR63" s="40">
        <v>1E-3</v>
      </c>
      <c r="AS63" s="80">
        <v>0.51531634199016696</v>
      </c>
      <c r="AT63" s="40">
        <v>0.30637186241785141</v>
      </c>
      <c r="AW63" s="42">
        <f>(12900/((LN(497700/S63))+(0.85*(AN63-1))+3.8))-273</f>
        <v>1249.2300379754186</v>
      </c>
      <c r="AX63" s="42">
        <f>(12900/((LN(497700/S63))+(0.85*(AO63-1))+3.8))-273</f>
        <v>1249.6817304194328</v>
      </c>
      <c r="AY63" s="42">
        <f>(10108/((LN(497700/S63))+(1.16*(AN63-1))+1.48))-273</f>
        <v>1314.7649134387611</v>
      </c>
      <c r="AZ63" s="42">
        <f>(10108/((LN(497700/S63))+(1.16*(AO63-1))+1.48))-273</f>
        <v>1315.6210113641921</v>
      </c>
      <c r="BA63" s="42">
        <f>((LN(S63))-4.29+(1.35*(LN(AQ63))))/0.0056</f>
        <v>1246.7550098510203</v>
      </c>
      <c r="BB63" s="42">
        <f>(4338.8/((4.322*AR63)+6.456-LOG(S63)))-273</f>
        <v>1434.3528388925074</v>
      </c>
      <c r="BC63" s="42">
        <f>((LN(S63))-3.313+(1.35*(LN(AQ63))))/0.0065</f>
        <v>1224.4350854101099</v>
      </c>
      <c r="BD63" s="42">
        <f>(12288/(18.99-(1.069*(LN(AQ63)))-(LN(S63))))-273</f>
        <v>1228.0900961050077</v>
      </c>
      <c r="BE63" s="42">
        <f>(11113/(14.297+(0.964*AN63)-(LN(S63))))-273</f>
        <v>1338.6228318423521</v>
      </c>
      <c r="BF63" s="42">
        <f>(11113/(14.297+(0.964*AO63)-(LN(S63))))-273</f>
        <v>1339.2894487559802</v>
      </c>
      <c r="BG63" s="42">
        <f>(5790/(0.96-(1.28*J63)+(12.39*AS63)+(0.83*AT63)+(2.06*J63*AS63)-LOG(S63)))-273</f>
        <v>1399.6699362735262</v>
      </c>
      <c r="BI63" s="42">
        <f t="shared" si="10"/>
        <v>100.76996202458145</v>
      </c>
      <c r="BJ63" s="42">
        <f t="shared" si="10"/>
        <v>100.31826958056718</v>
      </c>
      <c r="BK63" s="42">
        <f t="shared" si="10"/>
        <v>35.235086561238859</v>
      </c>
      <c r="BL63" s="42">
        <f t="shared" si="10"/>
        <v>34.3789886358079</v>
      </c>
      <c r="BM63" s="42">
        <f t="shared" si="10"/>
        <v>103.2449901489797</v>
      </c>
      <c r="BN63" s="42">
        <f t="shared" si="10"/>
        <v>-84.352838892507407</v>
      </c>
      <c r="BO63" s="42">
        <f t="shared" si="10"/>
        <v>125.56491458989012</v>
      </c>
      <c r="BP63" s="42">
        <f t="shared" si="10"/>
        <v>121.90990389499234</v>
      </c>
      <c r="BQ63" s="42">
        <f t="shared" si="10"/>
        <v>11.37716815764793</v>
      </c>
      <c r="BR63" s="42">
        <f t="shared" si="9"/>
        <v>10.710551244019825</v>
      </c>
      <c r="BS63" s="42">
        <f t="shared" si="9"/>
        <v>-49.669936273526218</v>
      </c>
      <c r="BU63" s="42">
        <f t="shared" si="7"/>
        <v>149.98820585409339</v>
      </c>
      <c r="CC63" s="119"/>
      <c r="CD63" s="118">
        <f t="shared" si="8"/>
        <v>0.66661691362810416</v>
      </c>
    </row>
    <row r="64" spans="1:82" s="1" customFormat="1">
      <c r="A64" s="38" t="s">
        <v>208</v>
      </c>
      <c r="B64" s="38" t="s">
        <v>260</v>
      </c>
      <c r="C64" s="38" t="s">
        <v>210</v>
      </c>
      <c r="D64" s="38">
        <v>48</v>
      </c>
      <c r="E64" s="38">
        <v>1300</v>
      </c>
      <c r="F64" s="38">
        <v>1</v>
      </c>
      <c r="G64" s="38">
        <f t="shared" si="1"/>
        <v>1573</v>
      </c>
      <c r="H64" s="75">
        <f t="shared" si="2"/>
        <v>6.3572790845518119E-4</v>
      </c>
      <c r="I64" s="75">
        <f t="shared" si="3"/>
        <v>5.917159763313609E-7</v>
      </c>
      <c r="J64" s="38">
        <v>1E-4</v>
      </c>
      <c r="K64" s="13">
        <v>0</v>
      </c>
      <c r="L64" s="80">
        <v>0.57099200039893361</v>
      </c>
      <c r="M64" s="40">
        <v>1.2327591400247353E-2</v>
      </c>
      <c r="N64" s="40">
        <v>0</v>
      </c>
      <c r="O64" s="40">
        <v>0</v>
      </c>
      <c r="P64" s="13">
        <v>-3.4</v>
      </c>
      <c r="Q64" s="77">
        <v>3.9008042119982407</v>
      </c>
      <c r="R64" s="13">
        <v>0</v>
      </c>
      <c r="S64" s="78">
        <v>19400</v>
      </c>
      <c r="T64" s="78">
        <v>2660</v>
      </c>
      <c r="U64" s="13">
        <f t="shared" si="4"/>
        <v>4.2878017299302265</v>
      </c>
      <c r="V64" s="40">
        <f t="shared" si="5"/>
        <v>5.9507216494845368E-2</v>
      </c>
      <c r="X64" s="13">
        <v>58.829885051144828</v>
      </c>
      <c r="Y64" s="40">
        <v>4.2673696455748991E-2</v>
      </c>
      <c r="Z64" s="13">
        <v>15.455432812407366</v>
      </c>
      <c r="AA64" s="13">
        <v>12.750832058329317</v>
      </c>
      <c r="AB64" s="79"/>
      <c r="AC64" s="40">
        <v>1.5860109761440287E-2</v>
      </c>
      <c r="AD64" s="40"/>
      <c r="AE64" s="13">
        <v>12.65</v>
      </c>
      <c r="AF64" s="13">
        <v>0.14200983011235588</v>
      </c>
      <c r="AG64" s="13">
        <v>8.5655559788439639E-2</v>
      </c>
      <c r="AH64" s="40">
        <v>3.2000000000000001E-2</v>
      </c>
      <c r="AI64" s="13">
        <v>0</v>
      </c>
      <c r="AJ64" s="13">
        <v>100.0043491179995</v>
      </c>
      <c r="AL64" s="13">
        <v>0.66255904790607567</v>
      </c>
      <c r="AM64" s="40">
        <v>0.61480204317146681</v>
      </c>
      <c r="AN64" s="13">
        <v>2.8307635801238571</v>
      </c>
      <c r="AO64" s="14">
        <v>2.8237423526631269</v>
      </c>
      <c r="AP64" s="14"/>
      <c r="AQ64" s="13">
        <v>2.6291835240827419</v>
      </c>
      <c r="AR64" s="40">
        <v>0.14199999999999999</v>
      </c>
      <c r="AS64" s="80">
        <v>0.57099200039893361</v>
      </c>
      <c r="AT64" s="40">
        <v>0</v>
      </c>
      <c r="AW64" s="42">
        <f>(12900/((LN(497700/S64))+(0.85*(AN64-1))+3.8))-273</f>
        <v>1226.8476672914198</v>
      </c>
      <c r="AX64" s="42">
        <f>(12900/((LN(497700/S64))+(0.85*(AO64-1))+3.8))-273</f>
        <v>1227.8891163181718</v>
      </c>
      <c r="AY64" s="42">
        <f>(10108/((LN(497700/S64))+(1.16*(AN64-1))+1.48))-273</f>
        <v>1202.9629965267522</v>
      </c>
      <c r="AZ64" s="42">
        <f>(10108/((LN(497700/S64))+(1.16*(AO64-1))+1.48))-273</f>
        <v>1204.7204083324611</v>
      </c>
      <c r="BA64" s="42">
        <f>((LN(S64))-4.29+(1.35*(LN(AQ64))))/0.0056</f>
        <v>1230.0066729877751</v>
      </c>
      <c r="BB64" s="42">
        <f>(4338.8/((4.322*AR64)+6.456-LOG(S64)))-273</f>
        <v>1286.6409887797395</v>
      </c>
      <c r="BC64" s="42">
        <f>((LN(S64))-3.313+(1.35*(LN(AQ64))))/0.0065</f>
        <v>1210.0057490356214</v>
      </c>
      <c r="BD64" s="42">
        <f>(12288/(18.99-(1.069*(LN(AQ64)))-(LN(S64))))-273</f>
        <v>1247.1152059843494</v>
      </c>
      <c r="BE64" s="42">
        <f>(11113/(14.297+(0.964*AN64)-(LN(S64))))-273</f>
        <v>1280.6512823089517</v>
      </c>
      <c r="BF64" s="42">
        <f>(11113/(14.297+(0.964*AO64)-(LN(S64))))-273</f>
        <v>1282.1228390405288</v>
      </c>
      <c r="BG64" s="42">
        <f>(5790/(0.96-(1.28*J64)+(12.39*AS64)+(0.83*AT64)+(2.06*J64*AS64)-LOG(S64)))-273</f>
        <v>1272.327424156553</v>
      </c>
      <c r="BI64" s="42">
        <f t="shared" si="10"/>
        <v>73.152332708580161</v>
      </c>
      <c r="BJ64" s="42">
        <f t="shared" si="10"/>
        <v>72.110883681828227</v>
      </c>
      <c r="BK64" s="42">
        <f t="shared" si="10"/>
        <v>97.037003473247751</v>
      </c>
      <c r="BL64" s="42">
        <f t="shared" si="10"/>
        <v>95.279591667538853</v>
      </c>
      <c r="BM64" s="42">
        <f t="shared" si="10"/>
        <v>69.993327012224881</v>
      </c>
      <c r="BN64" s="42">
        <f t="shared" si="10"/>
        <v>13.359011220260527</v>
      </c>
      <c r="BO64" s="42">
        <f t="shared" si="10"/>
        <v>89.99425096437858</v>
      </c>
      <c r="BP64" s="42">
        <f t="shared" si="10"/>
        <v>52.884794015650641</v>
      </c>
      <c r="BQ64" s="42">
        <f t="shared" si="10"/>
        <v>19.34871769104825</v>
      </c>
      <c r="BR64" s="42">
        <f t="shared" si="9"/>
        <v>17.877160959471212</v>
      </c>
      <c r="BS64" s="42">
        <f t="shared" si="9"/>
        <v>27.672575843447021</v>
      </c>
      <c r="BU64" s="42">
        <f t="shared" si="7"/>
        <v>44.438307838381206</v>
      </c>
      <c r="CC64" s="119"/>
      <c r="CD64" s="118">
        <f t="shared" si="8"/>
        <v>1.4715567315770386</v>
      </c>
    </row>
    <row r="65" spans="1:82" s="1" customFormat="1">
      <c r="A65" s="38" t="s">
        <v>208</v>
      </c>
      <c r="B65" s="38" t="s">
        <v>261</v>
      </c>
      <c r="C65" s="38" t="s">
        <v>210</v>
      </c>
      <c r="D65" s="38">
        <v>48</v>
      </c>
      <c r="E65" s="38">
        <v>1300</v>
      </c>
      <c r="F65" s="38">
        <v>1</v>
      </c>
      <c r="G65" s="38">
        <f t="shared" si="1"/>
        <v>1573</v>
      </c>
      <c r="H65" s="75">
        <f t="shared" si="2"/>
        <v>6.3572790845518119E-4</v>
      </c>
      <c r="I65" s="75">
        <f t="shared" si="3"/>
        <v>5.917159763313609E-7</v>
      </c>
      <c r="J65" s="38">
        <v>1E-4</v>
      </c>
      <c r="K65" s="13">
        <v>0</v>
      </c>
      <c r="L65" s="40">
        <v>0.56966708914214592</v>
      </c>
      <c r="M65" s="40">
        <v>1.5412321311404522E-2</v>
      </c>
      <c r="N65" s="40">
        <v>4.3749241535102179E-2</v>
      </c>
      <c r="O65" s="40">
        <v>8.5342982131977267E-4</v>
      </c>
      <c r="P65" s="13">
        <v>-3.4</v>
      </c>
      <c r="Q65" s="77">
        <v>3.9008042119982407</v>
      </c>
      <c r="R65" s="13">
        <v>0</v>
      </c>
      <c r="S65" s="78">
        <v>17050</v>
      </c>
      <c r="T65" s="78">
        <v>1950</v>
      </c>
      <c r="U65" s="13">
        <f t="shared" si="4"/>
        <v>4.2317243833285163</v>
      </c>
      <c r="V65" s="40">
        <f t="shared" si="5"/>
        <v>4.9636363636363631E-2</v>
      </c>
      <c r="X65" s="13">
        <v>58.288539681038088</v>
      </c>
      <c r="Y65" s="40">
        <v>2.9753795670220413E-2</v>
      </c>
      <c r="Z65" s="13">
        <v>15.685118819678939</v>
      </c>
      <c r="AA65" s="13">
        <v>12.262620048745383</v>
      </c>
      <c r="AB65" s="79"/>
      <c r="AC65" s="40">
        <v>2.699993262379286E-5</v>
      </c>
      <c r="AD65" s="40"/>
      <c r="AE65" s="13">
        <v>11.439272641007015</v>
      </c>
      <c r="AF65" s="13">
        <v>0.45384140741879031</v>
      </c>
      <c r="AG65" s="13">
        <v>0.45828716863468194</v>
      </c>
      <c r="AH65" s="40">
        <v>2.6760167030899572E-2</v>
      </c>
      <c r="AI65" s="13">
        <v>1.3557792708433694</v>
      </c>
      <c r="AJ65" s="13">
        <v>100.00000000000003</v>
      </c>
      <c r="AL65" s="13">
        <v>0.71160641681695336</v>
      </c>
      <c r="AM65" s="40">
        <v>0.57375799883858403</v>
      </c>
      <c r="AN65" s="13">
        <v>2.6235637560331928</v>
      </c>
      <c r="AO65" s="14">
        <v>2.6235637560331928</v>
      </c>
      <c r="AP65" s="14"/>
      <c r="AQ65" s="13">
        <v>2.7508354758111682</v>
      </c>
      <c r="AR65" s="40">
        <v>0.129</v>
      </c>
      <c r="AS65" s="40">
        <v>0.56966708914214592</v>
      </c>
      <c r="AT65" s="40">
        <v>4.3749241535102179E-2</v>
      </c>
      <c r="AW65" s="42">
        <f>(12900/((LN(497700/S65))+(0.85*(AN65-1))+3.8))-273</f>
        <v>1235.088179442306</v>
      </c>
      <c r="AX65" s="42">
        <f>(12900/((LN(497700/S65))+(0.85*(AO65-1))+3.8))-273</f>
        <v>1235.088179442306</v>
      </c>
      <c r="AY65" s="42">
        <f>(10108/((LN(497700/S65))+(1.16*(AN65-1))+1.48))-273</f>
        <v>1227.3307230755242</v>
      </c>
      <c r="AZ65" s="42">
        <f>(10108/((LN(497700/S65))+(1.16*(AO65-1))+1.48))-273</f>
        <v>1227.3307230755242</v>
      </c>
      <c r="BA65" s="42">
        <f>((LN(S65))-4.29+(1.35*(LN(AQ65))))/0.0056</f>
        <v>1217.8529989033154</v>
      </c>
      <c r="BB65" s="42">
        <f>(4338.8/((4.322*AR65)+6.456-LOG(S65)))-273</f>
        <v>1286.7019059786949</v>
      </c>
      <c r="BC65" s="42">
        <f>((LN(S65))-3.313+(1.35*(LN(AQ65))))/0.0065</f>
        <v>1199.5348913628563</v>
      </c>
      <c r="BD65" s="42">
        <f>(12288/(18.99-(1.069*(LN(AQ65)))-(LN(S65))))-273</f>
        <v>1232.0766168522048</v>
      </c>
      <c r="BE65" s="42">
        <f>(11113/(14.297+(0.964*AN65)-(LN(S65))))-273</f>
        <v>1296.1429701120735</v>
      </c>
      <c r="BF65" s="42">
        <f>(11113/(14.297+(0.964*AO65)-(LN(S65))))-273</f>
        <v>1296.1429701120735</v>
      </c>
      <c r="BG65" s="42">
        <f>(5790/(0.96-(1.28*J65)+(12.39*AS65)+(0.83*AT65)+(2.06*J65*AS65)-LOG(S65)))-273</f>
        <v>1241.6156196836107</v>
      </c>
      <c r="BI65" s="42">
        <f t="shared" si="10"/>
        <v>64.911820557694</v>
      </c>
      <c r="BJ65" s="42">
        <f t="shared" si="10"/>
        <v>64.911820557694</v>
      </c>
      <c r="BK65" s="42">
        <f t="shared" si="10"/>
        <v>72.669276924475753</v>
      </c>
      <c r="BL65" s="42">
        <f t="shared" si="10"/>
        <v>72.669276924475753</v>
      </c>
      <c r="BM65" s="42">
        <f t="shared" si="10"/>
        <v>82.147001096684562</v>
      </c>
      <c r="BN65" s="42">
        <f t="shared" si="10"/>
        <v>13.298094021305133</v>
      </c>
      <c r="BO65" s="42">
        <f t="shared" si="10"/>
        <v>100.46510863714366</v>
      </c>
      <c r="BP65" s="42">
        <f t="shared" si="10"/>
        <v>67.923383147795221</v>
      </c>
      <c r="BQ65" s="42">
        <f t="shared" si="10"/>
        <v>3.857029887926501</v>
      </c>
      <c r="BR65" s="42">
        <f t="shared" si="9"/>
        <v>3.857029887926501</v>
      </c>
      <c r="BS65" s="42">
        <f t="shared" si="9"/>
        <v>58.384380316389297</v>
      </c>
      <c r="BU65" s="42">
        <f t="shared" si="7"/>
        <v>6.5274402413047028</v>
      </c>
      <c r="CC65" s="119"/>
      <c r="CD65" s="118">
        <f t="shared" si="8"/>
        <v>0</v>
      </c>
    </row>
    <row r="66" spans="1:82" s="1" customFormat="1">
      <c r="A66" s="38" t="s">
        <v>208</v>
      </c>
      <c r="B66" s="38" t="s">
        <v>262</v>
      </c>
      <c r="C66" s="38" t="s">
        <v>210</v>
      </c>
      <c r="D66" s="38">
        <v>48</v>
      </c>
      <c r="E66" s="38">
        <v>1300</v>
      </c>
      <c r="F66" s="38">
        <v>1</v>
      </c>
      <c r="G66" s="38">
        <f t="shared" si="1"/>
        <v>1573</v>
      </c>
      <c r="H66" s="75">
        <f t="shared" si="2"/>
        <v>6.3572790845518119E-4</v>
      </c>
      <c r="I66" s="75">
        <f t="shared" si="3"/>
        <v>5.917159763313609E-7</v>
      </c>
      <c r="J66" s="38">
        <v>1E-4</v>
      </c>
      <c r="K66" s="13">
        <v>0</v>
      </c>
      <c r="L66" s="40">
        <v>0.56156730539425637</v>
      </c>
      <c r="M66" s="40">
        <v>9.1014527374256044E-3</v>
      </c>
      <c r="N66" s="40">
        <v>0.10633587875601549</v>
      </c>
      <c r="O66" s="40">
        <v>1.3741922786004587E-3</v>
      </c>
      <c r="P66" s="13">
        <v>-3.4</v>
      </c>
      <c r="Q66" s="77">
        <v>3.9008042119982407</v>
      </c>
      <c r="R66" s="13">
        <v>0</v>
      </c>
      <c r="S66" s="78">
        <v>14870</v>
      </c>
      <c r="T66" s="78">
        <v>770</v>
      </c>
      <c r="U66" s="13">
        <f t="shared" si="4"/>
        <v>4.1723109685219546</v>
      </c>
      <c r="V66" s="40">
        <f t="shared" si="5"/>
        <v>2.2473436449226631E-2</v>
      </c>
      <c r="X66" s="13">
        <v>60.336260410999884</v>
      </c>
      <c r="Y66" s="40">
        <v>3.292775956048246E-2</v>
      </c>
      <c r="Z66" s="13">
        <v>14.692773274941262</v>
      </c>
      <c r="AA66" s="13">
        <v>9.9433815219559065</v>
      </c>
      <c r="AB66" s="79"/>
      <c r="AC66" s="40">
        <v>1.1688098206616836E-3</v>
      </c>
      <c r="AD66" s="40"/>
      <c r="AE66" s="13">
        <v>9.3504358257077893</v>
      </c>
      <c r="AF66" s="13">
        <v>1.0786022629280705</v>
      </c>
      <c r="AG66" s="13">
        <v>1.1260286299275806</v>
      </c>
      <c r="AH66" s="40">
        <v>2.6399416335400088E-2</v>
      </c>
      <c r="AI66" s="13">
        <v>3.4120220878229817</v>
      </c>
      <c r="AJ66" s="13">
        <v>99.999999999999986</v>
      </c>
      <c r="AL66" s="13">
        <v>0.73484250171005339</v>
      </c>
      <c r="AM66" s="40">
        <v>0.46228075281754044</v>
      </c>
      <c r="AN66" s="13">
        <v>2.3923314022211613</v>
      </c>
      <c r="AO66" s="14">
        <v>2.3923314022211613</v>
      </c>
      <c r="AP66" s="14"/>
      <c r="AQ66" s="13">
        <v>3.2439636708206305</v>
      </c>
      <c r="AR66" s="40">
        <v>0.105</v>
      </c>
      <c r="AS66" s="40">
        <v>0.56156730539425637</v>
      </c>
      <c r="AT66" s="40">
        <v>0.10633587875601549</v>
      </c>
      <c r="AW66" s="42">
        <f>(12900/((LN(497700/S66))+(0.85*(AN66-1))+3.8))-273</f>
        <v>1245.6952413245936</v>
      </c>
      <c r="AX66" s="42">
        <f>(12900/((LN(497700/S66))+(0.85*(AO66-1))+3.8))-273</f>
        <v>1245.6952413245936</v>
      </c>
      <c r="AY66" s="42">
        <f>(10108/((LN(497700/S66))+(1.16*(AN66-1))+1.48))-273</f>
        <v>1257.1806133105727</v>
      </c>
      <c r="AZ66" s="42">
        <f>(10108/((LN(497700/S66))+(1.16*(AO66-1))+1.48))-273</f>
        <v>1257.1806133105727</v>
      </c>
      <c r="BA66" s="42">
        <f>((LN(S66))-4.29+(1.35*(LN(AQ66))))/0.0056</f>
        <v>1233.1742062175099</v>
      </c>
      <c r="BB66" s="42">
        <f>(4338.8/((4.322*AR66)+6.456-LOG(S66)))-273</f>
        <v>1311.9503324417146</v>
      </c>
      <c r="BC66" s="42">
        <f>((LN(S66))-3.313+(1.35*(LN(AQ66))))/0.0065</f>
        <v>1212.7347007412391</v>
      </c>
      <c r="BD66" s="42">
        <f>(12288/(18.99-(1.069*(LN(AQ66)))-(LN(S66))))-273</f>
        <v>1239.3870809266793</v>
      </c>
      <c r="BE66" s="42">
        <f>(11113/(14.297+(0.964*AN66)-(LN(S66))))-273</f>
        <v>1315.4549652809103</v>
      </c>
      <c r="BF66" s="42">
        <f>(11113/(14.297+(0.964*AO66)-(LN(S66))))-273</f>
        <v>1315.4549652809103</v>
      </c>
      <c r="BG66" s="42">
        <f>(5790/(0.96-(1.28*J66)+(12.39*AS66)+(0.83*AT66)+(2.06*J66*AS66)-LOG(S66)))-273</f>
        <v>1237.2688864483837</v>
      </c>
      <c r="BI66" s="42">
        <f t="shared" si="10"/>
        <v>54.304758675406447</v>
      </c>
      <c r="BJ66" s="42">
        <f t="shared" si="10"/>
        <v>54.304758675406447</v>
      </c>
      <c r="BK66" s="42">
        <f t="shared" si="10"/>
        <v>42.819386689427347</v>
      </c>
      <c r="BL66" s="42">
        <f t="shared" si="10"/>
        <v>42.819386689427347</v>
      </c>
      <c r="BM66" s="42">
        <f t="shared" si="10"/>
        <v>66.825793782490109</v>
      </c>
      <c r="BN66" s="42">
        <f t="shared" si="10"/>
        <v>-11.950332441714636</v>
      </c>
      <c r="BO66" s="42">
        <f t="shared" si="10"/>
        <v>87.265299258760933</v>
      </c>
      <c r="BP66" s="42">
        <f t="shared" si="10"/>
        <v>60.612919073320654</v>
      </c>
      <c r="BQ66" s="42">
        <f t="shared" si="10"/>
        <v>-15.454965280910301</v>
      </c>
      <c r="BR66" s="42">
        <f t="shared" si="9"/>
        <v>-15.454965280910301</v>
      </c>
      <c r="BS66" s="42">
        <f t="shared" si="9"/>
        <v>62.731113551616318</v>
      </c>
      <c r="BU66" s="42">
        <f t="shared" si="7"/>
        <v>-8.4263548762098708</v>
      </c>
      <c r="CC66" s="119"/>
      <c r="CD66" s="118">
        <f t="shared" si="8"/>
        <v>0</v>
      </c>
    </row>
    <row r="67" spans="1:82" s="1" customFormat="1">
      <c r="A67" s="38" t="s">
        <v>208</v>
      </c>
      <c r="B67" s="38" t="s">
        <v>263</v>
      </c>
      <c r="C67" s="38" t="s">
        <v>210</v>
      </c>
      <c r="D67" s="38">
        <v>48</v>
      </c>
      <c r="E67" s="38">
        <v>1300</v>
      </c>
      <c r="F67" s="38">
        <v>1</v>
      </c>
      <c r="G67" s="38">
        <f t="shared" si="1"/>
        <v>1573</v>
      </c>
      <c r="H67" s="75">
        <f t="shared" si="2"/>
        <v>6.3572790845518119E-4</v>
      </c>
      <c r="I67" s="75">
        <f t="shared" si="3"/>
        <v>5.917159763313609E-7</v>
      </c>
      <c r="J67" s="38">
        <v>1E-4</v>
      </c>
      <c r="K67" s="13">
        <v>0</v>
      </c>
      <c r="L67" s="40">
        <v>0.55335210818837388</v>
      </c>
      <c r="M67" s="40">
        <v>1.1349999915919074E-2</v>
      </c>
      <c r="N67" s="40">
        <v>0.19531423331571979</v>
      </c>
      <c r="O67" s="40">
        <v>2.8544111547859803E-3</v>
      </c>
      <c r="P67" s="13">
        <v>-3.4</v>
      </c>
      <c r="Q67" s="77">
        <v>3.9008042119982407</v>
      </c>
      <c r="R67" s="13">
        <v>0</v>
      </c>
      <c r="S67" s="78">
        <v>12200</v>
      </c>
      <c r="T67" s="78">
        <v>1208.3333333333333</v>
      </c>
      <c r="U67" s="13">
        <f t="shared" si="4"/>
        <v>4.0863598306747484</v>
      </c>
      <c r="V67" s="40">
        <f t="shared" si="5"/>
        <v>4.2984972677595629E-2</v>
      </c>
      <c r="X67" s="13">
        <v>60.479122716103518</v>
      </c>
      <c r="Y67" s="40">
        <v>2.9990028117101081E-2</v>
      </c>
      <c r="Z67" s="13">
        <v>15.990470010371252</v>
      </c>
      <c r="AA67" s="13">
        <v>6.3248555931224404</v>
      </c>
      <c r="AB67" s="79"/>
      <c r="AC67" s="40">
        <v>0.10889829195083532</v>
      </c>
      <c r="AD67" s="40"/>
      <c r="AE67" s="13">
        <v>6.2165211780498462</v>
      </c>
      <c r="AF67" s="13">
        <v>2.1553314946381295</v>
      </c>
      <c r="AG67" s="13">
        <v>2.1467645270319071</v>
      </c>
      <c r="AH67" s="40">
        <v>2.9045699780910695E-2</v>
      </c>
      <c r="AI67" s="13">
        <v>6.5190004608340404</v>
      </c>
      <c r="AJ67" s="13">
        <v>99.999999999999972</v>
      </c>
      <c r="AL67" s="13">
        <v>0.93116733152901487</v>
      </c>
      <c r="AM67" s="40">
        <v>0.25774207741249383</v>
      </c>
      <c r="AN67" s="13">
        <v>1.8195544628330127</v>
      </c>
      <c r="AO67" s="14">
        <v>1.8195544628330127</v>
      </c>
      <c r="AP67" s="14"/>
      <c r="AQ67" s="13">
        <v>4.5188661962637928</v>
      </c>
      <c r="AR67" s="40">
        <v>7.4999999999999997E-2</v>
      </c>
      <c r="AS67" s="40">
        <v>0.55335210818837388</v>
      </c>
      <c r="AT67" s="40">
        <v>0.19531423331571979</v>
      </c>
      <c r="AW67" s="42">
        <f>(12900/((LN(497700/S67))+(0.85*(AN67-1))+3.8))-273</f>
        <v>1299.1770338514198</v>
      </c>
      <c r="AX67" s="42">
        <f>(12900/((LN(497700/S67))+(0.85*(AO67-1))+3.8))-273</f>
        <v>1299.1770338514198</v>
      </c>
      <c r="AY67" s="42">
        <f>(10108/((LN(497700/S67))+(1.16*(AN67-1))+1.48))-273</f>
        <v>1373.4566043229863</v>
      </c>
      <c r="AZ67" s="42">
        <f>(10108/((LN(497700/S67))+(1.16*(AO67-1))+1.48))-273</f>
        <v>1373.4566043229863</v>
      </c>
      <c r="BA67" s="42">
        <f>((LN(S67))-4.29+(1.35*(LN(AQ67))))/0.0056</f>
        <v>1277.7399542607468</v>
      </c>
      <c r="BB67" s="42">
        <f>(4338.8/((4.322*AR67)+6.456-LOG(S67)))-273</f>
        <v>1337.6673969661097</v>
      </c>
      <c r="BC67" s="42">
        <f>((LN(S67))-3.313+(1.35*(LN(AQ67))))/0.0065</f>
        <v>1251.1298067477203</v>
      </c>
      <c r="BD67" s="42">
        <f>(12288/(18.99-(1.069*(LN(AQ67)))-(LN(S67))))-273</f>
        <v>1269.0762370024438</v>
      </c>
      <c r="BE67" s="42">
        <f>(11113/(14.297+(0.964*AN67)-(LN(S67))))-273</f>
        <v>1400.1760710091705</v>
      </c>
      <c r="BF67" s="42">
        <f>(11113/(14.297+(0.964*AO67)-(LN(S67))))-273</f>
        <v>1400.1760710091705</v>
      </c>
      <c r="BG67" s="42">
        <f>(5790/(0.96-(1.28*J67)+(12.39*AS67)+(0.83*AT67)+(2.06*J67*AS67)-LOG(S67)))-273</f>
        <v>1214.7550842109979</v>
      </c>
      <c r="BI67" s="42">
        <f t="shared" si="10"/>
        <v>0.82296614858023531</v>
      </c>
      <c r="BJ67" s="42">
        <f t="shared" si="10"/>
        <v>0.82296614858023531</v>
      </c>
      <c r="BK67" s="42">
        <f t="shared" si="10"/>
        <v>-73.456604322986323</v>
      </c>
      <c r="BL67" s="42">
        <f t="shared" si="10"/>
        <v>-73.456604322986323</v>
      </c>
      <c r="BM67" s="42">
        <f t="shared" si="10"/>
        <v>22.260045739253201</v>
      </c>
      <c r="BN67" s="42">
        <f t="shared" si="10"/>
        <v>-37.667396966109663</v>
      </c>
      <c r="BO67" s="42">
        <f t="shared" si="10"/>
        <v>48.870193252279705</v>
      </c>
      <c r="BP67" s="42">
        <f t="shared" si="10"/>
        <v>30.923762997556196</v>
      </c>
      <c r="BQ67" s="42">
        <f t="shared" si="10"/>
        <v>-100.17607100917053</v>
      </c>
      <c r="BR67" s="42">
        <f t="shared" si="9"/>
        <v>-100.17607100917053</v>
      </c>
      <c r="BS67" s="42">
        <f t="shared" si="9"/>
        <v>85.244915789002107</v>
      </c>
      <c r="BU67" s="42">
        <f t="shared" si="7"/>
        <v>-84.421949640421872</v>
      </c>
      <c r="CC67" s="119"/>
      <c r="CD67" s="118">
        <f t="shared" si="8"/>
        <v>0</v>
      </c>
    </row>
    <row r="68" spans="1:82" s="1" customFormat="1">
      <c r="A68" s="38" t="s">
        <v>208</v>
      </c>
      <c r="B68" s="38" t="s">
        <v>264</v>
      </c>
      <c r="C68" s="38" t="s">
        <v>210</v>
      </c>
      <c r="D68" s="38">
        <v>48</v>
      </c>
      <c r="E68" s="38">
        <v>1300</v>
      </c>
      <c r="F68" s="38">
        <v>1</v>
      </c>
      <c r="G68" s="38">
        <f t="shared" si="1"/>
        <v>1573</v>
      </c>
      <c r="H68" s="75">
        <f t="shared" si="2"/>
        <v>6.3572790845518119E-4</v>
      </c>
      <c r="I68" s="75">
        <f t="shared" si="3"/>
        <v>5.917159763313609E-7</v>
      </c>
      <c r="J68" s="38">
        <v>1E-4</v>
      </c>
      <c r="K68" s="13">
        <v>0</v>
      </c>
      <c r="L68" s="40">
        <v>0.53390636108465206</v>
      </c>
      <c r="M68" s="40">
        <v>7.1209270997764059E-3</v>
      </c>
      <c r="N68" s="40">
        <v>0.28607857261484337</v>
      </c>
      <c r="O68" s="40">
        <v>2.9733486650440413E-3</v>
      </c>
      <c r="P68" s="13">
        <v>-3.4</v>
      </c>
      <c r="Q68" s="77">
        <v>3.9008042119982407</v>
      </c>
      <c r="R68" s="13">
        <v>0</v>
      </c>
      <c r="S68" s="81">
        <v>8590</v>
      </c>
      <c r="T68" s="78">
        <v>2280</v>
      </c>
      <c r="U68" s="13">
        <f t="shared" si="4"/>
        <v>3.9339931638312424</v>
      </c>
      <c r="V68" s="40">
        <f t="shared" si="5"/>
        <v>0.11519441210710128</v>
      </c>
      <c r="X68" s="13">
        <v>66.622583147783416</v>
      </c>
      <c r="Y68" s="40">
        <v>3.5517339368548041E-2</v>
      </c>
      <c r="Z68" s="13">
        <v>11.357603011485752</v>
      </c>
      <c r="AA68" s="13">
        <v>2.9433324077771763</v>
      </c>
      <c r="AB68" s="79"/>
      <c r="AC68" s="40">
        <v>3.5416213219576775E-2</v>
      </c>
      <c r="AD68" s="40"/>
      <c r="AE68" s="13">
        <v>3.2263128223893016</v>
      </c>
      <c r="AF68" s="13">
        <v>2.60144550810845</v>
      </c>
      <c r="AG68" s="13">
        <v>2.8811415018474111</v>
      </c>
      <c r="AH68" s="40">
        <v>1.4163362037195648E-2</v>
      </c>
      <c r="AI68" s="13">
        <v>10.282484685983146</v>
      </c>
      <c r="AJ68" s="13">
        <v>99.999999999999986</v>
      </c>
      <c r="AL68" s="13">
        <v>0.85624398255552847</v>
      </c>
      <c r="AM68" s="40">
        <v>0.13859592631576806</v>
      </c>
      <c r="AN68" s="13">
        <v>1.6941072690290806</v>
      </c>
      <c r="AO68" s="14">
        <v>1.6941072690290804</v>
      </c>
      <c r="AP68" s="14"/>
      <c r="AQ68" s="13">
        <v>7.0869199257880959</v>
      </c>
      <c r="AR68" s="40">
        <v>4.5999999999999999E-2</v>
      </c>
      <c r="AS68" s="40">
        <v>0.53390636108465206</v>
      </c>
      <c r="AT68" s="40">
        <v>0.28607857261484337</v>
      </c>
      <c r="AW68" s="42">
        <f>(12900/((LN(497700/S68))+(0.85*(AN68-1))+3.8))-273</f>
        <v>1253.7374460281726</v>
      </c>
      <c r="AX68" s="42">
        <f>(12900/((LN(497700/S68))+(0.85*(AO68-1))+3.8))-273</f>
        <v>1253.7374460281726</v>
      </c>
      <c r="AY68" s="42">
        <f>(10108/((LN(497700/S68))+(1.16*(AN68-1))+1.48))-273</f>
        <v>1320.1750870996811</v>
      </c>
      <c r="AZ68" s="42">
        <f>(10108/((LN(497700/S68))+(1.16*(AO68-1))+1.48))-273</f>
        <v>1320.1750870996811</v>
      </c>
      <c r="BA68" s="42">
        <f>((LN(S68))-4.29+(1.35*(LN(AQ68))))/0.0056</f>
        <v>1323.5701113130679</v>
      </c>
      <c r="BB68" s="42">
        <f>(4338.8/((4.322*AR68)+6.456-LOG(S68)))-273</f>
        <v>1321.6669959509525</v>
      </c>
      <c r="BC68" s="42">
        <f>((LN(S68))-3.313+(1.35*(LN(AQ68))))/0.0065</f>
        <v>1290.6142497466431</v>
      </c>
      <c r="BD68" s="42">
        <f>(12288/(18.99-(1.069*(LN(AQ68)))-(LN(S68))))-273</f>
        <v>1294.6916995046513</v>
      </c>
      <c r="BE68" s="42">
        <f>(11113/(14.297+(0.964*AN68)-(LN(S68))))-273</f>
        <v>1344.1972361492603</v>
      </c>
      <c r="BF68" s="42">
        <f>(11113/(14.297+(0.964*AO68)-(LN(S68))))-273</f>
        <v>1344.1972361492603</v>
      </c>
      <c r="BG68" s="42">
        <f>(5790/(0.96-(1.28*J68)+(12.39*AS68)+(0.83*AT68)+(2.06*J68*AS68)-LOG(S68)))-273</f>
        <v>1219.8321432639978</v>
      </c>
      <c r="BI68" s="42">
        <f t="shared" si="10"/>
        <v>46.262553971827401</v>
      </c>
      <c r="BJ68" s="42">
        <f t="shared" si="10"/>
        <v>46.262553971827401</v>
      </c>
      <c r="BK68" s="42">
        <f t="shared" si="10"/>
        <v>-20.17508709968115</v>
      </c>
      <c r="BL68" s="42">
        <f t="shared" si="10"/>
        <v>-20.17508709968115</v>
      </c>
      <c r="BM68" s="42">
        <f t="shared" si="10"/>
        <v>-23.570111313067855</v>
      </c>
      <c r="BN68" s="42">
        <f t="shared" si="10"/>
        <v>-21.666995950952469</v>
      </c>
      <c r="BO68" s="42">
        <f t="shared" si="10"/>
        <v>9.3857502533569459</v>
      </c>
      <c r="BP68" s="42">
        <f t="shared" si="10"/>
        <v>5.3083004953487034</v>
      </c>
      <c r="BQ68" s="42">
        <f t="shared" si="10"/>
        <v>-44.197236149260334</v>
      </c>
      <c r="BR68" s="42">
        <f t="shared" si="9"/>
        <v>-44.197236149260334</v>
      </c>
      <c r="BS68" s="42">
        <f t="shared" si="9"/>
        <v>80.16785673600225</v>
      </c>
      <c r="BU68" s="42">
        <f t="shared" si="7"/>
        <v>-33.905302764174849</v>
      </c>
      <c r="CC68" s="119"/>
      <c r="CD68" s="118">
        <f t="shared" si="8"/>
        <v>0</v>
      </c>
    </row>
    <row r="69" spans="1:82" s="1" customFormat="1">
      <c r="A69" s="38" t="s">
        <v>208</v>
      </c>
      <c r="B69" s="38" t="s">
        <v>265</v>
      </c>
      <c r="C69" s="38" t="s">
        <v>210</v>
      </c>
      <c r="D69" s="38">
        <v>48</v>
      </c>
      <c r="E69" s="38">
        <v>1300</v>
      </c>
      <c r="F69" s="38">
        <v>1</v>
      </c>
      <c r="G69" s="38">
        <f t="shared" si="1"/>
        <v>1573</v>
      </c>
      <c r="H69" s="75">
        <f t="shared" si="2"/>
        <v>6.3572790845518119E-4</v>
      </c>
      <c r="I69" s="75">
        <f t="shared" si="3"/>
        <v>5.917159763313609E-7</v>
      </c>
      <c r="J69" s="38">
        <v>1E-4</v>
      </c>
      <c r="K69" s="13">
        <v>0</v>
      </c>
      <c r="L69" s="80">
        <v>0.52600000000000002</v>
      </c>
      <c r="M69" s="40">
        <v>8.081947867521774E-3</v>
      </c>
      <c r="N69" s="40">
        <v>0.3302518977351479</v>
      </c>
      <c r="O69" s="40">
        <v>3.4587041610184381E-3</v>
      </c>
      <c r="P69" s="13">
        <v>-3.4</v>
      </c>
      <c r="Q69" s="77">
        <v>3.9008042119982407</v>
      </c>
      <c r="R69" s="13">
        <v>0</v>
      </c>
      <c r="S69" s="81">
        <v>7690</v>
      </c>
      <c r="T69" s="78">
        <v>260</v>
      </c>
      <c r="U69" s="13">
        <f t="shared" si="4"/>
        <v>3.885926339801431</v>
      </c>
      <c r="V69" s="40">
        <f t="shared" si="5"/>
        <v>1.4673602080624187E-2</v>
      </c>
      <c r="X69" s="13">
        <v>67.670722887967315</v>
      </c>
      <c r="Y69" s="40">
        <v>2.4982657940484054E-2</v>
      </c>
      <c r="Z69" s="13">
        <v>11.277161679593592</v>
      </c>
      <c r="AA69" s="13">
        <v>1.2401057940197251</v>
      </c>
      <c r="AB69" s="79"/>
      <c r="AC69" s="40">
        <v>3.4625360278633562E-2</v>
      </c>
      <c r="AD69" s="40"/>
      <c r="AE69" s="13">
        <v>1.1039035115948541</v>
      </c>
      <c r="AF69" s="13">
        <v>3.0742566969525131</v>
      </c>
      <c r="AG69" s="13">
        <v>3.3544613614210741</v>
      </c>
      <c r="AH69" s="40">
        <v>1.8905507748804257E-2</v>
      </c>
      <c r="AI69" s="13">
        <v>12.200874542482982</v>
      </c>
      <c r="AJ69" s="13">
        <v>99.999999999999972</v>
      </c>
      <c r="AL69" s="13">
        <v>1.054374894981003</v>
      </c>
      <c r="AM69" s="40">
        <v>3.8099156635334752E-2</v>
      </c>
      <c r="AN69" s="13">
        <v>1.3216030998224966</v>
      </c>
      <c r="AO69" s="14">
        <v>1.3216030998224964</v>
      </c>
      <c r="AP69" s="14"/>
      <c r="AQ69" s="13">
        <v>10.709373179887104</v>
      </c>
      <c r="AR69" s="40">
        <v>1.4E-2</v>
      </c>
      <c r="AS69" s="80">
        <v>0.52600000000000002</v>
      </c>
      <c r="AT69" s="40">
        <v>0.3302518977351479</v>
      </c>
      <c r="AW69" s="42">
        <f>(12900/((LN(497700/S69))+(0.85*(AN69-1))+3.8))-273</f>
        <v>1291.8808067031648</v>
      </c>
      <c r="AX69" s="42">
        <f>(12900/((LN(497700/S69))+(0.85*(AO69-1))+3.8))-273</f>
        <v>1291.8808067031648</v>
      </c>
      <c r="AY69" s="42">
        <f>(10108/((LN(497700/S69))+(1.16*(AN69-1))+1.48))-273</f>
        <v>1405.1954615769989</v>
      </c>
      <c r="AZ69" s="42">
        <f>(10108/((LN(497700/S69))+(1.16*(AO69-1))+1.48))-273</f>
        <v>1405.1954615769994</v>
      </c>
      <c r="BA69" s="42">
        <f>((LN(S69))-4.29+(1.35*(LN(AQ69))))/0.0056</f>
        <v>1403.33699879811</v>
      </c>
      <c r="BB69" s="42">
        <f>(4338.8/((4.322*AR69)+6.456-LOG(S69)))-273</f>
        <v>1376.3690599486984</v>
      </c>
      <c r="BC69" s="42">
        <f>((LN(S69))-3.313+(1.35*(LN(AQ69))))/0.0065</f>
        <v>1359.3364912722177</v>
      </c>
      <c r="BD69" s="42">
        <f>(12288/(18.99-(1.069*(LN(AQ69)))-(LN(S69))))-273</f>
        <v>1363.7420139908263</v>
      </c>
      <c r="BE69" s="42">
        <f>(11113/(14.297+(0.964*AN69)-(LN(S69))))-273</f>
        <v>1404.8520131544647</v>
      </c>
      <c r="BF69" s="42">
        <f>(11113/(14.297+(0.964*AO69)-(LN(S69))))-273</f>
        <v>1404.8520131544651</v>
      </c>
      <c r="BG69" s="42">
        <f>(5790/(0.96-(1.28*J69)+(12.39*AS69)+(0.83*AT69)+(2.06*J69*AS69)-LOG(S69)))-273</f>
        <v>1224.9420405618441</v>
      </c>
      <c r="BI69" s="42">
        <f t="shared" si="10"/>
        <v>8.1191932968351921</v>
      </c>
      <c r="BJ69" s="42">
        <f t="shared" si="10"/>
        <v>8.1191932968351921</v>
      </c>
      <c r="BK69" s="42">
        <f t="shared" si="10"/>
        <v>-105.19546157699892</v>
      </c>
      <c r="BL69" s="42">
        <f t="shared" si="10"/>
        <v>-105.19546157699938</v>
      </c>
      <c r="BM69" s="42">
        <f t="shared" si="10"/>
        <v>-103.33699879811002</v>
      </c>
      <c r="BN69" s="42">
        <f t="shared" si="10"/>
        <v>-76.36905994869835</v>
      </c>
      <c r="BO69" s="42">
        <f t="shared" si="10"/>
        <v>-59.3364912722177</v>
      </c>
      <c r="BP69" s="42">
        <f t="shared" si="10"/>
        <v>-63.742013990826308</v>
      </c>
      <c r="BQ69" s="42">
        <f t="shared" si="10"/>
        <v>-104.85201315446466</v>
      </c>
      <c r="BR69" s="42">
        <f t="shared" si="9"/>
        <v>-104.85201315446511</v>
      </c>
      <c r="BS69" s="42">
        <f t="shared" si="9"/>
        <v>75.057959438155876</v>
      </c>
      <c r="BU69" s="42">
        <f t="shared" si="7"/>
        <v>-66.938766141320684</v>
      </c>
      <c r="CC69" s="119"/>
      <c r="CD69" s="118">
        <f t="shared" si="8"/>
        <v>-4.5474735088646412E-13</v>
      </c>
    </row>
    <row r="70" spans="1:82" s="1" customFormat="1">
      <c r="A70" s="38" t="s">
        <v>208</v>
      </c>
      <c r="B70" s="38" t="s">
        <v>266</v>
      </c>
      <c r="C70" s="38" t="s">
        <v>210</v>
      </c>
      <c r="D70" s="38">
        <v>48</v>
      </c>
      <c r="E70" s="38">
        <v>1300</v>
      </c>
      <c r="F70" s="38">
        <v>1</v>
      </c>
      <c r="G70" s="38">
        <f t="shared" si="1"/>
        <v>1573</v>
      </c>
      <c r="H70" s="75">
        <f t="shared" si="2"/>
        <v>6.3572790845518119E-4</v>
      </c>
      <c r="I70" s="75">
        <f t="shared" si="3"/>
        <v>5.917159763313609E-7</v>
      </c>
      <c r="J70" s="38">
        <v>1E-4</v>
      </c>
      <c r="K70" s="13">
        <v>0</v>
      </c>
      <c r="L70" s="80">
        <v>0.52200000000000002</v>
      </c>
      <c r="M70" s="40">
        <v>1.0095082852779966E-2</v>
      </c>
      <c r="N70" s="40">
        <v>0.33900000000000002</v>
      </c>
      <c r="O70" s="40">
        <v>4.2393387851459427E-3</v>
      </c>
      <c r="P70" s="13">
        <v>-3.4</v>
      </c>
      <c r="Q70" s="77">
        <v>3.9008042119982407</v>
      </c>
      <c r="R70" s="13">
        <v>0</v>
      </c>
      <c r="S70" s="81">
        <v>6220</v>
      </c>
      <c r="T70" s="78">
        <v>620</v>
      </c>
      <c r="U70" s="13">
        <f t="shared" si="4"/>
        <v>3.7937903846908188</v>
      </c>
      <c r="V70" s="40">
        <f t="shared" si="5"/>
        <v>4.3260450160771707E-2</v>
      </c>
      <c r="X70" s="13">
        <v>65.98</v>
      </c>
      <c r="Y70" s="40">
        <v>2.8338790145743493E-2</v>
      </c>
      <c r="Z70" s="13">
        <v>11.640920775466601</v>
      </c>
      <c r="AA70" s="13">
        <v>1.36694724543996</v>
      </c>
      <c r="AB70" s="79"/>
      <c r="AC70" s="40">
        <v>2E-3</v>
      </c>
      <c r="AD70" s="40"/>
      <c r="AE70" s="13">
        <v>0.411401482593236</v>
      </c>
      <c r="AF70" s="13">
        <v>3.8209932185200599</v>
      </c>
      <c r="AG70" s="13">
        <v>4.1710778393149504</v>
      </c>
      <c r="AH70" s="40">
        <v>9.6417845771136351E-3</v>
      </c>
      <c r="AI70" s="13">
        <v>12.57</v>
      </c>
      <c r="AJ70" s="13">
        <v>100.00278350177004</v>
      </c>
      <c r="AL70" s="13">
        <v>1.0079717310619896</v>
      </c>
      <c r="AM70" s="40">
        <v>2.4414481203543399E-2</v>
      </c>
      <c r="AN70" s="14">
        <v>1.4275241653192388</v>
      </c>
      <c r="AO70" s="14">
        <v>1.4275241653192388</v>
      </c>
      <c r="AP70" s="14"/>
      <c r="AQ70" s="13">
        <v>9.7863829535231321</v>
      </c>
      <c r="AR70" s="40">
        <v>-2.4E-2</v>
      </c>
      <c r="AS70" s="80">
        <v>0.52200000000000002</v>
      </c>
      <c r="AT70" s="40">
        <v>0.33900000000000002</v>
      </c>
      <c r="AW70" s="42">
        <f>(12900/((LN(497700/S70))+(0.85*(AN70-1))+3.8))-273</f>
        <v>1236.5446896505925</v>
      </c>
      <c r="AX70" s="42">
        <f>(12900/((LN(497700/S70))+(0.85*(AO70-1))+3.8))-273</f>
        <v>1236.5446896505925</v>
      </c>
      <c r="AY70" s="42">
        <f>(10108/((LN(497700/S70))+(1.16*(AN70-1))+1.48))-273</f>
        <v>1316.7692064499597</v>
      </c>
      <c r="AZ70" s="42">
        <f>(10108/((LN(497700/S70))+(1.16*(AO70-1))+1.48))-273</f>
        <v>1316.7692064499597</v>
      </c>
      <c r="BA70" s="42">
        <f>((LN(S70))-4.29+(1.35*(LN(AQ70))))/0.0056</f>
        <v>1343.7257650610672</v>
      </c>
      <c r="BB70" s="42">
        <f>(4338.8/((4.322*AR70)+6.456-LOG(S70)))-273</f>
        <v>1422.8495906470193</v>
      </c>
      <c r="BC70" s="42">
        <f>((LN(S70))-3.313+(1.35*(LN(AQ70))))/0.0065</f>
        <v>1307.9791206679965</v>
      </c>
      <c r="BD70" s="42">
        <f>(12288/(18.99-(1.069*(LN(AQ70)))-(LN(S70))))-273</f>
        <v>1299.1406751191691</v>
      </c>
      <c r="BE70" s="42">
        <f>(11113/(14.297+(0.964*AN70)-(LN(S70))))-273</f>
        <v>1328.8489116684111</v>
      </c>
      <c r="BF70" s="42">
        <f>(11113/(14.297+(0.964*AO70)-(LN(S70))))-273</f>
        <v>1328.8489116684111</v>
      </c>
      <c r="BG70" s="42">
        <f>(5790/(0.96-(1.28*J70)+(12.39*AS70)+(0.83*AT70)+(2.06*J70*AS70)-LOG(S70)))-273</f>
        <v>1205.8746407594178</v>
      </c>
      <c r="BI70" s="42">
        <f t="shared" si="10"/>
        <v>63.455310349407455</v>
      </c>
      <c r="BJ70" s="42">
        <f t="shared" si="10"/>
        <v>63.455310349407455</v>
      </c>
      <c r="BK70" s="42">
        <f t="shared" si="10"/>
        <v>-16.769206449959711</v>
      </c>
      <c r="BL70" s="42">
        <f t="shared" si="10"/>
        <v>-16.769206449959711</v>
      </c>
      <c r="BM70" s="42">
        <f t="shared" si="10"/>
        <v>-43.72576506106725</v>
      </c>
      <c r="BN70" s="42">
        <f t="shared" si="10"/>
        <v>-122.84959064701934</v>
      </c>
      <c r="BO70" s="42">
        <f t="shared" si="10"/>
        <v>-7.9791206679965399</v>
      </c>
      <c r="BP70" s="42">
        <f t="shared" si="10"/>
        <v>0.85932488083085445</v>
      </c>
      <c r="BQ70" s="42">
        <f t="shared" si="10"/>
        <v>-28.84891166841112</v>
      </c>
      <c r="BR70" s="42">
        <f t="shared" si="9"/>
        <v>-28.84891166841112</v>
      </c>
      <c r="BS70" s="42">
        <f t="shared" si="9"/>
        <v>94.125359240582156</v>
      </c>
      <c r="BU70" s="42">
        <f t="shared" si="7"/>
        <v>-30.670048891174702</v>
      </c>
      <c r="CC70" s="119"/>
      <c r="CD70" s="118">
        <f t="shared" si="8"/>
        <v>0</v>
      </c>
    </row>
    <row r="71" spans="1:82" s="1" customFormat="1" ht="18">
      <c r="A71" s="38" t="s">
        <v>208</v>
      </c>
      <c r="B71" s="38" t="s">
        <v>267</v>
      </c>
      <c r="C71" s="38" t="s">
        <v>210</v>
      </c>
      <c r="D71" s="38">
        <v>48</v>
      </c>
      <c r="E71" s="38">
        <v>1300</v>
      </c>
      <c r="F71" s="38">
        <v>1</v>
      </c>
      <c r="G71" s="38">
        <f t="shared" si="1"/>
        <v>1573</v>
      </c>
      <c r="H71" s="75">
        <f t="shared" si="2"/>
        <v>6.3572790845518119E-4</v>
      </c>
      <c r="I71" s="75">
        <f t="shared" si="3"/>
        <v>5.917159763313609E-7</v>
      </c>
      <c r="J71" s="38">
        <v>0.8</v>
      </c>
      <c r="K71" s="13">
        <v>0.1</v>
      </c>
      <c r="L71" s="40">
        <v>0.54007808619105591</v>
      </c>
      <c r="M71" s="40">
        <v>7.0000000000000001E-3</v>
      </c>
      <c r="N71" s="40">
        <v>0.20100000000000001</v>
      </c>
      <c r="O71" s="40">
        <v>2E-3</v>
      </c>
      <c r="P71" s="83">
        <v>4</v>
      </c>
      <c r="Q71" s="77"/>
      <c r="R71" s="13">
        <v>0</v>
      </c>
      <c r="S71" s="78">
        <v>9107</v>
      </c>
      <c r="T71" s="78">
        <v>81</v>
      </c>
      <c r="U71" s="13">
        <f t="shared" si="4"/>
        <v>3.9593753365758433</v>
      </c>
      <c r="V71" s="40">
        <f t="shared" si="5"/>
        <v>3.8601076095311298E-3</v>
      </c>
      <c r="X71" s="13">
        <v>65.17119753422233</v>
      </c>
      <c r="Y71" s="40">
        <v>0.42884537146795854</v>
      </c>
      <c r="Z71" s="13">
        <v>14.787105699436031</v>
      </c>
      <c r="AA71" s="13">
        <v>1.3714498455120001</v>
      </c>
      <c r="AB71" s="13">
        <v>7.9537394578779466E-2</v>
      </c>
      <c r="AC71" s="40">
        <v>2.4922762262483857</v>
      </c>
      <c r="AD71" s="13"/>
      <c r="AE71" s="13">
        <v>2.7427683149784596</v>
      </c>
      <c r="AF71" s="13">
        <v>2.3005198718490378</v>
      </c>
      <c r="AG71" s="13">
        <v>2.9631256242948192</v>
      </c>
      <c r="AH71" s="40">
        <v>0.10144640129378277</v>
      </c>
      <c r="AI71" s="13">
        <v>6.5563592670004835</v>
      </c>
      <c r="AJ71" s="13">
        <v>99.999326689921261</v>
      </c>
      <c r="AL71" s="13">
        <v>1.2344246571388116</v>
      </c>
      <c r="AM71" s="40">
        <v>6.6352585549270149E-2</v>
      </c>
      <c r="AN71" s="14">
        <v>1.2229220721687786</v>
      </c>
      <c r="AO71" s="14">
        <v>1.2229220721687786</v>
      </c>
      <c r="AP71" s="14"/>
      <c r="AQ71" s="13">
        <v>7.198144535661017</v>
      </c>
      <c r="AR71" s="40">
        <v>-1.2E-2</v>
      </c>
      <c r="AS71" s="40">
        <v>0.54007808619105591</v>
      </c>
      <c r="AT71" s="40">
        <v>0.20100000000000001</v>
      </c>
      <c r="AW71" s="42">
        <f>(12900/((LN(497700/S71))+(0.85*(AN71-1))+3.8))-273</f>
        <v>1341.4296675184996</v>
      </c>
      <c r="AX71" s="42">
        <f>(12900/((LN(497700/S71))+(0.85*(AO71-1))+3.8))-273</f>
        <v>1341.4296675184996</v>
      </c>
      <c r="AY71" s="42">
        <f>(10108/((LN(497700/S71))+(1.16*(AN71-1))+1.48))-273</f>
        <v>1488.1155966638523</v>
      </c>
      <c r="AZ71" s="42">
        <f>(10108/((LN(497700/S71))+(1.16*(AO71-1))+1.48))-273</f>
        <v>1488.1155966638523</v>
      </c>
      <c r="BA71" s="42">
        <f>((LN(S71))-4.29+(1.35*(LN(AQ71))))/0.0056</f>
        <v>1337.7607264819328</v>
      </c>
      <c r="BB71" s="42">
        <f>(4338.8/((4.322*AR71)+6.456-LOG(S71)))-273</f>
        <v>1501.7340526671564</v>
      </c>
      <c r="BC71" s="42">
        <f>((LN(S71))-3.313+(1.35*(LN(AQ71))))/0.0065</f>
        <v>1302.8400105075114</v>
      </c>
      <c r="BD71" s="42">
        <f>(12288/(18.99-(1.069*(LN(AQ71)))-(LN(S71))))-273</f>
        <v>1309.8556379808338</v>
      </c>
      <c r="BE71" s="42">
        <f>(11113/(14.297+(0.964*AN71)-(LN(S71))))-273</f>
        <v>1474.5748232062558</v>
      </c>
      <c r="BF71" s="42">
        <f>(11113/(14.297+(0.964*AO71)-(LN(S71))))-273</f>
        <v>1474.5748232062558</v>
      </c>
      <c r="BG71" s="42">
        <f>(5790/(0.96-(1.28*J71)+(12.39*AS71)+(0.83*AT71)+(2.06*J71*AS71)-LOG(S71)))-273</f>
        <v>1281.3328577561674</v>
      </c>
      <c r="BI71" s="42">
        <f t="shared" si="10"/>
        <v>-41.429667518499627</v>
      </c>
      <c r="BJ71" s="42">
        <f t="shared" si="10"/>
        <v>-41.429667518499627</v>
      </c>
      <c r="BK71" s="42">
        <f t="shared" si="10"/>
        <v>-188.11559666385233</v>
      </c>
      <c r="BL71" s="42">
        <f t="shared" si="10"/>
        <v>-188.11559666385233</v>
      </c>
      <c r="BM71" s="42">
        <f t="shared" si="10"/>
        <v>-37.760726481932807</v>
      </c>
      <c r="BN71" s="42">
        <f t="shared" si="10"/>
        <v>-201.73405266715645</v>
      </c>
      <c r="BO71" s="42">
        <f t="shared" si="10"/>
        <v>-2.8400105075113515</v>
      </c>
      <c r="BP71" s="42">
        <f t="shared" si="10"/>
        <v>-9.8556379808337624</v>
      </c>
      <c r="BQ71" s="42">
        <f t="shared" si="10"/>
        <v>-174.57482320625581</v>
      </c>
      <c r="BR71" s="42">
        <f t="shared" si="9"/>
        <v>-174.57482320625581</v>
      </c>
      <c r="BS71" s="42">
        <f t="shared" si="9"/>
        <v>18.667142243832586</v>
      </c>
      <c r="BU71" s="42">
        <f t="shared" si="7"/>
        <v>-60.096809762332214</v>
      </c>
      <c r="CC71" s="119"/>
      <c r="CD71" s="118">
        <f t="shared" si="8"/>
        <v>0</v>
      </c>
    </row>
    <row r="72" spans="1:82" s="1" customFormat="1" ht="18">
      <c r="A72" s="38" t="s">
        <v>208</v>
      </c>
      <c r="B72" s="38" t="s">
        <v>268</v>
      </c>
      <c r="C72" s="38" t="s">
        <v>210</v>
      </c>
      <c r="D72" s="38">
        <v>48</v>
      </c>
      <c r="E72" s="38">
        <v>1300</v>
      </c>
      <c r="F72" s="38">
        <v>1</v>
      </c>
      <c r="G72" s="38">
        <f t="shared" si="1"/>
        <v>1573</v>
      </c>
      <c r="H72" s="75">
        <f t="shared" si="2"/>
        <v>6.3572790845518119E-4</v>
      </c>
      <c r="I72" s="75">
        <f t="shared" si="3"/>
        <v>5.917159763313609E-7</v>
      </c>
      <c r="J72" s="38">
        <v>0.8</v>
      </c>
      <c r="K72" s="13">
        <v>0.1</v>
      </c>
      <c r="L72" s="40">
        <v>0.54590586027201793</v>
      </c>
      <c r="M72" s="40">
        <v>8.4356826342747906E-3</v>
      </c>
      <c r="N72" s="40">
        <v>4.2954576233677648E-2</v>
      </c>
      <c r="O72" s="40">
        <v>5.4545371104153294E-4</v>
      </c>
      <c r="P72" s="13">
        <v>-1.3</v>
      </c>
      <c r="Q72" s="77">
        <v>6.0008042119982408</v>
      </c>
      <c r="R72" s="13">
        <v>0</v>
      </c>
      <c r="S72" s="78">
        <v>6018.5</v>
      </c>
      <c r="T72" s="78">
        <v>96</v>
      </c>
      <c r="U72" s="13">
        <f t="shared" si="4"/>
        <v>3.7794882648631365</v>
      </c>
      <c r="V72" s="40">
        <f t="shared" si="5"/>
        <v>6.9226551466312208E-3</v>
      </c>
      <c r="X72" s="13">
        <v>67.457290265620628</v>
      </c>
      <c r="Y72" s="40">
        <v>0.20461186146272964</v>
      </c>
      <c r="Z72" s="13">
        <v>15.390097552947143</v>
      </c>
      <c r="AA72" s="13">
        <v>1.7693270312560745</v>
      </c>
      <c r="AB72" s="40">
        <v>8.3024357249994615E-2</v>
      </c>
      <c r="AC72" s="40">
        <v>3.7773637186937479</v>
      </c>
      <c r="AD72" s="40"/>
      <c r="AE72" s="13">
        <v>4.043270741865487</v>
      </c>
      <c r="AF72" s="13">
        <v>3.2056900083991446</v>
      </c>
      <c r="AG72" s="13">
        <v>2.7218338195429101</v>
      </c>
      <c r="AH72" s="40">
        <v>0.11250332886847084</v>
      </c>
      <c r="AI72" s="13">
        <v>1.2349873140936698</v>
      </c>
      <c r="AJ72" s="13">
        <v>99.999999999999986</v>
      </c>
      <c r="AL72" s="13">
        <v>0.9883528862905302</v>
      </c>
      <c r="AM72" s="40">
        <v>0.14028767840200346</v>
      </c>
      <c r="AN72" s="13">
        <v>1.5858567673611075</v>
      </c>
      <c r="AO72" s="14">
        <v>1.5858567673611075</v>
      </c>
      <c r="AP72" s="14"/>
      <c r="AQ72" s="13">
        <v>6.3224904709695</v>
      </c>
      <c r="AR72" s="40">
        <v>1.4E-2</v>
      </c>
      <c r="AS72" s="40">
        <v>0.54590586027201793</v>
      </c>
      <c r="AT72" s="40">
        <v>4.2954576233677648E-2</v>
      </c>
      <c r="AW72" s="42">
        <f>(12900/((LN(497700/S72))+(0.85*(AN72-1))+3.8))-273</f>
        <v>1207.5229154901126</v>
      </c>
      <c r="AX72" s="42">
        <f>(12900/((LN(497700/S72))+(0.85*(AO72-1))+3.8))-273</f>
        <v>1207.5229154901126</v>
      </c>
      <c r="AY72" s="42">
        <f>(10108/((LN(497700/S72))+(1.16*(AN72-1))+1.48))-273</f>
        <v>1264.3960928853865</v>
      </c>
      <c r="AZ72" s="42">
        <f>(10108/((LN(497700/S72))+(1.16*(AO72-1))+1.48))-273</f>
        <v>1264.3960928853865</v>
      </c>
      <c r="BA72" s="42">
        <f>((LN(S72))-4.29+(1.35*(LN(AQ72))))/0.0056</f>
        <v>1232.5260977783037</v>
      </c>
      <c r="BB72" s="42">
        <f>(4338.8/((4.322*AR72)+6.456-LOG(S72)))-273</f>
        <v>1312.2278828318497</v>
      </c>
      <c r="BC72" s="42">
        <f>((LN(S72))-3.313+(1.35*(LN(AQ72))))/0.0065</f>
        <v>1212.1763303936152</v>
      </c>
      <c r="BD72" s="42">
        <f>(12288/(18.99-(1.069*(LN(AQ72)))-(LN(S72))))-273</f>
        <v>1204.6246539069484</v>
      </c>
      <c r="BE72" s="42">
        <f>(11113/(14.297+(0.964*AN72)-(LN(S72))))-273</f>
        <v>1287.119436383196</v>
      </c>
      <c r="BF72" s="42">
        <f>(11113/(14.297+(0.964*AO72)-(LN(S72))))-273</f>
        <v>1287.119436383196</v>
      </c>
      <c r="BG72" s="42">
        <f>(5790/(0.96-(1.28*J72)+(12.39*AS72)+(0.83*AT72)+(2.06*J72*AS72)-LOG(S72)))-273</f>
        <v>1228.7154960144369</v>
      </c>
      <c r="BI72" s="42">
        <f t="shared" si="10"/>
        <v>92.477084509887391</v>
      </c>
      <c r="BJ72" s="42">
        <f t="shared" si="10"/>
        <v>92.477084509887391</v>
      </c>
      <c r="BK72" s="42">
        <f t="shared" si="10"/>
        <v>35.603907114613548</v>
      </c>
      <c r="BL72" s="42">
        <f t="shared" si="10"/>
        <v>35.603907114613548</v>
      </c>
      <c r="BM72" s="42">
        <f t="shared" si="10"/>
        <v>67.473902221696335</v>
      </c>
      <c r="BN72" s="42">
        <f t="shared" si="10"/>
        <v>-12.227882831849683</v>
      </c>
      <c r="BO72" s="42">
        <f t="shared" si="10"/>
        <v>87.823669606384783</v>
      </c>
      <c r="BP72" s="42">
        <f t="shared" si="10"/>
        <v>95.375346093051576</v>
      </c>
      <c r="BQ72" s="42">
        <f t="shared" si="10"/>
        <v>12.880563616804011</v>
      </c>
      <c r="BR72" s="42">
        <f t="shared" si="9"/>
        <v>12.880563616804011</v>
      </c>
      <c r="BS72" s="42">
        <f t="shared" si="9"/>
        <v>71.284503985563106</v>
      </c>
      <c r="BU72" s="42">
        <f t="shared" si="7"/>
        <v>21.192580524324285</v>
      </c>
      <c r="CC72" s="119"/>
      <c r="CD72" s="118">
        <f t="shared" si="8"/>
        <v>0</v>
      </c>
    </row>
    <row r="73" spans="1:82" s="1" customFormat="1" ht="18">
      <c r="A73" s="38" t="s">
        <v>208</v>
      </c>
      <c r="B73" s="38" t="s">
        <v>269</v>
      </c>
      <c r="C73" s="38" t="s">
        <v>210</v>
      </c>
      <c r="D73" s="38">
        <v>48</v>
      </c>
      <c r="E73" s="38">
        <v>1300</v>
      </c>
      <c r="F73" s="38">
        <v>1</v>
      </c>
      <c r="G73" s="38">
        <f t="shared" si="1"/>
        <v>1573</v>
      </c>
      <c r="H73" s="75">
        <f t="shared" si="2"/>
        <v>6.3572790845518119E-4</v>
      </c>
      <c r="I73" s="75">
        <f t="shared" si="3"/>
        <v>5.917159763313609E-7</v>
      </c>
      <c r="J73" s="38">
        <v>0.8</v>
      </c>
      <c r="K73" s="13">
        <v>0.1</v>
      </c>
      <c r="L73" s="40">
        <v>0.54489724425952124</v>
      </c>
      <c r="M73" s="40">
        <v>8.6251163860711286E-3</v>
      </c>
      <c r="N73" s="40">
        <v>0.16407349094108797</v>
      </c>
      <c r="O73" s="40">
        <v>1.9311045397448793E-3</v>
      </c>
      <c r="P73" s="13">
        <v>-1.3</v>
      </c>
      <c r="Q73" s="77">
        <v>6.0008042119982408</v>
      </c>
      <c r="R73" s="13">
        <v>0</v>
      </c>
      <c r="S73" s="78">
        <v>8743.5294117647063</v>
      </c>
      <c r="T73" s="78">
        <v>239.41176470588235</v>
      </c>
      <c r="U73" s="13">
        <f t="shared" si="4"/>
        <v>3.9416867752712927</v>
      </c>
      <c r="V73" s="40">
        <f t="shared" si="5"/>
        <v>1.1883611410118407E-2</v>
      </c>
      <c r="X73" s="13">
        <v>64.641662491228985</v>
      </c>
      <c r="Y73" s="40">
        <v>0.25195231559120318</v>
      </c>
      <c r="Z73" s="13">
        <v>15.601838375259453</v>
      </c>
      <c r="AA73" s="13">
        <v>1.5290803692080155</v>
      </c>
      <c r="AB73" s="40">
        <v>7.9558969219974129E-2</v>
      </c>
      <c r="AC73" s="40">
        <v>3.1554197698801771</v>
      </c>
      <c r="AD73" s="40"/>
      <c r="AE73" s="13">
        <v>3.666248373997079</v>
      </c>
      <c r="AF73" s="13">
        <v>3.0657795516970112</v>
      </c>
      <c r="AG73" s="13">
        <v>2.7357423030473953</v>
      </c>
      <c r="AH73" s="40">
        <v>0.1113293527248936</v>
      </c>
      <c r="AI73" s="13">
        <v>5.1613881281458216</v>
      </c>
      <c r="AJ73" s="13">
        <v>100</v>
      </c>
      <c r="AL73" s="13">
        <v>1.0634592767311568</v>
      </c>
      <c r="AM73" s="40">
        <v>0.10764824262436036</v>
      </c>
      <c r="AN73" s="13">
        <v>1.4788460529888978</v>
      </c>
      <c r="AO73" s="14">
        <v>1.4788460529888978</v>
      </c>
      <c r="AP73" s="14"/>
      <c r="AQ73" s="13">
        <v>6.799288365947139</v>
      </c>
      <c r="AR73" s="40">
        <v>7.0000000000000001E-3</v>
      </c>
      <c r="AS73" s="40">
        <v>0.54489724425952124</v>
      </c>
      <c r="AT73" s="40">
        <v>0.16407349094108797</v>
      </c>
      <c r="AW73" s="42">
        <f>(12900/((LN(497700/S73))+(0.85*(AN73-1))+3.8))-273</f>
        <v>1290.8822817754144</v>
      </c>
      <c r="AX73" s="42">
        <f>(12900/((LN(497700/S73))+(0.85*(AO73-1))+3.8))-273</f>
        <v>1290.8822817754144</v>
      </c>
      <c r="AY73" s="42">
        <f>(10108/((LN(497700/S73))+(1.16*(AN73-1))+1.48))-273</f>
        <v>1390.2810372934396</v>
      </c>
      <c r="AZ73" s="42">
        <f>(10108/((LN(497700/S73))+(1.16*(AO73-1))+1.48))-273</f>
        <v>1390.2810372934396</v>
      </c>
      <c r="BA73" s="42">
        <f>((LN(S73))-4.29+(1.35*(LN(AQ73))))/0.0056</f>
        <v>1316.745258706102</v>
      </c>
      <c r="BB73" s="42">
        <f>(4338.8/((4.322*AR73)+6.456-LOG(S73)))-273</f>
        <v>1432.1229607276682</v>
      </c>
      <c r="BC73" s="42">
        <f>((LN(S73))-3.313+(1.35*(LN(AQ73))))/0.0065</f>
        <v>1284.7343767314112</v>
      </c>
      <c r="BD73" s="42">
        <f>(12288/(18.99-(1.069*(LN(AQ73)))-(LN(S73))))-273</f>
        <v>1289.3942294796677</v>
      </c>
      <c r="BE73" s="42">
        <f>(11113/(14.297+(0.964*AN73)-(LN(S73))))-273</f>
        <v>1398.9981674866642</v>
      </c>
      <c r="BF73" s="42">
        <f>(11113/(14.297+(0.964*AO73)-(LN(S73))))-273</f>
        <v>1398.9981674866642</v>
      </c>
      <c r="BG73" s="42">
        <f>(5790/(0.96-(1.28*J73)+(12.39*AS73)+(0.83*AT73)+(2.06*J73*AS73)-LOG(S73)))-273</f>
        <v>1258.8425876240799</v>
      </c>
      <c r="BI73" s="42">
        <f t="shared" si="10"/>
        <v>9.1177182245855874</v>
      </c>
      <c r="BJ73" s="42">
        <f t="shared" si="10"/>
        <v>9.1177182245855874</v>
      </c>
      <c r="BK73" s="42">
        <f t="shared" si="10"/>
        <v>-90.281037293439567</v>
      </c>
      <c r="BL73" s="42">
        <f t="shared" si="10"/>
        <v>-90.281037293439567</v>
      </c>
      <c r="BM73" s="42">
        <f t="shared" si="10"/>
        <v>-16.745258706102049</v>
      </c>
      <c r="BN73" s="42">
        <f t="shared" si="10"/>
        <v>-132.12296072766821</v>
      </c>
      <c r="BO73" s="42">
        <f t="shared" si="10"/>
        <v>15.265623268588797</v>
      </c>
      <c r="BP73" s="42">
        <f t="shared" si="10"/>
        <v>10.605770520332271</v>
      </c>
      <c r="BQ73" s="42">
        <f t="shared" si="10"/>
        <v>-98.998167486664215</v>
      </c>
      <c r="BR73" s="42">
        <f t="shared" si="9"/>
        <v>-98.998167486664215</v>
      </c>
      <c r="BS73" s="42">
        <f t="shared" si="9"/>
        <v>41.157412375920103</v>
      </c>
      <c r="BU73" s="42">
        <f t="shared" si="7"/>
        <v>-32.039694151334515</v>
      </c>
      <c r="CC73" s="119"/>
      <c r="CD73" s="118">
        <f t="shared" si="8"/>
        <v>0</v>
      </c>
    </row>
    <row r="74" spans="1:82" s="1" customFormat="1" ht="18">
      <c r="A74" s="38" t="s">
        <v>208</v>
      </c>
      <c r="B74" s="38" t="s">
        <v>270</v>
      </c>
      <c r="C74" s="38" t="s">
        <v>210</v>
      </c>
      <c r="D74" s="38">
        <v>48</v>
      </c>
      <c r="E74" s="38">
        <v>1300</v>
      </c>
      <c r="F74" s="38">
        <v>1</v>
      </c>
      <c r="G74" s="38">
        <f t="shared" si="1"/>
        <v>1573</v>
      </c>
      <c r="H74" s="75">
        <f t="shared" si="2"/>
        <v>6.3572790845518119E-4</v>
      </c>
      <c r="I74" s="75">
        <f t="shared" si="3"/>
        <v>5.917159763313609E-7</v>
      </c>
      <c r="J74" s="38">
        <v>0.8</v>
      </c>
      <c r="K74" s="13">
        <v>0.1</v>
      </c>
      <c r="L74" s="40">
        <v>0.53920159854915062</v>
      </c>
      <c r="M74" s="40">
        <v>7.0488136639256316E-3</v>
      </c>
      <c r="N74" s="40">
        <v>0.26197770411673954</v>
      </c>
      <c r="O74" s="40">
        <v>2.6376737977410274E-3</v>
      </c>
      <c r="P74" s="13">
        <v>-1.3</v>
      </c>
      <c r="Q74" s="77">
        <v>6.0008042119982408</v>
      </c>
      <c r="R74" s="13">
        <v>0</v>
      </c>
      <c r="S74" s="78">
        <v>10385.842105263158</v>
      </c>
      <c r="T74" s="78">
        <v>254.89473684210526</v>
      </c>
      <c r="U74" s="13">
        <f t="shared" si="4"/>
        <v>4.0164417157812613</v>
      </c>
      <c r="V74" s="40">
        <f t="shared" si="5"/>
        <v>1.0651453648945172E-2</v>
      </c>
      <c r="X74" s="13">
        <v>63.502956155670667</v>
      </c>
      <c r="Y74" s="40">
        <v>0.46126786987953744</v>
      </c>
      <c r="Z74" s="13">
        <v>15.282084360037334</v>
      </c>
      <c r="AA74" s="13">
        <v>1.6217678033602048</v>
      </c>
      <c r="AB74" s="40">
        <v>7.8157484499286972E-2</v>
      </c>
      <c r="AC74" s="40">
        <v>1.3578274100445216</v>
      </c>
      <c r="AD74" s="40"/>
      <c r="AE74" s="13">
        <v>3.6505721309569847</v>
      </c>
      <c r="AF74" s="13">
        <v>2.2838150523670513</v>
      </c>
      <c r="AG74" s="13">
        <v>2.6964332152254005</v>
      </c>
      <c r="AH74" s="40">
        <v>8.6777486103419996E-2</v>
      </c>
      <c r="AI74" s="13">
        <v>8.9783410318555905</v>
      </c>
      <c r="AJ74" s="13">
        <v>99.999999999999986</v>
      </c>
      <c r="AL74" s="13">
        <v>1.1478743238600169</v>
      </c>
      <c r="AM74" s="40">
        <v>6.0927362316874678E-2</v>
      </c>
      <c r="AN74" s="13">
        <v>1.3352809307880056</v>
      </c>
      <c r="AO74" s="14">
        <v>1.3352809307880051</v>
      </c>
      <c r="AP74" s="14"/>
      <c r="AQ74" s="13">
        <v>7.9412770582212246</v>
      </c>
      <c r="AR74" s="40">
        <v>5.0000000000000001E-3</v>
      </c>
      <c r="AS74" s="40">
        <v>0.53920159854915062</v>
      </c>
      <c r="AT74" s="40">
        <v>0.26197770411673954</v>
      </c>
      <c r="AW74" s="42">
        <f>(12900/((LN(497700/S74))+(0.85*(AN74-1))+3.8))-273</f>
        <v>1348.7148402820089</v>
      </c>
      <c r="AX74" s="42">
        <f>(12900/((LN(497700/S74))+(0.85*(AO74-1))+3.8))-273</f>
        <v>1348.7148402820089</v>
      </c>
      <c r="AY74" s="42">
        <f>(10108/((LN(497700/S74))+(1.16*(AN74-1))+1.48))-273</f>
        <v>1488.4421086960708</v>
      </c>
      <c r="AZ74" s="42">
        <f>(10108/((LN(497700/S74))+(1.16*(AO74-1))+1.48))-273</f>
        <v>1488.4421086960715</v>
      </c>
      <c r="BA74" s="42">
        <f>((LN(S74))-4.29+(1.35*(LN(AQ74))))/0.0056</f>
        <v>1384.9105103290465</v>
      </c>
      <c r="BB74" s="42">
        <f>(4338.8/((4.322*AR74)+6.456-LOG(S74)))-273</f>
        <v>1489.9026132917552</v>
      </c>
      <c r="BC74" s="42">
        <f>((LN(S74))-3.313+(1.35*(LN(AQ74))))/0.0065</f>
        <v>1343.4613627450249</v>
      </c>
      <c r="BD74" s="42">
        <f>(12288/(18.99-(1.069*(LN(AQ74)))-(LN(S74))))-273</f>
        <v>1359.5762816139654</v>
      </c>
      <c r="BE74" s="42">
        <f>(11113/(14.297+(0.964*AN74)-(LN(S74))))-273</f>
        <v>1480.9423864164391</v>
      </c>
      <c r="BF74" s="42">
        <f>(11113/(14.297+(0.964*AO74)-(LN(S74))))-273</f>
        <v>1480.9423864164396</v>
      </c>
      <c r="BG74" s="42">
        <f>(5790/(0.96-(1.28*J74)+(12.39*AS74)+(0.83*AT74)+(2.06*J74*AS74)-LOG(S74)))-273</f>
        <v>1289.1999126492865</v>
      </c>
      <c r="BI74" s="42">
        <f t="shared" si="10"/>
        <v>-48.714840282008936</v>
      </c>
      <c r="BJ74" s="42">
        <f t="shared" si="10"/>
        <v>-48.714840282008936</v>
      </c>
      <c r="BK74" s="42">
        <f t="shared" si="10"/>
        <v>-188.44210869607082</v>
      </c>
      <c r="BL74" s="42">
        <f t="shared" si="10"/>
        <v>-188.4421086960715</v>
      </c>
      <c r="BM74" s="42">
        <f t="shared" si="10"/>
        <v>-84.910510329046474</v>
      </c>
      <c r="BN74" s="42">
        <f t="shared" si="10"/>
        <v>-189.90261329175519</v>
      </c>
      <c r="BO74" s="42">
        <f t="shared" si="10"/>
        <v>-43.461362745024871</v>
      </c>
      <c r="BP74" s="42">
        <f t="shared" si="10"/>
        <v>-59.576281613965421</v>
      </c>
      <c r="BQ74" s="42">
        <f t="shared" si="10"/>
        <v>-180.94238641643915</v>
      </c>
      <c r="BR74" s="42">
        <f t="shared" si="9"/>
        <v>-180.9423864164396</v>
      </c>
      <c r="BS74" s="42">
        <f t="shared" si="9"/>
        <v>10.800087350713511</v>
      </c>
      <c r="BU74" s="42">
        <f t="shared" si="7"/>
        <v>-59.514927632722447</v>
      </c>
      <c r="CC74" s="119"/>
      <c r="CD74" s="118">
        <f t="shared" si="8"/>
        <v>4.5474735088646412E-13</v>
      </c>
    </row>
    <row r="75" spans="1:82" s="1" customFormat="1">
      <c r="A75" s="38" t="s">
        <v>208</v>
      </c>
      <c r="B75" s="38" t="s">
        <v>271</v>
      </c>
      <c r="C75" s="38" t="s">
        <v>210</v>
      </c>
      <c r="D75" s="38">
        <v>48</v>
      </c>
      <c r="E75" s="38">
        <v>1300</v>
      </c>
      <c r="F75" s="38">
        <v>1</v>
      </c>
      <c r="G75" s="38">
        <f t="shared" si="1"/>
        <v>1573</v>
      </c>
      <c r="H75" s="75">
        <f t="shared" si="2"/>
        <v>6.3572790845518119E-4</v>
      </c>
      <c r="I75" s="75">
        <f t="shared" si="3"/>
        <v>5.917159763313609E-7</v>
      </c>
      <c r="J75" s="38">
        <v>0.8</v>
      </c>
      <c r="K75" s="13">
        <v>0.1</v>
      </c>
      <c r="L75" s="40">
        <v>0.54264769269634183</v>
      </c>
      <c r="M75" s="40">
        <v>6.0000000000000001E-3</v>
      </c>
      <c r="N75" s="40">
        <v>0.20799999999999999</v>
      </c>
      <c r="O75" s="40">
        <v>2E-3</v>
      </c>
      <c r="P75" s="83">
        <v>3</v>
      </c>
      <c r="Q75" s="77"/>
      <c r="R75" s="13">
        <v>0</v>
      </c>
      <c r="S75" s="78">
        <v>8670</v>
      </c>
      <c r="T75" s="78">
        <v>230</v>
      </c>
      <c r="U75" s="13">
        <f t="shared" si="4"/>
        <v>3.9380190974762104</v>
      </c>
      <c r="V75" s="40">
        <f t="shared" si="5"/>
        <v>1.1513264129181085E-2</v>
      </c>
      <c r="X75" s="13">
        <v>62.655033967253864</v>
      </c>
      <c r="Y75" s="40">
        <v>0.24312102445930264</v>
      </c>
      <c r="Z75" s="13">
        <v>15.054398747277105</v>
      </c>
      <c r="AA75" s="13">
        <v>1.6614406641827284</v>
      </c>
      <c r="AB75" s="13">
        <v>7.7113887959697064E-2</v>
      </c>
      <c r="AC75" s="40">
        <v>3.2868100735691055</v>
      </c>
      <c r="AD75" s="13"/>
      <c r="AE75" s="13">
        <v>3.7294148315009408</v>
      </c>
      <c r="AF75" s="13">
        <v>2.8824513615136573</v>
      </c>
      <c r="AG75" s="13">
        <v>2.5073347690427354</v>
      </c>
      <c r="AH75" s="40">
        <v>1.1554154767673912</v>
      </c>
      <c r="AI75" s="13">
        <v>6.7474651964734917</v>
      </c>
      <c r="AJ75" s="13">
        <v>100.00000000000003</v>
      </c>
      <c r="AL75" s="13">
        <v>1.0574241760690735</v>
      </c>
      <c r="AM75" s="40">
        <v>0.128</v>
      </c>
      <c r="AN75" s="13">
        <v>1.49</v>
      </c>
      <c r="AO75" s="14">
        <v>1.5038256174424853</v>
      </c>
      <c r="AP75" s="14"/>
      <c r="AQ75" s="13">
        <v>6.5565932348718015</v>
      </c>
      <c r="AR75" s="40">
        <v>1.7000000000000001E-2</v>
      </c>
      <c r="AS75" s="40">
        <v>0.54264769269634183</v>
      </c>
      <c r="AT75" s="40">
        <v>0.20799999999999999</v>
      </c>
      <c r="AW75" s="42">
        <f>(12900/((LN(497700/S75))+(0.85*(AN75-1))+3.8))-273</f>
        <v>1287.4910388306191</v>
      </c>
      <c r="AX75" s="42">
        <f>(12900/((LN(497700/S75))+(0.85*(AO75-1))+3.8))-273</f>
        <v>1285.2758061080851</v>
      </c>
      <c r="AY75" s="42">
        <f>(10108/((LN(497700/S75))+(1.16*(AN75-1))+1.48))-273</f>
        <v>1384.4489529200403</v>
      </c>
      <c r="AZ75" s="42">
        <f>(10108/((LN(497700/S75))+(1.16*(AO75-1))+1.48))-273</f>
        <v>1380.1016788551226</v>
      </c>
      <c r="BA75" s="42">
        <f>((LN(S75))-4.29+(1.35*(LN(AQ75))))/0.0056</f>
        <v>1306.4750204143886</v>
      </c>
      <c r="BB75" s="42">
        <f>(4338.8/((4.322*AR75)+6.456-LOG(S75)))-273</f>
        <v>1401.2718523770141</v>
      </c>
      <c r="BC75" s="42">
        <f>((LN(S75))-3.313+(1.35*(LN(AQ75))))/0.0065</f>
        <v>1275.8861714339348</v>
      </c>
      <c r="BD75" s="42">
        <f>(12288/(18.99-(1.069*(LN(AQ75)))-(LN(S75))))-273</f>
        <v>1280.054032522896</v>
      </c>
      <c r="BE75" s="42">
        <f>(11113/(14.297+(0.964*AN75)-(LN(S75))))-273</f>
        <v>1394.1827561618084</v>
      </c>
      <c r="BF75" s="42">
        <f>(11113/(14.297+(0.964*AO75)-(LN(S75))))-273</f>
        <v>1390.8559370658443</v>
      </c>
      <c r="BG75" s="42">
        <f>(5790/(0.96-(1.28*J75)+(12.39*AS75)+(0.83*AT75)+(2.06*J75*AS75)-LOG(S75)))-273</f>
        <v>1255.3863262137941</v>
      </c>
      <c r="BI75" s="42">
        <f t="shared" si="10"/>
        <v>12.508961169380882</v>
      </c>
      <c r="BJ75" s="42">
        <f t="shared" si="10"/>
        <v>14.724193891914865</v>
      </c>
      <c r="BK75" s="42">
        <f t="shared" si="10"/>
        <v>-84.448952920040256</v>
      </c>
      <c r="BL75" s="42">
        <f t="shared" si="10"/>
        <v>-80.1016788551226</v>
      </c>
      <c r="BM75" s="42">
        <f t="shared" si="10"/>
        <v>-6.4750204143886094</v>
      </c>
      <c r="BN75" s="42">
        <f t="shared" si="10"/>
        <v>-101.27185237701406</v>
      </c>
      <c r="BO75" s="42">
        <f t="shared" si="10"/>
        <v>24.113828566065195</v>
      </c>
      <c r="BP75" s="42">
        <f t="shared" si="10"/>
        <v>19.945967477103977</v>
      </c>
      <c r="BQ75" s="42">
        <f t="shared" si="10"/>
        <v>-94.182756161808356</v>
      </c>
      <c r="BR75" s="42">
        <f t="shared" si="9"/>
        <v>-90.855937065844273</v>
      </c>
      <c r="BS75" s="42">
        <f t="shared" si="9"/>
        <v>44.613673786205936</v>
      </c>
      <c r="BU75" s="42">
        <f t="shared" si="7"/>
        <v>-29.889479894291071</v>
      </c>
      <c r="CC75" s="119"/>
      <c r="CD75" s="118">
        <f t="shared" si="8"/>
        <v>3.3268190959640833</v>
      </c>
    </row>
    <row r="76" spans="1:82" s="1" customFormat="1" ht="18">
      <c r="A76" s="38" t="s">
        <v>208</v>
      </c>
      <c r="B76" s="38" t="s">
        <v>272</v>
      </c>
      <c r="C76" s="38" t="s">
        <v>210</v>
      </c>
      <c r="D76" s="38">
        <v>48</v>
      </c>
      <c r="E76" s="38">
        <v>1300</v>
      </c>
      <c r="F76" s="38">
        <v>1</v>
      </c>
      <c r="G76" s="38">
        <f t="shared" si="1"/>
        <v>1573</v>
      </c>
      <c r="H76" s="75">
        <f t="shared" si="2"/>
        <v>6.3572790845518119E-4</v>
      </c>
      <c r="I76" s="75">
        <f t="shared" si="3"/>
        <v>5.917159763313609E-7</v>
      </c>
      <c r="J76" s="38">
        <v>0.8</v>
      </c>
      <c r="K76" s="13">
        <v>0.1</v>
      </c>
      <c r="L76" s="40">
        <v>0.53886998495530269</v>
      </c>
      <c r="M76" s="40">
        <v>8.9999999999999993E-3</v>
      </c>
      <c r="N76" s="40">
        <v>0.189</v>
      </c>
      <c r="O76" s="40">
        <v>2E-3</v>
      </c>
      <c r="P76" s="83">
        <v>4</v>
      </c>
      <c r="Q76" s="77"/>
      <c r="R76" s="13">
        <v>0</v>
      </c>
      <c r="S76" s="78">
        <v>10200</v>
      </c>
      <c r="T76" s="78">
        <v>230</v>
      </c>
      <c r="U76" s="13">
        <f t="shared" si="4"/>
        <v>4.008600171761918</v>
      </c>
      <c r="V76" s="40">
        <f t="shared" si="5"/>
        <v>9.7862745098039206E-3</v>
      </c>
      <c r="X76" s="13">
        <v>65.684766425646586</v>
      </c>
      <c r="Y76" s="40">
        <v>0.35104094282015802</v>
      </c>
      <c r="Z76" s="13">
        <v>15.250919088534349</v>
      </c>
      <c r="AA76" s="13">
        <v>1.6268440426575146</v>
      </c>
      <c r="AB76" s="13">
        <v>5.8603509078643798E-2</v>
      </c>
      <c r="AC76" s="40">
        <v>2.9492546106405086</v>
      </c>
      <c r="AD76" s="13"/>
      <c r="AE76" s="13">
        <v>2.9746578619868997</v>
      </c>
      <c r="AF76" s="13">
        <v>2.4199431723251164</v>
      </c>
      <c r="AG76" s="13">
        <v>2.5069658797012142</v>
      </c>
      <c r="AH76" s="40">
        <v>0.11187756793733653</v>
      </c>
      <c r="AI76" s="13">
        <v>6.0651268986716635</v>
      </c>
      <c r="AJ76" s="13">
        <v>99.999999999999986</v>
      </c>
      <c r="AL76" s="13">
        <v>1.2600658849490487</v>
      </c>
      <c r="AM76" s="40">
        <v>9.2999999999999999E-2</v>
      </c>
      <c r="AN76" s="82">
        <v>1.44</v>
      </c>
      <c r="AO76" s="14">
        <v>1.2086502827697487</v>
      </c>
      <c r="AP76" s="14" t="s">
        <v>840</v>
      </c>
      <c r="AQ76" s="13">
        <v>7.7051121868975772</v>
      </c>
      <c r="AR76" s="40">
        <v>1.0999999999999999E-2</v>
      </c>
      <c r="AS76" s="40">
        <v>0.53886998495530269</v>
      </c>
      <c r="AT76" s="40">
        <v>0.189</v>
      </c>
      <c r="AW76" s="42">
        <f>(12900/((LN(497700/S76))+(0.85*(AN76-1))+3.8))-273</f>
        <v>1327.1766861858325</v>
      </c>
      <c r="AX76" s="42">
        <f>(12900/((LN(497700/S76))+(0.85*(AO76-1))+3.8))-273</f>
        <v>1367.1858229172797</v>
      </c>
      <c r="AY76" s="42">
        <f>(10108/((LN(497700/S76))+(1.16*(AN76-1))+1.48))-273</f>
        <v>1446.6296711175071</v>
      </c>
      <c r="AZ76" s="42">
        <f>(10108/((LN(497700/S76))+(1.16*(AO76-1))+1.48))-273</f>
        <v>1528.8968461038769</v>
      </c>
      <c r="BA76" s="42">
        <f>((LN(S76))-4.29+(1.35*(LN(AQ76))))/0.0056</f>
        <v>1374.4082925605514</v>
      </c>
      <c r="BB76" s="42">
        <f>(4338.8/((4.322*AR76)+6.456-LOG(S76)))-273</f>
        <v>1466.0385422589363</v>
      </c>
      <c r="BC76" s="42">
        <f>((LN(S76))-3.313+(1.35*(LN(AQ76))))/0.0065</f>
        <v>1334.4132982060132</v>
      </c>
      <c r="BD76" s="42">
        <f>(12288/(18.99-(1.069*(LN(AQ76)))-(LN(S76))))-273</f>
        <v>1348.7322738184898</v>
      </c>
      <c r="BE76" s="42">
        <f>(11113/(14.297+(0.964*AN76)-(LN(S76))))-273</f>
        <v>1448.6066198969411</v>
      </c>
      <c r="BF76" s="42">
        <f>(11113/(14.297+(0.964*AO76)-(LN(S76))))-273</f>
        <v>1510.2168419078016</v>
      </c>
      <c r="BG76" s="42">
        <f>(5790/(0.96-(1.28*J76)+(12.39*AS76)+(0.83*AT76)+(2.06*J76*AS76)-LOG(S76)))-273</f>
        <v>1313.7679765754699</v>
      </c>
      <c r="BI76" s="42">
        <f t="shared" si="10"/>
        <v>-27.176686185832523</v>
      </c>
      <c r="BJ76" s="42">
        <f t="shared" si="10"/>
        <v>-67.185822917279665</v>
      </c>
      <c r="BK76" s="42">
        <f t="shared" si="10"/>
        <v>-146.62967111750709</v>
      </c>
      <c r="BL76" s="42">
        <f t="shared" si="10"/>
        <v>-228.8968461038769</v>
      </c>
      <c r="BM76" s="42">
        <f t="shared" si="10"/>
        <v>-74.408292560551445</v>
      </c>
      <c r="BN76" s="42">
        <f t="shared" si="10"/>
        <v>-166.03854225893633</v>
      </c>
      <c r="BO76" s="42">
        <f t="shared" si="10"/>
        <v>-34.413298206013224</v>
      </c>
      <c r="BP76" s="42">
        <f t="shared" si="10"/>
        <v>-48.73227381848983</v>
      </c>
      <c r="BQ76" s="42">
        <f t="shared" si="10"/>
        <v>-148.60661989694108</v>
      </c>
      <c r="BR76" s="42">
        <f t="shared" si="9"/>
        <v>-210.21684190780161</v>
      </c>
      <c r="BS76" s="42">
        <f t="shared" si="9"/>
        <v>-13.767976575469902</v>
      </c>
      <c r="BU76" s="42">
        <f t="shared" si="7"/>
        <v>-53.417846341809764</v>
      </c>
      <c r="CC76" s="119" t="s">
        <v>840</v>
      </c>
      <c r="CD76" s="118">
        <f t="shared" si="8"/>
        <v>61.610222010860525</v>
      </c>
    </row>
    <row r="77" spans="1:82" s="1" customFormat="1" ht="18">
      <c r="A77" s="38" t="s">
        <v>208</v>
      </c>
      <c r="B77" s="38" t="s">
        <v>273</v>
      </c>
      <c r="C77" s="38" t="s">
        <v>210</v>
      </c>
      <c r="D77" s="38">
        <v>48</v>
      </c>
      <c r="E77" s="38">
        <v>1300</v>
      </c>
      <c r="F77" s="38">
        <v>1</v>
      </c>
      <c r="G77" s="38">
        <f t="shared" si="1"/>
        <v>1573</v>
      </c>
      <c r="H77" s="75">
        <f t="shared" si="2"/>
        <v>6.3572790845518119E-4</v>
      </c>
      <c r="I77" s="75">
        <f t="shared" si="3"/>
        <v>5.917159763313609E-7</v>
      </c>
      <c r="J77" s="38">
        <v>0.8</v>
      </c>
      <c r="K77" s="13">
        <v>0.1</v>
      </c>
      <c r="L77" s="80">
        <v>0.53697957834151555</v>
      </c>
      <c r="M77" s="80">
        <v>1.0648383393133285E-2</v>
      </c>
      <c r="N77" s="80">
        <v>5.2999999999999999E-2</v>
      </c>
      <c r="O77" s="40">
        <v>2.8446262350251277E-3</v>
      </c>
      <c r="P77" s="13">
        <v>-1.3</v>
      </c>
      <c r="Q77" s="77">
        <v>6.0008042119982408</v>
      </c>
      <c r="R77" s="13">
        <v>0</v>
      </c>
      <c r="S77" s="78">
        <v>7320</v>
      </c>
      <c r="T77" s="78">
        <v>240</v>
      </c>
      <c r="U77" s="13">
        <f t="shared" si="4"/>
        <v>3.8645110810583918</v>
      </c>
      <c r="V77" s="40">
        <f t="shared" si="5"/>
        <v>1.4229508196721313E-2</v>
      </c>
      <c r="X77" s="13">
        <v>64.249035608106496</v>
      </c>
      <c r="Y77" s="40">
        <v>0.40521395579487268</v>
      </c>
      <c r="Z77" s="13">
        <v>13.736605384578201</v>
      </c>
      <c r="AA77" s="13">
        <v>8.6002951974403867</v>
      </c>
      <c r="AB77" s="40">
        <v>5.7322559650355237E-2</v>
      </c>
      <c r="AC77" s="40">
        <v>1.4868808368058817</v>
      </c>
      <c r="AD77" s="40"/>
      <c r="AE77" s="13">
        <v>1.9210338079013698</v>
      </c>
      <c r="AF77" s="13">
        <v>0.94508749284773974</v>
      </c>
      <c r="AG77" s="13">
        <v>0.86319288595840815</v>
      </c>
      <c r="AH77" s="40">
        <v>9.2324317535592892E-2</v>
      </c>
      <c r="AI77" s="13">
        <v>1.5626250799382708</v>
      </c>
      <c r="AJ77" s="13">
        <v>100.00000000000001</v>
      </c>
      <c r="AL77" s="13">
        <v>1.1499999999999999</v>
      </c>
      <c r="AM77" s="40">
        <v>0.13700000000000001</v>
      </c>
      <c r="AN77" s="82">
        <v>1.1200000000000001</v>
      </c>
      <c r="AO77" s="14">
        <v>0.67729809669806074</v>
      </c>
      <c r="AP77" s="14" t="s">
        <v>840</v>
      </c>
      <c r="AQ77" s="13">
        <v>5.0332857187542777</v>
      </c>
      <c r="AR77" s="40">
        <v>-5.0000000000000001E-3</v>
      </c>
      <c r="AS77" s="80">
        <v>0.53697957834151555</v>
      </c>
      <c r="AT77" s="80">
        <v>5.2999999999999999E-2</v>
      </c>
      <c r="AW77" s="42">
        <f>(12900/((LN(497700/S77))+(0.85*(AN77-1))+3.8))-273</f>
        <v>1315.3986010278416</v>
      </c>
      <c r="AX77" s="42">
        <f>(12900/((LN(497700/S77))+(0.85*(AO77-1))+3.8))-273</f>
        <v>1392.5712329295798</v>
      </c>
      <c r="AY77" s="42">
        <f>(10108/((LN(497700/S77))+(1.16*(AN77-1))+1.48))-273</f>
        <v>1458.2407482584688</v>
      </c>
      <c r="AZ77" s="42">
        <f>(10108/((LN(497700/S77))+(1.16*(AO77-1))+1.48))-273</f>
        <v>1625.1970873893631</v>
      </c>
      <c r="BA77" s="42">
        <f>((LN(S77))-4.29+(1.35*(LN(AQ77))))/0.0056</f>
        <v>1212.5114554559814</v>
      </c>
      <c r="BB77" s="42">
        <f>(4338.8/((4.322*AR77)+6.456-LOG(S77)))-273</f>
        <v>1415.3285698872196</v>
      </c>
      <c r="BC77" s="42">
        <f>((LN(S77))-3.313+(1.35*(LN(AQ77))))/0.0065</f>
        <v>1194.9329462389994</v>
      </c>
      <c r="BD77" s="42">
        <f>(12288/(18.99-(1.069*(LN(AQ77)))-(LN(S77))))-273</f>
        <v>1196.1443177865783</v>
      </c>
      <c r="BE77" s="42">
        <f>(11113/(14.297+(0.964*AN77)-(LN(S77))))-273</f>
        <v>1442.4153574163252</v>
      </c>
      <c r="BF77" s="42">
        <f>(11113/(14.297+(0.964*AO77)-(LN(S77))))-273</f>
        <v>1563.3890976569326</v>
      </c>
      <c r="BG77" s="42">
        <f>(5790/(0.96-(1.28*J77)+(12.39*AS77)+(0.83*AT77)+(2.06*J77*AS77)-LOG(S77)))-273</f>
        <v>1311.7391037925761</v>
      </c>
      <c r="BI77" s="42">
        <f t="shared" si="10"/>
        <v>-15.398601027841551</v>
      </c>
      <c r="BJ77" s="42">
        <f t="shared" si="10"/>
        <v>-92.571232929579764</v>
      </c>
      <c r="BK77" s="42">
        <f t="shared" si="10"/>
        <v>-158.24074825846878</v>
      </c>
      <c r="BL77" s="42">
        <f t="shared" si="10"/>
        <v>-325.19708738936311</v>
      </c>
      <c r="BM77" s="42">
        <f t="shared" si="10"/>
        <v>87.488544544018623</v>
      </c>
      <c r="BN77" s="42">
        <f t="shared" si="10"/>
        <v>-115.3285698872196</v>
      </c>
      <c r="BO77" s="42">
        <f t="shared" si="10"/>
        <v>105.06705376100058</v>
      </c>
      <c r="BP77" s="42">
        <f t="shared" si="10"/>
        <v>103.85568221342169</v>
      </c>
      <c r="BQ77" s="42">
        <f t="shared" si="10"/>
        <v>-142.41535741632515</v>
      </c>
      <c r="BR77" s="42">
        <f t="shared" si="9"/>
        <v>-263.38909765693256</v>
      </c>
      <c r="BS77" s="42">
        <f t="shared" si="9"/>
        <v>-11.739103792576088</v>
      </c>
      <c r="BU77" s="42">
        <f t="shared" si="7"/>
        <v>-80.832129137003676</v>
      </c>
      <c r="CC77" s="119" t="s">
        <v>840</v>
      </c>
      <c r="CD77" s="118">
        <f t="shared" si="8"/>
        <v>120.97374024060741</v>
      </c>
    </row>
    <row r="78" spans="1:82" s="1" customFormat="1" ht="18">
      <c r="A78" s="38" t="s">
        <v>208</v>
      </c>
      <c r="B78" s="38" t="s">
        <v>274</v>
      </c>
      <c r="C78" s="38" t="s">
        <v>210</v>
      </c>
      <c r="D78" s="38">
        <v>48</v>
      </c>
      <c r="E78" s="38">
        <v>1300</v>
      </c>
      <c r="F78" s="38">
        <v>1</v>
      </c>
      <c r="G78" s="38">
        <f t="shared" si="1"/>
        <v>1573</v>
      </c>
      <c r="H78" s="75">
        <f t="shared" si="2"/>
        <v>6.3572790845518119E-4</v>
      </c>
      <c r="I78" s="75">
        <f t="shared" si="3"/>
        <v>5.917159763313609E-7</v>
      </c>
      <c r="J78" s="38">
        <v>0.8</v>
      </c>
      <c r="K78" s="13">
        <v>0.1</v>
      </c>
      <c r="L78" s="80">
        <v>0.54744685051418729</v>
      </c>
      <c r="M78" s="80">
        <v>6.7101454522411862E-3</v>
      </c>
      <c r="N78" s="80">
        <v>0.17299999999999999</v>
      </c>
      <c r="O78" s="40">
        <v>1.9659763126522608E-3</v>
      </c>
      <c r="P78" s="13">
        <v>-1.3</v>
      </c>
      <c r="Q78" s="77">
        <v>6.0008042119982408</v>
      </c>
      <c r="R78" s="13">
        <v>0</v>
      </c>
      <c r="S78" s="78">
        <v>9050</v>
      </c>
      <c r="T78" s="78">
        <v>240</v>
      </c>
      <c r="U78" s="13">
        <f t="shared" si="4"/>
        <v>3.9566485792052033</v>
      </c>
      <c r="V78" s="40">
        <f t="shared" si="5"/>
        <v>1.1509392265193371E-2</v>
      </c>
      <c r="X78" s="13">
        <v>62.908933538849979</v>
      </c>
      <c r="Y78" s="40">
        <v>0.2180865230539947</v>
      </c>
      <c r="Z78" s="13">
        <v>15.397274451220669</v>
      </c>
      <c r="AA78" s="13">
        <v>2.0937982513451301</v>
      </c>
      <c r="AB78" s="40">
        <v>5.6126929551390307E-2</v>
      </c>
      <c r="AC78" s="40">
        <v>2.9740245735857211</v>
      </c>
      <c r="AD78" s="40"/>
      <c r="AE78" s="13">
        <v>3.8967685748961012</v>
      </c>
      <c r="AF78" s="13">
        <v>3.1383950033414467</v>
      </c>
      <c r="AG78" s="13">
        <v>2.6585978567901836</v>
      </c>
      <c r="AH78" s="40">
        <v>0.10985251636985954</v>
      </c>
      <c r="AI78" s="13">
        <v>6.5481417809955369</v>
      </c>
      <c r="AJ78" s="13">
        <v>100.00000000000001</v>
      </c>
      <c r="AL78" s="13">
        <v>1.0179389923471689</v>
      </c>
      <c r="AM78" s="40">
        <v>1.56</v>
      </c>
      <c r="AN78" s="82">
        <v>1.1200000000000001</v>
      </c>
      <c r="AO78" s="14">
        <v>1.5712771378512982</v>
      </c>
      <c r="AP78" s="14" t="s">
        <v>840</v>
      </c>
      <c r="AQ78" s="13">
        <v>6.20636938801358</v>
      </c>
      <c r="AR78" s="40">
        <v>-2.5999999999999999E-2</v>
      </c>
      <c r="AS78" s="80">
        <v>0.54744685051418729</v>
      </c>
      <c r="AT78" s="80">
        <v>0.17299999999999999</v>
      </c>
      <c r="AW78" s="42">
        <f>(12900/((LN(497700/S78))+(0.85*(AN78-1))+3.8))-273</f>
        <v>1358.0052369660134</v>
      </c>
      <c r="AX78" s="42">
        <f>(12900/((LN(497700/S78))+(0.85*(AO78-1))+3.8))-273</f>
        <v>1282.5628425224593</v>
      </c>
      <c r="AY78" s="42">
        <f>(10108/((LN(497700/S78))+(1.16*(AN78-1))+1.48))-273</f>
        <v>1523.5201911013978</v>
      </c>
      <c r="AZ78" s="42">
        <f>(10108/((LN(497700/S78))+(1.16*(AO78-1))+1.48))-273</f>
        <v>1370.6001638449343</v>
      </c>
      <c r="BA78" s="42">
        <f>((LN(S78))-4.29+(1.35*(LN(AQ78))))/0.0056</f>
        <v>1300.9013842745762</v>
      </c>
      <c r="BB78" s="42">
        <f>(4338.8/((4.322*AR78)+6.456-LOG(S78)))-273</f>
        <v>1544.6947661137779</v>
      </c>
      <c r="BC78" s="42">
        <f>((LN(S78))-3.313+(1.35*(LN(AQ78))))/0.0065</f>
        <v>1271.0842695288657</v>
      </c>
      <c r="BD78" s="42">
        <f>(12288/(18.99-(1.069*(LN(AQ78)))-(LN(S78))))-273</f>
        <v>1276.9614466669386</v>
      </c>
      <c r="BE78" s="42">
        <f>(11113/(14.297+(0.964*AN78)-(LN(S78))))-273</f>
        <v>1500.494463128384</v>
      </c>
      <c r="BF78" s="42">
        <f>(11113/(14.297+(0.964*AO78)-(LN(S78))))-273</f>
        <v>1385.3618932873685</v>
      </c>
      <c r="BG78" s="42">
        <f>(5790/(0.96-(1.28*J78)+(12.39*AS78)+(0.83*AT78)+(2.06*J78*AS78)-LOG(S78)))-273</f>
        <v>1247.483070172103</v>
      </c>
      <c r="BI78" s="42">
        <f t="shared" si="10"/>
        <v>-58.005236966013399</v>
      </c>
      <c r="BJ78" s="42">
        <f t="shared" si="10"/>
        <v>17.437157477540723</v>
      </c>
      <c r="BK78" s="42">
        <f t="shared" si="10"/>
        <v>-223.52019110139781</v>
      </c>
      <c r="BL78" s="42">
        <f t="shared" si="10"/>
        <v>-70.600163844934286</v>
      </c>
      <c r="BM78" s="42">
        <f t="shared" si="10"/>
        <v>-0.90138427457623038</v>
      </c>
      <c r="BN78" s="42">
        <f t="shared" si="10"/>
        <v>-244.69476611377786</v>
      </c>
      <c r="BO78" s="42">
        <f t="shared" si="10"/>
        <v>28.915730471134339</v>
      </c>
      <c r="BP78" s="42">
        <f t="shared" si="10"/>
        <v>23.038553333061373</v>
      </c>
      <c r="BQ78" s="42">
        <f t="shared" si="10"/>
        <v>-200.49446312838404</v>
      </c>
      <c r="BR78" s="42">
        <f t="shared" si="9"/>
        <v>-85.361893287368503</v>
      </c>
      <c r="BS78" s="42">
        <f t="shared" si="9"/>
        <v>52.516929827897002</v>
      </c>
      <c r="BU78" s="42">
        <f t="shared" si="7"/>
        <v>-35.079772350356279</v>
      </c>
      <c r="CC78" s="119" t="s">
        <v>840</v>
      </c>
      <c r="CD78" s="118">
        <f t="shared" si="8"/>
        <v>115.13256984101554</v>
      </c>
    </row>
    <row r="79" spans="1:82" s="1" customFormat="1" ht="18">
      <c r="A79" s="38" t="s">
        <v>208</v>
      </c>
      <c r="B79" s="38" t="s">
        <v>275</v>
      </c>
      <c r="C79" s="38" t="s">
        <v>210</v>
      </c>
      <c r="D79" s="38">
        <v>48</v>
      </c>
      <c r="E79" s="38">
        <v>1300</v>
      </c>
      <c r="F79" s="38">
        <v>1</v>
      </c>
      <c r="G79" s="38">
        <f t="shared" ref="G79:G142" si="11">E79+273</f>
        <v>1573</v>
      </c>
      <c r="H79" s="75">
        <f t="shared" ref="H79:H142" si="12">1/G79</f>
        <v>6.3572790845518119E-4</v>
      </c>
      <c r="I79" s="75">
        <f t="shared" ref="I79:I142" si="13">((F79/E79)^2)</f>
        <v>5.917159763313609E-7</v>
      </c>
      <c r="J79" s="38">
        <v>0.8</v>
      </c>
      <c r="K79" s="13">
        <v>0.1</v>
      </c>
      <c r="L79" s="80">
        <v>0.53341051771113901</v>
      </c>
      <c r="M79" s="80">
        <v>7.8884507400603533E-3</v>
      </c>
      <c r="N79" s="80">
        <v>0.24099999999999999</v>
      </c>
      <c r="O79" s="40">
        <v>6.7811053367677367E-4</v>
      </c>
      <c r="P79" s="13">
        <v>-1.3</v>
      </c>
      <c r="Q79" s="77">
        <v>6.0008042119982408</v>
      </c>
      <c r="R79" s="13">
        <v>0</v>
      </c>
      <c r="S79" s="78">
        <v>11020</v>
      </c>
      <c r="T79" s="78">
        <v>180</v>
      </c>
      <c r="U79" s="13">
        <f t="shared" ref="U79:U142" si="14">LOG(S79)</f>
        <v>4.0421815945157666</v>
      </c>
      <c r="V79" s="40">
        <f t="shared" ref="V79:V142" si="15">0.434*(T79/S79)</f>
        <v>7.0889292196007255E-3</v>
      </c>
      <c r="X79" s="13">
        <v>71.004416639086969</v>
      </c>
      <c r="Y79" s="40">
        <v>0.74947339092831533</v>
      </c>
      <c r="Z79" s="13">
        <v>15.637867761256352</v>
      </c>
      <c r="AA79" s="13">
        <v>1.5942999126397221</v>
      </c>
      <c r="AB79" s="40">
        <v>8.4466220537203818E-2</v>
      </c>
      <c r="AC79" s="40">
        <v>1.0558605782207451</v>
      </c>
      <c r="AD79" s="40"/>
      <c r="AE79" s="13">
        <v>2.4270571245332651</v>
      </c>
      <c r="AF79" s="13">
        <v>1.7344173339007087</v>
      </c>
      <c r="AG79" s="13">
        <v>4.0754951409200846</v>
      </c>
      <c r="AH79" s="40">
        <v>7.4020818038366451E-2</v>
      </c>
      <c r="AI79" s="13">
        <v>7.6430079533806978</v>
      </c>
      <c r="AJ79" s="13">
        <v>100</v>
      </c>
      <c r="AL79" s="13">
        <v>1.3391235205845171</v>
      </c>
      <c r="AM79" s="40">
        <v>4.4999999999999998E-2</v>
      </c>
      <c r="AN79" s="14">
        <v>1.0996103793283003</v>
      </c>
      <c r="AO79" s="14">
        <v>1.0996103793283003</v>
      </c>
      <c r="AP79" s="14"/>
      <c r="AQ79" s="13">
        <v>9.7276050287099025</v>
      </c>
      <c r="AR79" s="40">
        <v>1.2999999999999999E-2</v>
      </c>
      <c r="AS79" s="80">
        <v>0.53341051771113901</v>
      </c>
      <c r="AT79" s="80">
        <v>0.24099999999999999</v>
      </c>
      <c r="AW79" s="42">
        <f>(12900/((LN(497700/S79))+(0.85*(AN79-1))+3.8))-273</f>
        <v>1403.4231669389035</v>
      </c>
      <c r="AX79" s="42">
        <f>(12900/((LN(497700/S79))+(0.85*(AO79-1))+3.8))-273</f>
        <v>1403.4231669389035</v>
      </c>
      <c r="AY79" s="42">
        <f>(10108/((LN(497700/S79))+(1.16*(AN79-1))+1.48))-273</f>
        <v>1596.8318371435405</v>
      </c>
      <c r="AZ79" s="42">
        <f>(10108/((LN(497700/S79))+(1.16*(AO79-1))+1.48))-273</f>
        <v>1596.8318371435405</v>
      </c>
      <c r="BA79" s="42">
        <f>((LN(S79))-4.29+(1.35*(LN(AQ79))))/0.0056</f>
        <v>1444.4059836848996</v>
      </c>
      <c r="BB79" s="42">
        <f>(4338.8/((4.322*AR79)+6.456-LOG(S79)))-273</f>
        <v>1483.5960572241961</v>
      </c>
      <c r="BC79" s="42">
        <f>((LN(S79))-3.313+(1.35*(LN(AQ79))))/0.0065</f>
        <v>1394.7190013285287</v>
      </c>
      <c r="BD79" s="42">
        <f>(12288/(18.99-(1.069*(LN(AQ79)))-(LN(S79))))-273</f>
        <v>1421.7580674316821</v>
      </c>
      <c r="BE79" s="42">
        <f>(11113/(14.297+(0.964*AN79)-(LN(S79))))-273</f>
        <v>1563.9939165321034</v>
      </c>
      <c r="BF79" s="42">
        <f>(11113/(14.297+(0.964*AO79)-(LN(S79))))-273</f>
        <v>1563.9939165321034</v>
      </c>
      <c r="BG79" s="42">
        <f>(5790/(0.96-(1.28*J79)+(12.39*AS79)+(0.83*AT79)+(2.06*J79*AS79)-LOG(S79)))-273</f>
        <v>1343.4762186315024</v>
      </c>
      <c r="BI79" s="42">
        <f t="shared" si="10"/>
        <v>-103.42316693890348</v>
      </c>
      <c r="BJ79" s="42">
        <f t="shared" si="10"/>
        <v>-103.42316693890348</v>
      </c>
      <c r="BK79" s="42">
        <f t="shared" si="10"/>
        <v>-296.8318371435405</v>
      </c>
      <c r="BL79" s="42">
        <f t="shared" si="10"/>
        <v>-296.8318371435405</v>
      </c>
      <c r="BM79" s="42">
        <f t="shared" si="10"/>
        <v>-144.40598368489964</v>
      </c>
      <c r="BN79" s="42">
        <f t="shared" si="10"/>
        <v>-183.5960572241961</v>
      </c>
      <c r="BO79" s="42">
        <f t="shared" si="10"/>
        <v>-94.719001328528748</v>
      </c>
      <c r="BP79" s="42">
        <f t="shared" si="10"/>
        <v>-121.75806743168209</v>
      </c>
      <c r="BQ79" s="42">
        <f t="shared" si="10"/>
        <v>-263.99391653210341</v>
      </c>
      <c r="BR79" s="42">
        <f t="shared" si="9"/>
        <v>-263.99391653210341</v>
      </c>
      <c r="BS79" s="42">
        <f t="shared" si="9"/>
        <v>-43.476218631502434</v>
      </c>
      <c r="BU79" s="42">
        <f t="shared" ref="BU79:BU142" si="16">BG79-AX79</f>
        <v>-59.946948307401044</v>
      </c>
      <c r="CC79" s="119"/>
      <c r="CD79" s="118">
        <f t="shared" ref="CD79:CD142" si="17">IF(BQ79&gt;BR79,BQ79-BR79,BR79-BQ79)</f>
        <v>0</v>
      </c>
    </row>
    <row r="80" spans="1:82" s="1" customFormat="1">
      <c r="A80" s="38" t="s">
        <v>208</v>
      </c>
      <c r="B80" s="38" t="s">
        <v>276</v>
      </c>
      <c r="C80" s="38" t="s">
        <v>210</v>
      </c>
      <c r="D80" s="38">
        <v>48</v>
      </c>
      <c r="E80" s="38">
        <v>1300</v>
      </c>
      <c r="F80" s="38">
        <v>1</v>
      </c>
      <c r="G80" s="38">
        <f t="shared" si="11"/>
        <v>1573</v>
      </c>
      <c r="H80" s="75">
        <f t="shared" si="12"/>
        <v>6.3572790845518119E-4</v>
      </c>
      <c r="I80" s="75">
        <f t="shared" si="13"/>
        <v>5.917159763313609E-7</v>
      </c>
      <c r="J80" s="38">
        <v>0.8</v>
      </c>
      <c r="K80" s="13">
        <v>0.1</v>
      </c>
      <c r="L80" s="40">
        <v>0.5334748155203114</v>
      </c>
      <c r="M80" s="40">
        <v>4.0000000000000001E-3</v>
      </c>
      <c r="N80" s="40">
        <v>0.21</v>
      </c>
      <c r="O80" s="40">
        <v>2E-3</v>
      </c>
      <c r="P80" s="83">
        <v>3</v>
      </c>
      <c r="Q80" s="77"/>
      <c r="R80" s="13">
        <v>0</v>
      </c>
      <c r="S80" s="78">
        <v>9840</v>
      </c>
      <c r="T80" s="78">
        <v>210</v>
      </c>
      <c r="U80" s="13">
        <f t="shared" si="14"/>
        <v>3.9929950984313414</v>
      </c>
      <c r="V80" s="40">
        <f t="shared" si="15"/>
        <v>9.2621951219512208E-3</v>
      </c>
      <c r="X80" s="13">
        <v>65.576750053184142</v>
      </c>
      <c r="Y80" s="40">
        <v>0.39654823281797391</v>
      </c>
      <c r="Z80" s="13">
        <v>14.189617686259846</v>
      </c>
      <c r="AA80" s="13">
        <v>1.4428414101194518</v>
      </c>
      <c r="AB80" s="13">
        <v>5.8507137593918936E-2</v>
      </c>
      <c r="AC80" s="40">
        <v>2.799627891812182</v>
      </c>
      <c r="AD80" s="13"/>
      <c r="AE80" s="13">
        <v>2.2002519808527552</v>
      </c>
      <c r="AF80" s="13">
        <v>2.3015142333362006</v>
      </c>
      <c r="AG80" s="13">
        <v>2.9579120976599973</v>
      </c>
      <c r="AH80" s="40">
        <v>1.25059655707297</v>
      </c>
      <c r="AI80" s="13">
        <v>6.8258327192905446</v>
      </c>
      <c r="AJ80" s="13">
        <v>100</v>
      </c>
      <c r="AL80" s="13">
        <v>1.2913127238458857</v>
      </c>
      <c r="AM80" s="40">
        <v>7.4999999999999997E-2</v>
      </c>
      <c r="AN80" s="13">
        <v>1.1599999999999999</v>
      </c>
      <c r="AO80" s="14">
        <v>1.1666538463827683</v>
      </c>
      <c r="AP80" s="14"/>
      <c r="AQ80" s="13">
        <v>8.2663080775645543</v>
      </c>
      <c r="AR80" s="40">
        <v>-1.0999999999999999E-2</v>
      </c>
      <c r="AS80" s="40">
        <v>0.5334748155203114</v>
      </c>
      <c r="AT80" s="40">
        <v>0.21</v>
      </c>
      <c r="AW80" s="42">
        <f>(12900/((LN(497700/S80))+(0.85*(AN80-1))+3.8))-273</f>
        <v>1368.3170601574539</v>
      </c>
      <c r="AX80" s="42">
        <f>(12900/((LN(497700/S80))+(0.85*(AO80-1))+3.8))-273</f>
        <v>1367.1368087023629</v>
      </c>
      <c r="AY80" s="42">
        <f>(10108/((LN(497700/S80))+(1.16*(AN80-1))+1.48))-273</f>
        <v>1535.5066379195714</v>
      </c>
      <c r="AZ80" s="42">
        <f>(10108/((LN(497700/S80))+(1.16*(AO80-1))+1.48))-273</f>
        <v>1533.0125807487689</v>
      </c>
      <c r="BA80" s="42">
        <f>((LN(S80))-4.29+(1.35*(LN(AQ80))))/0.0056</f>
        <v>1384.9401376680587</v>
      </c>
      <c r="BB80" s="42">
        <f>(4338.8/((4.322*AR80)+6.456-LOG(S80)))-273</f>
        <v>1523.2602518888948</v>
      </c>
      <c r="BC80" s="42">
        <f>((LN(S80))-3.313+(1.35*(LN(AQ80))))/0.0065</f>
        <v>1343.4868878370967</v>
      </c>
      <c r="BD80" s="42">
        <f>(12288/(18.99-(1.069*(LN(AQ80)))-(LN(S80))))-273</f>
        <v>1357.170885830594</v>
      </c>
      <c r="BE80" s="42">
        <f>(11113/(14.297+(0.964*AN80)-(LN(S80))))-273</f>
        <v>1513.3604207951935</v>
      </c>
      <c r="BF80" s="42">
        <f>(11113/(14.297+(0.964*AO80)-(LN(S80))))-273</f>
        <v>1511.5204577160141</v>
      </c>
      <c r="BG80" s="42">
        <f>(5790/(0.96-(1.28*J80)+(12.39*AS80)+(0.83*AT80)+(2.06*J80*AS80)-LOG(S80)))-273</f>
        <v>1332.5573417071851</v>
      </c>
      <c r="BI80" s="42">
        <f t="shared" si="10"/>
        <v>-68.317060157453852</v>
      </c>
      <c r="BJ80" s="42">
        <f t="shared" si="10"/>
        <v>-67.136808702362941</v>
      </c>
      <c r="BK80" s="42">
        <f t="shared" si="10"/>
        <v>-235.5066379195714</v>
      </c>
      <c r="BL80" s="42">
        <f t="shared" ref="BL80:BS120" si="18">$E80-AZ80</f>
        <v>-233.01258074876887</v>
      </c>
      <c r="BM80" s="42">
        <f t="shared" si="18"/>
        <v>-84.940137668058696</v>
      </c>
      <c r="BN80" s="42">
        <f t="shared" si="18"/>
        <v>-223.2602518888948</v>
      </c>
      <c r="BO80" s="42">
        <f t="shared" si="18"/>
        <v>-43.486887837096674</v>
      </c>
      <c r="BP80" s="42">
        <f t="shared" si="18"/>
        <v>-57.170885830593988</v>
      </c>
      <c r="BQ80" s="42">
        <f t="shared" si="18"/>
        <v>-213.36042079519348</v>
      </c>
      <c r="BR80" s="42">
        <f t="shared" si="9"/>
        <v>-211.52045771601411</v>
      </c>
      <c r="BS80" s="42">
        <f t="shared" si="9"/>
        <v>-32.55734170718506</v>
      </c>
      <c r="BU80" s="42">
        <f t="shared" si="16"/>
        <v>-34.579466995177881</v>
      </c>
      <c r="CC80" s="119"/>
      <c r="CD80" s="118">
        <f t="shared" si="17"/>
        <v>1.8399630791793697</v>
      </c>
    </row>
    <row r="81" spans="1:82" s="1" customFormat="1">
      <c r="A81" s="38" t="s">
        <v>208</v>
      </c>
      <c r="B81" s="38" t="s">
        <v>277</v>
      </c>
      <c r="C81" s="38" t="s">
        <v>210</v>
      </c>
      <c r="D81" s="38">
        <v>48</v>
      </c>
      <c r="E81" s="38">
        <v>1300</v>
      </c>
      <c r="F81" s="38">
        <v>1</v>
      </c>
      <c r="G81" s="38">
        <f t="shared" si="11"/>
        <v>1573</v>
      </c>
      <c r="H81" s="75">
        <f t="shared" si="12"/>
        <v>6.3572790845518119E-4</v>
      </c>
      <c r="I81" s="75">
        <f t="shared" si="13"/>
        <v>5.917159763313609E-7</v>
      </c>
      <c r="J81" s="76">
        <v>1</v>
      </c>
      <c r="K81" s="13">
        <v>0.1</v>
      </c>
      <c r="L81" s="40">
        <v>0.57231917441474212</v>
      </c>
      <c r="M81" s="40">
        <v>0.01</v>
      </c>
      <c r="N81" s="40">
        <v>0</v>
      </c>
      <c r="O81" s="40">
        <v>0</v>
      </c>
      <c r="P81" s="83">
        <v>8</v>
      </c>
      <c r="Q81" s="77"/>
      <c r="R81" s="13">
        <v>0</v>
      </c>
      <c r="S81" s="78">
        <v>19140</v>
      </c>
      <c r="T81" s="78">
        <v>1760</v>
      </c>
      <c r="U81" s="13">
        <f t="shared" si="14"/>
        <v>4.2819419334408249</v>
      </c>
      <c r="V81" s="40">
        <f t="shared" si="15"/>
        <v>3.9908045977011496E-2</v>
      </c>
      <c r="X81" s="13">
        <v>57.803932548962415</v>
      </c>
      <c r="Y81" s="40">
        <v>3.3687536387397944E-2</v>
      </c>
      <c r="Z81" s="13">
        <v>16.426422479329535</v>
      </c>
      <c r="AA81" s="13">
        <v>12.882840498854506</v>
      </c>
      <c r="AB81" s="13"/>
      <c r="AC81" s="40">
        <v>0.201940947901108</v>
      </c>
      <c r="AD81" s="13"/>
      <c r="AE81" s="13">
        <v>12.302007487442046</v>
      </c>
      <c r="AF81" s="13">
        <v>0.21699763277734518</v>
      </c>
      <c r="AG81" s="13">
        <v>0.10710317187362151</v>
      </c>
      <c r="AH81" s="40">
        <v>3.1498005001564328E-2</v>
      </c>
      <c r="AI81" s="13">
        <v>0</v>
      </c>
      <c r="AJ81" s="13">
        <v>100.00643030852953</v>
      </c>
      <c r="AL81" s="13">
        <v>0.71917253579260831</v>
      </c>
      <c r="AM81" s="40">
        <v>0.60399999999999998</v>
      </c>
      <c r="AN81" s="14">
        <v>2.6539690439817343</v>
      </c>
      <c r="AO81" s="14">
        <v>2.6539690439817343</v>
      </c>
      <c r="AP81" s="14"/>
      <c r="AQ81" s="13">
        <v>2.6449377057949466</v>
      </c>
      <c r="AR81" s="40">
        <v>0.14799999999999999</v>
      </c>
      <c r="AS81" s="40">
        <v>0.57231917441474212</v>
      </c>
      <c r="AT81" s="40">
        <v>0</v>
      </c>
      <c r="AW81" s="42">
        <f>(12900/((LN(497700/S81))+(0.85*(AN81-1))+3.8))-273</f>
        <v>1251.0857316265385</v>
      </c>
      <c r="AX81" s="42">
        <f>(12900/((LN(497700/S81))+(0.85*(AO81-1))+3.8))-273</f>
        <v>1251.0857316265385</v>
      </c>
      <c r="AY81" s="42">
        <f>(10108/((LN(497700/S81))+(1.16*(AN81-1))+1.48))-273</f>
        <v>1245.4424682881408</v>
      </c>
      <c r="AZ81" s="42">
        <f>(10108/((LN(497700/S81))+(1.16*(AO81-1))+1.48))-273</f>
        <v>1245.4424682881408</v>
      </c>
      <c r="BA81" s="42">
        <f>((LN(S81))-4.29+(1.35*(LN(AQ81))))/0.0056</f>
        <v>1229.0374657192033</v>
      </c>
      <c r="BB81" s="42">
        <f>(4338.8/((4.322*AR81)+6.456-LOG(S81)))-273</f>
        <v>1269.018804101803</v>
      </c>
      <c r="BC81" s="42">
        <f>((LN(S81))-3.313+(1.35*(LN(AQ81))))/0.0065</f>
        <v>1209.1707396965442</v>
      </c>
      <c r="BD81" s="42">
        <f>(12288/(18.99-(1.069*(LN(AQ81)))-(LN(S81))))-273</f>
        <v>1245.7800446630033</v>
      </c>
      <c r="BE81" s="42">
        <f>(11113/(14.297+(0.964*AN81)-(LN(S81))))-273</f>
        <v>1315.5039953809617</v>
      </c>
      <c r="BF81" s="42">
        <f>(11113/(14.297+(0.964*AO81)-(LN(S81))))-273</f>
        <v>1315.5039953809617</v>
      </c>
      <c r="BG81" s="42">
        <f>(5790/(0.96-(1.28*J81)+(12.39*AS81)+(0.83*AT81)+(2.06*J81*AS81)-LOG(S81)))-273</f>
        <v>1305.4867202590522</v>
      </c>
      <c r="BI81" s="42">
        <f t="shared" ref="BI81:BP137" si="19">$E81-AW81</f>
        <v>48.914268373461482</v>
      </c>
      <c r="BJ81" s="42">
        <f t="shared" si="19"/>
        <v>48.914268373461482</v>
      </c>
      <c r="BK81" s="42">
        <f t="shared" si="19"/>
        <v>54.557531711859156</v>
      </c>
      <c r="BL81" s="42">
        <f t="shared" si="18"/>
        <v>54.557531711859156</v>
      </c>
      <c r="BM81" s="42">
        <f t="shared" si="18"/>
        <v>70.962534280796717</v>
      </c>
      <c r="BN81" s="42">
        <f t="shared" si="18"/>
        <v>30.981195898197029</v>
      </c>
      <c r="BO81" s="42">
        <f t="shared" si="18"/>
        <v>90.82926030345584</v>
      </c>
      <c r="BP81" s="42">
        <f t="shared" si="18"/>
        <v>54.219955336996691</v>
      </c>
      <c r="BQ81" s="42">
        <f t="shared" si="18"/>
        <v>-15.503995380961669</v>
      </c>
      <c r="BR81" s="42">
        <f t="shared" si="9"/>
        <v>-15.503995380961669</v>
      </c>
      <c r="BS81" s="42">
        <f t="shared" si="9"/>
        <v>-5.4867202590521629</v>
      </c>
      <c r="BU81" s="42">
        <f t="shared" si="16"/>
        <v>54.400988632513645</v>
      </c>
      <c r="CC81" s="119"/>
      <c r="CD81" s="118">
        <f t="shared" si="17"/>
        <v>0</v>
      </c>
    </row>
    <row r="82" spans="1:82" s="1" customFormat="1">
      <c r="A82" s="38" t="s">
        <v>208</v>
      </c>
      <c r="B82" s="38" t="s">
        <v>278</v>
      </c>
      <c r="C82" s="38" t="s">
        <v>210</v>
      </c>
      <c r="D82" s="38">
        <v>48</v>
      </c>
      <c r="E82" s="38">
        <v>1300</v>
      </c>
      <c r="F82" s="38">
        <v>1</v>
      </c>
      <c r="G82" s="38">
        <f t="shared" si="11"/>
        <v>1573</v>
      </c>
      <c r="H82" s="75">
        <f t="shared" si="12"/>
        <v>6.3572790845518119E-4</v>
      </c>
      <c r="I82" s="75">
        <f t="shared" si="13"/>
        <v>5.917159763313609E-7</v>
      </c>
      <c r="J82" s="76">
        <v>1</v>
      </c>
      <c r="K82" s="13">
        <v>0.1</v>
      </c>
      <c r="L82" s="40">
        <v>0.56918743043538544</v>
      </c>
      <c r="M82" s="40">
        <v>8.9999999999999993E-3</v>
      </c>
      <c r="N82" s="40">
        <v>4.3969430195664197E-2</v>
      </c>
      <c r="O82" s="40">
        <v>0</v>
      </c>
      <c r="P82" s="83">
        <v>8</v>
      </c>
      <c r="Q82" s="77"/>
      <c r="R82" s="13">
        <v>0</v>
      </c>
      <c r="S82" s="78">
        <v>15820</v>
      </c>
      <c r="T82" s="78">
        <v>1750</v>
      </c>
      <c r="U82" s="13">
        <f t="shared" si="14"/>
        <v>4.1992064791616581</v>
      </c>
      <c r="V82" s="40">
        <f t="shared" si="15"/>
        <v>4.8008849557522125E-2</v>
      </c>
      <c r="X82" s="13">
        <v>58.575294621799095</v>
      </c>
      <c r="Y82" s="40">
        <v>3.1208739539562273E-2</v>
      </c>
      <c r="Z82" s="13">
        <v>15.098763550976278</v>
      </c>
      <c r="AA82" s="13">
        <v>13.038391411764021</v>
      </c>
      <c r="AB82" s="13"/>
      <c r="AC82" s="40">
        <v>7.0939419979708818E-2</v>
      </c>
      <c r="AD82" s="13"/>
      <c r="AE82" s="13">
        <v>11.008164283998982</v>
      </c>
      <c r="AF82" s="13">
        <v>0.41067319461214169</v>
      </c>
      <c r="AG82" s="13">
        <v>0.37428489454302655</v>
      </c>
      <c r="AH82" s="40">
        <v>3.2888463075591734E-2</v>
      </c>
      <c r="AI82" s="13">
        <v>1.3632925121540411</v>
      </c>
      <c r="AJ82" s="13">
        <v>100.00390109244246</v>
      </c>
      <c r="AL82" s="13">
        <v>0.71571516861692452</v>
      </c>
      <c r="AM82" s="40">
        <v>0.57699999999999996</v>
      </c>
      <c r="AN82" s="14">
        <v>2.5996683112141112</v>
      </c>
      <c r="AO82" s="14">
        <v>2.5996683112141112</v>
      </c>
      <c r="AP82" s="14"/>
      <c r="AQ82" s="13">
        <v>2.6706198280860036</v>
      </c>
      <c r="AR82" s="40">
        <v>0.14000000000000001</v>
      </c>
      <c r="AS82" s="40">
        <v>0.56918743043538544</v>
      </c>
      <c r="AT82" s="40">
        <v>4.3969430195664197E-2</v>
      </c>
      <c r="AW82" s="42">
        <f>(12900/((LN(497700/S82))+(0.85*(AN82-1))+3.8))-273</f>
        <v>1225.5292478985036</v>
      </c>
      <c r="AX82" s="42">
        <f>(12900/((LN(497700/S82))+(0.85*(AO82-1))+3.8))-273</f>
        <v>1225.5292478985036</v>
      </c>
      <c r="AY82" s="42">
        <f>(10108/((LN(497700/S82))+(1.16*(AN82-1))+1.48))-273</f>
        <v>1216.9022352397919</v>
      </c>
      <c r="AZ82" s="42">
        <f>(10108/((LN(497700/S82))+(1.16*(AO82-1))+1.48))-273</f>
        <v>1216.9022352397919</v>
      </c>
      <c r="BA82" s="42">
        <f>((LN(S82))-4.29+(1.35*(LN(AQ82))))/0.0056</f>
        <v>1197.348131951823</v>
      </c>
      <c r="BB82" s="42">
        <f>(4338.8/((4.322*AR82)+6.456-LOG(S82)))-273</f>
        <v>1243.0697942825282</v>
      </c>
      <c r="BC82" s="42">
        <f>((LN(S82))-3.313+(1.35*(LN(AQ82))))/0.0065</f>
        <v>1181.8691598354169</v>
      </c>
      <c r="BD82" s="42">
        <f>(12288/(18.99-(1.069*(LN(AQ82)))-(LN(S82))))-273</f>
        <v>1212.6944352478977</v>
      </c>
      <c r="BE82" s="42">
        <f>(11113/(14.297+(0.964*AN82)-(LN(S82))))-273</f>
        <v>1284.7406919421207</v>
      </c>
      <c r="BF82" s="42">
        <f>(11113/(14.297+(0.964*AO82)-(LN(S82))))-273</f>
        <v>1284.7406919421207</v>
      </c>
      <c r="BG82" s="42">
        <f>(5790/(0.96-(1.28*J82)+(12.39*AS82)+(0.83*AT82)+(2.06*J82*AS82)-LOG(S82)))-273</f>
        <v>1274.2816739785019</v>
      </c>
      <c r="BI82" s="42">
        <f t="shared" si="19"/>
        <v>74.470752101496373</v>
      </c>
      <c r="BJ82" s="42">
        <f t="shared" si="19"/>
        <v>74.470752101496373</v>
      </c>
      <c r="BK82" s="42">
        <f t="shared" si="19"/>
        <v>83.097764760208065</v>
      </c>
      <c r="BL82" s="42">
        <f t="shared" si="18"/>
        <v>83.097764760208065</v>
      </c>
      <c r="BM82" s="42">
        <f t="shared" si="18"/>
        <v>102.65186804817699</v>
      </c>
      <c r="BN82" s="42">
        <f t="shared" si="18"/>
        <v>56.930205717471836</v>
      </c>
      <c r="BO82" s="42">
        <f t="shared" si="18"/>
        <v>118.13084016458311</v>
      </c>
      <c r="BP82" s="42">
        <f t="shared" si="18"/>
        <v>87.305564752102327</v>
      </c>
      <c r="BQ82" s="42">
        <f t="shared" si="18"/>
        <v>15.259308057879252</v>
      </c>
      <c r="BR82" s="42">
        <f t="shared" si="9"/>
        <v>15.259308057879252</v>
      </c>
      <c r="BS82" s="42">
        <f t="shared" si="9"/>
        <v>25.718326021498115</v>
      </c>
      <c r="BU82" s="42">
        <f t="shared" si="16"/>
        <v>48.752426079998259</v>
      </c>
      <c r="CC82" s="119"/>
      <c r="CD82" s="118">
        <f t="shared" si="17"/>
        <v>0</v>
      </c>
    </row>
    <row r="83" spans="1:82" s="1" customFormat="1">
      <c r="A83" s="38" t="s">
        <v>208</v>
      </c>
      <c r="B83" s="38" t="s">
        <v>279</v>
      </c>
      <c r="C83" s="38" t="s">
        <v>210</v>
      </c>
      <c r="D83" s="38">
        <v>48</v>
      </c>
      <c r="E83" s="38">
        <v>1300</v>
      </c>
      <c r="F83" s="38">
        <v>1</v>
      </c>
      <c r="G83" s="38">
        <f t="shared" si="11"/>
        <v>1573</v>
      </c>
      <c r="H83" s="75">
        <f t="shared" si="12"/>
        <v>6.3572790845518119E-4</v>
      </c>
      <c r="I83" s="75">
        <f t="shared" si="13"/>
        <v>5.917159763313609E-7</v>
      </c>
      <c r="J83" s="76">
        <v>1</v>
      </c>
      <c r="K83" s="13">
        <v>0.1</v>
      </c>
      <c r="L83" s="40">
        <v>0.55983807850869582</v>
      </c>
      <c r="M83" s="40">
        <v>8.9999999999999993E-3</v>
      </c>
      <c r="N83" s="40">
        <v>0.108</v>
      </c>
      <c r="O83" s="40">
        <v>2E-3</v>
      </c>
      <c r="P83" s="83">
        <v>8</v>
      </c>
      <c r="Q83" s="77"/>
      <c r="R83" s="13">
        <v>0</v>
      </c>
      <c r="S83" s="78">
        <v>12670</v>
      </c>
      <c r="T83" s="78">
        <v>1660</v>
      </c>
      <c r="U83" s="13">
        <f t="shared" si="14"/>
        <v>4.1027766148834415</v>
      </c>
      <c r="V83" s="40">
        <f t="shared" si="15"/>
        <v>5.6861878453038667E-2</v>
      </c>
      <c r="X83" s="13">
        <v>60.604133651817229</v>
      </c>
      <c r="Y83" s="40">
        <v>6.3073339973823597E-2</v>
      </c>
      <c r="Z83" s="13">
        <v>14.742865339048599</v>
      </c>
      <c r="AA83" s="13">
        <v>10.364786721953131</v>
      </c>
      <c r="AB83" s="13"/>
      <c r="AC83" s="40">
        <v>4.5493595036157422E-2</v>
      </c>
      <c r="AD83" s="13"/>
      <c r="AE83" s="13">
        <v>8.6328126346705343</v>
      </c>
      <c r="AF83" s="13">
        <v>1.0139448815509913</v>
      </c>
      <c r="AG83" s="13">
        <v>1.0390829944061584</v>
      </c>
      <c r="AH83" s="40">
        <v>3.0068384928637806E-2</v>
      </c>
      <c r="AI83" s="13">
        <v>3.4716226241114647</v>
      </c>
      <c r="AJ83" s="13">
        <v>100.00788416749673</v>
      </c>
      <c r="AL83" s="13">
        <v>0.79737837476115603</v>
      </c>
      <c r="AM83" s="40">
        <v>0.46200000000000002</v>
      </c>
      <c r="AN83" s="14">
        <v>2.1952283279789788</v>
      </c>
      <c r="AO83" s="14">
        <v>2.1952283279789788</v>
      </c>
      <c r="AP83" s="14"/>
      <c r="AQ83" s="13">
        <v>3.2847368923389206</v>
      </c>
      <c r="AR83" s="40">
        <v>0.104</v>
      </c>
      <c r="AS83" s="40">
        <v>0.55983807850869582</v>
      </c>
      <c r="AT83" s="40">
        <v>0.108</v>
      </c>
      <c r="AW83" s="42">
        <f>(12900/((LN(497700/S83))+(0.85*(AN83-1))+3.8))-273</f>
        <v>1247.0246330152781</v>
      </c>
      <c r="AX83" s="42">
        <f>(12900/((LN(497700/S83))+(0.85*(AO83-1))+3.8))-273</f>
        <v>1247.0246330152781</v>
      </c>
      <c r="AY83" s="42">
        <f>(10108/((LN(497700/S83))+(1.16*(AN83-1))+1.48))-273</f>
        <v>1273.2217463449595</v>
      </c>
      <c r="AZ83" s="42">
        <f>(10108/((LN(497700/S83))+(1.16*(AO83-1))+1.48))-273</f>
        <v>1273.2217463449595</v>
      </c>
      <c r="BA83" s="42">
        <f>((LN(S83))-4.29+(1.35*(LN(AQ83))))/0.0056</f>
        <v>1207.5944861898479</v>
      </c>
      <c r="BB83" s="42">
        <f>(4338.8/((4.322*AR83)+6.456-LOG(S83)))-273</f>
        <v>1275.0723498825616</v>
      </c>
      <c r="BC83" s="42">
        <f>((LN(S83))-3.313+(1.35*(LN(AQ83))))/0.0065</f>
        <v>1190.6967881020228</v>
      </c>
      <c r="BD83" s="42">
        <f>(12288/(18.99-(1.069*(LN(AQ83)))-(LN(S83))))-273</f>
        <v>1212.5542184760995</v>
      </c>
      <c r="BE83" s="42">
        <f>(11113/(14.297+(0.964*AN83)-(LN(S83))))-273</f>
        <v>1322.272530399438</v>
      </c>
      <c r="BF83" s="42">
        <f>(11113/(14.297+(0.964*AO83)-(LN(S83))))-273</f>
        <v>1322.272530399438</v>
      </c>
      <c r="BG83" s="42">
        <f>(5790/(0.96-(1.28*J83)+(12.39*AS83)+(0.83*AT83)+(2.06*J83*AS83)-LOG(S83)))-273</f>
        <v>1268.3186728923224</v>
      </c>
      <c r="BI83" s="42">
        <f t="shared" si="19"/>
        <v>52.975366984721859</v>
      </c>
      <c r="BJ83" s="42">
        <f t="shared" si="19"/>
        <v>52.975366984721859</v>
      </c>
      <c r="BK83" s="42">
        <f t="shared" si="19"/>
        <v>26.778253655040544</v>
      </c>
      <c r="BL83" s="42">
        <f t="shared" si="18"/>
        <v>26.778253655040544</v>
      </c>
      <c r="BM83" s="42">
        <f t="shared" si="18"/>
        <v>92.405513810152115</v>
      </c>
      <c r="BN83" s="42">
        <f t="shared" si="18"/>
        <v>24.927650117438361</v>
      </c>
      <c r="BO83" s="42">
        <f t="shared" si="18"/>
        <v>109.30321189797723</v>
      </c>
      <c r="BP83" s="42">
        <f t="shared" si="18"/>
        <v>87.44578152390045</v>
      </c>
      <c r="BQ83" s="42">
        <f t="shared" si="18"/>
        <v>-22.272530399437983</v>
      </c>
      <c r="BR83" s="42">
        <f t="shared" si="9"/>
        <v>-22.272530399437983</v>
      </c>
      <c r="BS83" s="42">
        <f t="shared" si="9"/>
        <v>31.681327107677589</v>
      </c>
      <c r="BU83" s="42">
        <f t="shared" si="16"/>
        <v>21.29403987704427</v>
      </c>
      <c r="CC83" s="119"/>
      <c r="CD83" s="118">
        <f t="shared" si="17"/>
        <v>0</v>
      </c>
    </row>
    <row r="84" spans="1:82" s="1" customFormat="1">
      <c r="A84" s="38" t="s">
        <v>208</v>
      </c>
      <c r="B84" s="38" t="s">
        <v>280</v>
      </c>
      <c r="C84" s="38" t="s">
        <v>210</v>
      </c>
      <c r="D84" s="38">
        <v>48</v>
      </c>
      <c r="E84" s="38">
        <v>1300</v>
      </c>
      <c r="F84" s="38">
        <v>1</v>
      </c>
      <c r="G84" s="38">
        <f t="shared" si="11"/>
        <v>1573</v>
      </c>
      <c r="H84" s="75">
        <f t="shared" si="12"/>
        <v>6.3572790845518119E-4</v>
      </c>
      <c r="I84" s="75">
        <f t="shared" si="13"/>
        <v>5.917159763313609E-7</v>
      </c>
      <c r="J84" s="76">
        <v>1</v>
      </c>
      <c r="K84" s="13">
        <v>0.1</v>
      </c>
      <c r="L84" s="40">
        <v>0.55254764404972578</v>
      </c>
      <c r="M84" s="40">
        <v>7.0000000000000001E-3</v>
      </c>
      <c r="N84" s="40">
        <v>0.19500000000000001</v>
      </c>
      <c r="O84" s="40">
        <v>3.0000000000000001E-3</v>
      </c>
      <c r="P84" s="83">
        <v>8</v>
      </c>
      <c r="Q84" s="77"/>
      <c r="R84" s="13">
        <v>0</v>
      </c>
      <c r="S84" s="78">
        <v>10520</v>
      </c>
      <c r="T84" s="78">
        <v>1070</v>
      </c>
      <c r="U84" s="13">
        <f t="shared" si="14"/>
        <v>4.0220157398177205</v>
      </c>
      <c r="V84" s="40">
        <f t="shared" si="15"/>
        <v>4.4142585551330799E-2</v>
      </c>
      <c r="X84" s="13">
        <v>60.634964347566516</v>
      </c>
      <c r="Y84" s="40">
        <v>2.632089242565323E-2</v>
      </c>
      <c r="Z84" s="13">
        <v>15.64857465983552</v>
      </c>
      <c r="AA84" s="13">
        <v>7.1482069338834782</v>
      </c>
      <c r="AB84" s="13"/>
      <c r="AC84" s="40">
        <v>4.8360089203157562E-2</v>
      </c>
      <c r="AD84" s="13"/>
      <c r="AE84" s="13">
        <v>6.162929212443248</v>
      </c>
      <c r="AF84" s="13">
        <v>1.7989810258317247</v>
      </c>
      <c r="AG84" s="13">
        <v>1.9452179004698873</v>
      </c>
      <c r="AH84" s="40">
        <v>2.7008155748850779E-2</v>
      </c>
      <c r="AI84" s="13">
        <v>6.5621391039725951</v>
      </c>
      <c r="AJ84" s="13">
        <v>100.00270232138061</v>
      </c>
      <c r="AL84" s="13">
        <v>0.96176619967522836</v>
      </c>
      <c r="AM84" s="40">
        <v>0.28699999999999998</v>
      </c>
      <c r="AN84" s="14">
        <v>1.7557609229029651</v>
      </c>
      <c r="AO84" s="14">
        <v>1.7557609229029651</v>
      </c>
      <c r="AP84" s="14"/>
      <c r="AQ84" s="13">
        <v>4.3529855638017514</v>
      </c>
      <c r="AR84" s="40">
        <v>5.2999999999999999E-2</v>
      </c>
      <c r="AS84" s="40">
        <v>0.55254764404972578</v>
      </c>
      <c r="AT84" s="40">
        <v>0.19500000000000001</v>
      </c>
      <c r="AW84" s="42">
        <f>(12900/((LN(497700/S84))+(0.85*(AN84-1))+3.8))-273</f>
        <v>1281.3824067574171</v>
      </c>
      <c r="AX84" s="42">
        <f>(12900/((LN(497700/S84))+(0.85*(AO84-1))+3.8))-273</f>
        <v>1281.3824067574171</v>
      </c>
      <c r="AY84" s="42">
        <f>(10108/((LN(497700/S84))+(1.16*(AN84-1))+1.48))-273</f>
        <v>1353.8060690050334</v>
      </c>
      <c r="AZ84" s="42">
        <f>(10108/((LN(497700/S84))+(1.16*(AO84-1))+1.48))-273</f>
        <v>1353.8060690050334</v>
      </c>
      <c r="BA84" s="42">
        <f>((LN(S84))-4.29+(1.35*(LN(AQ84))))/0.0056</f>
        <v>1242.2673417218218</v>
      </c>
      <c r="BB84" s="42">
        <f>(4338.8/((4.322*AR84)+6.456-LOG(S84)))-273</f>
        <v>1356.2595242656134</v>
      </c>
      <c r="BC84" s="42">
        <f>((LN(S84))-3.313+(1.35*(LN(AQ84))))/0.0065</f>
        <v>1220.5687867141846</v>
      </c>
      <c r="BD84" s="42">
        <f>(12288/(18.99-(1.069*(LN(AQ84)))-(LN(S84))))-273</f>
        <v>1233.5072777787575</v>
      </c>
      <c r="BE84" s="42">
        <f>(11113/(14.297+(0.964*AN84)-(LN(S84))))-273</f>
        <v>1378.6262013550224</v>
      </c>
      <c r="BF84" s="42">
        <f>(11113/(14.297+(0.964*AO84)-(LN(S84))))-273</f>
        <v>1378.6262013550224</v>
      </c>
      <c r="BG84" s="42">
        <f>(5790/(0.96-(1.28*J84)+(12.39*AS84)+(0.83*AT84)+(2.06*J84*AS84)-LOG(S84)))-273</f>
        <v>1249.0229158244758</v>
      </c>
      <c r="BI84" s="42">
        <f t="shared" si="19"/>
        <v>18.617593242582871</v>
      </c>
      <c r="BJ84" s="42">
        <f t="shared" si="19"/>
        <v>18.617593242582871</v>
      </c>
      <c r="BK84" s="42">
        <f t="shared" si="19"/>
        <v>-53.806069005033351</v>
      </c>
      <c r="BL84" s="42">
        <f t="shared" si="18"/>
        <v>-53.806069005033351</v>
      </c>
      <c r="BM84" s="42">
        <f t="shared" si="18"/>
        <v>57.732658278178178</v>
      </c>
      <c r="BN84" s="42">
        <f t="shared" si="18"/>
        <v>-56.259524265613436</v>
      </c>
      <c r="BO84" s="42">
        <f t="shared" si="18"/>
        <v>79.431213285815375</v>
      </c>
      <c r="BP84" s="42">
        <f t="shared" si="18"/>
        <v>66.492722221242502</v>
      </c>
      <c r="BQ84" s="42">
        <f t="shared" si="18"/>
        <v>-78.626201355022431</v>
      </c>
      <c r="BR84" s="42">
        <f t="shared" si="9"/>
        <v>-78.626201355022431</v>
      </c>
      <c r="BS84" s="42">
        <f t="shared" si="9"/>
        <v>50.977084175524169</v>
      </c>
      <c r="BU84" s="42">
        <f t="shared" si="16"/>
        <v>-32.359490932941299</v>
      </c>
      <c r="CC84" s="119"/>
      <c r="CD84" s="118">
        <f t="shared" si="17"/>
        <v>0</v>
      </c>
    </row>
    <row r="85" spans="1:82" s="1" customFormat="1">
      <c r="A85" s="38" t="s">
        <v>208</v>
      </c>
      <c r="B85" s="38" t="s">
        <v>281</v>
      </c>
      <c r="C85" s="38" t="s">
        <v>210</v>
      </c>
      <c r="D85" s="38">
        <v>48</v>
      </c>
      <c r="E85" s="38">
        <v>1300</v>
      </c>
      <c r="F85" s="38">
        <v>1</v>
      </c>
      <c r="G85" s="38">
        <f t="shared" si="11"/>
        <v>1573</v>
      </c>
      <c r="H85" s="75">
        <f t="shared" si="12"/>
        <v>6.3572790845518119E-4</v>
      </c>
      <c r="I85" s="75">
        <f t="shared" si="13"/>
        <v>5.917159763313609E-7</v>
      </c>
      <c r="J85" s="76">
        <v>1</v>
      </c>
      <c r="K85" s="13">
        <v>0.1</v>
      </c>
      <c r="L85" s="40">
        <v>0.53230283129807898</v>
      </c>
      <c r="M85" s="40">
        <v>0.01</v>
      </c>
      <c r="N85" s="40">
        <v>0.285922213386121</v>
      </c>
      <c r="O85" s="40">
        <v>4.0000000000000001E-3</v>
      </c>
      <c r="P85" s="83">
        <v>8</v>
      </c>
      <c r="Q85" s="77"/>
      <c r="R85" s="13">
        <v>0</v>
      </c>
      <c r="S85" s="78">
        <v>5540</v>
      </c>
      <c r="T85" s="78">
        <v>730</v>
      </c>
      <c r="U85" s="13">
        <f t="shared" si="14"/>
        <v>3.7435097647284299</v>
      </c>
      <c r="V85" s="40">
        <f t="shared" si="15"/>
        <v>5.7187725631768958E-2</v>
      </c>
      <c r="X85" s="13">
        <v>66.402444875204452</v>
      </c>
      <c r="Y85" s="40">
        <v>4.3553770022869788E-2</v>
      </c>
      <c r="Z85" s="13">
        <v>12.167709943104908</v>
      </c>
      <c r="AA85" s="13">
        <v>3.5085507982716289</v>
      </c>
      <c r="AB85" s="13"/>
      <c r="AC85" s="40">
        <v>4.3731004121904449E-2</v>
      </c>
      <c r="AD85" s="13"/>
      <c r="AE85" s="13">
        <v>2.3112584587692186</v>
      </c>
      <c r="AF85" s="13">
        <v>2.4520514693820501</v>
      </c>
      <c r="AG85" s="13">
        <v>2.7979480606425593</v>
      </c>
      <c r="AH85" s="40">
        <v>2.8489770062290434E-2</v>
      </c>
      <c r="AI85" s="13">
        <v>10.249714908807942</v>
      </c>
      <c r="AJ85" s="13">
        <v>100.00545305838983</v>
      </c>
      <c r="AL85" s="13">
        <v>1.0801480871102866</v>
      </c>
      <c r="AM85" s="40">
        <v>0.125</v>
      </c>
      <c r="AN85" s="14">
        <v>1.3505404386182613</v>
      </c>
      <c r="AO85" s="14">
        <v>1.3505404386182613</v>
      </c>
      <c r="AP85" s="14"/>
      <c r="AQ85" s="13">
        <v>7.3844358886823045</v>
      </c>
      <c r="AR85" s="40">
        <v>1.4E-2</v>
      </c>
      <c r="AS85" s="40">
        <v>0.53230283129807898</v>
      </c>
      <c r="AT85" s="40">
        <v>0.285922213386121</v>
      </c>
      <c r="AW85" s="42">
        <f>(12900/((LN(497700/S85))+(0.85*(AN85-1))+3.8))-273</f>
        <v>1227.7045706869758</v>
      </c>
      <c r="AX85" s="42">
        <f>(12900/((LN(497700/S85))+(0.85*(AO85-1))+3.8))-273</f>
        <v>1227.7045706869758</v>
      </c>
      <c r="AY85" s="42">
        <f>(10108/((LN(497700/S85))+(1.16*(AN85-1))+1.48))-273</f>
        <v>1310.1771250598918</v>
      </c>
      <c r="AZ85" s="42">
        <f>(10108/((LN(497700/S85))+(1.16*(AO85-1))+1.48))-273</f>
        <v>1310.1771250598918</v>
      </c>
      <c r="BA85" s="42">
        <f>((LN(S85))-4.29+(1.35*(LN(AQ85))))/0.0056</f>
        <v>1255.1616769912071</v>
      </c>
      <c r="BB85" s="42">
        <f>(4338.8/((4.322*AR85)+6.456-LOG(S85)))-273</f>
        <v>1291.6602095926271</v>
      </c>
      <c r="BC85" s="42">
        <f>((LN(S85))-3.313+(1.35*(LN(AQ85))))/0.0065</f>
        <v>1231.6777524847321</v>
      </c>
      <c r="BD85" s="42">
        <f>(12288/(18.99-(1.069*(LN(AQ85)))-(LN(S85))))-273</f>
        <v>1219.5447733054266</v>
      </c>
      <c r="BE85" s="42">
        <f>(11113/(14.297+(0.964*AN85)-(LN(S85))))-273</f>
        <v>1319.3094127688196</v>
      </c>
      <c r="BF85" s="42">
        <f>(11113/(14.297+(0.964*AO85)-(LN(S85))))-273</f>
        <v>1319.3094127688196</v>
      </c>
      <c r="BG85" s="42">
        <f>(5790/(0.96-(1.28*J85)+(12.39*AS85)+(0.83*AT85)+(2.06*J85*AS85)-LOG(S85)))-273</f>
        <v>1224.8341222981278</v>
      </c>
      <c r="BI85" s="42">
        <f t="shared" si="19"/>
        <v>72.295429313024215</v>
      </c>
      <c r="BJ85" s="42">
        <f t="shared" si="19"/>
        <v>72.295429313024215</v>
      </c>
      <c r="BK85" s="42">
        <f t="shared" si="19"/>
        <v>-10.17712505989175</v>
      </c>
      <c r="BL85" s="42">
        <f t="shared" si="18"/>
        <v>-10.17712505989175</v>
      </c>
      <c r="BM85" s="42">
        <f t="shared" si="18"/>
        <v>44.838323008792941</v>
      </c>
      <c r="BN85" s="42">
        <f t="shared" si="18"/>
        <v>8.3397904073729023</v>
      </c>
      <c r="BO85" s="42">
        <f t="shared" si="18"/>
        <v>68.322247515267918</v>
      </c>
      <c r="BP85" s="42">
        <f t="shared" si="18"/>
        <v>80.455226694573412</v>
      </c>
      <c r="BQ85" s="42">
        <f t="shared" si="18"/>
        <v>-19.309412768819584</v>
      </c>
      <c r="BR85" s="42">
        <f t="shared" si="9"/>
        <v>-19.309412768819584</v>
      </c>
      <c r="BS85" s="42">
        <f t="shared" si="9"/>
        <v>75.165877701872205</v>
      </c>
      <c r="BU85" s="42">
        <f t="shared" si="16"/>
        <v>-2.8704483888479899</v>
      </c>
      <c r="CC85" s="119"/>
      <c r="CD85" s="118">
        <f t="shared" si="17"/>
        <v>0</v>
      </c>
    </row>
    <row r="86" spans="1:82" s="1" customFormat="1">
      <c r="A86" s="38" t="s">
        <v>208</v>
      </c>
      <c r="B86" s="38" t="s">
        <v>282</v>
      </c>
      <c r="C86" s="38" t="s">
        <v>210</v>
      </c>
      <c r="D86" s="38">
        <v>48</v>
      </c>
      <c r="E86" s="38">
        <v>1300</v>
      </c>
      <c r="F86" s="38">
        <v>1</v>
      </c>
      <c r="G86" s="38">
        <f t="shared" si="11"/>
        <v>1573</v>
      </c>
      <c r="H86" s="75">
        <f t="shared" si="12"/>
        <v>6.3572790845518119E-4</v>
      </c>
      <c r="I86" s="75">
        <f t="shared" si="13"/>
        <v>5.917159763313609E-7</v>
      </c>
      <c r="J86" s="76">
        <v>1</v>
      </c>
      <c r="K86" s="13">
        <v>0.1</v>
      </c>
      <c r="L86" s="40">
        <v>0.52862543969360631</v>
      </c>
      <c r="M86" s="40">
        <v>0.01</v>
      </c>
      <c r="N86" s="40">
        <v>0.32700000000000001</v>
      </c>
      <c r="O86" s="40">
        <v>4.0000000000000001E-3</v>
      </c>
      <c r="P86" s="83">
        <v>6</v>
      </c>
      <c r="Q86" s="77"/>
      <c r="R86" s="13">
        <v>0</v>
      </c>
      <c r="S86" s="78">
        <v>5000</v>
      </c>
      <c r="T86" s="78">
        <v>600</v>
      </c>
      <c r="U86" s="13">
        <f t="shared" si="14"/>
        <v>3.6989700043360187</v>
      </c>
      <c r="V86" s="40">
        <f t="shared" si="15"/>
        <v>5.2079999999999994E-2</v>
      </c>
      <c r="X86" s="13">
        <v>67.095337073153914</v>
      </c>
      <c r="Y86" s="40">
        <v>3.868759398083494E-2</v>
      </c>
      <c r="Z86" s="13">
        <v>11.227037554613606</v>
      </c>
      <c r="AA86" s="13">
        <v>1.5869615223638256</v>
      </c>
      <c r="AB86" s="13"/>
      <c r="AC86" s="40">
        <v>4.2074161324655676E-2</v>
      </c>
      <c r="AD86" s="13"/>
      <c r="AE86" s="13">
        <v>1.1439609446104171</v>
      </c>
      <c r="AF86" s="13">
        <v>3.6073361778291053</v>
      </c>
      <c r="AG86" s="13">
        <v>3.1372211386486342</v>
      </c>
      <c r="AH86" s="40">
        <v>2.4250020224148645E-2</v>
      </c>
      <c r="AI86" s="13">
        <v>12.097133813250858</v>
      </c>
      <c r="AJ86" s="13">
        <v>99.999999999999986</v>
      </c>
      <c r="AL86" s="13">
        <v>0.98394386616147322</v>
      </c>
      <c r="AM86" s="40">
        <v>6.5000000000000002E-2</v>
      </c>
      <c r="AN86" s="14">
        <v>1.4389977722915073</v>
      </c>
      <c r="AO86" s="14">
        <v>1.4389977722915073</v>
      </c>
      <c r="AP86" s="14"/>
      <c r="AQ86" s="13">
        <v>9.5281614377641279</v>
      </c>
      <c r="AR86" s="40">
        <v>5.0000000000000001E-3</v>
      </c>
      <c r="AS86" s="40">
        <v>0.52862543969360631</v>
      </c>
      <c r="AT86" s="40">
        <v>0.32700000000000001</v>
      </c>
      <c r="AW86" s="42">
        <f>(12900/((LN(497700/S86))+(0.85*(AN86-1))+3.8))-273</f>
        <v>1197.3020057968354</v>
      </c>
      <c r="AX86" s="42">
        <f>(12900/((LN(497700/S86))+(0.85*(AO86-1))+3.8))-273</f>
        <v>1197.3020057968354</v>
      </c>
      <c r="AY86" s="42">
        <f>(10108/((LN(497700/S86))+(1.16*(AN86-1))+1.48))-273</f>
        <v>1260.8864029392919</v>
      </c>
      <c r="AZ86" s="42">
        <f>(10108/((LN(497700/S86))+(1.16*(AO86-1))+1.48))-273</f>
        <v>1260.8864029392919</v>
      </c>
      <c r="BA86" s="42">
        <f>((LN(S86))-4.29+(1.35*(LN(AQ86))))/0.0056</f>
        <v>1298.2916228986837</v>
      </c>
      <c r="BB86" s="42">
        <f>(4338.8/((4.322*AR86)+6.456-LOG(S86)))-273</f>
        <v>1288.4833180155115</v>
      </c>
      <c r="BC86" s="42">
        <f>((LN(S86))-3.313+(1.35*(LN(AQ86))))/0.0065</f>
        <v>1268.8358597280967</v>
      </c>
      <c r="BD86" s="42">
        <f>(12288/(18.99-(1.069*(LN(AQ86)))-(LN(S86))))-273</f>
        <v>1250.9963077262573</v>
      </c>
      <c r="BE86" s="42">
        <f>(11113/(14.297+(0.964*AN86)-(LN(S86))))-273</f>
        <v>1277.578899812265</v>
      </c>
      <c r="BF86" s="42">
        <f>(11113/(14.297+(0.964*AO86)-(LN(S86))))-273</f>
        <v>1277.578899812265</v>
      </c>
      <c r="BG86" s="42">
        <f>(5790/(0.96-(1.28*J86)+(12.39*AS86)+(0.83*AT86)+(2.06*J86*AS86)-LOG(S86)))-273</f>
        <v>1215.0196686737791</v>
      </c>
      <c r="BI86" s="42">
        <f t="shared" si="19"/>
        <v>102.69799420316463</v>
      </c>
      <c r="BJ86" s="42">
        <f t="shared" si="19"/>
        <v>102.69799420316463</v>
      </c>
      <c r="BK86" s="42">
        <f t="shared" si="19"/>
        <v>39.113597060708116</v>
      </c>
      <c r="BL86" s="42">
        <f t="shared" si="18"/>
        <v>39.113597060708116</v>
      </c>
      <c r="BM86" s="42">
        <f t="shared" si="18"/>
        <v>1.7083771013162732</v>
      </c>
      <c r="BN86" s="42">
        <f t="shared" si="18"/>
        <v>11.516681984488514</v>
      </c>
      <c r="BO86" s="42">
        <f t="shared" si="18"/>
        <v>31.164140271903307</v>
      </c>
      <c r="BP86" s="42">
        <f t="shared" si="18"/>
        <v>49.003692273742672</v>
      </c>
      <c r="BQ86" s="42">
        <f t="shared" si="18"/>
        <v>22.421100187734964</v>
      </c>
      <c r="BR86" s="42">
        <f t="shared" si="9"/>
        <v>22.421100187734964</v>
      </c>
      <c r="BS86" s="42">
        <f t="shared" si="9"/>
        <v>84.980331326220949</v>
      </c>
      <c r="BU86" s="42">
        <f t="shared" si="16"/>
        <v>17.717662876943677</v>
      </c>
      <c r="CC86" s="119"/>
      <c r="CD86" s="118">
        <f t="shared" si="17"/>
        <v>0</v>
      </c>
    </row>
    <row r="87" spans="1:82" s="1" customFormat="1">
      <c r="A87" s="38" t="s">
        <v>208</v>
      </c>
      <c r="B87" s="38" t="s">
        <v>283</v>
      </c>
      <c r="C87" s="38" t="s">
        <v>210</v>
      </c>
      <c r="D87" s="38">
        <v>48</v>
      </c>
      <c r="E87" s="38">
        <v>1300</v>
      </c>
      <c r="F87" s="38">
        <v>1</v>
      </c>
      <c r="G87" s="38">
        <f t="shared" si="11"/>
        <v>1573</v>
      </c>
      <c r="H87" s="75">
        <f t="shared" si="12"/>
        <v>6.3572790845518119E-4</v>
      </c>
      <c r="I87" s="75">
        <f t="shared" si="13"/>
        <v>5.917159763313609E-7</v>
      </c>
      <c r="J87" s="76">
        <v>1</v>
      </c>
      <c r="K87" s="13">
        <v>0.1</v>
      </c>
      <c r="L87" s="40">
        <v>0.52246188021596196</v>
      </c>
      <c r="M87" s="40">
        <v>7.0000000000000001E-3</v>
      </c>
      <c r="N87" s="40">
        <v>0.35499999999999998</v>
      </c>
      <c r="O87" s="40">
        <v>4.0000000000000001E-3</v>
      </c>
      <c r="P87" s="83">
        <v>8</v>
      </c>
      <c r="Q87" s="77"/>
      <c r="R87" s="13">
        <v>0</v>
      </c>
      <c r="S87" s="78">
        <v>4450</v>
      </c>
      <c r="T87" s="78">
        <v>620.00354831505626</v>
      </c>
      <c r="U87" s="13">
        <f t="shared" si="14"/>
        <v>3.6483600109809315</v>
      </c>
      <c r="V87" s="40">
        <f t="shared" si="15"/>
        <v>6.046776179072684E-2</v>
      </c>
      <c r="X87" s="13">
        <v>67.778614703587976</v>
      </c>
      <c r="Y87" s="40">
        <v>4.0386334626112241E-2</v>
      </c>
      <c r="Z87" s="13">
        <v>11.40242308961219</v>
      </c>
      <c r="AA87" s="13">
        <v>0.49684906738280604</v>
      </c>
      <c r="AB87" s="13"/>
      <c r="AC87" s="40">
        <v>6.1670117025234304E-2</v>
      </c>
      <c r="AD87" s="13"/>
      <c r="AE87" s="13">
        <v>0.30197236297450597</v>
      </c>
      <c r="AF87" s="13">
        <v>3.0381697368039902</v>
      </c>
      <c r="AG87" s="13">
        <v>3.5208548727544997</v>
      </c>
      <c r="AH87" s="40">
        <v>2.403319286976285E-2</v>
      </c>
      <c r="AI87" s="13">
        <v>13.339721540088032</v>
      </c>
      <c r="AJ87" s="13">
        <v>100.00469501772511</v>
      </c>
      <c r="AL87" s="13">
        <v>1.2184362698673064</v>
      </c>
      <c r="AM87" s="40">
        <v>8.1000000000000003E-2</v>
      </c>
      <c r="AN87" s="14">
        <v>1.1232926434877832</v>
      </c>
      <c r="AO87" s="14">
        <v>1.1232926434877832</v>
      </c>
      <c r="AP87" s="14"/>
      <c r="AQ87" s="13">
        <v>13.942820326827443</v>
      </c>
      <c r="AR87" s="40">
        <v>3.0000000000000001E-3</v>
      </c>
      <c r="AS87" s="40">
        <v>0.52246188021596196</v>
      </c>
      <c r="AT87" s="40">
        <v>0.35499999999999998</v>
      </c>
      <c r="AW87" s="42">
        <f>(12900/((LN(497700/S87))+(0.85*(AN87-1))+3.8))-273</f>
        <v>1223.1912994901813</v>
      </c>
      <c r="AX87" s="42">
        <f>(12900/((LN(497700/S87))+(0.85*(AO87-1))+3.8))-273</f>
        <v>1223.1912994901813</v>
      </c>
      <c r="AY87" s="42">
        <f>(10108/((LN(497700/S87))+(1.16*(AN87-1))+1.48))-273</f>
        <v>1321.2933871001196</v>
      </c>
      <c r="AZ87" s="42">
        <f>(10108/((LN(497700/S87))+(1.16*(AO87-1))+1.48))-273</f>
        <v>1321.2933871001196</v>
      </c>
      <c r="BA87" s="42">
        <f>((LN(S87))-4.29+(1.35*(LN(AQ87))))/0.0056</f>
        <v>1369.2610223892518</v>
      </c>
      <c r="BB87" s="42">
        <f>(4338.8/((4.322*AR87)+6.456-LOG(S87)))-273</f>
        <v>1265.2510059510009</v>
      </c>
      <c r="BC87" s="42">
        <f>((LN(S87))-3.313+(1.35*(LN(AQ87))))/0.0065</f>
        <v>1329.978726981509</v>
      </c>
      <c r="BD87" s="42">
        <f>(12288/(18.99-(1.069*(LN(AQ87)))-(LN(S87))))-273</f>
        <v>1307.9456207097337</v>
      </c>
      <c r="BE87" s="42">
        <f>(11113/(14.297+(0.964*AN87)-(LN(S87))))-273</f>
        <v>1319.3040443614666</v>
      </c>
      <c r="BF87" s="42">
        <f>(11113/(14.297+(0.964*AO87)-(LN(S87))))-273</f>
        <v>1319.3040443614666</v>
      </c>
      <c r="BG87" s="42">
        <f>(5790/(0.96-(1.28*J87)+(12.39*AS87)+(0.83*AT87)+(2.06*J87*AS87)-LOG(S87)))-273</f>
        <v>1220.8604047410684</v>
      </c>
      <c r="BI87" s="42">
        <f t="shared" si="19"/>
        <v>76.808700509818664</v>
      </c>
      <c r="BJ87" s="42">
        <f t="shared" si="19"/>
        <v>76.808700509818664</v>
      </c>
      <c r="BK87" s="42">
        <f t="shared" si="19"/>
        <v>-21.293387100119617</v>
      </c>
      <c r="BL87" s="42">
        <f t="shared" si="18"/>
        <v>-21.293387100119617</v>
      </c>
      <c r="BM87" s="42">
        <f t="shared" si="18"/>
        <v>-69.261022389251821</v>
      </c>
      <c r="BN87" s="42">
        <f t="shared" si="18"/>
        <v>34.748994048999066</v>
      </c>
      <c r="BO87" s="42">
        <f t="shared" si="18"/>
        <v>-29.978726981508999</v>
      </c>
      <c r="BP87" s="42">
        <f t="shared" si="18"/>
        <v>-7.9456207097337028</v>
      </c>
      <c r="BQ87" s="42">
        <f t="shared" si="18"/>
        <v>-19.304044361466595</v>
      </c>
      <c r="BR87" s="42">
        <f t="shared" si="9"/>
        <v>-19.304044361466595</v>
      </c>
      <c r="BS87" s="42">
        <f t="shared" si="9"/>
        <v>79.139595258931649</v>
      </c>
      <c r="BU87" s="42">
        <f t="shared" si="16"/>
        <v>-2.3308947491129857</v>
      </c>
      <c r="CC87" s="119"/>
      <c r="CD87" s="118">
        <f t="shared" si="17"/>
        <v>0</v>
      </c>
    </row>
    <row r="88" spans="1:82" s="1" customFormat="1" ht="18">
      <c r="A88" s="38" t="s">
        <v>208</v>
      </c>
      <c r="B88" s="38" t="s">
        <v>284</v>
      </c>
      <c r="C88" s="38" t="s">
        <v>210</v>
      </c>
      <c r="D88" s="38">
        <v>48</v>
      </c>
      <c r="E88" s="38">
        <v>1300</v>
      </c>
      <c r="F88" s="38">
        <v>1</v>
      </c>
      <c r="G88" s="38">
        <f t="shared" si="11"/>
        <v>1573</v>
      </c>
      <c r="H88" s="75">
        <f t="shared" si="12"/>
        <v>6.3572790845518119E-4</v>
      </c>
      <c r="I88" s="75">
        <f t="shared" si="13"/>
        <v>5.917159763313609E-7</v>
      </c>
      <c r="J88" s="76">
        <v>1</v>
      </c>
      <c r="K88" s="13">
        <v>0.1</v>
      </c>
      <c r="L88" s="84">
        <v>0.56998191437102907</v>
      </c>
      <c r="M88" s="40">
        <v>1.2722583526935102E-2</v>
      </c>
      <c r="N88" s="85">
        <v>0.15316660090363807</v>
      </c>
      <c r="O88" s="40">
        <v>7.0508392256778054E-4</v>
      </c>
      <c r="P88" s="13">
        <v>-1.3</v>
      </c>
      <c r="Q88" s="77">
        <v>6.0008042119982408</v>
      </c>
      <c r="R88" s="13">
        <v>0</v>
      </c>
      <c r="S88" s="86">
        <v>16780</v>
      </c>
      <c r="T88" s="86">
        <v>1090</v>
      </c>
      <c r="U88" s="13">
        <f t="shared" si="14"/>
        <v>4.2247919564926812</v>
      </c>
      <c r="V88" s="40">
        <f t="shared" si="15"/>
        <v>2.8191895113230038E-2</v>
      </c>
      <c r="X88" s="13">
        <v>57.791154343730177</v>
      </c>
      <c r="Y88" s="40">
        <v>3.2174057332253952E-2</v>
      </c>
      <c r="Z88" s="13">
        <v>16.355475279658886</v>
      </c>
      <c r="AA88" s="13">
        <v>12.205684899614281</v>
      </c>
      <c r="AB88" s="79"/>
      <c r="AC88" s="40">
        <v>8.229491348626676E-2</v>
      </c>
      <c r="AD88" s="85"/>
      <c r="AE88" s="13">
        <v>11.067762296885729</v>
      </c>
      <c r="AF88" s="13">
        <v>0.55557146084968489</v>
      </c>
      <c r="AG88" s="13">
        <v>0.52839522691200003</v>
      </c>
      <c r="AH88" s="40">
        <v>3.7277329851711491E-2</v>
      </c>
      <c r="AI88" s="13">
        <v>5.34</v>
      </c>
      <c r="AJ88" s="13">
        <v>103.99578980832099</v>
      </c>
      <c r="AL88" s="13">
        <v>0.75686155067477157</v>
      </c>
      <c r="AM88" s="40">
        <v>0.52500000000000002</v>
      </c>
      <c r="AN88" s="13">
        <v>2.48</v>
      </c>
      <c r="AO88" s="14">
        <v>2.4919450761428426</v>
      </c>
      <c r="AP88" s="14"/>
      <c r="AQ88" s="13">
        <v>2.7970505356736388</v>
      </c>
      <c r="AR88" s="40">
        <v>0.127</v>
      </c>
      <c r="AS88" s="84">
        <v>0.56998191437102907</v>
      </c>
      <c r="AT88" s="85">
        <v>0.15316660090363807</v>
      </c>
      <c r="AW88" s="42">
        <f>(12900/((LN(497700/S88))+(0.85*(AN88-1))+3.8))-273</f>
        <v>1254.0230188151122</v>
      </c>
      <c r="AX88" s="42">
        <f>(12900/((LN(497700/S88))+(0.85*(AO88-1))+3.8))-273</f>
        <v>1252.1899125323823</v>
      </c>
      <c r="AY88" s="42">
        <f>(10108/((LN(497700/S88))+(1.16*(AN88-1))+1.48))-273</f>
        <v>1261.6286375256816</v>
      </c>
      <c r="AZ88" s="42">
        <f>(10108/((LN(497700/S88))+(1.16*(AO88-1))+1.48))-273</f>
        <v>1258.407007925777</v>
      </c>
      <c r="BA88" s="42">
        <f>((LN(S88))-4.29+(1.35*(LN(AQ88))))/0.0056</f>
        <v>1219.0189965259799</v>
      </c>
      <c r="BB88" s="42">
        <f>(4338.8/((4.322*AR88)+6.456-LOG(S88)))-273</f>
        <v>1287.6621383315342</v>
      </c>
      <c r="BC88" s="42">
        <f>((LN(S88))-3.313+(1.35*(LN(AQ88))))/0.0065</f>
        <v>1200.539443160844</v>
      </c>
      <c r="BD88" s="42">
        <f>(12288/(18.99-(1.069*(LN(AQ88)))-(LN(S88))))-273</f>
        <v>1232.4173487346836</v>
      </c>
      <c r="BE88" s="42">
        <f>(11113/(14.297+(0.964*AN88)-(LN(S88))))-273</f>
        <v>1323.7465578421431</v>
      </c>
      <c r="BF88" s="42">
        <f>(11113/(14.297+(0.964*AO88)-(LN(S88))))-273</f>
        <v>1321.1090809312639</v>
      </c>
      <c r="BG88" s="42">
        <f>(5790/(0.96-(1.28*J88)+(12.39*AS88)+(0.83*AT88)+(2.06*J88*AS88)-LOG(S88)))-273</f>
        <v>1243.2724374583054</v>
      </c>
      <c r="BI88" s="42">
        <f t="shared" si="19"/>
        <v>45.976981184887791</v>
      </c>
      <c r="BJ88" s="42">
        <f t="shared" si="19"/>
        <v>47.810087467617677</v>
      </c>
      <c r="BK88" s="42">
        <f t="shared" si="19"/>
        <v>38.371362474318403</v>
      </c>
      <c r="BL88" s="42">
        <f t="shared" si="18"/>
        <v>41.592992074223048</v>
      </c>
      <c r="BM88" s="42">
        <f t="shared" si="18"/>
        <v>80.981003474020099</v>
      </c>
      <c r="BN88" s="42">
        <f t="shared" si="18"/>
        <v>12.337861668465848</v>
      </c>
      <c r="BO88" s="42">
        <f t="shared" si="18"/>
        <v>99.46055683915597</v>
      </c>
      <c r="BP88" s="42">
        <f t="shared" si="18"/>
        <v>67.582651265316372</v>
      </c>
      <c r="BQ88" s="42">
        <f t="shared" si="18"/>
        <v>-23.746557842143147</v>
      </c>
      <c r="BR88" s="42">
        <f t="shared" si="9"/>
        <v>-21.109080931263861</v>
      </c>
      <c r="BS88" s="42">
        <f t="shared" si="9"/>
        <v>56.727562541694624</v>
      </c>
      <c r="BU88" s="42">
        <f t="shared" si="16"/>
        <v>-8.9174750740769468</v>
      </c>
      <c r="CC88" s="119"/>
      <c r="CD88" s="118">
        <f t="shared" si="17"/>
        <v>2.6374769108792862</v>
      </c>
    </row>
    <row r="89" spans="1:82" s="1" customFormat="1" ht="18">
      <c r="A89" s="38" t="s">
        <v>208</v>
      </c>
      <c r="B89" s="38" t="s">
        <v>285</v>
      </c>
      <c r="C89" s="38" t="s">
        <v>210</v>
      </c>
      <c r="D89" s="38">
        <v>48</v>
      </c>
      <c r="E89" s="38">
        <v>1300</v>
      </c>
      <c r="F89" s="38">
        <v>1</v>
      </c>
      <c r="G89" s="38">
        <f t="shared" si="11"/>
        <v>1573</v>
      </c>
      <c r="H89" s="75">
        <f t="shared" si="12"/>
        <v>6.3572790845518119E-4</v>
      </c>
      <c r="I89" s="75">
        <f t="shared" si="13"/>
        <v>5.917159763313609E-7</v>
      </c>
      <c r="J89" s="76">
        <v>1</v>
      </c>
      <c r="K89" s="13">
        <v>0.1</v>
      </c>
      <c r="L89" s="84">
        <v>0.5729879867572556</v>
      </c>
      <c r="M89" s="40">
        <v>1.0493585938384776E-2</v>
      </c>
      <c r="N89" s="85">
        <v>0.22643404418837418</v>
      </c>
      <c r="O89" s="40">
        <v>7.6413969596711179E-4</v>
      </c>
      <c r="P89" s="13">
        <v>-1.3</v>
      </c>
      <c r="Q89" s="77">
        <v>6.0008042119982408</v>
      </c>
      <c r="R89" s="13">
        <v>0</v>
      </c>
      <c r="S89" s="86">
        <v>23360</v>
      </c>
      <c r="T89" s="86">
        <v>2060</v>
      </c>
      <c r="U89" s="13">
        <f t="shared" si="14"/>
        <v>4.3684728384403622</v>
      </c>
      <c r="V89" s="40">
        <f t="shared" si="15"/>
        <v>3.8272260273972604E-2</v>
      </c>
      <c r="X89" s="13">
        <v>57.514968972533843</v>
      </c>
      <c r="Y89" s="40">
        <v>3.2036708956458944E-2</v>
      </c>
      <c r="Z89" s="13">
        <v>15.002336481347168</v>
      </c>
      <c r="AA89" s="13">
        <v>13.222297367451899</v>
      </c>
      <c r="AB89" s="79"/>
      <c r="AC89" s="40">
        <v>6.600724211684203E-2</v>
      </c>
      <c r="AD89" s="85"/>
      <c r="AE89" s="13">
        <v>12.513706188035828</v>
      </c>
      <c r="AF89" s="13">
        <v>0.19517815300710567</v>
      </c>
      <c r="AG89" s="13">
        <v>8.8703535752086796E-2</v>
      </c>
      <c r="AH89" s="40">
        <v>2.6979173226589725E-2</v>
      </c>
      <c r="AI89" s="13">
        <v>8.76</v>
      </c>
      <c r="AJ89" s="13">
        <v>107.42221382242784</v>
      </c>
      <c r="AL89" s="13">
        <v>0.64749446654398091</v>
      </c>
      <c r="AM89" s="40">
        <v>0.59599999999999997</v>
      </c>
      <c r="AN89" s="14">
        <v>2.9244715869938376</v>
      </c>
      <c r="AO89" s="14">
        <v>2.9244715869938376</v>
      </c>
      <c r="AP89" s="14"/>
      <c r="AQ89" s="13">
        <v>2.5145588732227666</v>
      </c>
      <c r="AR89" s="40">
        <v>0.13</v>
      </c>
      <c r="AS89" s="84">
        <v>0.5729879867572556</v>
      </c>
      <c r="AT89" s="85">
        <v>0.22643404418837418</v>
      </c>
      <c r="AW89" s="42">
        <f>(12900/((LN(497700/S89))+(0.85*(AN89-1))+3.8))-273</f>
        <v>1245.5808651320199</v>
      </c>
      <c r="AX89" s="42">
        <f>(12900/((LN(497700/S89))+(0.85*(AO89-1))+3.8))-273</f>
        <v>1245.5808651320199</v>
      </c>
      <c r="AY89" s="42">
        <f>(10108/((LN(497700/S89))+(1.16*(AN89-1))+1.48))-273</f>
        <v>1219.7578717130521</v>
      </c>
      <c r="AZ89" s="42">
        <f>(10108/((LN(497700/S89))+(1.16*(AO89-1))+1.48))-273</f>
        <v>1219.7578717130521</v>
      </c>
      <c r="BA89" s="42">
        <f>((LN(S89))-4.29+(1.35*(LN(AQ89))))/0.0056</f>
        <v>1252.4306987919897</v>
      </c>
      <c r="BB89" s="42">
        <f>(4338.8/((4.322*AR89)+6.456-LOG(S89)))-273</f>
        <v>1364.6617441770345</v>
      </c>
      <c r="BC89" s="42">
        <f>((LN(S89))-3.313+(1.35*(LN(AQ89))))/0.0065</f>
        <v>1229.3249097284831</v>
      </c>
      <c r="BD89" s="42">
        <f>(12288/(18.99-(1.069*(LN(AQ89)))-(LN(S89))))-273</f>
        <v>1273.5362706621013</v>
      </c>
      <c r="BE89" s="42">
        <f>(11113/(14.297+(0.964*AN89)-(LN(S89))))-273</f>
        <v>1301.6569531471862</v>
      </c>
      <c r="BF89" s="42">
        <f>(11113/(14.297+(0.964*AO89)-(LN(S89))))-273</f>
        <v>1301.6569531471862</v>
      </c>
      <c r="BG89" s="42">
        <f>(5790/(0.96-(1.28*J89)+(12.39*AS89)+(0.83*AT89)+(2.06*J89*AS89)-LOG(S89)))-273</f>
        <v>1259.0930520875906</v>
      </c>
      <c r="BI89" s="42">
        <f t="shared" si="19"/>
        <v>54.419134867980119</v>
      </c>
      <c r="BJ89" s="42">
        <f t="shared" si="19"/>
        <v>54.419134867980119</v>
      </c>
      <c r="BK89" s="42">
        <f t="shared" si="19"/>
        <v>80.242128286947946</v>
      </c>
      <c r="BL89" s="42">
        <f t="shared" si="18"/>
        <v>80.242128286947946</v>
      </c>
      <c r="BM89" s="42">
        <f t="shared" si="18"/>
        <v>47.569301208010302</v>
      </c>
      <c r="BN89" s="42">
        <f t="shared" si="18"/>
        <v>-64.661744177034507</v>
      </c>
      <c r="BO89" s="42">
        <f t="shared" si="18"/>
        <v>70.675090271516865</v>
      </c>
      <c r="BP89" s="42">
        <f t="shared" si="18"/>
        <v>26.463729337898712</v>
      </c>
      <c r="BQ89" s="42">
        <f t="shared" si="18"/>
        <v>-1.6569531471861865</v>
      </c>
      <c r="BR89" s="42">
        <f t="shared" si="9"/>
        <v>-1.6569531471861865</v>
      </c>
      <c r="BS89" s="42">
        <f t="shared" si="9"/>
        <v>40.90694791240935</v>
      </c>
      <c r="BU89" s="42">
        <f t="shared" si="16"/>
        <v>13.512186955570769</v>
      </c>
      <c r="CC89" s="119"/>
      <c r="CD89" s="118">
        <f t="shared" si="17"/>
        <v>0</v>
      </c>
    </row>
    <row r="90" spans="1:82" s="1" customFormat="1" ht="18">
      <c r="A90" s="38" t="s">
        <v>208</v>
      </c>
      <c r="B90" s="38" t="s">
        <v>286</v>
      </c>
      <c r="C90" s="38" t="s">
        <v>210</v>
      </c>
      <c r="D90" s="38">
        <v>48</v>
      </c>
      <c r="E90" s="38">
        <v>1300</v>
      </c>
      <c r="F90" s="38">
        <v>1</v>
      </c>
      <c r="G90" s="38">
        <f t="shared" si="11"/>
        <v>1573</v>
      </c>
      <c r="H90" s="75">
        <f t="shared" si="12"/>
        <v>6.3572790845518119E-4</v>
      </c>
      <c r="I90" s="75">
        <f t="shared" si="13"/>
        <v>5.917159763313609E-7</v>
      </c>
      <c r="J90" s="76">
        <v>1</v>
      </c>
      <c r="K90" s="13">
        <v>0.1</v>
      </c>
      <c r="L90" s="84">
        <v>0.55857393080369888</v>
      </c>
      <c r="M90" s="40">
        <v>8.4056588235354862E-3</v>
      </c>
      <c r="N90" s="85">
        <v>0.16352227437828659</v>
      </c>
      <c r="O90" s="40">
        <v>2E-3</v>
      </c>
      <c r="P90" s="13">
        <v>-1.3</v>
      </c>
      <c r="Q90" s="77">
        <v>6.0008042119982408</v>
      </c>
      <c r="R90" s="13">
        <v>0</v>
      </c>
      <c r="S90" s="86">
        <v>16960</v>
      </c>
      <c r="T90" s="86">
        <v>1000</v>
      </c>
      <c r="U90" s="13">
        <f t="shared" si="14"/>
        <v>4.2294258479206954</v>
      </c>
      <c r="V90" s="40">
        <f t="shared" si="15"/>
        <v>2.5589622641509435E-2</v>
      </c>
      <c r="X90" s="13">
        <v>60.681535229611669</v>
      </c>
      <c r="Y90" s="40">
        <v>3.3980089556720411E-2</v>
      </c>
      <c r="Z90" s="13">
        <v>16.880524194823714</v>
      </c>
      <c r="AA90" s="13">
        <v>7.1315146739096749</v>
      </c>
      <c r="AB90" s="79"/>
      <c r="AC90" s="40">
        <v>5.6685142456466622E-2</v>
      </c>
      <c r="AD90" s="85"/>
      <c r="AE90" s="13">
        <v>7.2049551157707654</v>
      </c>
      <c r="AF90" s="13">
        <v>2.1047728708672522</v>
      </c>
      <c r="AG90" s="13">
        <v>2.4474121442201775</v>
      </c>
      <c r="AH90" s="40">
        <v>2.707312241938737E-2</v>
      </c>
      <c r="AI90" s="13">
        <v>5.4315474163641904</v>
      </c>
      <c r="AJ90" s="13">
        <v>102.00000000000004</v>
      </c>
      <c r="AL90" s="13">
        <v>0.87864700316233035</v>
      </c>
      <c r="AM90" s="40">
        <v>0.48099999999999998</v>
      </c>
      <c r="AN90" s="82">
        <v>2.4500000000000002</v>
      </c>
      <c r="AO90" s="14">
        <v>1.9923337194853641</v>
      </c>
      <c r="AP90" s="14" t="s">
        <v>840</v>
      </c>
      <c r="AQ90" s="13">
        <v>4.1146981422680478</v>
      </c>
      <c r="AR90" s="40">
        <v>9.4E-2</v>
      </c>
      <c r="AS90" s="84">
        <v>0.55857393080369888</v>
      </c>
      <c r="AT90" s="85">
        <v>0.16352227437828659</v>
      </c>
      <c r="AW90" s="42">
        <f>(12900/((LN(497700/S90))+(0.85*(AN90-1))+3.8))-273</f>
        <v>1260.5891956387204</v>
      </c>
      <c r="AX90" s="42">
        <f>(12900/((LN(497700/S90))+(0.85*(AO90-1))+3.8))-273</f>
        <v>1334.9528065305572</v>
      </c>
      <c r="AY90" s="42">
        <f>(10108/((LN(497700/S90))+(1.16*(AN90-1))+1.48))-273</f>
        <v>1272.2964197822046</v>
      </c>
      <c r="AZ90" s="42">
        <f>(10108/((LN(497700/S90))+(1.16*(AO90-1))+1.48))-273</f>
        <v>1408.7944504243017</v>
      </c>
      <c r="BA90" s="42">
        <f>((LN(S90))-4.29+(1.35*(LN(AQ90))))/0.0056</f>
        <v>1313.977911055734</v>
      </c>
      <c r="BB90" s="42">
        <f>(4338.8/((4.322*AR90)+6.456-LOG(S90)))-273</f>
        <v>1374.9529532651259</v>
      </c>
      <c r="BC90" s="42">
        <f>((LN(S90))-3.313+(1.35*(LN(AQ90))))/0.0065</f>
        <v>1282.3502002941709</v>
      </c>
      <c r="BD90" s="42">
        <f>(12288/(18.99-(1.069*(LN(AQ90)))-(LN(S90))))-273</f>
        <v>1314.7576039185033</v>
      </c>
      <c r="BE90" s="42">
        <f>(11113/(14.297+(0.964*AN90)-(LN(S90))))-273</f>
        <v>1332.8814385247474</v>
      </c>
      <c r="BF90" s="42">
        <f>(11113/(14.297+(0.964*AO90)-(LN(S90))))-273</f>
        <v>1442.2346805376899</v>
      </c>
      <c r="BG90" s="42">
        <f>(5790/(0.96-(1.28*J90)+(12.39*AS90)+(0.83*AT90)+(2.06*J90*AS90)-LOG(S90)))-273</f>
        <v>1309.9658916223198</v>
      </c>
      <c r="BI90" s="42">
        <f t="shared" si="19"/>
        <v>39.410804361279588</v>
      </c>
      <c r="BJ90" s="42">
        <f t="shared" si="19"/>
        <v>-34.952806530557154</v>
      </c>
      <c r="BK90" s="42">
        <f t="shared" si="19"/>
        <v>27.703580217795434</v>
      </c>
      <c r="BL90" s="42">
        <f t="shared" si="18"/>
        <v>-108.79445042430166</v>
      </c>
      <c r="BM90" s="42">
        <f t="shared" si="18"/>
        <v>-13.977911055734012</v>
      </c>
      <c r="BN90" s="42">
        <f t="shared" si="18"/>
        <v>-74.952953265125871</v>
      </c>
      <c r="BO90" s="42">
        <f t="shared" si="18"/>
        <v>17.649799705829082</v>
      </c>
      <c r="BP90" s="42">
        <f t="shared" si="18"/>
        <v>-14.757603918503264</v>
      </c>
      <c r="BQ90" s="42">
        <f t="shared" si="18"/>
        <v>-32.881438524747409</v>
      </c>
      <c r="BR90" s="42">
        <f t="shared" si="9"/>
        <v>-142.23468053768988</v>
      </c>
      <c r="BS90" s="42">
        <f t="shared" si="9"/>
        <v>-9.9658916223197593</v>
      </c>
      <c r="BU90" s="42">
        <f t="shared" si="16"/>
        <v>-24.986914908237395</v>
      </c>
      <c r="CC90" s="119" t="s">
        <v>840</v>
      </c>
      <c r="CD90" s="118">
        <f t="shared" si="17"/>
        <v>109.35324201294247</v>
      </c>
    </row>
    <row r="91" spans="1:82" s="1" customFormat="1" ht="18">
      <c r="A91" s="38" t="s">
        <v>208</v>
      </c>
      <c r="B91" s="38" t="s">
        <v>287</v>
      </c>
      <c r="C91" s="38" t="s">
        <v>210</v>
      </c>
      <c r="D91" s="38">
        <v>48</v>
      </c>
      <c r="E91" s="38">
        <v>1300</v>
      </c>
      <c r="F91" s="38">
        <v>1</v>
      </c>
      <c r="G91" s="38">
        <f t="shared" si="11"/>
        <v>1573</v>
      </c>
      <c r="H91" s="75">
        <f t="shared" si="12"/>
        <v>6.3572790845518119E-4</v>
      </c>
      <c r="I91" s="75">
        <f t="shared" si="13"/>
        <v>5.917159763313609E-7</v>
      </c>
      <c r="J91" s="76">
        <v>1</v>
      </c>
      <c r="K91" s="13">
        <v>0.1</v>
      </c>
      <c r="L91" s="84">
        <v>0.56817281360584349</v>
      </c>
      <c r="M91" s="40">
        <v>9.1202974744039045E-3</v>
      </c>
      <c r="N91" s="85">
        <v>0.24728517697151955</v>
      </c>
      <c r="O91" s="40">
        <v>1E-3</v>
      </c>
      <c r="P91" s="13">
        <v>-1.3</v>
      </c>
      <c r="Q91" s="77">
        <v>6.0008042119982408</v>
      </c>
      <c r="R91" s="13">
        <v>0</v>
      </c>
      <c r="S91" s="86">
        <v>23120</v>
      </c>
      <c r="T91" s="86">
        <v>880</v>
      </c>
      <c r="U91" s="13">
        <f t="shared" si="14"/>
        <v>4.3639878297484911</v>
      </c>
      <c r="V91" s="40">
        <f t="shared" si="15"/>
        <v>1.6519031141868513E-2</v>
      </c>
      <c r="X91" s="13">
        <v>57.483253207555848</v>
      </c>
      <c r="Y91" s="40">
        <v>3.3590522419103999E-2</v>
      </c>
      <c r="Z91" s="13">
        <v>17.244644581898825</v>
      </c>
      <c r="AA91" s="13">
        <v>8.2664633798374574</v>
      </c>
      <c r="AB91" s="79"/>
      <c r="AC91" s="40">
        <v>6.8998393315592835E-2</v>
      </c>
      <c r="AD91" s="85"/>
      <c r="AE91" s="13">
        <v>10.904368454607578</v>
      </c>
      <c r="AF91" s="13">
        <v>1.2976804388919505</v>
      </c>
      <c r="AG91" s="13">
        <v>1.4265172631635028</v>
      </c>
      <c r="AH91" s="40">
        <v>2.37995381070586E-2</v>
      </c>
      <c r="AI91" s="13">
        <v>9.2506842202030892</v>
      </c>
      <c r="AJ91" s="13">
        <v>106</v>
      </c>
      <c r="AL91" s="13">
        <v>0.73364247351452971</v>
      </c>
      <c r="AM91" s="40">
        <v>0.48399999999999999</v>
      </c>
      <c r="AN91" s="14">
        <v>2.5195085968102156</v>
      </c>
      <c r="AO91" s="14">
        <v>2.5195085968102156</v>
      </c>
      <c r="AP91" s="14"/>
      <c r="AQ91" s="13">
        <v>3.3534477184187357</v>
      </c>
      <c r="AR91" s="40">
        <v>9.7000000000000003E-2</v>
      </c>
      <c r="AS91" s="84">
        <v>0.56817281360584349</v>
      </c>
      <c r="AT91" s="85">
        <v>0.24728517697151955</v>
      </c>
      <c r="AW91" s="42">
        <f>(12900/((LN(497700/S91))+(0.85*(AN91-1))+3.8))-273</f>
        <v>1307.7115451745174</v>
      </c>
      <c r="AX91" s="42">
        <f>(12900/((LN(497700/S91))+(0.85*(AO91-1))+3.8))-273</f>
        <v>1307.7115451745174</v>
      </c>
      <c r="AY91" s="42">
        <f>(10108/((LN(497700/S91))+(1.16*(AN91-1))+1.48))-273</f>
        <v>1328.4120780570565</v>
      </c>
      <c r="AZ91" s="42">
        <f>(10108/((LN(497700/S91))+(1.16*(AO91-1))+1.48))-273</f>
        <v>1328.4120780570565</v>
      </c>
      <c r="BA91" s="42">
        <f>((LN(S91))-4.29+(1.35*(LN(AQ91))))/0.0056</f>
        <v>1319.9890096905813</v>
      </c>
      <c r="BB91" s="42">
        <f>(4338.8/((4.322*AR91)+6.456-LOG(S91)))-273</f>
        <v>1454.7477817180522</v>
      </c>
      <c r="BC91" s="42">
        <f>((LN(S91))-3.313+(1.35*(LN(AQ91))))/0.0065</f>
        <v>1287.5289929641931</v>
      </c>
      <c r="BD91" s="42">
        <f>(12288/(18.99-(1.069*(LN(AQ91)))-(LN(S91))))-273</f>
        <v>1333.6801806133521</v>
      </c>
      <c r="BE91" s="42">
        <f>(11113/(14.297+(0.964*AN91)-(LN(S91))))-273</f>
        <v>1391.2822476238043</v>
      </c>
      <c r="BF91" s="42">
        <f>(11113/(14.297+(0.964*AO91)-(LN(S91))))-273</f>
        <v>1391.2822476238043</v>
      </c>
      <c r="BG91" s="42">
        <f>(5790/(0.96-(1.28*J91)+(12.39*AS91)+(0.83*AT91)+(2.06*J91*AS91)-LOG(S91)))-273</f>
        <v>1278.7147018828305</v>
      </c>
      <c r="BI91" s="42">
        <f t="shared" si="19"/>
        <v>-7.7115451745173687</v>
      </c>
      <c r="BJ91" s="42">
        <f t="shared" si="19"/>
        <v>-7.7115451745173687</v>
      </c>
      <c r="BK91" s="42">
        <f t="shared" si="19"/>
        <v>-28.412078057056533</v>
      </c>
      <c r="BL91" s="42">
        <f t="shared" si="18"/>
        <v>-28.412078057056533</v>
      </c>
      <c r="BM91" s="42">
        <f t="shared" si="18"/>
        <v>-19.98900969058127</v>
      </c>
      <c r="BN91" s="42">
        <f t="shared" si="18"/>
        <v>-154.74778171805224</v>
      </c>
      <c r="BO91" s="42">
        <f t="shared" si="18"/>
        <v>12.471007035806906</v>
      </c>
      <c r="BP91" s="42">
        <f t="shared" si="18"/>
        <v>-33.68018061335215</v>
      </c>
      <c r="BQ91" s="42">
        <f t="shared" si="18"/>
        <v>-91.282247623804324</v>
      </c>
      <c r="BR91" s="42">
        <f t="shared" si="9"/>
        <v>-91.282247623804324</v>
      </c>
      <c r="BS91" s="42">
        <f t="shared" si="9"/>
        <v>21.285298117169532</v>
      </c>
      <c r="BU91" s="42">
        <f t="shared" si="16"/>
        <v>-28.996843291686901</v>
      </c>
      <c r="CC91" s="119"/>
      <c r="CD91" s="118">
        <f t="shared" si="17"/>
        <v>0</v>
      </c>
    </row>
    <row r="92" spans="1:82" s="1" customFormat="1" ht="18">
      <c r="A92" s="38" t="s">
        <v>208</v>
      </c>
      <c r="B92" s="38" t="s">
        <v>288</v>
      </c>
      <c r="C92" s="38" t="s">
        <v>210</v>
      </c>
      <c r="D92" s="38">
        <v>48</v>
      </c>
      <c r="E92" s="38">
        <v>1300</v>
      </c>
      <c r="F92" s="38">
        <v>1</v>
      </c>
      <c r="G92" s="38">
        <f t="shared" si="11"/>
        <v>1573</v>
      </c>
      <c r="H92" s="75">
        <f t="shared" si="12"/>
        <v>6.3572790845518119E-4</v>
      </c>
      <c r="I92" s="75">
        <f t="shared" si="13"/>
        <v>5.917159763313609E-7</v>
      </c>
      <c r="J92" s="76">
        <v>1</v>
      </c>
      <c r="K92" s="13">
        <v>0.1</v>
      </c>
      <c r="L92" s="84">
        <v>0.55563381731265948</v>
      </c>
      <c r="M92" s="40">
        <v>1.4234049335495444E-2</v>
      </c>
      <c r="N92" s="85">
        <v>0.2788473566104559</v>
      </c>
      <c r="O92" s="40">
        <v>3.2137278913498464E-3</v>
      </c>
      <c r="P92" s="13">
        <v>-1.3</v>
      </c>
      <c r="Q92" s="77">
        <v>6.0008042119982408</v>
      </c>
      <c r="R92" s="13">
        <v>0</v>
      </c>
      <c r="S92" s="86">
        <v>20700</v>
      </c>
      <c r="T92" s="86">
        <v>1150</v>
      </c>
      <c r="U92" s="13">
        <f t="shared" si="14"/>
        <v>4.3159703454569174</v>
      </c>
      <c r="V92" s="40">
        <f t="shared" si="15"/>
        <v>2.4111111111111111E-2</v>
      </c>
      <c r="X92" s="13">
        <v>59.734904395318445</v>
      </c>
      <c r="Y92" s="40">
        <v>2.9463185304032361E-2</v>
      </c>
      <c r="Z92" s="13">
        <v>15.952860750028675</v>
      </c>
      <c r="AA92" s="13">
        <v>7.200058918266679</v>
      </c>
      <c r="AB92" s="79"/>
      <c r="AC92" s="40">
        <v>0.16736278364622723</v>
      </c>
      <c r="AD92" s="85"/>
      <c r="AE92" s="13">
        <v>6.1803845385797969</v>
      </c>
      <c r="AF92" s="13">
        <v>1.9615085628148967</v>
      </c>
      <c r="AG92" s="13">
        <v>2.3104864997887251</v>
      </c>
      <c r="AH92" s="40">
        <v>2.4188654604613863E-2</v>
      </c>
      <c r="AI92" s="13">
        <v>10.4387817116479</v>
      </c>
      <c r="AJ92" s="13">
        <v>104</v>
      </c>
      <c r="AL92" s="13">
        <v>0.94033093490238817</v>
      </c>
      <c r="AM92" s="40">
        <v>0.315</v>
      </c>
      <c r="AN92" s="82">
        <v>3.11</v>
      </c>
      <c r="AO92" s="14">
        <v>1.8305895994161661</v>
      </c>
      <c r="AP92" s="14" t="s">
        <v>840</v>
      </c>
      <c r="AQ92" s="13">
        <v>4.2133984922893379</v>
      </c>
      <c r="AR92" s="40">
        <v>0.128</v>
      </c>
      <c r="AS92" s="84">
        <v>0.55563381731265948</v>
      </c>
      <c r="AT92" s="85">
        <v>0.2788473566104559</v>
      </c>
      <c r="AW92" s="42">
        <f>(12900/((LN(497700/S92))+(0.85*(AN92-1))+3.8))-273</f>
        <v>1197.3596380197068</v>
      </c>
      <c r="AX92" s="42">
        <f>(12900/((LN(497700/S92))+(0.85*(AO92-1))+3.8))-273</f>
        <v>1405.4057607243474</v>
      </c>
      <c r="AY92" s="42">
        <f>(10108/((LN(497700/S92))+(1.16*(AN92-1))+1.48))-273</f>
        <v>1149.1669367473805</v>
      </c>
      <c r="AZ92" s="42">
        <f>(10108/((LN(497700/S92))+(1.16*(AO92-1))+1.48))-273</f>
        <v>1524.505774434592</v>
      </c>
      <c r="BA92" s="42">
        <f>((LN(S92))-4.29+(1.35*(LN(AQ92))))/0.0056</f>
        <v>1355.2773021128855</v>
      </c>
      <c r="BB92" s="42">
        <f>(4338.8/((4.322*AR92)+6.456-LOG(S92)))-273</f>
        <v>1337.9930383368949</v>
      </c>
      <c r="BC92" s="42">
        <f>((LN(S92))-3.313+(1.35*(LN(AQ92))))/0.0065</f>
        <v>1317.9312141280243</v>
      </c>
      <c r="BD92" s="42">
        <f>(12288/(18.99-(1.069*(LN(AQ92)))-(LN(S92))))-273</f>
        <v>1362.2165917577415</v>
      </c>
      <c r="BE92" s="42">
        <f>(11113/(14.297+(0.964*AN92)-(LN(S92))))-273</f>
        <v>1237.503178290385</v>
      </c>
      <c r="BF92" s="42">
        <f>(11113/(14.297+(0.964*AO92)-(LN(S92))))-273</f>
        <v>1541.723063892171</v>
      </c>
      <c r="BG92" s="42">
        <f>(5790/(0.96-(1.28*J92)+(12.39*AS92)+(0.83*AT92)+(2.06*J92*AS92)-LOG(S92)))-273</f>
        <v>1324.5138950421644</v>
      </c>
      <c r="BI92" s="42">
        <f t="shared" si="19"/>
        <v>102.64036198029316</v>
      </c>
      <c r="BJ92" s="42">
        <f t="shared" si="19"/>
        <v>-105.40576072434737</v>
      </c>
      <c r="BK92" s="42">
        <f t="shared" si="19"/>
        <v>150.83306325261947</v>
      </c>
      <c r="BL92" s="42">
        <f t="shared" si="18"/>
        <v>-224.50577443459201</v>
      </c>
      <c r="BM92" s="42">
        <f t="shared" si="18"/>
        <v>-55.277302112885536</v>
      </c>
      <c r="BN92" s="42">
        <f t="shared" si="18"/>
        <v>-37.99303833689487</v>
      </c>
      <c r="BO92" s="42">
        <f t="shared" si="18"/>
        <v>-17.931214128024294</v>
      </c>
      <c r="BP92" s="42">
        <f t="shared" si="18"/>
        <v>-62.216591757741526</v>
      </c>
      <c r="BQ92" s="42">
        <f t="shared" si="18"/>
        <v>62.496821709615006</v>
      </c>
      <c r="BR92" s="42">
        <f t="shared" si="9"/>
        <v>-241.72306389217101</v>
      </c>
      <c r="BS92" s="42">
        <f t="shared" si="9"/>
        <v>-24.513895042164449</v>
      </c>
      <c r="BU92" s="42">
        <f t="shared" si="16"/>
        <v>-80.891865682182925</v>
      </c>
      <c r="CC92" s="119" t="s">
        <v>840</v>
      </c>
      <c r="CD92" s="118">
        <f t="shared" si="17"/>
        <v>304.21988560178602</v>
      </c>
    </row>
    <row r="93" spans="1:82" s="1" customFormat="1" ht="18">
      <c r="A93" s="38" t="s">
        <v>208</v>
      </c>
      <c r="B93" s="38" t="s">
        <v>289</v>
      </c>
      <c r="C93" s="38" t="s">
        <v>210</v>
      </c>
      <c r="D93" s="38">
        <v>48</v>
      </c>
      <c r="E93" s="38">
        <v>1300</v>
      </c>
      <c r="F93" s="38">
        <v>1</v>
      </c>
      <c r="G93" s="38">
        <f t="shared" si="11"/>
        <v>1573</v>
      </c>
      <c r="H93" s="75">
        <f t="shared" si="12"/>
        <v>6.3572790845518119E-4</v>
      </c>
      <c r="I93" s="75">
        <f t="shared" si="13"/>
        <v>5.917159763313609E-7</v>
      </c>
      <c r="J93" s="76">
        <v>1</v>
      </c>
      <c r="K93" s="13">
        <v>0.1</v>
      </c>
      <c r="L93" s="84">
        <v>0.55563774947462308</v>
      </c>
      <c r="M93" s="40">
        <v>8.8069106947817437E-3</v>
      </c>
      <c r="N93" s="85">
        <v>0.11375472024499804</v>
      </c>
      <c r="O93" s="40">
        <v>2.2856934912944991E-3</v>
      </c>
      <c r="P93" s="13">
        <v>-1.3</v>
      </c>
      <c r="Q93" s="77">
        <v>6.0008042119982408</v>
      </c>
      <c r="R93" s="13">
        <v>0</v>
      </c>
      <c r="S93" s="86">
        <v>13720</v>
      </c>
      <c r="T93" s="86">
        <v>990</v>
      </c>
      <c r="U93" s="13">
        <f t="shared" si="14"/>
        <v>4.1373541113707333</v>
      </c>
      <c r="V93" s="40">
        <f t="shared" si="15"/>
        <v>3.1316326530612247E-2</v>
      </c>
      <c r="X93" s="13">
        <v>59.842383188511846</v>
      </c>
      <c r="Y93" s="40">
        <v>3.0194651105347952E-2</v>
      </c>
      <c r="Z93" s="13">
        <v>16.073359703149219</v>
      </c>
      <c r="AA93" s="13">
        <v>6.4948051093313417</v>
      </c>
      <c r="AB93" s="79"/>
      <c r="AC93" s="40">
        <v>5.3912178614069176E-2</v>
      </c>
      <c r="AD93" s="85"/>
      <c r="AE93" s="13">
        <v>6.5897094712026218</v>
      </c>
      <c r="AF93" s="13">
        <v>2.0726754239107481</v>
      </c>
      <c r="AG93" s="13">
        <v>2.3636541738679262</v>
      </c>
      <c r="AH93" s="40">
        <v>2.8939328048065389E-2</v>
      </c>
      <c r="AI93" s="13">
        <v>3.4503667722587901</v>
      </c>
      <c r="AJ93" s="13">
        <v>96.999999999999986</v>
      </c>
      <c r="AL93" s="13">
        <v>0.89546021021764866</v>
      </c>
      <c r="AM93" s="40">
        <v>0.316</v>
      </c>
      <c r="AN93" s="14">
        <v>1.9156893614931652</v>
      </c>
      <c r="AO93" s="14">
        <v>1.9156893614931652</v>
      </c>
      <c r="AP93" s="14"/>
      <c r="AQ93" s="13">
        <v>4.3466298888711146</v>
      </c>
      <c r="AR93" s="40">
        <v>5.7000000000000002E-2</v>
      </c>
      <c r="AS93" s="84">
        <v>0.55563774947462308</v>
      </c>
      <c r="AT93" s="85">
        <v>0.11375472024499804</v>
      </c>
      <c r="AW93" s="42">
        <f>(12900/((LN(497700/S93))+(0.85*(AN93-1))+3.8))-273</f>
        <v>1306.048098772105</v>
      </c>
      <c r="AX93" s="42">
        <f>(12900/((LN(497700/S93))+(0.85*(AO93-1))+3.8))-273</f>
        <v>1306.048098772105</v>
      </c>
      <c r="AY93" s="42">
        <f>(10108/((LN(497700/S93))+(1.16*(AN93-1))+1.48))-273</f>
        <v>1375.0410090031285</v>
      </c>
      <c r="AZ93" s="42">
        <f>(10108/((LN(497700/S93))+(1.16*(AO93-1))+1.48))-273</f>
        <v>1375.0410090031285</v>
      </c>
      <c r="BA93" s="42">
        <f>((LN(S93))-4.29+(1.35*(LN(AQ93))))/0.0056</f>
        <v>1289.3394625448313</v>
      </c>
      <c r="BB93" s="42">
        <f>(4338.8/((4.322*AR93)+6.456-LOG(S93)))-273</f>
        <v>1418.5400344592799</v>
      </c>
      <c r="BC93" s="42">
        <f>((LN(S93))-3.313+(1.35*(LN(AQ93))))/0.0065</f>
        <v>1261.1232292693931</v>
      </c>
      <c r="BD93" s="42">
        <f>(12288/(18.99-(1.069*(LN(AQ93)))-(LN(S93))))-273</f>
        <v>1283.9012757725829</v>
      </c>
      <c r="BE93" s="42">
        <f>(11113/(14.297+(0.964*AN93)-(LN(S93))))-273</f>
        <v>1406.4328947316824</v>
      </c>
      <c r="BF93" s="42">
        <f>(11113/(14.297+(0.964*AO93)-(LN(S93))))-273</f>
        <v>1406.4328947316824</v>
      </c>
      <c r="BG93" s="42">
        <f>(5790/(0.96-(1.28*J93)+(12.39*AS93)+(0.83*AT93)+(2.06*J93*AS93)-LOG(S93)))-273</f>
        <v>1306.3660979801327</v>
      </c>
      <c r="BI93" s="42">
        <f t="shared" si="19"/>
        <v>-6.0480987721050496</v>
      </c>
      <c r="BJ93" s="42">
        <f t="shared" si="19"/>
        <v>-6.0480987721050496</v>
      </c>
      <c r="BK93" s="42">
        <f t="shared" si="19"/>
        <v>-75.041009003128465</v>
      </c>
      <c r="BL93" s="42">
        <f t="shared" si="18"/>
        <v>-75.041009003128465</v>
      </c>
      <c r="BM93" s="42">
        <f t="shared" si="18"/>
        <v>10.660537455168651</v>
      </c>
      <c r="BN93" s="42">
        <f t="shared" si="18"/>
        <v>-118.54003445927992</v>
      </c>
      <c r="BO93" s="42">
        <f t="shared" si="18"/>
        <v>38.87677073060695</v>
      </c>
      <c r="BP93" s="42">
        <f t="shared" si="18"/>
        <v>16.098724227417051</v>
      </c>
      <c r="BQ93" s="42">
        <f t="shared" si="18"/>
        <v>-106.43289473168238</v>
      </c>
      <c r="BR93" s="42">
        <f t="shared" si="9"/>
        <v>-106.43289473168238</v>
      </c>
      <c r="BS93" s="42">
        <f t="shared" si="9"/>
        <v>-6.3660979801327358</v>
      </c>
      <c r="BU93" s="42">
        <f t="shared" si="16"/>
        <v>0.31799920802768611</v>
      </c>
      <c r="CC93" s="119"/>
      <c r="CD93" s="118">
        <f t="shared" si="17"/>
        <v>0</v>
      </c>
    </row>
    <row r="94" spans="1:82" s="1" customFormat="1" ht="18">
      <c r="A94" s="38" t="s">
        <v>208</v>
      </c>
      <c r="B94" s="38" t="s">
        <v>290</v>
      </c>
      <c r="C94" s="38" t="s">
        <v>210</v>
      </c>
      <c r="D94" s="38">
        <v>48</v>
      </c>
      <c r="E94" s="38">
        <v>1300</v>
      </c>
      <c r="F94" s="38">
        <v>1</v>
      </c>
      <c r="G94" s="38">
        <f t="shared" si="11"/>
        <v>1573</v>
      </c>
      <c r="H94" s="75">
        <f t="shared" si="12"/>
        <v>6.3572790845518119E-4</v>
      </c>
      <c r="I94" s="75">
        <f t="shared" si="13"/>
        <v>5.917159763313609E-7</v>
      </c>
      <c r="J94" s="76">
        <v>1</v>
      </c>
      <c r="K94" s="13">
        <v>0.1</v>
      </c>
      <c r="L94" s="84">
        <v>0.51982686703276904</v>
      </c>
      <c r="M94" s="40">
        <v>8.0000000000000002E-3</v>
      </c>
      <c r="N94" s="85">
        <v>0.35792981420962988</v>
      </c>
      <c r="O94" s="40">
        <v>2E-3</v>
      </c>
      <c r="P94" s="13">
        <v>-1.3</v>
      </c>
      <c r="Q94" s="77">
        <v>6.0008042119982408</v>
      </c>
      <c r="R94" s="13">
        <v>0</v>
      </c>
      <c r="S94" s="86">
        <v>9370</v>
      </c>
      <c r="T94" s="86">
        <v>780</v>
      </c>
      <c r="U94" s="13">
        <f t="shared" si="14"/>
        <v>3.9717395908877782</v>
      </c>
      <c r="V94" s="40">
        <f t="shared" si="15"/>
        <v>3.6128068303094986E-2</v>
      </c>
      <c r="X94" s="13">
        <v>70.95045320621881</v>
      </c>
      <c r="Y94" s="40">
        <v>2.9371126893770721E-2</v>
      </c>
      <c r="Z94" s="13">
        <v>10.837649984560251</v>
      </c>
      <c r="AA94" s="13">
        <v>0.31613644461402751</v>
      </c>
      <c r="AB94" s="79"/>
      <c r="AC94" s="40">
        <v>6.1564996006748286E-2</v>
      </c>
      <c r="AD94" s="85"/>
      <c r="AE94" s="13">
        <v>0.38214008938014316</v>
      </c>
      <c r="AF94" s="13">
        <v>3.1655027385934753</v>
      </c>
      <c r="AG94" s="13">
        <v>3.2765693164101188</v>
      </c>
      <c r="AH94" s="40">
        <v>3.0166856581760132E-2</v>
      </c>
      <c r="AI94" s="13">
        <v>13.950445240740899</v>
      </c>
      <c r="AJ94" s="13">
        <v>103.00000000000001</v>
      </c>
      <c r="AL94" s="13">
        <v>1.1469556617655989</v>
      </c>
      <c r="AM94" s="40">
        <v>0.48299999999999998</v>
      </c>
      <c r="AN94" s="82">
        <v>2.4</v>
      </c>
      <c r="AO94" s="14">
        <v>1.1676597628572254</v>
      </c>
      <c r="AP94" s="14" t="s">
        <v>840</v>
      </c>
      <c r="AQ94" s="13">
        <v>14.794025902999666</v>
      </c>
      <c r="AR94" s="40">
        <v>9.8000000000000004E-2</v>
      </c>
      <c r="AS94" s="84">
        <v>0.51982686703276904</v>
      </c>
      <c r="AT94" s="85">
        <v>0.35792981420962988</v>
      </c>
      <c r="AW94" s="42">
        <f>(12900/((LN(497700/S94))+(0.85*(AN94-1))+3.8))-273</f>
        <v>1166.3330508835986</v>
      </c>
      <c r="AX94" s="42">
        <f>(12900/((LN(497700/S94))+(0.85*(AO94-1))+3.8))-273</f>
        <v>1356.8177943920959</v>
      </c>
      <c r="AY94" s="42">
        <f>(10108/((LN(497700/S94))+(1.16*(AN94-1))+1.48))-273</f>
        <v>1155.3928916504126</v>
      </c>
      <c r="AZ94" s="42">
        <f>(10108/((LN(497700/S94))+(1.16*(AO94-1))+1.48))-273</f>
        <v>1516.9865788183836</v>
      </c>
      <c r="BA94" s="42">
        <f>((LN(S94))-4.29+(1.35*(LN(AQ94))))/0.0056</f>
        <v>1516.5125044171334</v>
      </c>
      <c r="BB94" s="42">
        <f>(4338.8/((4.322*AR94)+6.456-LOG(S94)))-273</f>
        <v>1219.1162100892975</v>
      </c>
      <c r="BC94" s="42">
        <f>((LN(S94))-3.313+(1.35*(LN(AQ94))))/0.0065</f>
        <v>1456.8415422670689</v>
      </c>
      <c r="BD94" s="42">
        <f>(12288/(18.99-(1.069*(LN(AQ94)))-(LN(S94))))-273</f>
        <v>1491.3494339398221</v>
      </c>
      <c r="BE94" s="42">
        <f>(11113/(14.297+(0.964*AN94)-(LN(S94))))-273</f>
        <v>1215.6143789152904</v>
      </c>
      <c r="BF94" s="42">
        <f>(11113/(14.297+(0.964*AO94)-(LN(S94))))-273</f>
        <v>1497.331433188436</v>
      </c>
      <c r="BG94" s="42">
        <f>(5790/(0.96-(1.28*J94)+(12.39*AS94)+(0.83*AT94)+(2.06*J94*AS94)-LOG(S94)))-273</f>
        <v>1373.3641702694456</v>
      </c>
      <c r="BI94" s="42">
        <f t="shared" si="19"/>
        <v>133.66694911640138</v>
      </c>
      <c r="BJ94" s="42">
        <f t="shared" si="19"/>
        <v>-56.817794392095948</v>
      </c>
      <c r="BK94" s="42">
        <f t="shared" si="19"/>
        <v>144.60710834958741</v>
      </c>
      <c r="BL94" s="42">
        <f t="shared" si="18"/>
        <v>-216.98657881838358</v>
      </c>
      <c r="BM94" s="42">
        <f t="shared" si="18"/>
        <v>-216.51250441713341</v>
      </c>
      <c r="BN94" s="42">
        <f t="shared" si="18"/>
        <v>80.88378991070249</v>
      </c>
      <c r="BO94" s="42">
        <f t="shared" si="18"/>
        <v>-156.84154226706892</v>
      </c>
      <c r="BP94" s="42">
        <f t="shared" si="18"/>
        <v>-191.34943393982212</v>
      </c>
      <c r="BQ94" s="42">
        <f t="shared" si="18"/>
        <v>84.385621084709555</v>
      </c>
      <c r="BR94" s="42">
        <f t="shared" si="9"/>
        <v>-197.33143318843599</v>
      </c>
      <c r="BS94" s="42">
        <f t="shared" si="9"/>
        <v>-73.364170269445594</v>
      </c>
      <c r="BU94" s="42">
        <f t="shared" si="16"/>
        <v>16.546375877349647</v>
      </c>
      <c r="CC94" s="119" t="s">
        <v>840</v>
      </c>
      <c r="CD94" s="118">
        <f t="shared" si="17"/>
        <v>281.71705427314555</v>
      </c>
    </row>
    <row r="95" spans="1:82" s="1" customFormat="1" ht="18">
      <c r="A95" s="38" t="s">
        <v>208</v>
      </c>
      <c r="B95" s="38" t="s">
        <v>291</v>
      </c>
      <c r="C95" s="38" t="s">
        <v>210</v>
      </c>
      <c r="D95" s="38">
        <v>48</v>
      </c>
      <c r="E95" s="38">
        <v>1300</v>
      </c>
      <c r="F95" s="38">
        <v>1</v>
      </c>
      <c r="G95" s="38">
        <f t="shared" si="11"/>
        <v>1573</v>
      </c>
      <c r="H95" s="75">
        <f t="shared" si="12"/>
        <v>6.3572790845518119E-4</v>
      </c>
      <c r="I95" s="75">
        <f t="shared" si="13"/>
        <v>5.917159763313609E-7</v>
      </c>
      <c r="J95" s="76">
        <v>1</v>
      </c>
      <c r="K95" s="13">
        <v>0.1</v>
      </c>
      <c r="L95" s="84">
        <v>0.53818738030139057</v>
      </c>
      <c r="M95" s="40">
        <v>8.903747781986578E-3</v>
      </c>
      <c r="N95" s="85">
        <v>0.16429411398204474</v>
      </c>
      <c r="O95" s="40">
        <v>3.4748262688668692E-3</v>
      </c>
      <c r="P95" s="13">
        <v>-1.3</v>
      </c>
      <c r="Q95" s="77">
        <v>6.0008042119982408</v>
      </c>
      <c r="R95" s="13">
        <v>0</v>
      </c>
      <c r="S95" s="86">
        <v>12970</v>
      </c>
      <c r="T95" s="86">
        <v>690</v>
      </c>
      <c r="U95" s="13">
        <f t="shared" si="14"/>
        <v>4.1129399760840801</v>
      </c>
      <c r="V95" s="40">
        <f t="shared" si="15"/>
        <v>2.3088666152659986E-2</v>
      </c>
      <c r="X95" s="13">
        <v>65.194117379201728</v>
      </c>
      <c r="Y95" s="40">
        <v>2.8299334086076516E-2</v>
      </c>
      <c r="Z95" s="13">
        <v>11.89900283375365</v>
      </c>
      <c r="AA95" s="13">
        <v>3.5412173641796163</v>
      </c>
      <c r="AB95" s="79"/>
      <c r="AC95" s="40">
        <v>5.3788609026466296E-2</v>
      </c>
      <c r="AD95" s="85"/>
      <c r="AE95" s="13">
        <v>3.4911562985288067</v>
      </c>
      <c r="AF95" s="13">
        <v>2.8156937547182253</v>
      </c>
      <c r="AG95" s="13">
        <v>2.8950953726036754</v>
      </c>
      <c r="AH95" s="40">
        <v>1.9612814140682555E-2</v>
      </c>
      <c r="AI95" s="13">
        <v>5.0620162397610997</v>
      </c>
      <c r="AJ95" s="13">
        <v>95.000000000000028</v>
      </c>
      <c r="AL95" s="13">
        <v>0.84309038821927063</v>
      </c>
      <c r="AM95" s="40">
        <v>0.217</v>
      </c>
      <c r="AN95" s="14">
        <v>1.7733816402106175</v>
      </c>
      <c r="AO95" s="14">
        <v>1.7733816402106175</v>
      </c>
      <c r="AP95" s="14"/>
      <c r="AQ95" s="13">
        <v>6.3213677889336202</v>
      </c>
      <c r="AR95" s="40">
        <v>4.4999999999999998E-2</v>
      </c>
      <c r="AS95" s="84">
        <v>0.53818738030139057</v>
      </c>
      <c r="AT95" s="85">
        <v>0.16429411398204474</v>
      </c>
      <c r="AW95" s="42">
        <f>(12900/((LN(497700/S95))+(0.85*(AN95-1))+3.8))-273</f>
        <v>1318.662573988498</v>
      </c>
      <c r="AX95" s="42">
        <f>(12900/((LN(497700/S95))+(0.85*(AO95-1))+3.8))-273</f>
        <v>1318.662573988498</v>
      </c>
      <c r="AY95" s="42">
        <f>(10108/((LN(497700/S95))+(1.16*(AN95-1))+1.48))-273</f>
        <v>1404.820824882881</v>
      </c>
      <c r="AZ95" s="42">
        <f>(10108/((LN(497700/S95))+(1.16*(AO95-1))+1.48))-273</f>
        <v>1404.820824882881</v>
      </c>
      <c r="BA95" s="42">
        <f>((LN(S95))-4.29+(1.35*(LN(AQ95))))/0.0056</f>
        <v>1369.5905976460383</v>
      </c>
      <c r="BB95" s="42">
        <f>(4338.8/((4.322*AR95)+6.456-LOG(S95)))-273</f>
        <v>1436.8382136736795</v>
      </c>
      <c r="BC95" s="42">
        <f>((LN(S95))-3.313+(1.35*(LN(AQ95))))/0.0065</f>
        <v>1330.2626687412021</v>
      </c>
      <c r="BD95" s="42">
        <f>(12288/(18.99-(1.069*(LN(AQ95)))-(LN(S95))))-273</f>
        <v>1354.8863375973165</v>
      </c>
      <c r="BE95" s="42">
        <f>(11113/(14.297+(0.964*AN95)-(LN(S95))))-273</f>
        <v>1427.2375160438598</v>
      </c>
      <c r="BF95" s="42">
        <f>(11113/(14.297+(0.964*AO95)-(LN(S95))))-273</f>
        <v>1427.2375160438598</v>
      </c>
      <c r="BG95" s="42">
        <f>(5790/(0.96-(1.28*J95)+(12.39*AS95)+(0.83*AT95)+(2.06*J95*AS95)-LOG(S95)))-273</f>
        <v>1390.6822946175678</v>
      </c>
      <c r="BI95" s="42">
        <f t="shared" si="19"/>
        <v>-18.662573988498025</v>
      </c>
      <c r="BJ95" s="42">
        <f t="shared" si="19"/>
        <v>-18.662573988498025</v>
      </c>
      <c r="BK95" s="42">
        <f t="shared" si="19"/>
        <v>-104.82082488288097</v>
      </c>
      <c r="BL95" s="42">
        <f t="shared" si="18"/>
        <v>-104.82082488288097</v>
      </c>
      <c r="BM95" s="42">
        <f t="shared" si="18"/>
        <v>-69.590597646038304</v>
      </c>
      <c r="BN95" s="42">
        <f t="shared" si="18"/>
        <v>-136.83821367367955</v>
      </c>
      <c r="BO95" s="42">
        <f t="shared" si="18"/>
        <v>-30.262668741202106</v>
      </c>
      <c r="BP95" s="42">
        <f t="shared" si="18"/>
        <v>-54.886337597316469</v>
      </c>
      <c r="BQ95" s="42">
        <f t="shared" si="18"/>
        <v>-127.23751604385984</v>
      </c>
      <c r="BR95" s="42">
        <f t="shared" si="9"/>
        <v>-127.23751604385984</v>
      </c>
      <c r="BS95" s="42">
        <f t="shared" si="9"/>
        <v>-90.682294617567777</v>
      </c>
      <c r="BU95" s="42">
        <f t="shared" si="16"/>
        <v>72.019720629069752</v>
      </c>
      <c r="CC95" s="119"/>
      <c r="CD95" s="118">
        <f t="shared" si="17"/>
        <v>0</v>
      </c>
    </row>
    <row r="96" spans="1:82" s="1" customFormat="1" ht="18">
      <c r="A96" s="38" t="s">
        <v>208</v>
      </c>
      <c r="B96" s="38" t="s">
        <v>292</v>
      </c>
      <c r="C96" s="38" t="s">
        <v>210</v>
      </c>
      <c r="D96" s="38">
        <v>48</v>
      </c>
      <c r="E96" s="38">
        <v>1300</v>
      </c>
      <c r="F96" s="38">
        <v>1</v>
      </c>
      <c r="G96" s="38">
        <f t="shared" si="11"/>
        <v>1573</v>
      </c>
      <c r="H96" s="75">
        <f t="shared" si="12"/>
        <v>6.3572790845518119E-4</v>
      </c>
      <c r="I96" s="75">
        <f t="shared" si="13"/>
        <v>5.917159763313609E-7</v>
      </c>
      <c r="J96" s="76">
        <v>1</v>
      </c>
      <c r="K96" s="13">
        <v>0.1</v>
      </c>
      <c r="L96" s="84">
        <v>0.53439125255336806</v>
      </c>
      <c r="M96" s="40">
        <v>8.8518015254456465E-3</v>
      </c>
      <c r="N96" s="85">
        <v>1.0099007833396496E-3</v>
      </c>
      <c r="O96" s="40">
        <v>3.6704146904730024E-3</v>
      </c>
      <c r="P96" s="13">
        <v>-1.3</v>
      </c>
      <c r="Q96" s="77">
        <v>6.0008042119982408</v>
      </c>
      <c r="R96" s="13">
        <v>0</v>
      </c>
      <c r="S96" s="86">
        <v>7720</v>
      </c>
      <c r="T96" s="86">
        <v>660</v>
      </c>
      <c r="U96" s="13">
        <f t="shared" si="14"/>
        <v>3.8876173003357359</v>
      </c>
      <c r="V96" s="40">
        <f t="shared" si="15"/>
        <v>3.7103626943005182E-2</v>
      </c>
      <c r="X96" s="13">
        <v>66.482669512618159</v>
      </c>
      <c r="Y96" s="40">
        <v>2.5696199987284115E-2</v>
      </c>
      <c r="Z96" s="13">
        <v>11.311302358555004</v>
      </c>
      <c r="AA96" s="13">
        <v>3.1469168604900308</v>
      </c>
      <c r="AB96" s="79"/>
      <c r="AC96" s="40">
        <v>5.4242720386988172E-2</v>
      </c>
      <c r="AD96" s="85"/>
      <c r="AE96" s="13">
        <v>3.2479367973761093</v>
      </c>
      <c r="AF96" s="13">
        <v>2.7438235932027339</v>
      </c>
      <c r="AG96" s="13">
        <v>2.7014076199314911</v>
      </c>
      <c r="AH96" s="40">
        <v>2.5113827842482544E-2</v>
      </c>
      <c r="AI96" s="13">
        <v>2.5999999999999999E-2</v>
      </c>
      <c r="AJ96" s="13">
        <v>89.765109490390287</v>
      </c>
      <c r="AL96" s="13">
        <v>0.84770515652425293</v>
      </c>
      <c r="AM96" s="40">
        <v>0.25</v>
      </c>
      <c r="AN96" s="82">
        <v>2.78</v>
      </c>
      <c r="AO96" s="14">
        <v>1.7182608455723292</v>
      </c>
      <c r="AP96" s="14" t="s">
        <v>840</v>
      </c>
      <c r="AQ96" s="13">
        <v>6.8635752968887616</v>
      </c>
      <c r="AR96" s="40">
        <v>5.6000000000000001E-2</v>
      </c>
      <c r="AS96" s="84">
        <v>0.53439125255336806</v>
      </c>
      <c r="AT96" s="85">
        <v>1.0099007833396496E-3</v>
      </c>
      <c r="AW96" s="42">
        <f>(12900/((LN(497700/S96))+(0.85*(AN96-1))+3.8))-273</f>
        <v>1087.8767584935692</v>
      </c>
      <c r="AX96" s="42">
        <f>(12900/((LN(497700/S96))+(0.85*(AO96-1))+3.8))-273</f>
        <v>1231.074145001269</v>
      </c>
      <c r="AY96" s="42">
        <f>(10108/((LN(497700/S96))+(1.16*(AN96-1))+1.48))-273</f>
        <v>1037.8574925273581</v>
      </c>
      <c r="AZ96" s="42">
        <f>(10108/((LN(497700/S96))+(1.16*(AO96-1))+1.48))-273</f>
        <v>1287.0292472766016</v>
      </c>
      <c r="BA96" s="42">
        <f>((LN(S96))-4.29+(1.35*(LN(AQ96))))/0.0056</f>
        <v>1296.7818034803686</v>
      </c>
      <c r="BB96" s="42">
        <f>(4338.8/((4.322*AR96)+6.456-LOG(S96)))-273</f>
        <v>1270.8291012775867</v>
      </c>
      <c r="BC96" s="42">
        <f>((LN(S96))-3.313+(1.35*(LN(AQ96))))/0.0065</f>
        <v>1267.5350922292403</v>
      </c>
      <c r="BD96" s="42">
        <f>(12288/(18.99-(1.069*(LN(AQ96)))-(LN(S96))))-273</f>
        <v>1266.9862341252212</v>
      </c>
      <c r="BE96" s="42">
        <f>(11113/(14.297+(0.964*AN96)-(LN(S96))))-273</f>
        <v>1111.737052673707</v>
      </c>
      <c r="BF96" s="42">
        <f>(11113/(14.297+(0.964*AO96)-(LN(S96))))-273</f>
        <v>1314.155636395559</v>
      </c>
      <c r="BG96" s="42">
        <f>(5790/(0.96-(1.28*J96)+(12.39*AS96)+(0.83*AT96)+(2.06*J96*AS96)-LOG(S96)))-273</f>
        <v>1374.1443942470626</v>
      </c>
      <c r="BI96" s="42">
        <f t="shared" si="19"/>
        <v>212.12324150643076</v>
      </c>
      <c r="BJ96" s="42">
        <f t="shared" si="19"/>
        <v>68.925854998730983</v>
      </c>
      <c r="BK96" s="42">
        <f t="shared" si="19"/>
        <v>262.14250747264191</v>
      </c>
      <c r="BL96" s="42">
        <f t="shared" si="18"/>
        <v>12.970752723398391</v>
      </c>
      <c r="BM96" s="42">
        <f t="shared" si="18"/>
        <v>3.2181965196314195</v>
      </c>
      <c r="BN96" s="42">
        <f t="shared" si="18"/>
        <v>29.170898722413312</v>
      </c>
      <c r="BO96" s="42">
        <f t="shared" si="18"/>
        <v>32.464907770759737</v>
      </c>
      <c r="BP96" s="42">
        <f t="shared" si="18"/>
        <v>33.013765874778755</v>
      </c>
      <c r="BQ96" s="42">
        <f t="shared" si="18"/>
        <v>188.26294732629299</v>
      </c>
      <c r="BR96" s="42">
        <f t="shared" si="9"/>
        <v>-14.155636395558986</v>
      </c>
      <c r="BS96" s="42">
        <f t="shared" si="9"/>
        <v>-74.144394247062564</v>
      </c>
      <c r="BU96" s="42">
        <f t="shared" si="16"/>
        <v>143.07024924579355</v>
      </c>
      <c r="CC96" s="119" t="s">
        <v>840</v>
      </c>
      <c r="CD96" s="118">
        <f t="shared" si="17"/>
        <v>202.41858372185197</v>
      </c>
    </row>
    <row r="97" spans="1:82" s="1" customFormat="1" ht="18">
      <c r="A97" s="38" t="s">
        <v>208</v>
      </c>
      <c r="B97" s="38" t="s">
        <v>293</v>
      </c>
      <c r="C97" s="38" t="s">
        <v>210</v>
      </c>
      <c r="D97" s="38">
        <v>48</v>
      </c>
      <c r="E97" s="38">
        <v>1300</v>
      </c>
      <c r="F97" s="38">
        <v>1</v>
      </c>
      <c r="G97" s="38">
        <f t="shared" si="11"/>
        <v>1573</v>
      </c>
      <c r="H97" s="75">
        <f t="shared" si="12"/>
        <v>6.3572790845518119E-4</v>
      </c>
      <c r="I97" s="75">
        <f t="shared" si="13"/>
        <v>5.917159763313609E-7</v>
      </c>
      <c r="J97" s="76">
        <v>1</v>
      </c>
      <c r="K97" s="13">
        <v>0.1</v>
      </c>
      <c r="L97" s="84">
        <v>0.53101789747948214</v>
      </c>
      <c r="M97" s="40">
        <v>8.7862428170957328E-3</v>
      </c>
      <c r="N97" s="85">
        <v>0.21299999999999999</v>
      </c>
      <c r="O97" s="40">
        <v>3.5613313816133143E-3</v>
      </c>
      <c r="P97" s="13">
        <v>-1.3</v>
      </c>
      <c r="Q97" s="77">
        <v>6.0008042119982408</v>
      </c>
      <c r="R97" s="13">
        <v>0</v>
      </c>
      <c r="S97" s="86">
        <v>8020</v>
      </c>
      <c r="T97" s="86">
        <v>520</v>
      </c>
      <c r="U97" s="13">
        <f t="shared" si="14"/>
        <v>3.9041743682841634</v>
      </c>
      <c r="V97" s="40">
        <f t="shared" si="15"/>
        <v>2.8139650872817955E-2</v>
      </c>
      <c r="X97" s="13">
        <v>65.77804252501889</v>
      </c>
      <c r="Y97" s="40">
        <v>6.7443250284420331E-2</v>
      </c>
      <c r="Z97" s="13">
        <v>11.955111867136221</v>
      </c>
      <c r="AA97" s="13">
        <v>9.9709023078700776E-2</v>
      </c>
      <c r="AB97" s="79"/>
      <c r="AC97" s="40">
        <v>2.4115624857452618E-2</v>
      </c>
      <c r="AD97" s="85"/>
      <c r="AE97" s="13">
        <v>9.9709023078700776E-2</v>
      </c>
      <c r="AF97" s="13">
        <v>3.9783900208401604</v>
      </c>
      <c r="AG97" s="13">
        <v>4.9954220562429077</v>
      </c>
      <c r="AH97" s="40">
        <v>4.9854511539350388E-2</v>
      </c>
      <c r="AI97" s="13">
        <v>7.4211919851124</v>
      </c>
      <c r="AJ97" s="13">
        <v>100.00000000000006</v>
      </c>
      <c r="AL97" s="13">
        <v>0.98530894421143034</v>
      </c>
      <c r="AM97" s="40">
        <v>1.7000000000000001E-2</v>
      </c>
      <c r="AN97" s="13">
        <v>1.48</v>
      </c>
      <c r="AO97" s="14">
        <v>1.4553373598343002</v>
      </c>
      <c r="AP97" s="14"/>
      <c r="AQ97" s="13">
        <v>11.875262971036356</v>
      </c>
      <c r="AR97" s="40">
        <v>4.3999999999999997E-2</v>
      </c>
      <c r="AS97" s="84">
        <v>0.53101789747948214</v>
      </c>
      <c r="AT97" s="85">
        <v>0.21299999999999999</v>
      </c>
      <c r="AW97" s="42">
        <f>(12900/((LN(497700/S97))+(0.85*(AN97-1))+3.8))-273</f>
        <v>1274.4938338346608</v>
      </c>
      <c r="AX97" s="42">
        <f>(12900/((LN(497700/S97))+(0.85*(AO97-1))+3.8))-273</f>
        <v>1278.3952309740303</v>
      </c>
      <c r="AY97" s="42">
        <f>(10108/((LN(497700/S97))+(1.16*(AN97-1))+1.48))-273</f>
        <v>1366.6157471058798</v>
      </c>
      <c r="AZ97" s="42">
        <f>(10108/((LN(497700/S97))+(1.16*(AO97-1))+1.48))-273</f>
        <v>1374.2600266938143</v>
      </c>
      <c r="BA97" s="42">
        <f>((LN(S97))-4.29+(1.35*(LN(AQ97))))/0.0056</f>
        <v>1435.7520211744923</v>
      </c>
      <c r="BB97" s="42">
        <f>(4338.8/((4.322*AR97)+6.456-LOG(S97)))-273</f>
        <v>1309.352325627008</v>
      </c>
      <c r="BC97" s="42">
        <f>((LN(S97))-3.313+(1.35*(LN(AQ97))))/0.0065</f>
        <v>1387.2632797811011</v>
      </c>
      <c r="BD97" s="42">
        <f>(12288/(18.99-(1.069*(LN(AQ97)))-(LN(S97))))-273</f>
        <v>1397.6749365672913</v>
      </c>
      <c r="BE97" s="42">
        <f>(11113/(14.297+(0.964*AN97)-(LN(S97))))-273</f>
        <v>1377.2757052523184</v>
      </c>
      <c r="BF97" s="42">
        <f>(11113/(14.297+(0.964*AO97)-(LN(S97))))-273</f>
        <v>1383.1227215971928</v>
      </c>
      <c r="BG97" s="42">
        <f>(5790/(0.96-(1.28*J97)+(12.39*AS97)+(0.83*AT97)+(2.06*J97*AS97)-LOG(S97)))-273</f>
        <v>1323.8782820981889</v>
      </c>
      <c r="BI97" s="42">
        <f t="shared" si="19"/>
        <v>25.506166165339209</v>
      </c>
      <c r="BJ97" s="42">
        <f t="shared" si="19"/>
        <v>21.604769025969745</v>
      </c>
      <c r="BK97" s="42">
        <f t="shared" si="19"/>
        <v>-66.615747105879791</v>
      </c>
      <c r="BL97" s="42">
        <f t="shared" si="18"/>
        <v>-74.260026693814325</v>
      </c>
      <c r="BM97" s="42">
        <f t="shared" si="18"/>
        <v>-135.75202117449226</v>
      </c>
      <c r="BN97" s="42">
        <f t="shared" si="18"/>
        <v>-9.3523256270079855</v>
      </c>
      <c r="BO97" s="42">
        <f t="shared" si="18"/>
        <v>-87.263279781101119</v>
      </c>
      <c r="BP97" s="42">
        <f t="shared" si="18"/>
        <v>-97.674936567291297</v>
      </c>
      <c r="BQ97" s="42">
        <f t="shared" si="18"/>
        <v>-77.275705252318403</v>
      </c>
      <c r="BR97" s="42">
        <f t="shared" si="9"/>
        <v>-83.122721597192822</v>
      </c>
      <c r="BS97" s="42">
        <f t="shared" si="9"/>
        <v>-23.878282098188947</v>
      </c>
      <c r="BU97" s="42">
        <f t="shared" si="16"/>
        <v>45.483051124158692</v>
      </c>
      <c r="CC97" s="119"/>
      <c r="CD97" s="118">
        <f t="shared" si="17"/>
        <v>5.8470163448744188</v>
      </c>
    </row>
    <row r="98" spans="1:82" s="1" customFormat="1" ht="18">
      <c r="A98" s="38" t="s">
        <v>208</v>
      </c>
      <c r="B98" s="38" t="s">
        <v>294</v>
      </c>
      <c r="C98" s="38" t="s">
        <v>210</v>
      </c>
      <c r="D98" s="38">
        <v>48</v>
      </c>
      <c r="E98" s="38">
        <v>1300</v>
      </c>
      <c r="F98" s="38">
        <v>1</v>
      </c>
      <c r="G98" s="38">
        <f t="shared" si="11"/>
        <v>1573</v>
      </c>
      <c r="H98" s="75">
        <f t="shared" si="12"/>
        <v>6.3572790845518119E-4</v>
      </c>
      <c r="I98" s="75">
        <f t="shared" si="13"/>
        <v>5.917159763313609E-7</v>
      </c>
      <c r="J98" s="76">
        <v>1</v>
      </c>
      <c r="K98" s="13">
        <v>0.1</v>
      </c>
      <c r="L98" s="84">
        <v>0.52289293870432918</v>
      </c>
      <c r="M98" s="40">
        <v>9.0981454314548217E-3</v>
      </c>
      <c r="N98" s="85">
        <v>0.40300000000000002</v>
      </c>
      <c r="O98" s="40">
        <v>4.5107111013026448E-3</v>
      </c>
      <c r="P98" s="13">
        <v>-1.3</v>
      </c>
      <c r="Q98" s="77">
        <v>6.0008042119982408</v>
      </c>
      <c r="R98" s="13">
        <v>0</v>
      </c>
      <c r="S98" s="87">
        <v>11770</v>
      </c>
      <c r="T98" s="86">
        <v>1250</v>
      </c>
      <c r="U98" s="13">
        <f t="shared" si="14"/>
        <v>4.0707764628434351</v>
      </c>
      <c r="V98" s="40">
        <f t="shared" si="15"/>
        <v>4.6091758708581135E-2</v>
      </c>
      <c r="X98" s="13">
        <v>68.159817956725789</v>
      </c>
      <c r="Y98" s="40">
        <v>2.8271319083997846E-2</v>
      </c>
      <c r="Z98" s="13">
        <v>10.692869747478289</v>
      </c>
      <c r="AA98" s="13">
        <v>0.27412866125676572</v>
      </c>
      <c r="AB98" s="79"/>
      <c r="AC98" s="40">
        <v>3.6453126520022083E-2</v>
      </c>
      <c r="AD98" s="85"/>
      <c r="AE98" s="13">
        <v>0.36683158261587551</v>
      </c>
      <c r="AF98" s="13">
        <v>3.3111439455094338</v>
      </c>
      <c r="AG98" s="13">
        <v>3.6933118366452535</v>
      </c>
      <c r="AH98" s="40">
        <v>1.5979839052120658E-2</v>
      </c>
      <c r="AI98" s="13">
        <v>12.95220209792323</v>
      </c>
      <c r="AJ98" s="13">
        <v>93.999999999999929</v>
      </c>
      <c r="AL98" s="13">
        <v>1.0574525054150401</v>
      </c>
      <c r="AM98" s="40">
        <v>9.1999999999999998E-2</v>
      </c>
      <c r="AN98" s="82">
        <v>2.1800000000000002</v>
      </c>
      <c r="AO98" s="14">
        <v>1.2869869166038046</v>
      </c>
      <c r="AP98" s="14" t="s">
        <v>840</v>
      </c>
      <c r="AQ98" s="13">
        <v>13.607995198232693</v>
      </c>
      <c r="AR98" s="40">
        <v>1.7999999999999999E-2</v>
      </c>
      <c r="AS98" s="84">
        <v>0.52289293870432918</v>
      </c>
      <c r="AT98" s="85">
        <v>0.40300000000000002</v>
      </c>
      <c r="AW98" s="42">
        <f>(12900/((LN(497700/S98))+(0.85*(AN98-1))+3.8))-273</f>
        <v>1236.2231849810726</v>
      </c>
      <c r="AX98" s="42">
        <f>(12900/((LN(497700/S98))+(0.85*(AO98-1))+3.8))-273</f>
        <v>1383.3131167788981</v>
      </c>
      <c r="AY98" s="42">
        <f>(10108/((LN(497700/S98))+(1.16*(AN98-1))+1.48))-273</f>
        <v>1260.084573772303</v>
      </c>
      <c r="AZ98" s="42">
        <f>(10108/((LN(497700/S98))+(1.16*(AO98-1))+1.48))-273</f>
        <v>1545.8530382752481</v>
      </c>
      <c r="BA98" s="42">
        <f>((LN(S98))-4.29+(1.35*(LN(AQ98))))/0.0056</f>
        <v>1537.0887193329895</v>
      </c>
      <c r="BB98" s="42">
        <f>(4338.8/((4.322*AR98)+6.456-LOG(S98)))-273</f>
        <v>1488.5775817226893</v>
      </c>
      <c r="BC98" s="42">
        <f>((LN(S98))-3.313+(1.35*(LN(AQ98))))/0.0065</f>
        <v>1474.56874280996</v>
      </c>
      <c r="BD98" s="42">
        <f>(12288/(18.99-(1.069*(LN(AQ98)))-(LN(S98))))-273</f>
        <v>1527.2027171022555</v>
      </c>
      <c r="BE98" s="42">
        <f>(11113/(14.297+(0.964*AN98)-(LN(S98))))-273</f>
        <v>1308.8742407562067</v>
      </c>
      <c r="BF98" s="42">
        <f>(11113/(14.297+(0.964*AO98)-(LN(S98))))-273</f>
        <v>1529.7864857431434</v>
      </c>
      <c r="BG98" s="42">
        <f>(5790/(0.96-(1.28*J98)+(12.39*AS98)+(0.83*AT98)+(2.06*J98*AS98)-LOG(S98)))-273</f>
        <v>1381.5142729366262</v>
      </c>
      <c r="BI98" s="42">
        <f t="shared" si="19"/>
        <v>63.776815018927437</v>
      </c>
      <c r="BJ98" s="42">
        <f t="shared" si="19"/>
        <v>-83.31311677889812</v>
      </c>
      <c r="BK98" s="42">
        <f t="shared" si="19"/>
        <v>39.915426227697026</v>
      </c>
      <c r="BL98" s="42">
        <f t="shared" si="18"/>
        <v>-245.85303827524808</v>
      </c>
      <c r="BM98" s="42">
        <f t="shared" si="18"/>
        <v>-237.08871933298951</v>
      </c>
      <c r="BN98" s="42">
        <f t="shared" si="18"/>
        <v>-188.57758172268927</v>
      </c>
      <c r="BO98" s="42">
        <f t="shared" si="18"/>
        <v>-174.56874280995999</v>
      </c>
      <c r="BP98" s="42">
        <f t="shared" si="18"/>
        <v>-227.20271710225552</v>
      </c>
      <c r="BQ98" s="42">
        <f t="shared" si="18"/>
        <v>-8.8742407562067456</v>
      </c>
      <c r="BR98" s="42">
        <f t="shared" si="9"/>
        <v>-229.78648574314343</v>
      </c>
      <c r="BS98" s="42">
        <f t="shared" si="9"/>
        <v>-81.514272936626185</v>
      </c>
      <c r="BU98" s="42">
        <f t="shared" si="16"/>
        <v>-1.7988438422719355</v>
      </c>
      <c r="CC98" s="119" t="s">
        <v>840</v>
      </c>
      <c r="CD98" s="118">
        <f t="shared" si="17"/>
        <v>220.91224498693668</v>
      </c>
    </row>
    <row r="99" spans="1:82" s="1" customFormat="1" ht="18">
      <c r="A99" s="38" t="s">
        <v>208</v>
      </c>
      <c r="B99" s="38" t="s">
        <v>295</v>
      </c>
      <c r="C99" s="38" t="s">
        <v>210</v>
      </c>
      <c r="D99" s="38">
        <v>48</v>
      </c>
      <c r="E99" s="38">
        <v>1300</v>
      </c>
      <c r="F99" s="38">
        <v>1</v>
      </c>
      <c r="G99" s="38">
        <f t="shared" si="11"/>
        <v>1573</v>
      </c>
      <c r="H99" s="75">
        <f t="shared" si="12"/>
        <v>6.3572790845518119E-4</v>
      </c>
      <c r="I99" s="75">
        <f t="shared" si="13"/>
        <v>5.917159763313609E-7</v>
      </c>
      <c r="J99" s="76">
        <v>1</v>
      </c>
      <c r="K99" s="13">
        <v>0.1</v>
      </c>
      <c r="L99" s="84">
        <v>0.52165566366464866</v>
      </c>
      <c r="M99" s="40">
        <v>9.8650402048441558E-3</v>
      </c>
      <c r="N99" s="85">
        <v>1E-3</v>
      </c>
      <c r="O99" s="40">
        <v>4.9150719484240442E-3</v>
      </c>
      <c r="P99" s="13">
        <v>-1.3</v>
      </c>
      <c r="Q99" s="77">
        <v>6.0008042119982408</v>
      </c>
      <c r="R99" s="13">
        <v>0</v>
      </c>
      <c r="S99" s="86">
        <v>5430</v>
      </c>
      <c r="T99" s="86">
        <v>430</v>
      </c>
      <c r="U99" s="13">
        <f t="shared" si="14"/>
        <v>3.7347998295888472</v>
      </c>
      <c r="V99" s="40">
        <f t="shared" si="15"/>
        <v>3.4368324125230207E-2</v>
      </c>
      <c r="X99" s="13">
        <v>68.15766540814468</v>
      </c>
      <c r="Y99" s="40">
        <v>3.6314856484022121E-2</v>
      </c>
      <c r="Z99" s="13">
        <v>11.133377361646165</v>
      </c>
      <c r="AA99" s="13">
        <v>0.33808133829895354</v>
      </c>
      <c r="AB99" s="79"/>
      <c r="AC99" s="40">
        <v>5.4096459238043126E-2</v>
      </c>
      <c r="AD99" s="85"/>
      <c r="AE99" s="13">
        <v>0.2264767145344796</v>
      </c>
      <c r="AF99" s="13">
        <v>3.1659710548019477</v>
      </c>
      <c r="AG99" s="13">
        <v>3.4515455267300799</v>
      </c>
      <c r="AH99" s="40">
        <v>1.5703148367808385E-2</v>
      </c>
      <c r="AI99" s="13">
        <v>0.02</v>
      </c>
      <c r="AJ99" s="13">
        <v>86.599231868246179</v>
      </c>
      <c r="AL99" s="13">
        <v>1.1899467707145084</v>
      </c>
      <c r="AM99" s="40">
        <v>8.9999999999999993E-3</v>
      </c>
      <c r="AN99" s="14">
        <v>1.1424001846804677</v>
      </c>
      <c r="AO99" s="14">
        <v>1.1424001846804677</v>
      </c>
      <c r="AP99" s="14"/>
      <c r="AQ99" s="13">
        <v>14.488548531692469</v>
      </c>
      <c r="AR99" s="40">
        <v>3.0000000000000001E-3</v>
      </c>
      <c r="AS99" s="84">
        <v>0.52165566366464866</v>
      </c>
      <c r="AT99" s="85">
        <v>1E-3</v>
      </c>
      <c r="AW99" s="42">
        <f>(12900/((LN(497700/S99))+(0.85*(AN99-1))+3.8))-273</f>
        <v>1255.599291310554</v>
      </c>
      <c r="AX99" s="42">
        <f>(12900/((LN(497700/S99))+(0.85*(AO99-1))+3.8))-273</f>
        <v>1255.599291310554</v>
      </c>
      <c r="AY99" s="42">
        <f>(10108/((LN(497700/S99))+(1.16*(AN99-1))+1.48))-273</f>
        <v>1367.045786209814</v>
      </c>
      <c r="AZ99" s="42">
        <f>(10108/((LN(497700/S99))+(1.16*(AO99-1))+1.48))-273</f>
        <v>1367.045786209814</v>
      </c>
      <c r="BA99" s="42">
        <f>((LN(S99))-4.29+(1.35*(LN(AQ99))))/0.0056</f>
        <v>1414.0586602208875</v>
      </c>
      <c r="BB99" s="42">
        <f>(4338.8/((4.322*AR99)+6.456-LOG(S99)))-273</f>
        <v>1313.8823361776688</v>
      </c>
      <c r="BC99" s="42">
        <f>((LN(S99))-3.313+(1.35*(LN(AQ99))))/0.0065</f>
        <v>1368.5736149595339</v>
      </c>
      <c r="BD99" s="42">
        <f>(12288/(18.99-(1.069*(LN(AQ99)))-(LN(S99))))-273</f>
        <v>1358.3340908481766</v>
      </c>
      <c r="BE99" s="42">
        <f>(11113/(14.297+(0.964*AN99)-(LN(S99))))-273</f>
        <v>1361.6062027371829</v>
      </c>
      <c r="BF99" s="42">
        <f>(11113/(14.297+(0.964*AO99)-(LN(S99))))-273</f>
        <v>1361.6062027371829</v>
      </c>
      <c r="BG99" s="42">
        <f>(5790/(0.96-(1.28*J99)+(12.39*AS99)+(0.83*AT99)+(2.06*J99*AS99)-LOG(S99)))-273</f>
        <v>1388.904592259692</v>
      </c>
      <c r="BI99" s="42">
        <f t="shared" si="19"/>
        <v>44.400708689445992</v>
      </c>
      <c r="BJ99" s="42">
        <f t="shared" si="19"/>
        <v>44.400708689445992</v>
      </c>
      <c r="BK99" s="42">
        <f t="shared" si="19"/>
        <v>-67.045786209813969</v>
      </c>
      <c r="BL99" s="42">
        <f t="shared" si="18"/>
        <v>-67.045786209813969</v>
      </c>
      <c r="BM99" s="42">
        <f t="shared" si="18"/>
        <v>-114.05866022088753</v>
      </c>
      <c r="BN99" s="42">
        <f t="shared" si="18"/>
        <v>-13.882336177668776</v>
      </c>
      <c r="BO99" s="42">
        <f t="shared" si="18"/>
        <v>-68.57361495953387</v>
      </c>
      <c r="BP99" s="42">
        <f t="shared" si="18"/>
        <v>-58.334090848176629</v>
      </c>
      <c r="BQ99" s="42">
        <f t="shared" si="18"/>
        <v>-61.606202737182912</v>
      </c>
      <c r="BR99" s="42">
        <f t="shared" si="9"/>
        <v>-61.606202737182912</v>
      </c>
      <c r="BS99" s="42">
        <f t="shared" si="9"/>
        <v>-88.904592259691981</v>
      </c>
      <c r="BU99" s="42">
        <f t="shared" si="16"/>
        <v>133.30530094913797</v>
      </c>
      <c r="CC99" s="119"/>
      <c r="CD99" s="118">
        <f t="shared" si="17"/>
        <v>0</v>
      </c>
    </row>
    <row r="100" spans="1:82" s="1" customFormat="1">
      <c r="A100" s="38" t="s">
        <v>208</v>
      </c>
      <c r="B100" s="38" t="s">
        <v>296</v>
      </c>
      <c r="C100" s="38" t="s">
        <v>210</v>
      </c>
      <c r="D100" s="38">
        <v>72</v>
      </c>
      <c r="E100" s="38">
        <v>1275</v>
      </c>
      <c r="F100" s="65">
        <v>50</v>
      </c>
      <c r="G100" s="38">
        <f t="shared" si="11"/>
        <v>1548</v>
      </c>
      <c r="H100" s="75">
        <f t="shared" si="12"/>
        <v>6.459948320413437E-4</v>
      </c>
      <c r="I100" s="75">
        <f t="shared" si="13"/>
        <v>1.5378700499807767E-3</v>
      </c>
      <c r="J100" s="38">
        <v>1E-4</v>
      </c>
      <c r="K100" s="13">
        <v>0</v>
      </c>
      <c r="L100" s="40">
        <v>0.57503146878612599</v>
      </c>
      <c r="M100" s="40">
        <v>1.0999999999999999E-2</v>
      </c>
      <c r="N100" s="40">
        <v>0</v>
      </c>
      <c r="O100" s="40">
        <v>0</v>
      </c>
      <c r="P100" s="83">
        <v>2</v>
      </c>
      <c r="Q100" s="77"/>
      <c r="R100" s="13">
        <v>0</v>
      </c>
      <c r="S100" s="78">
        <v>20660</v>
      </c>
      <c r="T100" s="78">
        <v>2170</v>
      </c>
      <c r="U100" s="13">
        <f t="shared" si="14"/>
        <v>4.315130317183602</v>
      </c>
      <c r="V100" s="40">
        <f t="shared" si="15"/>
        <v>4.5584704743465633E-2</v>
      </c>
      <c r="X100" s="13">
        <v>57.512887716795447</v>
      </c>
      <c r="Y100" s="40">
        <v>3.364228194800585E-2</v>
      </c>
      <c r="Z100" s="13">
        <v>13.266666666666666</v>
      </c>
      <c r="AA100" s="13">
        <v>14.539575446994363</v>
      </c>
      <c r="AB100" s="79"/>
      <c r="AC100" s="40">
        <v>6.7199999999999996E-2</v>
      </c>
      <c r="AD100" s="40"/>
      <c r="AE100" s="13">
        <v>12.951506964608562</v>
      </c>
      <c r="AF100" s="13">
        <v>4.8831483502853601E-2</v>
      </c>
      <c r="AG100" s="13">
        <v>1.3355768002297548E-2</v>
      </c>
      <c r="AH100" s="40">
        <v>0.11855476804758282</v>
      </c>
      <c r="AI100" s="13">
        <v>0</v>
      </c>
      <c r="AJ100" s="13">
        <v>98.552221096565788</v>
      </c>
      <c r="AL100" s="13">
        <v>0.56111178426837183</v>
      </c>
      <c r="AM100" s="40">
        <v>0.70499999999999996</v>
      </c>
      <c r="AN100" s="14">
        <v>3.377447692859683</v>
      </c>
      <c r="AO100" s="14">
        <v>3.377447692859683</v>
      </c>
      <c r="AP100" s="14"/>
      <c r="AQ100" s="13">
        <v>2.2702539748926873</v>
      </c>
      <c r="AR100" s="40">
        <v>0.182</v>
      </c>
      <c r="AS100" s="40">
        <v>0.57503146878612599</v>
      </c>
      <c r="AT100" s="40">
        <v>0</v>
      </c>
      <c r="AW100" s="42">
        <f>(12900/((LN(497700/S100))+(0.85*(AN100-1))+3.8))-273</f>
        <v>1159.9148328672604</v>
      </c>
      <c r="AX100" s="42">
        <f>(12900/((LN(497700/S100))+(0.85*(AO100-1))+3.8))-273</f>
        <v>1159.9148328672604</v>
      </c>
      <c r="AY100" s="42">
        <f>(10108/((LN(497700/S100))+(1.16*(AN100-1))+1.48))-273</f>
        <v>1089.3307351536314</v>
      </c>
      <c r="AZ100" s="42">
        <f>(10108/((LN(497700/S100))+(1.16*(AO100-1))+1.48))-273</f>
        <v>1089.3307351536314</v>
      </c>
      <c r="BA100" s="42">
        <f>((LN(S100))-4.29+(1.35*(LN(AQ100))))/0.0056</f>
        <v>1205.8586694781677</v>
      </c>
      <c r="BB100" s="42">
        <f>(4338.8/((4.322*AR100)+6.456-LOG(S100)))-273</f>
        <v>1209.0970126794871</v>
      </c>
      <c r="BC100" s="42">
        <f>((LN(S100))-3.313+(1.35*(LN(AQ100))))/0.0065</f>
        <v>1189.2013152427294</v>
      </c>
      <c r="BD100" s="42">
        <f>(12288/(18.99-(1.069*(LN(AQ100)))-(LN(S100))))-273</f>
        <v>1229.6448491858982</v>
      </c>
      <c r="BE100" s="42">
        <f>(11113/(14.297+(0.964*AN100)-(LN(S100))))-273</f>
        <v>1185.991577720466</v>
      </c>
      <c r="BF100" s="42">
        <f>(11113/(14.297+(0.964*AO100)-(LN(S100))))-273</f>
        <v>1185.991577720466</v>
      </c>
      <c r="BG100" s="42">
        <f>(5790/(0.96-(1.28*J100)+(12.39*AS100)+(0.83*AT100)+(2.06*J100*AS100)-LOG(S100)))-273</f>
        <v>1263.012718479584</v>
      </c>
      <c r="BI100" s="42">
        <f t="shared" si="19"/>
        <v>115.08516713273957</v>
      </c>
      <c r="BJ100" s="42">
        <f t="shared" si="19"/>
        <v>115.08516713273957</v>
      </c>
      <c r="BK100" s="42">
        <f t="shared" si="19"/>
        <v>185.66926484636861</v>
      </c>
      <c r="BL100" s="42">
        <f t="shared" si="18"/>
        <v>185.66926484636861</v>
      </c>
      <c r="BM100" s="42">
        <f t="shared" si="18"/>
        <v>69.141330521832288</v>
      </c>
      <c r="BN100" s="42">
        <f t="shared" si="18"/>
        <v>65.902987320512921</v>
      </c>
      <c r="BO100" s="42">
        <f t="shared" si="18"/>
        <v>85.798684757270621</v>
      </c>
      <c r="BP100" s="42">
        <f t="shared" si="18"/>
        <v>45.355150814101762</v>
      </c>
      <c r="BQ100" s="42">
        <f t="shared" si="18"/>
        <v>89.008422279533988</v>
      </c>
      <c r="BR100" s="42">
        <f t="shared" si="9"/>
        <v>89.008422279533988</v>
      </c>
      <c r="BS100" s="42">
        <f t="shared" si="9"/>
        <v>11.987281520415991</v>
      </c>
      <c r="BU100" s="42">
        <f t="shared" si="16"/>
        <v>103.09788561232358</v>
      </c>
      <c r="CC100" s="119"/>
      <c r="CD100" s="118">
        <f t="shared" si="17"/>
        <v>0</v>
      </c>
    </row>
    <row r="101" spans="1:82" s="1" customFormat="1">
      <c r="A101" s="38" t="s">
        <v>208</v>
      </c>
      <c r="B101" s="38" t="s">
        <v>297</v>
      </c>
      <c r="C101" s="38" t="s">
        <v>210</v>
      </c>
      <c r="D101" s="38">
        <v>72</v>
      </c>
      <c r="E101" s="38">
        <v>1275</v>
      </c>
      <c r="F101" s="65">
        <v>50</v>
      </c>
      <c r="G101" s="38">
        <f t="shared" si="11"/>
        <v>1548</v>
      </c>
      <c r="H101" s="75">
        <f t="shared" si="12"/>
        <v>6.459948320413437E-4</v>
      </c>
      <c r="I101" s="75">
        <f t="shared" si="13"/>
        <v>1.5378700499807767E-3</v>
      </c>
      <c r="J101" s="38">
        <v>1E-4</v>
      </c>
      <c r="K101" s="13">
        <v>0</v>
      </c>
      <c r="L101" s="40">
        <v>0.56248312040197634</v>
      </c>
      <c r="M101" s="40">
        <v>1.2E-2</v>
      </c>
      <c r="N101" s="40">
        <v>0</v>
      </c>
      <c r="O101" s="40">
        <v>0</v>
      </c>
      <c r="P101" s="83">
        <v>2</v>
      </c>
      <c r="Q101" s="77"/>
      <c r="R101" s="13">
        <v>0</v>
      </c>
      <c r="S101" s="78">
        <v>19680</v>
      </c>
      <c r="T101" s="78">
        <v>830</v>
      </c>
      <c r="U101" s="13">
        <f t="shared" si="14"/>
        <v>4.2940250940953231</v>
      </c>
      <c r="V101" s="40">
        <f t="shared" si="15"/>
        <v>1.8303861788617887E-2</v>
      </c>
      <c r="X101" s="13">
        <v>61.12</v>
      </c>
      <c r="Y101" s="40">
        <v>3.1E-2</v>
      </c>
      <c r="Z101" s="13">
        <v>11</v>
      </c>
      <c r="AA101" s="13">
        <v>7.3</v>
      </c>
      <c r="AB101" s="79"/>
      <c r="AC101" s="40">
        <v>0.05</v>
      </c>
      <c r="AD101" s="40"/>
      <c r="AE101" s="13">
        <v>15.4</v>
      </c>
      <c r="AF101" s="13">
        <v>0.06</v>
      </c>
      <c r="AG101" s="13">
        <v>0.02</v>
      </c>
      <c r="AH101" s="40">
        <v>0.62</v>
      </c>
      <c r="AI101" s="13">
        <v>0</v>
      </c>
      <c r="AJ101" s="13">
        <v>95.57</v>
      </c>
      <c r="AL101" s="13">
        <v>0.39116658842505947</v>
      </c>
      <c r="AM101" s="40">
        <v>0.52100000000000002</v>
      </c>
      <c r="AN101" s="82">
        <v>3.99</v>
      </c>
      <c r="AO101" s="14">
        <v>4.2746626240143879</v>
      </c>
      <c r="AP101" s="14" t="s">
        <v>840</v>
      </c>
      <c r="AQ101" s="13">
        <v>2.9301478096770093</v>
      </c>
      <c r="AR101" s="40">
        <v>9.1999999999999998E-2</v>
      </c>
      <c r="AS101" s="40">
        <v>0.56248312040197634</v>
      </c>
      <c r="AT101" s="40">
        <v>0</v>
      </c>
      <c r="AW101" s="42">
        <f>(12900/((LN(497700/S101))+(0.85*(AN101-1))+3.8))-273</f>
        <v>1074.6955761466686</v>
      </c>
      <c r="AX101" s="42">
        <f>(12900/((LN(497700/S101))+(0.85*(AO101-1))+3.8))-273</f>
        <v>1041.467789373809</v>
      </c>
      <c r="AY101" s="42">
        <f>(10108/((LN(497700/S101))+(1.16*(AN101-1))+1.48))-273</f>
        <v>962.87894078158752</v>
      </c>
      <c r="AZ101" s="42">
        <f>(10108/((LN(497700/S101))+(1.16*(AO101-1))+1.48))-273</f>
        <v>914.91822228293108</v>
      </c>
      <c r="BA101" s="42">
        <f>((LN(S101))-4.29+(1.35*(LN(AQ101))))/0.0056</f>
        <v>1258.6927756093594</v>
      </c>
      <c r="BB101" s="42">
        <f>(4338.8/((4.322*AR101)+6.456-LOG(S101)))-273</f>
        <v>1422.1093352911378</v>
      </c>
      <c r="BC101" s="42">
        <f>((LN(S101))-3.313+(1.35*(LN(AQ101))))/0.0065</f>
        <v>1234.7199297557559</v>
      </c>
      <c r="BD101" s="42">
        <f>(12288/(18.99-(1.069*(LN(AQ101)))-(LN(S101))))-273</f>
        <v>1271.9976194954734</v>
      </c>
      <c r="BE101" s="42">
        <f>(11113/(14.297+(0.964*AN101)-(LN(S101))))-273</f>
        <v>1073.0510583263806</v>
      </c>
      <c r="BF101" s="42">
        <f>(11113/(14.297+(0.964*AO101)-(LN(S101))))-273</f>
        <v>1029.7499737089263</v>
      </c>
      <c r="BG101" s="42">
        <f>(5790/(0.96-(1.28*J101)+(12.39*AS101)+(0.83*AT101)+(2.06*J101*AS101)-LOG(S101)))-273</f>
        <v>1319.7909503806566</v>
      </c>
      <c r="BI101" s="42">
        <f t="shared" si="19"/>
        <v>200.3044238533314</v>
      </c>
      <c r="BJ101" s="42">
        <f t="shared" si="19"/>
        <v>233.53221062619104</v>
      </c>
      <c r="BK101" s="42">
        <f t="shared" si="19"/>
        <v>312.12105921841248</v>
      </c>
      <c r="BL101" s="42">
        <f t="shared" si="18"/>
        <v>360.08177771706892</v>
      </c>
      <c r="BM101" s="42">
        <f t="shared" si="18"/>
        <v>16.307224390640613</v>
      </c>
      <c r="BN101" s="42">
        <f t="shared" si="18"/>
        <v>-147.10933529113777</v>
      </c>
      <c r="BO101" s="42">
        <f t="shared" si="18"/>
        <v>40.280070244244143</v>
      </c>
      <c r="BP101" s="42">
        <f t="shared" si="18"/>
        <v>3.0023805045266272</v>
      </c>
      <c r="BQ101" s="42">
        <f t="shared" si="18"/>
        <v>201.9489416736194</v>
      </c>
      <c r="BR101" s="42">
        <f t="shared" si="9"/>
        <v>245.25002629107371</v>
      </c>
      <c r="BS101" s="42">
        <f t="shared" si="9"/>
        <v>-44.790950380656568</v>
      </c>
      <c r="BU101" s="42">
        <f t="shared" si="16"/>
        <v>278.32316100684761</v>
      </c>
      <c r="CC101" s="119" t="s">
        <v>840</v>
      </c>
      <c r="CD101" s="118">
        <f t="shared" si="17"/>
        <v>43.301084617454308</v>
      </c>
    </row>
    <row r="102" spans="1:82" s="1" customFormat="1">
      <c r="A102" s="38" t="s">
        <v>208</v>
      </c>
      <c r="B102" s="38" t="s">
        <v>298</v>
      </c>
      <c r="C102" s="38" t="s">
        <v>210</v>
      </c>
      <c r="D102" s="38">
        <v>72</v>
      </c>
      <c r="E102" s="38">
        <v>1275</v>
      </c>
      <c r="F102" s="65">
        <v>50</v>
      </c>
      <c r="G102" s="38">
        <f t="shared" si="11"/>
        <v>1548</v>
      </c>
      <c r="H102" s="75">
        <f t="shared" si="12"/>
        <v>6.459948320413437E-4</v>
      </c>
      <c r="I102" s="75">
        <f t="shared" si="13"/>
        <v>1.5378700499807767E-3</v>
      </c>
      <c r="J102" s="38">
        <v>1E-4</v>
      </c>
      <c r="K102" s="13">
        <v>0</v>
      </c>
      <c r="L102" s="40">
        <v>0.57830431436934404</v>
      </c>
      <c r="M102" s="40">
        <v>1.4E-2</v>
      </c>
      <c r="N102" s="40">
        <v>0</v>
      </c>
      <c r="O102" s="40">
        <v>0</v>
      </c>
      <c r="P102" s="83">
        <v>2</v>
      </c>
      <c r="Q102" s="77"/>
      <c r="R102" s="13">
        <v>0</v>
      </c>
      <c r="S102" s="78">
        <v>22060</v>
      </c>
      <c r="T102" s="78">
        <v>1390</v>
      </c>
      <c r="U102" s="13">
        <f t="shared" si="14"/>
        <v>4.3436055081041722</v>
      </c>
      <c r="V102" s="40">
        <f t="shared" si="15"/>
        <v>2.7346328195829554E-2</v>
      </c>
      <c r="X102" s="13">
        <v>54.201033333333328</v>
      </c>
      <c r="Y102" s="40">
        <v>3.1325588646785946E-2</v>
      </c>
      <c r="Z102" s="13">
        <v>14.810499999999999</v>
      </c>
      <c r="AA102" s="13">
        <v>10.962666666666665</v>
      </c>
      <c r="AB102" s="79"/>
      <c r="AC102" s="40">
        <v>4.82E-2</v>
      </c>
      <c r="AD102" s="40"/>
      <c r="AE102" s="13">
        <v>15.489833333333332</v>
      </c>
      <c r="AF102" s="13">
        <v>4.1744077383676741E-2</v>
      </c>
      <c r="AG102" s="13">
        <v>1.0838831027883715E-2</v>
      </c>
      <c r="AH102" s="40">
        <v>0.49579999999999996</v>
      </c>
      <c r="AI102" s="13">
        <v>0</v>
      </c>
      <c r="AJ102" s="13">
        <v>96.091941830391676</v>
      </c>
      <c r="AL102" s="13">
        <v>0.52436944793553419</v>
      </c>
      <c r="AM102" s="40">
        <v>0.7127118582972557</v>
      </c>
      <c r="AN102" s="14">
        <v>3.7005250560515814</v>
      </c>
      <c r="AO102" s="14">
        <v>3.7005250560515814</v>
      </c>
      <c r="AP102" s="14"/>
      <c r="AQ102" s="13">
        <v>2.4338792190100058</v>
      </c>
      <c r="AR102" s="40">
        <v>7.5545582773444114E-2</v>
      </c>
      <c r="AS102" s="40">
        <v>0.57830431436934404</v>
      </c>
      <c r="AT102" s="40">
        <v>0</v>
      </c>
      <c r="AW102" s="42">
        <f>(12900/((LN(497700/S102))+(0.85*(AN102-1))+3.8))-273</f>
        <v>1127.3963580289164</v>
      </c>
      <c r="AX102" s="42">
        <f>(12900/((LN(497700/S102))+(0.85*(AO102-1))+3.8))-273</f>
        <v>1127.3963580289164</v>
      </c>
      <c r="AY102" s="42">
        <f>(10108/((LN(497700/S102))+(1.16*(AN102-1))+1.48))-273</f>
        <v>1034.8287683040153</v>
      </c>
      <c r="AZ102" s="42">
        <f>(10108/((LN(497700/S102))+(1.16*(AO102-1))+1.48))-273</f>
        <v>1034.8287683040153</v>
      </c>
      <c r="BA102" s="42">
        <f>((LN(S102))-4.29+(1.35*(LN(AQ102))))/0.0056</f>
        <v>1234.3442667018924</v>
      </c>
      <c r="BB102" s="42">
        <f>(4338.8/((4.322*AR102)+6.456-LOG(S102)))-273</f>
        <v>1505.9969049015785</v>
      </c>
      <c r="BC102" s="42">
        <f>((LN(S102))-3.313+(1.35*(LN(AQ102))))/0.0065</f>
        <v>1213.7427528508611</v>
      </c>
      <c r="BD102" s="42">
        <f>(12288/(18.99-(1.069*(LN(AQ102)))-(LN(S102))))-273</f>
        <v>1255.8111902547164</v>
      </c>
      <c r="BE102" s="42">
        <f>(11113/(14.297+(0.964*AN102)-(LN(S102))))-273</f>
        <v>1140.3669172104103</v>
      </c>
      <c r="BF102" s="42">
        <f>(11113/(14.297+(0.964*AO102)-(LN(S102))))-273</f>
        <v>1140.3669172104103</v>
      </c>
      <c r="BG102" s="42">
        <f>(5790/(0.96-(1.28*J102)+(12.39*AS102)+(0.83*AT102)+(2.06*J102*AS102)-LOG(S102)))-273</f>
        <v>1258.1076337363729</v>
      </c>
      <c r="BI102" s="42">
        <f t="shared" si="19"/>
        <v>147.60364197108356</v>
      </c>
      <c r="BJ102" s="42">
        <f t="shared" si="19"/>
        <v>147.60364197108356</v>
      </c>
      <c r="BK102" s="42">
        <f t="shared" si="19"/>
        <v>240.17123169598472</v>
      </c>
      <c r="BL102" s="42">
        <f t="shared" si="18"/>
        <v>240.17123169598472</v>
      </c>
      <c r="BM102" s="42">
        <f t="shared" si="18"/>
        <v>40.655733298107634</v>
      </c>
      <c r="BN102" s="42">
        <f t="shared" si="18"/>
        <v>-230.99690490157855</v>
      </c>
      <c r="BO102" s="42">
        <f t="shared" si="18"/>
        <v>61.257247149138948</v>
      </c>
      <c r="BP102" s="42">
        <f t="shared" si="18"/>
        <v>19.188809745283606</v>
      </c>
      <c r="BQ102" s="42">
        <f t="shared" si="18"/>
        <v>134.63308278958971</v>
      </c>
      <c r="BR102" s="42">
        <f t="shared" si="9"/>
        <v>134.63308278958971</v>
      </c>
      <c r="BS102" s="42">
        <f t="shared" si="9"/>
        <v>16.892366263627082</v>
      </c>
      <c r="BU102" s="42">
        <f t="shared" si="16"/>
        <v>130.71127570745648</v>
      </c>
      <c r="CC102" s="119"/>
      <c r="CD102" s="118">
        <f t="shared" si="17"/>
        <v>0</v>
      </c>
    </row>
    <row r="103" spans="1:82" s="1" customFormat="1">
      <c r="A103" s="38" t="s">
        <v>208</v>
      </c>
      <c r="B103" s="38" t="s">
        <v>299</v>
      </c>
      <c r="C103" s="38" t="s">
        <v>210</v>
      </c>
      <c r="D103" s="38">
        <v>72</v>
      </c>
      <c r="E103" s="38">
        <v>1275</v>
      </c>
      <c r="F103" s="65">
        <v>50</v>
      </c>
      <c r="G103" s="38">
        <f t="shared" si="11"/>
        <v>1548</v>
      </c>
      <c r="H103" s="75">
        <f t="shared" si="12"/>
        <v>6.459948320413437E-4</v>
      </c>
      <c r="I103" s="75">
        <f t="shared" si="13"/>
        <v>1.5378700499807767E-3</v>
      </c>
      <c r="J103" s="38">
        <v>1E-4</v>
      </c>
      <c r="K103" s="13">
        <v>0</v>
      </c>
      <c r="L103" s="40">
        <v>0.58433863952495202</v>
      </c>
      <c r="M103" s="40">
        <v>7.0000000000000001E-3</v>
      </c>
      <c r="N103" s="40">
        <v>0</v>
      </c>
      <c r="O103" s="40">
        <v>0</v>
      </c>
      <c r="P103" s="83">
        <v>2</v>
      </c>
      <c r="Q103" s="77"/>
      <c r="R103" s="13">
        <v>0</v>
      </c>
      <c r="S103" s="78">
        <v>24790</v>
      </c>
      <c r="T103" s="78">
        <v>1260</v>
      </c>
      <c r="U103" s="13">
        <f t="shared" si="14"/>
        <v>4.394276526767821</v>
      </c>
      <c r="V103" s="40">
        <f t="shared" si="15"/>
        <v>2.2058894715611132E-2</v>
      </c>
      <c r="X103" s="13">
        <v>57.050699999999999</v>
      </c>
      <c r="Y103" s="40">
        <v>2.7368248410048229E-2</v>
      </c>
      <c r="Z103" s="13">
        <v>11.946899999999999</v>
      </c>
      <c r="AA103" s="13">
        <v>2.0698092662014291</v>
      </c>
      <c r="AB103" s="79"/>
      <c r="AC103" s="40">
        <v>0.37240000000000001</v>
      </c>
      <c r="AD103" s="40"/>
      <c r="AE103" s="13">
        <v>24.459033333333334</v>
      </c>
      <c r="AF103" s="13">
        <v>8.3760499873822593E-3</v>
      </c>
      <c r="AG103" s="13">
        <v>0</v>
      </c>
      <c r="AH103" s="40">
        <v>0.1176</v>
      </c>
      <c r="AI103" s="13">
        <v>0</v>
      </c>
      <c r="AJ103" s="13">
        <v>96.052186897932188</v>
      </c>
      <c r="AL103" s="13">
        <v>0.26855540787335486</v>
      </c>
      <c r="AM103" s="40">
        <v>0.53600000000000003</v>
      </c>
      <c r="AN103" s="82">
        <v>5.8</v>
      </c>
      <c r="AO103" s="14">
        <v>6.5837262243964982</v>
      </c>
      <c r="AP103" s="14" t="s">
        <v>840</v>
      </c>
      <c r="AQ103" s="13">
        <v>2.6398578490295983</v>
      </c>
      <c r="AR103" s="40">
        <v>-0.105</v>
      </c>
      <c r="AS103" s="40">
        <v>0.58433863952495202</v>
      </c>
      <c r="AT103" s="40">
        <v>0</v>
      </c>
      <c r="AW103" s="42">
        <f>(12900/((LN(497700/S103))+(0.85*(AN103-1))+3.8))-273</f>
        <v>912.71002791906835</v>
      </c>
      <c r="AX103" s="42">
        <f>(12900/((LN(497700/S103))+(0.85*(AO103-1))+3.8))-273</f>
        <v>844.29671685750895</v>
      </c>
      <c r="AY103" s="42">
        <f>(10108/((LN(497700/S103))+(1.16*(AN103-1))+1.48))-273</f>
        <v>733.01567717819296</v>
      </c>
      <c r="AZ103" s="42">
        <f>(10108/((LN(497700/S103))+(1.16*(AO103-1))+1.48))-273</f>
        <v>649.54226698327773</v>
      </c>
      <c r="BA103" s="42">
        <f>((LN(S103))-4.29+(1.35*(LN(AQ103))))/0.0056</f>
        <v>1274.7632982854661</v>
      </c>
      <c r="BB103" s="42">
        <f>(4338.8/((4.322*AR103)+6.456-LOG(S103)))-273</f>
        <v>2425.4039080649495</v>
      </c>
      <c r="BC103" s="42">
        <f>((LN(S103))-3.313+(1.35*(LN(AQ103))))/0.0065</f>
        <v>1248.5653031382476</v>
      </c>
      <c r="BD103" s="42">
        <f>(12288/(18.99-(1.069*(LN(AQ103)))-(LN(S103))))-273</f>
        <v>1295.5274808901383</v>
      </c>
      <c r="BE103" s="42">
        <f>(11113/(14.297+(0.964*AN103)-(LN(S103))))-273</f>
        <v>864.46110784451434</v>
      </c>
      <c r="BF103" s="42">
        <f>(11113/(14.297+(0.964*AO103)-(LN(S103))))-273</f>
        <v>782.8151751704122</v>
      </c>
      <c r="BG103" s="42">
        <f>(5790/(0.96-(1.28*J103)+(12.39*AS103)+(0.83*AT103)+(2.06*J103*AS103)-LOG(S103)))-273</f>
        <v>1248.4134646142088</v>
      </c>
      <c r="BI103" s="42">
        <f t="shared" si="19"/>
        <v>362.28997208093165</v>
      </c>
      <c r="BJ103" s="42">
        <f t="shared" si="19"/>
        <v>430.70328314249105</v>
      </c>
      <c r="BK103" s="42">
        <f t="shared" si="19"/>
        <v>541.98432282180704</v>
      </c>
      <c r="BL103" s="42">
        <f t="shared" si="18"/>
        <v>625.45773301672227</v>
      </c>
      <c r="BM103" s="42">
        <f t="shared" si="18"/>
        <v>0.23670171453386502</v>
      </c>
      <c r="BN103" s="42">
        <f t="shared" si="18"/>
        <v>-1150.4039080649495</v>
      </c>
      <c r="BO103" s="42">
        <f t="shared" si="18"/>
        <v>26.4346968617524</v>
      </c>
      <c r="BP103" s="42">
        <f t="shared" si="18"/>
        <v>-20.527480890138349</v>
      </c>
      <c r="BQ103" s="42">
        <f t="shared" si="18"/>
        <v>410.53889215548566</v>
      </c>
      <c r="BR103" s="42">
        <f t="shared" si="9"/>
        <v>492.1848248295878</v>
      </c>
      <c r="BS103" s="42">
        <f t="shared" si="9"/>
        <v>26.586535385791194</v>
      </c>
      <c r="BU103" s="42">
        <f t="shared" si="16"/>
        <v>404.11674775669985</v>
      </c>
      <c r="CC103" s="119" t="s">
        <v>840</v>
      </c>
      <c r="CD103" s="118">
        <f t="shared" si="17"/>
        <v>81.645932674102141</v>
      </c>
    </row>
    <row r="104" spans="1:82" s="1" customFormat="1">
      <c r="A104" s="38" t="s">
        <v>208</v>
      </c>
      <c r="B104" s="38" t="s">
        <v>300</v>
      </c>
      <c r="C104" s="38" t="s">
        <v>210</v>
      </c>
      <c r="D104" s="38">
        <v>72</v>
      </c>
      <c r="E104" s="38">
        <v>1275</v>
      </c>
      <c r="F104" s="65">
        <v>50</v>
      </c>
      <c r="G104" s="38">
        <f t="shared" si="11"/>
        <v>1548</v>
      </c>
      <c r="H104" s="75">
        <f t="shared" si="12"/>
        <v>6.459948320413437E-4</v>
      </c>
      <c r="I104" s="75">
        <f t="shared" si="13"/>
        <v>1.5378700499807767E-3</v>
      </c>
      <c r="J104" s="38">
        <v>1E-4</v>
      </c>
      <c r="K104" s="13">
        <v>0</v>
      </c>
      <c r="L104" s="40">
        <v>0.61080851466145492</v>
      </c>
      <c r="M104" s="40">
        <v>5.0000000000000001E-3</v>
      </c>
      <c r="N104" s="40">
        <v>0</v>
      </c>
      <c r="O104" s="40">
        <v>0</v>
      </c>
      <c r="P104" s="83">
        <v>2</v>
      </c>
      <c r="Q104" s="77"/>
      <c r="R104" s="13">
        <v>0</v>
      </c>
      <c r="S104" s="81">
        <v>43720</v>
      </c>
      <c r="T104" s="78">
        <v>810</v>
      </c>
      <c r="U104" s="13">
        <f t="shared" si="14"/>
        <v>4.6406801532776649</v>
      </c>
      <c r="V104" s="40">
        <f t="shared" si="15"/>
        <v>8.0407136322049409E-3</v>
      </c>
      <c r="X104" s="13">
        <v>50</v>
      </c>
      <c r="Y104" s="40">
        <v>1.4999999999999999E-2</v>
      </c>
      <c r="Z104" s="13">
        <v>11.5</v>
      </c>
      <c r="AA104" s="13">
        <v>0.05</v>
      </c>
      <c r="AB104" s="13"/>
      <c r="AC104" s="40">
        <v>0.04</v>
      </c>
      <c r="AD104" s="13"/>
      <c r="AE104" s="13">
        <v>32</v>
      </c>
      <c r="AF104" s="13">
        <v>0.02</v>
      </c>
      <c r="AG104" s="13">
        <v>0.02</v>
      </c>
      <c r="AH104" s="40">
        <v>0.156</v>
      </c>
      <c r="AI104" s="13">
        <v>0</v>
      </c>
      <c r="AJ104" s="13">
        <v>93.800999999999988</v>
      </c>
      <c r="AL104" s="13">
        <v>0.19746647686334234</v>
      </c>
      <c r="AM104" s="40">
        <v>0.84929268402741054</v>
      </c>
      <c r="AN104" s="14">
        <v>9.9415025878539911</v>
      </c>
      <c r="AO104" s="14">
        <v>9.9415025878539911</v>
      </c>
      <c r="AP104" s="14"/>
      <c r="AQ104" s="13">
        <v>2.0429051048363749</v>
      </c>
      <c r="AR104" s="40">
        <v>-0.84482881674277877</v>
      </c>
      <c r="AS104" s="40">
        <v>0.61080851466145492</v>
      </c>
      <c r="AT104" s="40">
        <v>0</v>
      </c>
      <c r="AW104" s="42">
        <f>(12900/((LN(497700/S104))+(0.85*(AN104-1))+3.8))-273</f>
        <v>659.58838890342986</v>
      </c>
      <c r="AX104" s="42">
        <f>(12900/((LN(497700/S104))+(0.85*(AO104-1))+3.8))-273</f>
        <v>659.58838890342986</v>
      </c>
      <c r="AY104" s="42">
        <f>(10108/((LN(497700/S104))+(1.16*(AN104-1))+1.48))-273</f>
        <v>434.62833021014035</v>
      </c>
      <c r="AZ104" s="42">
        <f>(10108/((LN(497700/S104))+(1.16*(AO104-1))+1.48))-273</f>
        <v>434.62833021014035</v>
      </c>
      <c r="BA104" s="42">
        <f>((LN(S104))-4.29+(1.35*(LN(AQ104))))/0.0056</f>
        <v>1314.2793412779931</v>
      </c>
      <c r="BB104" s="42">
        <f>(4338.8/((4.322*AR104)+6.456-LOG(S104)))-273</f>
        <v>-2636.141829302107</v>
      </c>
      <c r="BC104" s="42">
        <f>((LN(S104))-3.313+(1.35*(LN(AQ104))))/0.0065</f>
        <v>1282.609894024117</v>
      </c>
      <c r="BD104" s="42">
        <f>(12288/(18.99-(1.069*(LN(AQ104)))-(LN(S104))))-273</f>
        <v>1356.5408460277354</v>
      </c>
      <c r="BE104" s="42">
        <f>(11113/(14.297+(0.964*AN104)-(LN(S104))))-273</f>
        <v>569.20992428163288</v>
      </c>
      <c r="BF104" s="42">
        <f>(11113/(14.297+(0.964*AO104)-(LN(S104))))-273</f>
        <v>569.20992428163288</v>
      </c>
      <c r="BG104" s="42">
        <f>(5790/(0.96-(1.28*J104)+(12.39*AS104)+(0.83*AT104)+(2.06*J104*AS104)-LOG(S104)))-273</f>
        <v>1216.4905368181287</v>
      </c>
      <c r="BI104" s="42">
        <f t="shared" si="19"/>
        <v>615.41161109657014</v>
      </c>
      <c r="BJ104" s="42">
        <f t="shared" si="19"/>
        <v>615.41161109657014</v>
      </c>
      <c r="BK104" s="42">
        <f t="shared" si="19"/>
        <v>840.37166978985965</v>
      </c>
      <c r="BL104" s="42">
        <f t="shared" si="18"/>
        <v>840.37166978985965</v>
      </c>
      <c r="BM104" s="42">
        <f t="shared" si="18"/>
        <v>-39.279341277993126</v>
      </c>
      <c r="BN104" s="42">
        <f t="shared" si="18"/>
        <v>3911.141829302107</v>
      </c>
      <c r="BO104" s="42">
        <f t="shared" si="18"/>
        <v>-7.6098940241170112</v>
      </c>
      <c r="BP104" s="42">
        <f t="shared" si="18"/>
        <v>-81.54084602773537</v>
      </c>
      <c r="BQ104" s="42">
        <f t="shared" si="18"/>
        <v>705.79007571836712</v>
      </c>
      <c r="BR104" s="42">
        <f t="shared" si="9"/>
        <v>705.79007571836712</v>
      </c>
      <c r="BS104" s="42">
        <f t="shared" si="9"/>
        <v>58.509463181871297</v>
      </c>
      <c r="BU104" s="42">
        <f t="shared" si="16"/>
        <v>556.90214791469884</v>
      </c>
      <c r="CC104" s="119"/>
      <c r="CD104" s="118">
        <f t="shared" si="17"/>
        <v>0</v>
      </c>
    </row>
    <row r="105" spans="1:82" s="1" customFormat="1">
      <c r="A105" s="38" t="s">
        <v>208</v>
      </c>
      <c r="B105" s="38" t="s">
        <v>301</v>
      </c>
      <c r="C105" s="38" t="s">
        <v>210</v>
      </c>
      <c r="D105" s="38">
        <v>72</v>
      </c>
      <c r="E105" s="38">
        <v>1275</v>
      </c>
      <c r="F105" s="65">
        <v>50</v>
      </c>
      <c r="G105" s="38">
        <f t="shared" si="11"/>
        <v>1548</v>
      </c>
      <c r="H105" s="75">
        <f t="shared" si="12"/>
        <v>6.459948320413437E-4</v>
      </c>
      <c r="I105" s="75">
        <f t="shared" si="13"/>
        <v>1.5378700499807767E-3</v>
      </c>
      <c r="J105" s="38">
        <v>1E-4</v>
      </c>
      <c r="K105" s="13">
        <v>0</v>
      </c>
      <c r="L105" s="40">
        <v>0.57098480239510996</v>
      </c>
      <c r="M105" s="40">
        <v>2E-3</v>
      </c>
      <c r="N105" s="40">
        <v>0</v>
      </c>
      <c r="O105" s="40">
        <v>0</v>
      </c>
      <c r="P105" s="83">
        <v>2</v>
      </c>
      <c r="Q105" s="77"/>
      <c r="R105" s="13">
        <v>0</v>
      </c>
      <c r="S105" s="78">
        <v>20830</v>
      </c>
      <c r="T105" s="78">
        <v>1550</v>
      </c>
      <c r="U105" s="13">
        <f t="shared" si="14"/>
        <v>4.3186892699477459</v>
      </c>
      <c r="V105" s="40">
        <f t="shared" si="15"/>
        <v>3.2294767162746034E-2</v>
      </c>
      <c r="X105" s="13">
        <v>59.22473333333334</v>
      </c>
      <c r="Y105" s="40">
        <v>2.5947226631586294E-2</v>
      </c>
      <c r="Z105" s="13">
        <v>14.657233333333332</v>
      </c>
      <c r="AA105" s="13">
        <v>2.8100713003553192E-2</v>
      </c>
      <c r="AB105" s="79"/>
      <c r="AC105" s="40">
        <v>6.4100000000000004E-2</v>
      </c>
      <c r="AD105" s="40"/>
      <c r="AE105" s="13">
        <v>22.393533333333334</v>
      </c>
      <c r="AF105" s="13">
        <v>3.8289717715062899E-2</v>
      </c>
      <c r="AG105" s="13">
        <v>0</v>
      </c>
      <c r="AH105" s="40">
        <v>0.64426666666666665</v>
      </c>
      <c r="AI105" s="13">
        <v>0</v>
      </c>
      <c r="AJ105" s="13">
        <v>97.076204324016871</v>
      </c>
      <c r="AL105" s="13">
        <v>0.35942685987259526</v>
      </c>
      <c r="AM105" s="40">
        <v>0.32800000000000001</v>
      </c>
      <c r="AN105" s="14">
        <v>4.7553809851653002</v>
      </c>
      <c r="AO105" s="14">
        <v>4.7553809851653002</v>
      </c>
      <c r="AP105" s="14"/>
      <c r="AQ105" s="13">
        <v>3.5287978061905205</v>
      </c>
      <c r="AR105" s="40">
        <v>-4.3999999999999997E-2</v>
      </c>
      <c r="AS105" s="40">
        <v>0.57098480239510996</v>
      </c>
      <c r="AT105" s="40">
        <v>0</v>
      </c>
      <c r="AW105" s="42">
        <f>(12900/((LN(497700/S105))+(0.85*(AN105-1))+3.8))-273</f>
        <v>995.97597806150088</v>
      </c>
      <c r="AX105" s="42">
        <f>(12900/((LN(497700/S105))+(0.85*(AO105-1))+3.8))-273</f>
        <v>995.97597806150088</v>
      </c>
      <c r="AY105" s="42">
        <f>(10108/((LN(497700/S105))+(1.16*(AN105-1))+1.48))-273</f>
        <v>848.88387319470939</v>
      </c>
      <c r="AZ105" s="42">
        <f>(10108/((LN(497700/S105))+(1.16*(AO105-1))+1.48))-273</f>
        <v>848.88387319470939</v>
      </c>
      <c r="BA105" s="42">
        <f>((LN(S105))-4.29+(1.35*(LN(AQ105))))/0.0056</f>
        <v>1313.6503248604924</v>
      </c>
      <c r="BB105" s="42">
        <f>(4338.8/((4.322*AR105)+6.456-LOG(S105)))-273</f>
        <v>1955.2906810244781</v>
      </c>
      <c r="BC105" s="42">
        <f>((LN(S105))-3.313+(1.35*(LN(AQ105))))/0.0065</f>
        <v>1282.0679721875013</v>
      </c>
      <c r="BD105" s="42">
        <f>(12288/(18.99-(1.069*(LN(AQ105)))-(LN(S105))))-273</f>
        <v>1323.2821658225732</v>
      </c>
      <c r="BE105" s="42">
        <f>(11113/(14.297+(0.964*AN105)-(LN(S105))))-273</f>
        <v>970.47690241094006</v>
      </c>
      <c r="BF105" s="42">
        <f>(11113/(14.297+(0.964*AO105)-(LN(S105))))-273</f>
        <v>970.47690241094006</v>
      </c>
      <c r="BG105" s="42">
        <f>(5790/(0.96-(1.28*J105)+(12.39*AS105)+(0.83*AT105)+(2.06*J105*AS105)-LOG(S105)))-273</f>
        <v>1285.2100216659737</v>
      </c>
      <c r="BI105" s="42">
        <f t="shared" si="19"/>
        <v>279.02402193849912</v>
      </c>
      <c r="BJ105" s="42">
        <f t="shared" si="19"/>
        <v>279.02402193849912</v>
      </c>
      <c r="BK105" s="42">
        <f t="shared" si="19"/>
        <v>426.11612680529061</v>
      </c>
      <c r="BL105" s="42">
        <f t="shared" si="18"/>
        <v>426.11612680529061</v>
      </c>
      <c r="BM105" s="42">
        <f t="shared" si="18"/>
        <v>-38.650324860492447</v>
      </c>
      <c r="BN105" s="42">
        <f t="shared" si="18"/>
        <v>-680.29068102447809</v>
      </c>
      <c r="BO105" s="42">
        <f t="shared" si="18"/>
        <v>-7.0679721875012547</v>
      </c>
      <c r="BP105" s="42">
        <f t="shared" si="18"/>
        <v>-48.282165822573234</v>
      </c>
      <c r="BQ105" s="42">
        <f t="shared" si="18"/>
        <v>304.52309758905994</v>
      </c>
      <c r="BR105" s="42">
        <f t="shared" si="9"/>
        <v>304.52309758905994</v>
      </c>
      <c r="BS105" s="42">
        <f t="shared" si="9"/>
        <v>-10.210021665973727</v>
      </c>
      <c r="BU105" s="42">
        <f t="shared" si="16"/>
        <v>289.23404360447284</v>
      </c>
      <c r="CC105" s="119"/>
      <c r="CD105" s="118">
        <f t="shared" si="17"/>
        <v>0</v>
      </c>
    </row>
    <row r="106" spans="1:82" s="1" customFormat="1">
      <c r="A106" s="38" t="s">
        <v>208</v>
      </c>
      <c r="B106" s="38" t="s">
        <v>302</v>
      </c>
      <c r="C106" s="38" t="s">
        <v>210</v>
      </c>
      <c r="D106" s="38">
        <v>72</v>
      </c>
      <c r="E106" s="38">
        <v>1275</v>
      </c>
      <c r="F106" s="65">
        <v>50</v>
      </c>
      <c r="G106" s="38">
        <f t="shared" si="11"/>
        <v>1548</v>
      </c>
      <c r="H106" s="75">
        <f t="shared" si="12"/>
        <v>6.459948320413437E-4</v>
      </c>
      <c r="I106" s="75">
        <f t="shared" si="13"/>
        <v>1.5378700499807767E-3</v>
      </c>
      <c r="J106" s="38">
        <v>1E-4</v>
      </c>
      <c r="K106" s="13">
        <v>0</v>
      </c>
      <c r="L106" s="40">
        <v>0.55368701688636224</v>
      </c>
      <c r="M106" s="40">
        <v>1.2E-2</v>
      </c>
      <c r="N106" s="40">
        <v>0</v>
      </c>
      <c r="O106" s="40">
        <v>0</v>
      </c>
      <c r="P106" s="83">
        <v>2</v>
      </c>
      <c r="Q106" s="77"/>
      <c r="R106" s="13">
        <v>0</v>
      </c>
      <c r="S106" s="78">
        <v>9030</v>
      </c>
      <c r="T106" s="78">
        <v>940</v>
      </c>
      <c r="U106" s="13">
        <f t="shared" si="14"/>
        <v>3.9556877503135057</v>
      </c>
      <c r="V106" s="40">
        <f t="shared" si="15"/>
        <v>4.5178294573643411E-2</v>
      </c>
      <c r="X106" s="13">
        <v>61.223765716093098</v>
      </c>
      <c r="Y106" s="40">
        <v>2.6673174148694304E-2</v>
      </c>
      <c r="Z106" s="13">
        <v>17.195829986187601</v>
      </c>
      <c r="AA106" s="13">
        <v>8.8471580474796134</v>
      </c>
      <c r="AB106" s="79"/>
      <c r="AC106" s="40">
        <v>3.4045217919895163E-2</v>
      </c>
      <c r="AD106" s="40"/>
      <c r="AE106" s="13">
        <v>9.57608218959626</v>
      </c>
      <c r="AF106" s="13">
        <v>5.2790007905182346E-2</v>
      </c>
      <c r="AG106" s="13">
        <v>2.0028589296738803E-2</v>
      </c>
      <c r="AH106" s="40">
        <v>2.3627071372917589E-2</v>
      </c>
      <c r="AI106" s="13">
        <v>0</v>
      </c>
      <c r="AJ106" s="39">
        <v>97</v>
      </c>
      <c r="AL106" s="13">
        <v>0.98149763873825513</v>
      </c>
      <c r="AM106" s="40">
        <v>0.27900000000000003</v>
      </c>
      <c r="AN106" s="14">
        <v>1.7496140877910937</v>
      </c>
      <c r="AO106" s="14">
        <v>1.7496140877910937</v>
      </c>
      <c r="AP106" s="14"/>
      <c r="AQ106" s="13">
        <v>3.8919569546138928</v>
      </c>
      <c r="AR106" s="40">
        <v>7.5999999999999998E-2</v>
      </c>
      <c r="AS106" s="40">
        <v>0.55368701688636224</v>
      </c>
      <c r="AT106" s="40">
        <v>0</v>
      </c>
      <c r="AW106" s="42">
        <f>(12900/((LN(497700/S106))+(0.85*(AN106-1))+3.8))-273</f>
        <v>1254.2386397865748</v>
      </c>
      <c r="AX106" s="42">
        <f>(12900/((LN(497700/S106))+(0.85*(AO106-1))+3.8))-273</f>
        <v>1254.2386397865748</v>
      </c>
      <c r="AY106" s="42">
        <f>(10108/((LN(497700/S106))+(1.16*(AN106-1))+1.48))-273</f>
        <v>1316.5587414758302</v>
      </c>
      <c r="AZ106" s="42">
        <f>(10108/((LN(497700/S106))+(1.16*(AO106-1))+1.48))-273</f>
        <v>1316.5587414758302</v>
      </c>
      <c r="BA106" s="42">
        <f>((LN(S106))-4.29+(1.35*(LN(AQ106))))/0.0056</f>
        <v>1188.0069620021393</v>
      </c>
      <c r="BB106" s="42">
        <f>(4338.8/((4.322*AR106)+6.456-LOG(S106)))-273</f>
        <v>1260.8037888470485</v>
      </c>
      <c r="BC106" s="42">
        <f>((LN(S106))-3.313+(1.35*(LN(AQ106))))/0.0065</f>
        <v>1173.8213826479969</v>
      </c>
      <c r="BD106" s="42">
        <f>(12288/(18.99-(1.069*(LN(AQ106)))-(LN(S106))))-273</f>
        <v>1184.8215298115915</v>
      </c>
      <c r="BE106" s="42">
        <f>(11113/(14.297+(0.964*AN106)-(LN(S106))))-273</f>
        <v>1343.3610507991602</v>
      </c>
      <c r="BF106" s="42">
        <f>(11113/(14.297+(0.964*AO106)-(LN(S106))))-273</f>
        <v>1343.3610507991602</v>
      </c>
      <c r="BG106" s="42">
        <f>(5790/(0.96-(1.28*J106)+(12.39*AS106)+(0.83*AT106)+(2.06*J106*AS106)-LOG(S106)))-273</f>
        <v>1225.2609117213349</v>
      </c>
      <c r="BI106" s="42">
        <f t="shared" si="19"/>
        <v>20.761360213425178</v>
      </c>
      <c r="BJ106" s="42">
        <f t="shared" si="19"/>
        <v>20.761360213425178</v>
      </c>
      <c r="BK106" s="42">
        <f t="shared" si="19"/>
        <v>-41.558741475830175</v>
      </c>
      <c r="BL106" s="42">
        <f t="shared" si="18"/>
        <v>-41.558741475830175</v>
      </c>
      <c r="BM106" s="42">
        <f t="shared" si="18"/>
        <v>86.993037997860711</v>
      </c>
      <c r="BN106" s="42">
        <f t="shared" si="18"/>
        <v>14.196211152951491</v>
      </c>
      <c r="BO106" s="42">
        <f t="shared" si="18"/>
        <v>101.17861735200313</v>
      </c>
      <c r="BP106" s="42">
        <f t="shared" si="18"/>
        <v>90.178470188408482</v>
      </c>
      <c r="BQ106" s="42">
        <f t="shared" si="18"/>
        <v>-68.361050799160239</v>
      </c>
      <c r="BR106" s="42">
        <f t="shared" si="9"/>
        <v>-68.361050799160239</v>
      </c>
      <c r="BS106" s="42">
        <f t="shared" si="9"/>
        <v>49.739088278665122</v>
      </c>
      <c r="BU106" s="42">
        <f t="shared" si="16"/>
        <v>-28.977728065239944</v>
      </c>
      <c r="CC106" s="119"/>
      <c r="CD106" s="118">
        <f t="shared" si="17"/>
        <v>0</v>
      </c>
    </row>
    <row r="107" spans="1:82" s="1" customFormat="1">
      <c r="A107" s="38" t="s">
        <v>208</v>
      </c>
      <c r="B107" s="38" t="s">
        <v>303</v>
      </c>
      <c r="C107" s="38" t="s">
        <v>210</v>
      </c>
      <c r="D107" s="38">
        <v>72</v>
      </c>
      <c r="E107" s="38">
        <v>1275</v>
      </c>
      <c r="F107" s="65">
        <v>50</v>
      </c>
      <c r="G107" s="38">
        <f t="shared" si="11"/>
        <v>1548</v>
      </c>
      <c r="H107" s="75">
        <f t="shared" si="12"/>
        <v>6.459948320413437E-4</v>
      </c>
      <c r="I107" s="75">
        <f t="shared" si="13"/>
        <v>1.5378700499807767E-3</v>
      </c>
      <c r="J107" s="38">
        <v>1E-4</v>
      </c>
      <c r="K107" s="13">
        <v>0</v>
      </c>
      <c r="L107" s="40">
        <v>0.56242135401461169</v>
      </c>
      <c r="M107" s="40">
        <v>8.9999999999999993E-3</v>
      </c>
      <c r="N107" s="40">
        <v>0</v>
      </c>
      <c r="O107" s="40">
        <v>0</v>
      </c>
      <c r="P107" s="83">
        <v>2</v>
      </c>
      <c r="Q107" s="77"/>
      <c r="R107" s="13">
        <v>0</v>
      </c>
      <c r="S107" s="78">
        <v>14500</v>
      </c>
      <c r="T107" s="78">
        <v>1090</v>
      </c>
      <c r="U107" s="13">
        <f t="shared" si="14"/>
        <v>4.1613680022349753</v>
      </c>
      <c r="V107" s="40">
        <f t="shared" si="15"/>
        <v>3.2624827586206898E-2</v>
      </c>
      <c r="X107" s="13">
        <v>60.143001071903399</v>
      </c>
      <c r="Y107" s="40">
        <v>4.4299771057353483E-3</v>
      </c>
      <c r="Z107" s="13">
        <v>15.418762518986</v>
      </c>
      <c r="AA107" s="13">
        <v>4.7663734923430701</v>
      </c>
      <c r="AB107" s="79"/>
      <c r="AC107" s="40">
        <v>5.2617532594239191E-3</v>
      </c>
      <c r="AD107" s="40"/>
      <c r="AE107" s="13">
        <v>15.6470358460572</v>
      </c>
      <c r="AF107" s="13">
        <v>8.3756125006965408E-3</v>
      </c>
      <c r="AG107" s="13">
        <v>3.0627093383549606E-3</v>
      </c>
      <c r="AH107" s="40">
        <v>3.6970185060227561E-3</v>
      </c>
      <c r="AI107" s="13">
        <v>0</v>
      </c>
      <c r="AJ107" s="39">
        <v>95.999999999999915</v>
      </c>
      <c r="AL107" s="13">
        <v>0.54163794650694785</v>
      </c>
      <c r="AM107" s="40">
        <v>0.36899999999999999</v>
      </c>
      <c r="AN107" s="14">
        <v>3.1378171242863728</v>
      </c>
      <c r="AO107" s="14">
        <v>3.1378171242863728</v>
      </c>
      <c r="AP107" s="14"/>
      <c r="AQ107" s="13">
        <v>3.6592379363910204</v>
      </c>
      <c r="AR107" s="40">
        <v>4.7E-2</v>
      </c>
      <c r="AS107" s="40">
        <v>0.56242135401461169</v>
      </c>
      <c r="AT107" s="40">
        <v>0</v>
      </c>
      <c r="AW107" s="42">
        <f>(12900/((LN(497700/S107))+(0.85*(AN107-1))+3.8))-273</f>
        <v>1136.3749932301146</v>
      </c>
      <c r="AX107" s="42">
        <f>(12900/((LN(497700/S107))+(0.85*(AO107-1))+3.8))-273</f>
        <v>1136.3749932301146</v>
      </c>
      <c r="AY107" s="42">
        <f>(10108/((LN(497700/S107))+(1.16*(AN107-1))+1.48))-273</f>
        <v>1075.5034725468188</v>
      </c>
      <c r="AZ107" s="42">
        <f>(10108/((LN(497700/S107))+(1.16*(AO107-1))+1.48))-273</f>
        <v>1075.5034725468188</v>
      </c>
      <c r="BA107" s="42">
        <f>((LN(S107))-4.29+(1.35*(LN(AQ107))))/0.0056</f>
        <v>1257.7139391273347</v>
      </c>
      <c r="BB107" s="42">
        <f>(4338.8/((4.322*AR107)+6.456-LOG(S107)))-273</f>
        <v>1464.0722493149128</v>
      </c>
      <c r="BC107" s="42">
        <f>((LN(S107))-3.313+(1.35*(LN(AQ107))))/0.0065</f>
        <v>1233.8766244789344</v>
      </c>
      <c r="BD107" s="42">
        <f>(12288/(18.99-(1.069*(LN(AQ107)))-(LN(S107))))-273</f>
        <v>1258.9154211571972</v>
      </c>
      <c r="BE107" s="42">
        <f>(11113/(14.297+(0.964*AN107)-(LN(S107))))-273</f>
        <v>1162.7970587843381</v>
      </c>
      <c r="BF107" s="42">
        <f>(11113/(14.297+(0.964*AO107)-(LN(S107))))-273</f>
        <v>1162.7970587843381</v>
      </c>
      <c r="BG107" s="42">
        <f>(5790/(0.96-(1.28*J107)+(12.39*AS107)+(0.83*AT107)+(2.06*J107*AS107)-LOG(S107)))-273</f>
        <v>1264.023783990644</v>
      </c>
      <c r="BI107" s="42">
        <f t="shared" si="19"/>
        <v>138.62500676988543</v>
      </c>
      <c r="BJ107" s="42">
        <f t="shared" si="19"/>
        <v>138.62500676988543</v>
      </c>
      <c r="BK107" s="42">
        <f t="shared" si="19"/>
        <v>199.49652745318122</v>
      </c>
      <c r="BL107" s="42">
        <f t="shared" si="18"/>
        <v>199.49652745318122</v>
      </c>
      <c r="BM107" s="42">
        <f t="shared" si="18"/>
        <v>17.286060872665303</v>
      </c>
      <c r="BN107" s="42">
        <f t="shared" si="18"/>
        <v>-189.07224931491282</v>
      </c>
      <c r="BO107" s="42">
        <f t="shared" si="18"/>
        <v>41.123375521065554</v>
      </c>
      <c r="BP107" s="42">
        <f t="shared" si="18"/>
        <v>16.084578842802784</v>
      </c>
      <c r="BQ107" s="42">
        <f t="shared" si="18"/>
        <v>112.20294121566189</v>
      </c>
      <c r="BR107" s="42">
        <f t="shared" si="9"/>
        <v>112.20294121566189</v>
      </c>
      <c r="BS107" s="42">
        <f t="shared" si="9"/>
        <v>10.976216009355994</v>
      </c>
      <c r="BU107" s="42">
        <f t="shared" si="16"/>
        <v>127.64879076052944</v>
      </c>
      <c r="CC107" s="119"/>
      <c r="CD107" s="118">
        <f t="shared" si="17"/>
        <v>0</v>
      </c>
    </row>
    <row r="108" spans="1:82" s="1" customFormat="1">
      <c r="A108" s="38" t="s">
        <v>208</v>
      </c>
      <c r="B108" s="38" t="s">
        <v>304</v>
      </c>
      <c r="C108" s="38" t="s">
        <v>210</v>
      </c>
      <c r="D108" s="38">
        <v>72</v>
      </c>
      <c r="E108" s="38">
        <v>1275</v>
      </c>
      <c r="F108" s="65">
        <v>50</v>
      </c>
      <c r="G108" s="38">
        <f t="shared" si="11"/>
        <v>1548</v>
      </c>
      <c r="H108" s="75">
        <f t="shared" si="12"/>
        <v>6.459948320413437E-4</v>
      </c>
      <c r="I108" s="75">
        <f t="shared" si="13"/>
        <v>1.5378700499807767E-3</v>
      </c>
      <c r="J108" s="38">
        <v>1E-4</v>
      </c>
      <c r="K108" s="13">
        <v>0</v>
      </c>
      <c r="L108" s="40">
        <v>0.56502822668138375</v>
      </c>
      <c r="M108" s="40">
        <v>0.01</v>
      </c>
      <c r="N108" s="40">
        <v>0</v>
      </c>
      <c r="O108" s="40">
        <v>0</v>
      </c>
      <c r="P108" s="83">
        <v>2</v>
      </c>
      <c r="Q108" s="77"/>
      <c r="R108" s="13">
        <v>0</v>
      </c>
      <c r="S108" s="78">
        <v>11830</v>
      </c>
      <c r="T108" s="78">
        <v>1470</v>
      </c>
      <c r="U108" s="13">
        <f t="shared" si="14"/>
        <v>4.0729847446279308</v>
      </c>
      <c r="V108" s="40">
        <f t="shared" si="15"/>
        <v>5.3928994082840236E-2</v>
      </c>
      <c r="X108" s="13">
        <v>59.143310772519598</v>
      </c>
      <c r="Y108" s="40">
        <v>2.8105365720505163E-2</v>
      </c>
      <c r="Z108" s="13">
        <v>14.534040817485501</v>
      </c>
      <c r="AA108" s="13">
        <v>8.3778314457061605</v>
      </c>
      <c r="AB108" s="79"/>
      <c r="AC108" s="40">
        <v>3.8767966468093024E-2</v>
      </c>
      <c r="AD108" s="40"/>
      <c r="AE108" s="13">
        <v>13.799739379127876</v>
      </c>
      <c r="AF108" s="13">
        <v>4.5726079525418677E-2</v>
      </c>
      <c r="AG108" s="13">
        <v>1.0854270221841027E-2</v>
      </c>
      <c r="AH108" s="40">
        <v>2.1623903225050006E-2</v>
      </c>
      <c r="AI108" s="13">
        <v>0</v>
      </c>
      <c r="AJ108" s="39">
        <v>96.000000000000043</v>
      </c>
      <c r="AL108" s="13">
        <v>0.57725168144327377</v>
      </c>
      <c r="AM108" s="40">
        <v>0.41899999999999998</v>
      </c>
      <c r="AN108" s="82">
        <v>2.61</v>
      </c>
      <c r="AO108" s="14">
        <v>3.0380915088530607</v>
      </c>
      <c r="AP108" s="14" t="s">
        <v>840</v>
      </c>
      <c r="AQ108" s="13">
        <v>3.1009176297505321</v>
      </c>
      <c r="AR108" s="40">
        <v>9.0999999999999998E-2</v>
      </c>
      <c r="AS108" s="40">
        <v>0.56502822668138375</v>
      </c>
      <c r="AT108" s="40">
        <v>0</v>
      </c>
      <c r="AW108" s="42">
        <f>(12900/((LN(497700/S108))+(0.85*(AN108-1))+3.8))-273</f>
        <v>1175.1594598914032</v>
      </c>
      <c r="AX108" s="42">
        <f>(12900/((LN(497700/S108))+(0.85*(AO108-1))+3.8))-273</f>
        <v>1118.3251173849865</v>
      </c>
      <c r="AY108" s="42">
        <f>(10108/((LN(497700/S108))+(1.16*(AN108-1))+1.48))-273</f>
        <v>1153.2817484940301</v>
      </c>
      <c r="AZ108" s="42">
        <f>(10108/((LN(497700/S108))+(1.16*(AO108-1))+1.48))-273</f>
        <v>1059.885880652068</v>
      </c>
      <c r="BA108" s="42">
        <f>((LN(S108))-4.29+(1.35*(LN(AQ108))))/0.0056</f>
        <v>1181.4618502336302</v>
      </c>
      <c r="BB108" s="42">
        <f>(4338.8/((4.322*AR108)+6.456-LOG(S108)))-273</f>
        <v>1289.7896961720007</v>
      </c>
      <c r="BC108" s="42">
        <f>((LN(S108))-3.313+(1.35*(LN(AQ108))))/0.0065</f>
        <v>1168.1825171243584</v>
      </c>
      <c r="BD108" s="42">
        <f>(12288/(18.99-(1.069*(LN(AQ108)))-(LN(S108))))-273</f>
        <v>1189.5401201519212</v>
      </c>
      <c r="BE108" s="42">
        <f>(11113/(14.297+(0.964*AN108)-(LN(S108))))-273</f>
        <v>1221.7584505952509</v>
      </c>
      <c r="BF108" s="42">
        <f>(11113/(14.297+(0.964*AO108)-(LN(S108))))-273</f>
        <v>1143.151136737966</v>
      </c>
      <c r="BG108" s="42">
        <f>(5790/(0.96-(1.28*J108)+(12.39*AS108)+(0.83*AT108)+(2.06*J108*AS108)-LOG(S108)))-273</f>
        <v>1216.3111522165218</v>
      </c>
      <c r="BI108" s="42">
        <f t="shared" si="19"/>
        <v>99.84054010859677</v>
      </c>
      <c r="BJ108" s="42">
        <f t="shared" si="19"/>
        <v>156.67488261501353</v>
      </c>
      <c r="BK108" s="42">
        <f t="shared" si="19"/>
        <v>121.71825150596987</v>
      </c>
      <c r="BL108" s="42">
        <f t="shared" si="18"/>
        <v>215.11411934793205</v>
      </c>
      <c r="BM108" s="42">
        <f t="shared" si="18"/>
        <v>93.53814976636977</v>
      </c>
      <c r="BN108" s="42">
        <f t="shared" si="18"/>
        <v>-14.789696172000731</v>
      </c>
      <c r="BO108" s="42">
        <f t="shared" si="18"/>
        <v>106.81748287564164</v>
      </c>
      <c r="BP108" s="42">
        <f t="shared" si="18"/>
        <v>85.459879848078799</v>
      </c>
      <c r="BQ108" s="42">
        <f t="shared" si="18"/>
        <v>53.241549404749094</v>
      </c>
      <c r="BR108" s="42">
        <f t="shared" si="9"/>
        <v>131.848863262034</v>
      </c>
      <c r="BS108" s="42">
        <f t="shared" si="9"/>
        <v>58.688847783478195</v>
      </c>
      <c r="BU108" s="42">
        <f t="shared" si="16"/>
        <v>97.986034831535335</v>
      </c>
      <c r="CC108" s="119" t="s">
        <v>840</v>
      </c>
      <c r="CD108" s="118">
        <f t="shared" si="17"/>
        <v>78.607313857284907</v>
      </c>
    </row>
    <row r="109" spans="1:82" s="1" customFormat="1">
      <c r="A109" s="38" t="s">
        <v>208</v>
      </c>
      <c r="B109" s="38" t="s">
        <v>305</v>
      </c>
      <c r="C109" s="38" t="s">
        <v>210</v>
      </c>
      <c r="D109" s="38">
        <v>72</v>
      </c>
      <c r="E109" s="38">
        <v>1275</v>
      </c>
      <c r="F109" s="65">
        <v>50</v>
      </c>
      <c r="G109" s="38">
        <f t="shared" si="11"/>
        <v>1548</v>
      </c>
      <c r="H109" s="75">
        <f t="shared" si="12"/>
        <v>6.459948320413437E-4</v>
      </c>
      <c r="I109" s="75">
        <f t="shared" si="13"/>
        <v>1.5378700499807767E-3</v>
      </c>
      <c r="J109" s="38">
        <v>1E-4</v>
      </c>
      <c r="K109" s="13">
        <v>0</v>
      </c>
      <c r="L109" s="80">
        <v>0.56399999999999995</v>
      </c>
      <c r="M109" s="40">
        <v>8.9999999999999993E-3</v>
      </c>
      <c r="N109" s="40">
        <v>0</v>
      </c>
      <c r="O109" s="40">
        <v>0</v>
      </c>
      <c r="P109" s="83">
        <v>2</v>
      </c>
      <c r="Q109" s="77"/>
      <c r="R109" s="13">
        <v>0</v>
      </c>
      <c r="S109" s="78">
        <v>19700</v>
      </c>
      <c r="T109" s="78">
        <v>280</v>
      </c>
      <c r="U109" s="13">
        <f t="shared" si="14"/>
        <v>4.2944662261615933</v>
      </c>
      <c r="V109" s="40">
        <f t="shared" si="15"/>
        <v>6.1685279187817261E-3</v>
      </c>
      <c r="X109" s="13">
        <v>46.63</v>
      </c>
      <c r="Y109" s="40">
        <v>3.7999999999999999E-2</v>
      </c>
      <c r="Z109" s="13">
        <v>18.47</v>
      </c>
      <c r="AA109" s="13">
        <v>2.1999999999999999E-2</v>
      </c>
      <c r="AB109" s="79"/>
      <c r="AC109" s="40">
        <v>30.210999999999999</v>
      </c>
      <c r="AD109" s="40"/>
      <c r="AE109" s="13">
        <v>0.36</v>
      </c>
      <c r="AF109" s="13">
        <v>0.19500000000000001</v>
      </c>
      <c r="AG109" s="13">
        <v>0.06</v>
      </c>
      <c r="AH109" s="40">
        <v>0.50900000000000001</v>
      </c>
      <c r="AI109" s="13">
        <v>0</v>
      </c>
      <c r="AJ109" s="39">
        <v>96.5</v>
      </c>
      <c r="AL109" s="13">
        <v>18.54</v>
      </c>
      <c r="AM109" s="40">
        <v>2.8069180014963915</v>
      </c>
      <c r="AN109" s="13">
        <v>9.5049441865157083E-2</v>
      </c>
      <c r="AO109" s="14">
        <v>0.11474498143486443</v>
      </c>
      <c r="AP109" s="14"/>
      <c r="AQ109" s="13">
        <v>3.4244718721756833</v>
      </c>
      <c r="AR109" s="40">
        <v>-0.14446940624744412</v>
      </c>
      <c r="AS109" s="80">
        <v>0.56399999999999995</v>
      </c>
      <c r="AT109" s="40">
        <v>0</v>
      </c>
      <c r="AW109" s="42">
        <f>(12900/((LN(497700/S109))+(0.85*(AN109-1))+3.8))-273</f>
        <v>1787.6466270851256</v>
      </c>
      <c r="AX109" s="42">
        <f>(12900/((LN(497700/S109))+(0.85*(AO109-1))+3.8))-273</f>
        <v>1782.1506579458469</v>
      </c>
      <c r="AY109" s="42">
        <f>(10108/((LN(497700/S109))+(1.16*(AN109-1))+1.48))-273</f>
        <v>2489.0231739390711</v>
      </c>
      <c r="AZ109" s="42">
        <f>(10108/((LN(497700/S109))+(1.16*(AO109-1))+1.48))-273</f>
        <v>2471.8870562436759</v>
      </c>
      <c r="BA109" s="42">
        <f>((LN(S109))-4.29+(1.35*(LN(AQ109))))/0.0056</f>
        <v>1296.4558425566936</v>
      </c>
      <c r="BB109" s="42">
        <f>(4338.8/((4.322*AR109)+6.456-LOG(S109)))-273</f>
        <v>2549.650160587958</v>
      </c>
      <c r="BC109" s="42">
        <f>((LN(S109))-3.313+(1.35*(LN(AQ109))))/0.0065</f>
        <v>1267.2542643565359</v>
      </c>
      <c r="BD109" s="42">
        <f>(12288/(18.99-(1.069*(LN(AQ109)))-(LN(S109))))-273</f>
        <v>1305.2693148739495</v>
      </c>
      <c r="BE109" s="42">
        <f>(11113/(14.297+(0.964*AN109)-(LN(S109))))-273</f>
        <v>2196.416309432665</v>
      </c>
      <c r="BF109" s="42">
        <f>(11113/(14.297+(0.964*AO109)-(LN(S109))))-273</f>
        <v>2186.0416511823523</v>
      </c>
      <c r="BG109" s="42">
        <f>(5790/(0.96-(1.28*J109)+(12.39*AS109)+(0.83*AT109)+(2.06*J109*AS109)-LOG(S109)))-273</f>
        <v>1311.7895423645862</v>
      </c>
      <c r="BI109" s="42">
        <f t="shared" si="19"/>
        <v>-512.6466270851256</v>
      </c>
      <c r="BJ109" s="42">
        <f t="shared" si="19"/>
        <v>-507.15065794584689</v>
      </c>
      <c r="BK109" s="42">
        <f t="shared" si="19"/>
        <v>-1214.0231739390711</v>
      </c>
      <c r="BL109" s="42">
        <f t="shared" si="18"/>
        <v>-1196.8870562436759</v>
      </c>
      <c r="BM109" s="42">
        <f t="shared" si="18"/>
        <v>-21.455842556693597</v>
      </c>
      <c r="BN109" s="42">
        <f t="shared" si="18"/>
        <v>-1274.650160587958</v>
      </c>
      <c r="BO109" s="42">
        <f t="shared" si="18"/>
        <v>7.7457356434640587</v>
      </c>
      <c r="BP109" s="42">
        <f t="shared" si="18"/>
        <v>-30.269314873949497</v>
      </c>
      <c r="BQ109" s="42">
        <f t="shared" si="18"/>
        <v>-921.416309432665</v>
      </c>
      <c r="BR109" s="42">
        <f t="shared" si="9"/>
        <v>-911.04165118235233</v>
      </c>
      <c r="BS109" s="42">
        <f t="shared" si="9"/>
        <v>-36.789542364586168</v>
      </c>
      <c r="BU109" s="42">
        <f t="shared" si="16"/>
        <v>-470.36111558126072</v>
      </c>
      <c r="CC109" s="119"/>
      <c r="CD109" s="118">
        <f t="shared" si="17"/>
        <v>10.374658250312677</v>
      </c>
    </row>
    <row r="110" spans="1:82" s="1" customFormat="1">
      <c r="A110" s="38" t="s">
        <v>208</v>
      </c>
      <c r="B110" s="38" t="s">
        <v>306</v>
      </c>
      <c r="C110" s="38" t="s">
        <v>210</v>
      </c>
      <c r="D110" s="38">
        <v>72</v>
      </c>
      <c r="E110" s="38">
        <v>1275</v>
      </c>
      <c r="F110" s="65">
        <v>50</v>
      </c>
      <c r="G110" s="38">
        <f t="shared" si="11"/>
        <v>1548</v>
      </c>
      <c r="H110" s="75">
        <f t="shared" si="12"/>
        <v>6.459948320413437E-4</v>
      </c>
      <c r="I110" s="75">
        <f t="shared" si="13"/>
        <v>1.5378700499807767E-3</v>
      </c>
      <c r="J110" s="38">
        <v>1E-4</v>
      </c>
      <c r="K110" s="13">
        <v>0</v>
      </c>
      <c r="L110" s="80">
        <v>0.55900000000000005</v>
      </c>
      <c r="M110" s="40">
        <v>8.9999999999999993E-3</v>
      </c>
      <c r="N110" s="40">
        <v>0</v>
      </c>
      <c r="O110" s="40">
        <v>0</v>
      </c>
      <c r="P110" s="83">
        <v>2</v>
      </c>
      <c r="Q110" s="77"/>
      <c r="R110" s="13">
        <v>0</v>
      </c>
      <c r="S110" s="81">
        <v>14250</v>
      </c>
      <c r="T110" s="78">
        <v>610</v>
      </c>
      <c r="U110" s="13">
        <f>LOG(S110)</f>
        <v>4.153814864344529</v>
      </c>
      <c r="V110" s="40">
        <f t="shared" si="15"/>
        <v>1.8578245614035087E-2</v>
      </c>
      <c r="X110" s="13">
        <v>52.55</v>
      </c>
      <c r="Y110" s="40">
        <v>2.74885666245509E-2</v>
      </c>
      <c r="Z110" s="13">
        <v>14.632049037492701</v>
      </c>
      <c r="AA110" s="13">
        <v>0.02</v>
      </c>
      <c r="AB110" s="79"/>
      <c r="AC110" s="40">
        <v>22.88</v>
      </c>
      <c r="AD110" s="40"/>
      <c r="AE110" s="13">
        <v>4.5949999999999998</v>
      </c>
      <c r="AF110" s="13">
        <v>0.11</v>
      </c>
      <c r="AG110" s="13">
        <v>0.03</v>
      </c>
      <c r="AH110" s="40">
        <v>0.28000000000000003</v>
      </c>
      <c r="AI110" s="13">
        <v>0</v>
      </c>
      <c r="AJ110" s="39">
        <v>95.12</v>
      </c>
      <c r="AL110" s="13">
        <v>0.59307576773095805</v>
      </c>
      <c r="AM110" s="40">
        <v>0.85110033251134154</v>
      </c>
      <c r="AN110" s="82">
        <v>3.5479519779136282</v>
      </c>
      <c r="AO110" s="14">
        <v>1.0518293520286501</v>
      </c>
      <c r="AP110" s="14" t="s">
        <v>840</v>
      </c>
      <c r="AQ110" s="13">
        <v>2.199778679635517</v>
      </c>
      <c r="AR110" s="40">
        <v>4.5228271670229532E-2</v>
      </c>
      <c r="AS110" s="80">
        <v>0.55900000000000005</v>
      </c>
      <c r="AT110" s="40">
        <v>0</v>
      </c>
      <c r="AW110" s="42">
        <f>(12900/((LN(497700/S110))+(0.85*(AN110-1))+3.8))-273</f>
        <v>1082.1844022202038</v>
      </c>
      <c r="AX110" s="42">
        <f>(12900/((LN(497700/S110))+(0.85*(AO110-1))+3.8))-273</f>
        <v>1470.8805777758616</v>
      </c>
      <c r="AY110" s="42">
        <f>(10108/((LN(497700/S110))+(1.16*(AN110-1))+1.48))-273</f>
        <v>992.26110530319465</v>
      </c>
      <c r="AZ110" s="42">
        <f>(10108/((LN(497700/S110))+(1.16*(AO110-1))+1.48))-273</f>
        <v>1711.5435597730532</v>
      </c>
      <c r="BA110" s="42">
        <f>((LN(S110))-4.29+(1.35*(LN(AQ110))))/0.0056</f>
        <v>1131.9274652023535</v>
      </c>
      <c r="BB110" s="42">
        <f>(4338.8/((4.322*AR110)+6.456-LOG(S110)))-273</f>
        <v>1464.14476830749</v>
      </c>
      <c r="BC110" s="42">
        <f>((LN(S110))-3.313+(1.35*(LN(AQ110))))/0.0065</f>
        <v>1125.5067392512581</v>
      </c>
      <c r="BD110" s="42">
        <f>(12288/(18.99-(1.069*(LN(AQ110)))-(LN(S110))))-273</f>
        <v>1158.7115461885458</v>
      </c>
      <c r="BE110" s="42">
        <f>(11113/(14.297+(0.964*AN110)-(LN(S110))))-273</f>
        <v>1090.1044401791537</v>
      </c>
      <c r="BF110" s="42">
        <f>(11113/(14.297+(0.964*AO110)-(LN(S110))))-273</f>
        <v>1660.8891780603637</v>
      </c>
      <c r="BG110" s="42">
        <f>(5790/(0.96-(1.28*J110)+(12.39*AS110)+(0.83*AT110)+(2.06*J110*AS110)-LOG(S110)))-273</f>
        <v>1278.3711685648909</v>
      </c>
      <c r="BI110" s="42">
        <f t="shared" si="19"/>
        <v>192.81559777979624</v>
      </c>
      <c r="BJ110" s="42">
        <f t="shared" si="19"/>
        <v>-195.88057777586164</v>
      </c>
      <c r="BK110" s="42">
        <f t="shared" si="19"/>
        <v>282.73889469680535</v>
      </c>
      <c r="BL110" s="42">
        <f t="shared" si="18"/>
        <v>-436.54355977305318</v>
      </c>
      <c r="BM110" s="42">
        <f t="shared" si="18"/>
        <v>143.07253479764654</v>
      </c>
      <c r="BN110" s="42">
        <f t="shared" si="18"/>
        <v>-189.14476830749004</v>
      </c>
      <c r="BO110" s="42">
        <f t="shared" si="18"/>
        <v>149.49326074874193</v>
      </c>
      <c r="BP110" s="42">
        <f t="shared" si="18"/>
        <v>116.28845381145425</v>
      </c>
      <c r="BQ110" s="42">
        <f t="shared" si="18"/>
        <v>184.8955598208463</v>
      </c>
      <c r="BR110" s="42">
        <f t="shared" si="9"/>
        <v>-385.88917806036375</v>
      </c>
      <c r="BS110" s="42">
        <f t="shared" si="9"/>
        <v>-3.3711685648909224</v>
      </c>
      <c r="BU110" s="42">
        <f t="shared" si="16"/>
        <v>-192.50940921097072</v>
      </c>
      <c r="CC110" s="119" t="s">
        <v>840</v>
      </c>
      <c r="CD110" s="118">
        <f t="shared" si="17"/>
        <v>570.78473788121005</v>
      </c>
    </row>
    <row r="111" spans="1:82" s="1" customFormat="1">
      <c r="A111" s="38" t="s">
        <v>208</v>
      </c>
      <c r="B111" s="38" t="s">
        <v>307</v>
      </c>
      <c r="C111" s="38" t="s">
        <v>210</v>
      </c>
      <c r="D111" s="38">
        <v>72</v>
      </c>
      <c r="E111" s="38">
        <v>1275</v>
      </c>
      <c r="F111" s="65">
        <v>50</v>
      </c>
      <c r="G111" s="38">
        <f t="shared" si="11"/>
        <v>1548</v>
      </c>
      <c r="H111" s="75">
        <f t="shared" si="12"/>
        <v>6.459948320413437E-4</v>
      </c>
      <c r="I111" s="75">
        <f t="shared" si="13"/>
        <v>1.5378700499807767E-3</v>
      </c>
      <c r="J111" s="38">
        <v>1E-4</v>
      </c>
      <c r="K111" s="13">
        <v>0</v>
      </c>
      <c r="L111" s="80">
        <v>0.55300000000000005</v>
      </c>
      <c r="M111" s="40">
        <v>0.01</v>
      </c>
      <c r="N111" s="40">
        <v>0</v>
      </c>
      <c r="O111" s="40">
        <v>0</v>
      </c>
      <c r="P111" s="83">
        <v>2</v>
      </c>
      <c r="Q111" s="77"/>
      <c r="R111" s="13">
        <v>0</v>
      </c>
      <c r="S111" s="78">
        <v>9250</v>
      </c>
      <c r="T111" s="78">
        <v>790</v>
      </c>
      <c r="U111" s="13">
        <f t="shared" si="14"/>
        <v>3.9661417327390325</v>
      </c>
      <c r="V111" s="40">
        <f t="shared" si="15"/>
        <v>3.7065945945945949E-2</v>
      </c>
      <c r="X111" s="13">
        <v>56.83</v>
      </c>
      <c r="Y111" s="40">
        <v>2.3E-2</v>
      </c>
      <c r="Z111" s="13">
        <v>13.04</v>
      </c>
      <c r="AA111" s="13">
        <v>0.01</v>
      </c>
      <c r="AB111" s="79"/>
      <c r="AC111" s="40">
        <v>14.872999999999999</v>
      </c>
      <c r="AD111" s="40"/>
      <c r="AE111" s="13">
        <v>8.43</v>
      </c>
      <c r="AF111" s="13">
        <v>4.1000000000000002E-2</v>
      </c>
      <c r="AG111" s="13">
        <v>8.0000000000000002E-3</v>
      </c>
      <c r="AH111" s="40">
        <v>0.251</v>
      </c>
      <c r="AI111" s="13">
        <v>0</v>
      </c>
      <c r="AJ111" s="13">
        <v>95.1</v>
      </c>
      <c r="AL111" s="13">
        <v>1.0111146005271319</v>
      </c>
      <c r="AM111" s="40">
        <v>0.38003607897951158</v>
      </c>
      <c r="AN111" s="14">
        <v>1.9539596990172061</v>
      </c>
      <c r="AO111" s="14">
        <v>1.9539596990172061</v>
      </c>
      <c r="AP111" s="14"/>
      <c r="AQ111" s="13">
        <v>3.5942328777377264</v>
      </c>
      <c r="AR111" s="40">
        <v>3.5377875118396102E-2</v>
      </c>
      <c r="AS111" s="80">
        <v>0.55300000000000005</v>
      </c>
      <c r="AT111" s="40">
        <v>0</v>
      </c>
      <c r="AW111" s="42">
        <f>(12900/((LN(497700/S111))+(0.85*(AN111-1))+3.8))-273</f>
        <v>1227.6561569306757</v>
      </c>
      <c r="AX111" s="42">
        <f>(12900/((LN(497700/S111))+(0.85*(AO111-1))+3.8))-273</f>
        <v>1227.6561569306757</v>
      </c>
      <c r="AY111" s="42">
        <f>(10108/((LN(497700/S111))+(1.16*(AN111-1))+1.48))-273</f>
        <v>1265.0478500810082</v>
      </c>
      <c r="AZ111" s="42">
        <f>(10108/((LN(497700/S111))+(1.16*(AO111-1))+1.48))-273</f>
        <v>1265.0478500810082</v>
      </c>
      <c r="BA111" s="42">
        <f>((LN(S111))-4.29+(1.35*(LN(AQ111))))/0.0056</f>
        <v>1173.1205565899347</v>
      </c>
      <c r="BB111" s="42">
        <f>(4338.8/((4.322*AR111)+6.456-LOG(S111)))-273</f>
        <v>1368.7675574290904</v>
      </c>
      <c r="BC111" s="42">
        <f>((LN(S111))-3.313+(1.35*(LN(AQ111))))/0.0065</f>
        <v>1160.9961718313284</v>
      </c>
      <c r="BD111" s="42">
        <f>(12288/(18.99-(1.069*(LN(AQ111)))-(LN(S111))))-273</f>
        <v>1174.3469632713052</v>
      </c>
      <c r="BE111" s="42">
        <f>(11113/(14.297+(0.964*AN111)-(LN(S111))))-273</f>
        <v>1303.7060500064056</v>
      </c>
      <c r="BF111" s="42">
        <f>(11113/(14.297+(0.964*AO111)-(LN(S111))))-273</f>
        <v>1303.7060500064056</v>
      </c>
      <c r="BG111" s="42">
        <f>(5790/(0.96-(1.28*J111)+(12.39*AS111)+(0.83*AT111)+(2.06*J111*AS111)-LOG(S111)))-273</f>
        <v>1232.6504074778422</v>
      </c>
      <c r="BI111" s="42">
        <f t="shared" si="19"/>
        <v>47.343843069324294</v>
      </c>
      <c r="BJ111" s="42">
        <f t="shared" si="19"/>
        <v>47.343843069324294</v>
      </c>
      <c r="BK111" s="42">
        <f t="shared" si="19"/>
        <v>9.9521499189918359</v>
      </c>
      <c r="BL111" s="42">
        <f t="shared" si="18"/>
        <v>9.9521499189918359</v>
      </c>
      <c r="BM111" s="42">
        <f t="shared" si="18"/>
        <v>101.87944341006528</v>
      </c>
      <c r="BN111" s="42">
        <f t="shared" si="18"/>
        <v>-93.767557429090402</v>
      </c>
      <c r="BO111" s="42">
        <f t="shared" si="18"/>
        <v>114.00382816867159</v>
      </c>
      <c r="BP111" s="42">
        <f t="shared" si="18"/>
        <v>100.65303672869481</v>
      </c>
      <c r="BQ111" s="42">
        <f t="shared" si="18"/>
        <v>-28.706050006405576</v>
      </c>
      <c r="BR111" s="42">
        <f t="shared" si="9"/>
        <v>-28.706050006405576</v>
      </c>
      <c r="BS111" s="42">
        <f t="shared" si="9"/>
        <v>42.349592522157764</v>
      </c>
      <c r="BU111" s="42">
        <f t="shared" si="16"/>
        <v>4.9942505471665299</v>
      </c>
      <c r="CC111" s="119"/>
      <c r="CD111" s="118">
        <f t="shared" si="17"/>
        <v>0</v>
      </c>
    </row>
    <row r="112" spans="1:82" s="1" customFormat="1">
      <c r="A112" s="38" t="s">
        <v>208</v>
      </c>
      <c r="B112" s="38" t="s">
        <v>308</v>
      </c>
      <c r="C112" s="38" t="s">
        <v>210</v>
      </c>
      <c r="D112" s="38">
        <v>48</v>
      </c>
      <c r="E112" s="38">
        <v>1275</v>
      </c>
      <c r="F112" s="38">
        <v>1</v>
      </c>
      <c r="G112" s="38">
        <f t="shared" si="11"/>
        <v>1548</v>
      </c>
      <c r="H112" s="75">
        <f t="shared" si="12"/>
        <v>6.459948320413437E-4</v>
      </c>
      <c r="I112" s="75">
        <f t="shared" si="13"/>
        <v>6.151480199923106E-7</v>
      </c>
      <c r="J112" s="76">
        <v>1</v>
      </c>
      <c r="K112" s="13">
        <v>0.1</v>
      </c>
      <c r="L112" s="84">
        <v>0.56641926595572645</v>
      </c>
      <c r="M112" s="40">
        <v>7.0000000000000001E-3</v>
      </c>
      <c r="N112" s="85">
        <v>4.3999999999999997E-2</v>
      </c>
      <c r="O112" s="40">
        <v>1E-3</v>
      </c>
      <c r="P112" s="13">
        <v>-6.94</v>
      </c>
      <c r="Q112" s="77">
        <v>0.62677625237203394</v>
      </c>
      <c r="R112" s="13">
        <v>0</v>
      </c>
      <c r="S112" s="86">
        <v>9180</v>
      </c>
      <c r="T112" s="86">
        <v>1780</v>
      </c>
      <c r="U112" s="13">
        <f t="shared" si="14"/>
        <v>3.9628426812012423</v>
      </c>
      <c r="V112" s="40">
        <f t="shared" si="15"/>
        <v>8.4152505446623088E-2</v>
      </c>
      <c r="X112" s="13">
        <v>59.2</v>
      </c>
      <c r="Y112" s="40">
        <v>2.5000000000000001E-2</v>
      </c>
      <c r="Z112" s="13">
        <v>13.56</v>
      </c>
      <c r="AA112" s="13">
        <v>11.26</v>
      </c>
      <c r="AB112" s="79"/>
      <c r="AC112" s="40">
        <v>3.0000000000000001E-3</v>
      </c>
      <c r="AD112" s="40"/>
      <c r="AE112" s="13">
        <v>9.76</v>
      </c>
      <c r="AF112" s="13">
        <v>0.98</v>
      </c>
      <c r="AG112" s="13">
        <v>1.43</v>
      </c>
      <c r="AH112" s="40">
        <v>0.03</v>
      </c>
      <c r="AI112" s="13">
        <v>3.75</v>
      </c>
      <c r="AJ112" s="13">
        <v>99.998000000000019</v>
      </c>
      <c r="AL112" s="13">
        <v>0.6486191239997493</v>
      </c>
      <c r="AM112" s="40">
        <v>0.57099999999999995</v>
      </c>
      <c r="AN112" s="14">
        <v>2.765642933090307</v>
      </c>
      <c r="AO112" s="14">
        <v>2.765642933090307</v>
      </c>
      <c r="AP112" s="14"/>
      <c r="AQ112" s="13">
        <v>2.8573564316611497</v>
      </c>
      <c r="AR112" s="40">
        <v>0.13600000000000001</v>
      </c>
      <c r="AS112" s="84">
        <v>0.56641926595572645</v>
      </c>
      <c r="AT112" s="85">
        <v>4.3999999999999997E-2</v>
      </c>
      <c r="AW112" s="42">
        <f>(12900/((LN(497700/S112))+(0.85*(AN112-1))+3.8))-273</f>
        <v>1115.0270845176126</v>
      </c>
      <c r="AX112" s="42">
        <f>(12900/((LN(497700/S112))+(0.85*(AO112-1))+3.8))-273</f>
        <v>1115.0270845176126</v>
      </c>
      <c r="AY112" s="42">
        <f>(10108/((LN(497700/S112))+(1.16*(AN112-1))+1.48))-273</f>
        <v>1070.9494734056964</v>
      </c>
      <c r="AZ112" s="42">
        <f>(10108/((LN(497700/S112))+(1.16*(AO112-1))+1.48))-273</f>
        <v>1070.9494734056964</v>
      </c>
      <c r="BA112" s="42">
        <f>((LN(S112))-4.29+(1.35*(LN(AQ112))))/0.0056</f>
        <v>1116.4541539064498</v>
      </c>
      <c r="BB112" s="42">
        <f>(4338.8/((4.322*AR112)+6.456-LOG(S112)))-273</f>
        <v>1135.2672420238544</v>
      </c>
      <c r="BC112" s="42">
        <f>((LN(S112))-3.313+(1.35*(LN(AQ112))))/0.0065</f>
        <v>1112.1758864424796</v>
      </c>
      <c r="BD112" s="42">
        <f>(12288/(18.99-(1.069*(LN(AQ112)))-(LN(S112))))-273</f>
        <v>1132.4868818017001</v>
      </c>
      <c r="BE112" s="42">
        <f>(11113/(14.297+(0.964*AN112)-(LN(S112))))-273</f>
        <v>1144.7824046674777</v>
      </c>
      <c r="BF112" s="42">
        <f>(11113/(14.297+(0.964*AO112)-(LN(S112))))-273</f>
        <v>1144.7824046674777</v>
      </c>
      <c r="BG112" s="42">
        <f>(5790/(0.96-(1.28*J112)+(12.39*AS112)+(0.83*AT112)+(2.06*J112*AS112)-LOG(S112)))-273</f>
        <v>1197.1268279093035</v>
      </c>
      <c r="BI112" s="42">
        <f t="shared" si="19"/>
        <v>159.97291548238741</v>
      </c>
      <c r="BJ112" s="42">
        <f t="shared" si="19"/>
        <v>159.97291548238741</v>
      </c>
      <c r="BK112" s="42">
        <f t="shared" si="19"/>
        <v>204.05052659430362</v>
      </c>
      <c r="BL112" s="42">
        <f t="shared" si="18"/>
        <v>204.05052659430362</v>
      </c>
      <c r="BM112" s="42">
        <f t="shared" si="18"/>
        <v>158.54584609355015</v>
      </c>
      <c r="BN112" s="42">
        <f t="shared" si="18"/>
        <v>139.73275797614565</v>
      </c>
      <c r="BO112" s="42">
        <f t="shared" si="18"/>
        <v>162.82411355752038</v>
      </c>
      <c r="BP112" s="42">
        <f t="shared" si="18"/>
        <v>142.51311819829994</v>
      </c>
      <c r="BQ112" s="42">
        <f t="shared" si="18"/>
        <v>130.21759533252225</v>
      </c>
      <c r="BR112" s="42">
        <f t="shared" si="9"/>
        <v>130.21759533252225</v>
      </c>
      <c r="BS112" s="42">
        <f t="shared" si="9"/>
        <v>77.873172090696471</v>
      </c>
      <c r="BU112" s="42">
        <f t="shared" si="16"/>
        <v>82.099743391690936</v>
      </c>
      <c r="CC112" s="119"/>
      <c r="CD112" s="118">
        <f t="shared" si="17"/>
        <v>0</v>
      </c>
    </row>
    <row r="113" spans="1:82" s="1" customFormat="1">
      <c r="A113" s="38" t="s">
        <v>208</v>
      </c>
      <c r="B113" s="38" t="s">
        <v>309</v>
      </c>
      <c r="C113" s="38" t="s">
        <v>210</v>
      </c>
      <c r="D113" s="38">
        <v>48</v>
      </c>
      <c r="E113" s="38">
        <v>1275</v>
      </c>
      <c r="F113" s="38">
        <v>1</v>
      </c>
      <c r="G113" s="38">
        <f t="shared" si="11"/>
        <v>1548</v>
      </c>
      <c r="H113" s="75">
        <f t="shared" si="12"/>
        <v>6.459948320413437E-4</v>
      </c>
      <c r="I113" s="75">
        <f t="shared" si="13"/>
        <v>6.151480199923106E-7</v>
      </c>
      <c r="J113" s="76">
        <v>1</v>
      </c>
      <c r="K113" s="13">
        <v>0.1</v>
      </c>
      <c r="L113" s="40">
        <v>0.56367030687176911</v>
      </c>
      <c r="M113" s="40">
        <v>1.3851183295777085E-2</v>
      </c>
      <c r="N113" s="40">
        <v>0.10573846256643507</v>
      </c>
      <c r="O113" s="40">
        <v>1.7598559277914282E-3</v>
      </c>
      <c r="P113" s="13">
        <v>-6.94</v>
      </c>
      <c r="Q113" s="77">
        <v>0.62677625237203394</v>
      </c>
      <c r="R113" s="13">
        <v>0</v>
      </c>
      <c r="S113" s="78">
        <v>9420</v>
      </c>
      <c r="T113" s="78">
        <v>2170</v>
      </c>
      <c r="U113" s="13">
        <f t="shared" si="14"/>
        <v>3.9740509027928774</v>
      </c>
      <c r="V113" s="40">
        <f t="shared" si="15"/>
        <v>9.9976645435244163E-2</v>
      </c>
      <c r="X113" s="13">
        <v>59.781093766089576</v>
      </c>
      <c r="Y113" s="40">
        <v>3.1345381000725307E-2</v>
      </c>
      <c r="Z113" s="13">
        <v>14.904041084544756</v>
      </c>
      <c r="AA113" s="13">
        <v>9.5450554039538371</v>
      </c>
      <c r="AB113" s="79"/>
      <c r="AC113" s="40">
        <v>1E-3</v>
      </c>
      <c r="AD113" s="40"/>
      <c r="AE113" s="13">
        <v>9.8241830028188613</v>
      </c>
      <c r="AF113" s="13">
        <v>1.2158569519978781</v>
      </c>
      <c r="AG113" s="13">
        <v>1.2911706218306886</v>
      </c>
      <c r="AH113" s="40">
        <v>2.7462807396986498E-2</v>
      </c>
      <c r="AI113" s="13">
        <v>3.3806273536788147</v>
      </c>
      <c r="AJ113" s="13">
        <v>100.00183637331213</v>
      </c>
      <c r="AL113" s="13">
        <v>0.70102407472646999</v>
      </c>
      <c r="AM113" s="40">
        <v>0.46479510981341982</v>
      </c>
      <c r="AN113" s="14">
        <v>2.5330333747540998</v>
      </c>
      <c r="AO113" s="14">
        <v>2.5330333747540998</v>
      </c>
      <c r="AP113" s="14"/>
      <c r="AQ113" s="13">
        <v>3.2187418998286828</v>
      </c>
      <c r="AR113" s="40">
        <v>9.4E-2</v>
      </c>
      <c r="AS113" s="40">
        <v>0.56367030687176911</v>
      </c>
      <c r="AT113" s="40">
        <v>0.10573846256643507</v>
      </c>
      <c r="AW113" s="42">
        <f>(12900/((LN(497700/S113))+(0.85*(AN113-1))+3.8))-273</f>
        <v>1149.23347020907</v>
      </c>
      <c r="AX113" s="42">
        <f>(12900/((LN(497700/S113))+(0.85*(AO113-1))+3.8))-273</f>
        <v>1149.23347020907</v>
      </c>
      <c r="AY113" s="42">
        <f>(10108/((LN(497700/S113))+(1.16*(AN113-1))+1.48))-273</f>
        <v>1125.937986734938</v>
      </c>
      <c r="AZ113" s="42">
        <f>(10108/((LN(497700/S113))+(1.16*(AO113-1))+1.48))-273</f>
        <v>1125.937986734938</v>
      </c>
      <c r="BA113" s="42">
        <f>((LN(S113))-4.29+(1.35*(LN(AQ113))))/0.0056</f>
        <v>1149.7727920612688</v>
      </c>
      <c r="BB113" s="42">
        <f>(4338.8/((4.322*AR113)+6.456-LOG(S113)))-273</f>
        <v>1229.2416438832026</v>
      </c>
      <c r="BC113" s="42">
        <f>((LN(S113))-3.313+(1.35*(LN(AQ113))))/0.0065</f>
        <v>1140.881174698939</v>
      </c>
      <c r="BD113" s="42">
        <f>(12288/(18.99-(1.069*(LN(AQ113)))-(LN(S113))))-273</f>
        <v>1157.5407647283978</v>
      </c>
      <c r="BE113" s="42">
        <f>(11113/(14.297+(0.964*AN113)-(LN(S113))))-273</f>
        <v>1191.5003033060473</v>
      </c>
      <c r="BF113" s="42">
        <f>(11113/(14.297+(0.964*AO113)-(LN(S113))))-273</f>
        <v>1191.5003033060473</v>
      </c>
      <c r="BG113" s="42">
        <f>(5790/(0.96-(1.28*J113)+(12.39*AS113)+(0.83*AT113)+(2.06*J113*AS113)-LOG(S113)))-273</f>
        <v>1197.0102838546659</v>
      </c>
      <c r="BI113" s="42">
        <f t="shared" si="19"/>
        <v>125.76652979093001</v>
      </c>
      <c r="BJ113" s="42">
        <f t="shared" si="19"/>
        <v>125.76652979093001</v>
      </c>
      <c r="BK113" s="42">
        <f t="shared" si="19"/>
        <v>149.06201326506198</v>
      </c>
      <c r="BL113" s="42">
        <f t="shared" si="18"/>
        <v>149.06201326506198</v>
      </c>
      <c r="BM113" s="42">
        <f t="shared" si="18"/>
        <v>125.22720793873123</v>
      </c>
      <c r="BN113" s="42">
        <f t="shared" si="18"/>
        <v>45.758356116797358</v>
      </c>
      <c r="BO113" s="42">
        <f t="shared" si="18"/>
        <v>134.11882530106095</v>
      </c>
      <c r="BP113" s="42">
        <f t="shared" si="18"/>
        <v>117.45923527160221</v>
      </c>
      <c r="BQ113" s="42">
        <f t="shared" si="18"/>
        <v>83.499696693952728</v>
      </c>
      <c r="BR113" s="42">
        <f t="shared" si="9"/>
        <v>83.499696693952728</v>
      </c>
      <c r="BS113" s="42">
        <f t="shared" si="9"/>
        <v>77.989716145334114</v>
      </c>
      <c r="BU113" s="42">
        <f t="shared" si="16"/>
        <v>47.776813645595894</v>
      </c>
      <c r="CC113" s="119"/>
      <c r="CD113" s="118">
        <f t="shared" si="17"/>
        <v>0</v>
      </c>
    </row>
    <row r="114" spans="1:82" s="1" customFormat="1">
      <c r="A114" s="38" t="s">
        <v>208</v>
      </c>
      <c r="B114" s="38" t="s">
        <v>310</v>
      </c>
      <c r="C114" s="38" t="s">
        <v>210</v>
      </c>
      <c r="D114" s="38">
        <v>48</v>
      </c>
      <c r="E114" s="38">
        <v>1275</v>
      </c>
      <c r="F114" s="38">
        <v>1</v>
      </c>
      <c r="G114" s="38">
        <f t="shared" si="11"/>
        <v>1548</v>
      </c>
      <c r="H114" s="75">
        <f t="shared" si="12"/>
        <v>6.459948320413437E-4</v>
      </c>
      <c r="I114" s="75">
        <f t="shared" si="13"/>
        <v>6.151480199923106E-7</v>
      </c>
      <c r="J114" s="76">
        <v>1</v>
      </c>
      <c r="K114" s="13">
        <v>0.1</v>
      </c>
      <c r="L114" s="40">
        <v>0.53703896934783169</v>
      </c>
      <c r="M114" s="40">
        <v>1.0563468725234972E-2</v>
      </c>
      <c r="N114" s="40">
        <v>0.28299968017638516</v>
      </c>
      <c r="O114" s="40">
        <v>3.9879674454911087E-3</v>
      </c>
      <c r="P114" s="13">
        <v>-6.94</v>
      </c>
      <c r="Q114" s="77">
        <v>0.62677625237203394</v>
      </c>
      <c r="R114" s="13">
        <v>0</v>
      </c>
      <c r="S114" s="78">
        <v>5690</v>
      </c>
      <c r="T114" s="78">
        <v>1260</v>
      </c>
      <c r="U114" s="13">
        <f t="shared" si="14"/>
        <v>3.7551122663950713</v>
      </c>
      <c r="V114" s="40">
        <f t="shared" si="15"/>
        <v>9.6105448154657297E-2</v>
      </c>
      <c r="X114" s="13">
        <v>65.458567186636969</v>
      </c>
      <c r="Y114" s="40">
        <v>1.6239970346749698E-2</v>
      </c>
      <c r="Z114" s="13">
        <v>12.177151260352218</v>
      </c>
      <c r="AA114" s="13">
        <v>2.9258160897006964</v>
      </c>
      <c r="AB114" s="79"/>
      <c r="AC114" s="40">
        <v>4.0000000000000001E-3</v>
      </c>
      <c r="AD114" s="40"/>
      <c r="AE114" s="13">
        <v>3.5036901278304047</v>
      </c>
      <c r="AF114" s="13">
        <v>2.7156059995568165</v>
      </c>
      <c r="AG114" s="13">
        <v>3.0892694284868476</v>
      </c>
      <c r="AH114" s="40">
        <v>1.5138341560960259E-2</v>
      </c>
      <c r="AI114" s="13">
        <v>10.09</v>
      </c>
      <c r="AJ114" s="13">
        <v>99.995478404471669</v>
      </c>
      <c r="AL114" s="13">
        <v>0.85864202951383839</v>
      </c>
      <c r="AM114" s="40">
        <v>0.13893240208198693</v>
      </c>
      <c r="AN114" s="14">
        <v>1.7286666543681575</v>
      </c>
      <c r="AO114" s="14">
        <v>1.7286666543681575</v>
      </c>
      <c r="AP114" s="14"/>
      <c r="AQ114" s="13">
        <v>6.8373342391615646</v>
      </c>
      <c r="AR114" s="40">
        <v>2.7E-2</v>
      </c>
      <c r="AS114" s="40">
        <v>0.53703896934783169</v>
      </c>
      <c r="AT114" s="40">
        <v>0.28299968017638516</v>
      </c>
      <c r="AW114" s="42">
        <f>(12900/((LN(497700/S114))+(0.85*(AN114-1))+3.8))-273</f>
        <v>1177.9618925548307</v>
      </c>
      <c r="AX114" s="42">
        <f>(12900/((LN(497700/S114))+(0.85*(AO114-1))+3.8))-273</f>
        <v>1177.9618925548307</v>
      </c>
      <c r="AY114" s="42">
        <f>(10108/((LN(497700/S114))+(1.16*(AN114-1))+1.48))-273</f>
        <v>1214.227202653381</v>
      </c>
      <c r="AZ114" s="42">
        <f>(10108/((LN(497700/S114))+(1.16*(AO114-1))+1.48))-273</f>
        <v>1214.227202653381</v>
      </c>
      <c r="BA114" s="42">
        <f>((LN(S114))-4.29+(1.35*(LN(AQ114))))/0.0056</f>
        <v>1241.3754866547649</v>
      </c>
      <c r="BB114" s="42">
        <f>(4338.8/((4.322*AR114)+6.456-LOG(S114)))-273</f>
        <v>1266.902089884989</v>
      </c>
      <c r="BC114" s="42">
        <f>((LN(S114))-3.313+(1.35*(LN(AQ114))))/0.0065</f>
        <v>1219.8004192717972</v>
      </c>
      <c r="BD114" s="42">
        <f>(12288/(18.99-(1.069*(LN(AQ114)))-(LN(S114))))-273</f>
        <v>1209.5376373454935</v>
      </c>
      <c r="BE114" s="42">
        <f>(11113/(14.297+(0.964*AN114)-(LN(S114))))-273</f>
        <v>1245.7982627866606</v>
      </c>
      <c r="BF114" s="42">
        <f>(11113/(14.297+(0.964*AO114)-(LN(S114))))-273</f>
        <v>1245.7982627866606</v>
      </c>
      <c r="BG114" s="42">
        <f>(5790/(0.96-(1.28*J114)+(12.39*AS114)+(0.83*AT114)+(2.06*J114*AS114)-LOG(S114)))-273</f>
        <v>1204.0443675528422</v>
      </c>
      <c r="BI114" s="42">
        <f t="shared" si="19"/>
        <v>97.038107445169317</v>
      </c>
      <c r="BJ114" s="42">
        <f t="shared" si="19"/>
        <v>97.038107445169317</v>
      </c>
      <c r="BK114" s="42">
        <f t="shared" si="19"/>
        <v>60.772797346618972</v>
      </c>
      <c r="BL114" s="42">
        <f t="shared" si="18"/>
        <v>60.772797346618972</v>
      </c>
      <c r="BM114" s="42">
        <f t="shared" si="18"/>
        <v>33.624513345235073</v>
      </c>
      <c r="BN114" s="42">
        <f t="shared" si="18"/>
        <v>8.0979101150110182</v>
      </c>
      <c r="BO114" s="42">
        <f t="shared" si="18"/>
        <v>55.199580728202818</v>
      </c>
      <c r="BP114" s="42">
        <f t="shared" si="18"/>
        <v>65.462362654506478</v>
      </c>
      <c r="BQ114" s="42">
        <f t="shared" si="18"/>
        <v>29.201737213339356</v>
      </c>
      <c r="BR114" s="42">
        <f t="shared" si="9"/>
        <v>29.201737213339356</v>
      </c>
      <c r="BS114" s="42">
        <f t="shared" si="9"/>
        <v>70.955632447157768</v>
      </c>
      <c r="BU114" s="42">
        <f t="shared" si="16"/>
        <v>26.082474998011548</v>
      </c>
      <c r="CC114" s="119"/>
      <c r="CD114" s="118">
        <f t="shared" si="17"/>
        <v>0</v>
      </c>
    </row>
    <row r="115" spans="1:82" s="1" customFormat="1">
      <c r="A115" s="38" t="s">
        <v>208</v>
      </c>
      <c r="B115" s="38" t="s">
        <v>311</v>
      </c>
      <c r="C115" s="38" t="s">
        <v>210</v>
      </c>
      <c r="D115" s="38">
        <v>48</v>
      </c>
      <c r="E115" s="38">
        <v>1250</v>
      </c>
      <c r="F115" s="38">
        <v>1</v>
      </c>
      <c r="G115" s="38">
        <f t="shared" si="11"/>
        <v>1523</v>
      </c>
      <c r="H115" s="75">
        <f t="shared" si="12"/>
        <v>6.5659881812212733E-4</v>
      </c>
      <c r="I115" s="75">
        <f t="shared" si="13"/>
        <v>6.4000000000000001E-7</v>
      </c>
      <c r="J115" s="76">
        <v>1</v>
      </c>
      <c r="K115" s="13">
        <v>0.1</v>
      </c>
      <c r="L115" s="84">
        <v>0.57200225824323803</v>
      </c>
      <c r="M115" s="40">
        <v>1.2E-2</v>
      </c>
      <c r="N115" s="85">
        <v>0</v>
      </c>
      <c r="O115" s="40">
        <v>0</v>
      </c>
      <c r="P115" s="83">
        <v>4</v>
      </c>
      <c r="Q115" s="77"/>
      <c r="R115" s="13">
        <v>0</v>
      </c>
      <c r="S115" s="86">
        <v>13450</v>
      </c>
      <c r="T115" s="86">
        <v>1050</v>
      </c>
      <c r="U115" s="13">
        <f t="shared" si="14"/>
        <v>4.1287222843384264</v>
      </c>
      <c r="V115" s="40">
        <f t="shared" si="15"/>
        <v>3.3881040892193307E-2</v>
      </c>
      <c r="X115" s="13">
        <v>58.399636299776375</v>
      </c>
      <c r="Y115" s="40">
        <v>3.7954928400475998E-2</v>
      </c>
      <c r="Z115" s="13">
        <v>15.524613062918107</v>
      </c>
      <c r="AA115" s="13">
        <v>13.296578960098651</v>
      </c>
      <c r="AB115" s="13"/>
      <c r="AC115" s="40">
        <v>9.3441035642772174E-2</v>
      </c>
      <c r="AD115" s="13"/>
      <c r="AE115" s="13">
        <v>12.1733223276813</v>
      </c>
      <c r="AF115" s="13">
        <v>0.34360969523259327</v>
      </c>
      <c r="AG115" s="13">
        <v>9.8896217717214643E-2</v>
      </c>
      <c r="AH115" s="40">
        <v>3.1947472532487212E-2</v>
      </c>
      <c r="AI115" s="13">
        <v>0</v>
      </c>
      <c r="AJ115" s="13">
        <v>99.999999999999986</v>
      </c>
      <c r="AL115" s="13">
        <v>0.68072038867425966</v>
      </c>
      <c r="AM115" s="40">
        <v>0.60399999999999998</v>
      </c>
      <c r="AN115" s="14">
        <v>2.7792994093070149</v>
      </c>
      <c r="AO115" s="14">
        <v>2.7792994093070149</v>
      </c>
      <c r="AP115" s="14"/>
      <c r="AQ115" s="13">
        <v>2.5748694824682929</v>
      </c>
      <c r="AR115" s="40">
        <v>0.14299999999999999</v>
      </c>
      <c r="AS115" s="84">
        <v>0.57200225824323803</v>
      </c>
      <c r="AT115" s="85">
        <v>0</v>
      </c>
      <c r="AW115" s="42">
        <f>(12900/((LN(497700/S115))+(0.85*(AN115-1))+3.8))-273</f>
        <v>1172.6336068301434</v>
      </c>
      <c r="AX115" s="42">
        <f>(12900/((LN(497700/S115))+(0.85*(AO115-1))+3.8))-273</f>
        <v>1172.6336068301434</v>
      </c>
      <c r="AY115" s="42">
        <f>(10108/((LN(497700/S115))+(1.16*(AN115-1))+1.48))-273</f>
        <v>1139.71725438466</v>
      </c>
      <c r="AZ115" s="42">
        <f>(10108/((LN(497700/S115))+(1.16*(AO115-1))+1.48))-273</f>
        <v>1139.71725438466</v>
      </c>
      <c r="BA115" s="42">
        <f>((LN(S115))-4.29+(1.35*(LN(AQ115))))/0.0056</f>
        <v>1159.5647906580107</v>
      </c>
      <c r="BB115" s="42">
        <f>(4338.8/((4.322*AR115)+6.456-LOG(S115)))-273</f>
        <v>1200.1148148261952</v>
      </c>
      <c r="BC115" s="42">
        <f>((LN(S115))-3.313+(1.35*(LN(AQ115))))/0.0065</f>
        <v>1149.3173581053632</v>
      </c>
      <c r="BD115" s="42">
        <f>(12288/(18.99-(1.069*(LN(AQ115)))-(LN(S115))))-273</f>
        <v>1177.3895514250232</v>
      </c>
      <c r="BE115" s="42">
        <f>(11113/(14.297+(0.964*AN115)-(LN(S115))))-273</f>
        <v>1214.7816128082245</v>
      </c>
      <c r="BF115" s="42">
        <f>(11113/(14.297+(0.964*AO115)-(LN(S115))))-273</f>
        <v>1214.7816128082245</v>
      </c>
      <c r="BG115" s="42">
        <f>(5790/(0.96-(1.28*J115)+(12.39*AS115)+(0.83*AT115)+(2.06*J115*AS115)-LOG(S115)))-273</f>
        <v>1244.0132059226851</v>
      </c>
      <c r="BI115" s="42">
        <f t="shared" si="19"/>
        <v>77.366393169856565</v>
      </c>
      <c r="BJ115" s="42">
        <f t="shared" si="19"/>
        <v>77.366393169856565</v>
      </c>
      <c r="BK115" s="42">
        <f t="shared" si="19"/>
        <v>110.28274561533999</v>
      </c>
      <c r="BL115" s="42">
        <f t="shared" si="18"/>
        <v>110.28274561533999</v>
      </c>
      <c r="BM115" s="42">
        <f t="shared" si="18"/>
        <v>90.435209341989321</v>
      </c>
      <c r="BN115" s="42">
        <f t="shared" si="18"/>
        <v>49.885185173804757</v>
      </c>
      <c r="BO115" s="42">
        <f t="shared" si="18"/>
        <v>100.68264189463684</v>
      </c>
      <c r="BP115" s="42">
        <f t="shared" si="18"/>
        <v>72.610448574976772</v>
      </c>
      <c r="BQ115" s="42">
        <f t="shared" si="18"/>
        <v>35.218387191775491</v>
      </c>
      <c r="BR115" s="42">
        <f t="shared" si="18"/>
        <v>35.218387191775491</v>
      </c>
      <c r="BS115" s="42">
        <f t="shared" si="18"/>
        <v>5.9867940773149257</v>
      </c>
      <c r="BU115" s="42">
        <f t="shared" si="16"/>
        <v>71.379599092541639</v>
      </c>
      <c r="CC115" s="119"/>
      <c r="CD115" s="118">
        <f t="shared" si="17"/>
        <v>0</v>
      </c>
    </row>
    <row r="116" spans="1:82" s="1" customFormat="1">
      <c r="A116" s="38" t="s">
        <v>208</v>
      </c>
      <c r="B116" s="38" t="s">
        <v>312</v>
      </c>
      <c r="C116" s="38" t="s">
        <v>210</v>
      </c>
      <c r="D116" s="38">
        <v>48</v>
      </c>
      <c r="E116" s="38">
        <v>1250</v>
      </c>
      <c r="F116" s="38">
        <v>1</v>
      </c>
      <c r="G116" s="38">
        <f t="shared" si="11"/>
        <v>1523</v>
      </c>
      <c r="H116" s="75">
        <f t="shared" si="12"/>
        <v>6.5659881812212733E-4</v>
      </c>
      <c r="I116" s="75">
        <f t="shared" si="13"/>
        <v>6.4000000000000001E-7</v>
      </c>
      <c r="J116" s="76">
        <v>1</v>
      </c>
      <c r="K116" s="13">
        <v>0.1</v>
      </c>
      <c r="L116" s="84">
        <v>0.55919698213111502</v>
      </c>
      <c r="M116" s="40">
        <v>0.01</v>
      </c>
      <c r="N116" s="85">
        <v>4.5999999999999999E-2</v>
      </c>
      <c r="O116" s="40">
        <v>1E-3</v>
      </c>
      <c r="P116" s="83">
        <v>3</v>
      </c>
      <c r="Q116" s="77"/>
      <c r="R116" s="13">
        <v>0</v>
      </c>
      <c r="S116" s="86">
        <v>12850</v>
      </c>
      <c r="T116" s="86">
        <v>1550</v>
      </c>
      <c r="U116" s="13">
        <f t="shared" si="14"/>
        <v>4.1089031276673129</v>
      </c>
      <c r="V116" s="40">
        <f t="shared" si="15"/>
        <v>5.2350194552529185E-2</v>
      </c>
      <c r="X116" s="13">
        <v>60.547232565161323</v>
      </c>
      <c r="Y116" s="40">
        <v>3.3708514730691502E-2</v>
      </c>
      <c r="Z116" s="13">
        <v>16.667077281303769</v>
      </c>
      <c r="AA116" s="13">
        <v>11.865760386249539</v>
      </c>
      <c r="AB116" s="13"/>
      <c r="AC116" s="40">
        <v>9.1980785254245995E-2</v>
      </c>
      <c r="AD116" s="13"/>
      <c r="AE116" s="13">
        <v>8.9752041054566121</v>
      </c>
      <c r="AF116" s="13">
        <v>0.24159999557943465</v>
      </c>
      <c r="AG116" s="13">
        <v>0.14035034483604911</v>
      </c>
      <c r="AH116" s="40">
        <v>2.8770025385596681E-2</v>
      </c>
      <c r="AI116" s="13">
        <v>1.4083159960427467</v>
      </c>
      <c r="AJ116" s="13">
        <v>100.00000000000001</v>
      </c>
      <c r="AL116" s="13">
        <v>0.98807028054976909</v>
      </c>
      <c r="AM116" s="40">
        <v>0.51</v>
      </c>
      <c r="AN116" s="82">
        <v>2.25</v>
      </c>
      <c r="AO116" s="14">
        <v>1.8097842570648388</v>
      </c>
      <c r="AP116" s="14" t="s">
        <v>840</v>
      </c>
      <c r="AQ116" s="13">
        <v>3.2488108749360842</v>
      </c>
      <c r="AR116" s="40">
        <v>0.125</v>
      </c>
      <c r="AS116" s="84">
        <v>0.55919698213111502</v>
      </c>
      <c r="AT116" s="85">
        <v>4.5999999999999999E-2</v>
      </c>
      <c r="AW116" s="42">
        <f>(12900/((LN(497700/S116))+(0.85*(AN116-1))+3.8))-273</f>
        <v>1241.2349220178687</v>
      </c>
      <c r="AX116" s="42">
        <f>(12900/((LN(497700/S116))+(0.85*(AO116-1))+3.8))-273</f>
        <v>1310.7995150260556</v>
      </c>
      <c r="AY116" s="42">
        <f>(10108/((LN(497700/S116))+(1.16*(AN116-1))+1.48))-273</f>
        <v>1261.6184116370114</v>
      </c>
      <c r="AZ116" s="42">
        <f>(10108/((LN(497700/S116))+(1.16*(AO116-1))+1.48))-273</f>
        <v>1390.5935356523332</v>
      </c>
      <c r="BA116" s="42">
        <f>((LN(S116))-4.29+(1.35*(LN(AQ116))))/0.0056</f>
        <v>1207.4623751324848</v>
      </c>
      <c r="BB116" s="42">
        <f>(4338.8/((4.322*AR116)+6.456-LOG(S116)))-273</f>
        <v>1229.6944083426606</v>
      </c>
      <c r="BC116" s="42">
        <f>((LN(S116))-3.313+(1.35*(LN(AQ116))))/0.0065</f>
        <v>1190.5829693449098</v>
      </c>
      <c r="BD116" s="42">
        <f>(12288/(18.99-(1.069*(LN(AQ116)))-(LN(S116))))-273</f>
        <v>1212.9764741724127</v>
      </c>
      <c r="BE116" s="42">
        <f>(11113/(14.297+(0.964*AN116)-(LN(S116))))-273</f>
        <v>1313.4606999148837</v>
      </c>
      <c r="BF116" s="42">
        <f>(11113/(14.297+(0.964*AO116)-(LN(S116))))-273</f>
        <v>1415.7689967248639</v>
      </c>
      <c r="BG116" s="42">
        <f>(5790/(0.96-(1.28*J116)+(12.39*AS116)+(0.83*AT116)+(2.06*J116*AS116)-LOG(S116)))-273</f>
        <v>1296.2446418746733</v>
      </c>
      <c r="BI116" s="42">
        <f t="shared" si="19"/>
        <v>8.7650779821312881</v>
      </c>
      <c r="BJ116" s="42">
        <f t="shared" si="19"/>
        <v>-60.799515026055587</v>
      </c>
      <c r="BK116" s="42">
        <f t="shared" si="19"/>
        <v>-11.618411637011377</v>
      </c>
      <c r="BL116" s="42">
        <f t="shared" si="18"/>
        <v>-140.59353565233323</v>
      </c>
      <c r="BM116" s="42">
        <f t="shared" si="18"/>
        <v>42.537624867515206</v>
      </c>
      <c r="BN116" s="42">
        <f t="shared" si="18"/>
        <v>20.305591657339392</v>
      </c>
      <c r="BO116" s="42">
        <f t="shared" si="18"/>
        <v>59.41703065509023</v>
      </c>
      <c r="BP116" s="42">
        <f t="shared" si="18"/>
        <v>37.023525827587264</v>
      </c>
      <c r="BQ116" s="42">
        <f t="shared" si="18"/>
        <v>-63.460699914883662</v>
      </c>
      <c r="BR116" s="42">
        <f t="shared" si="18"/>
        <v>-165.76899672486388</v>
      </c>
      <c r="BS116" s="42">
        <f t="shared" si="18"/>
        <v>-46.244641874673334</v>
      </c>
      <c r="BU116" s="42">
        <f t="shared" si="16"/>
        <v>-14.554873151382253</v>
      </c>
      <c r="CC116" s="119" t="s">
        <v>840</v>
      </c>
      <c r="CD116" s="118">
        <f t="shared" si="17"/>
        <v>102.30829680998022</v>
      </c>
    </row>
    <row r="117" spans="1:82" s="1" customFormat="1">
      <c r="A117" s="38" t="s">
        <v>208</v>
      </c>
      <c r="B117" s="38" t="s">
        <v>313</v>
      </c>
      <c r="C117" s="38" t="s">
        <v>210</v>
      </c>
      <c r="D117" s="38">
        <v>48</v>
      </c>
      <c r="E117" s="38">
        <v>1250</v>
      </c>
      <c r="F117" s="38">
        <v>1</v>
      </c>
      <c r="G117" s="38">
        <f t="shared" si="11"/>
        <v>1523</v>
      </c>
      <c r="H117" s="75">
        <f t="shared" si="12"/>
        <v>6.5659881812212733E-4</v>
      </c>
      <c r="I117" s="75">
        <f t="shared" si="13"/>
        <v>6.4000000000000001E-7</v>
      </c>
      <c r="J117" s="76">
        <v>1</v>
      </c>
      <c r="K117" s="13">
        <v>0.1</v>
      </c>
      <c r="L117" s="84">
        <v>0.55312920470887539</v>
      </c>
      <c r="M117" s="40">
        <v>0.01</v>
      </c>
      <c r="N117" s="85">
        <v>0.11</v>
      </c>
      <c r="O117" s="40">
        <v>2E-3</v>
      </c>
      <c r="P117" s="83">
        <v>4</v>
      </c>
      <c r="Q117" s="77"/>
      <c r="R117" s="13">
        <v>0</v>
      </c>
      <c r="S117" s="86">
        <v>8840</v>
      </c>
      <c r="T117" s="86">
        <v>1380</v>
      </c>
      <c r="U117" s="13">
        <f t="shared" si="14"/>
        <v>3.9464522650130731</v>
      </c>
      <c r="V117" s="40">
        <f t="shared" si="15"/>
        <v>6.7751131221719454E-2</v>
      </c>
      <c r="X117" s="13">
        <v>61.894199459839399</v>
      </c>
      <c r="Y117" s="40">
        <v>3.2804468573487768E-2</v>
      </c>
      <c r="Z117" s="13">
        <v>15.881489218139469</v>
      </c>
      <c r="AA117" s="13">
        <v>9.3185238658103149</v>
      </c>
      <c r="AB117" s="13"/>
      <c r="AC117" s="40">
        <v>6.1927514724018591E-2</v>
      </c>
      <c r="AD117" s="13"/>
      <c r="AE117" s="13">
        <v>7.8063530091550684</v>
      </c>
      <c r="AF117" s="13">
        <v>0.77486162788600643</v>
      </c>
      <c r="AG117" s="13">
        <v>0.70194279273083537</v>
      </c>
      <c r="AH117" s="40">
        <v>2.77743326803391E-2</v>
      </c>
      <c r="AI117" s="13">
        <v>3.5001237104610525</v>
      </c>
      <c r="AJ117" s="13">
        <v>100</v>
      </c>
      <c r="AL117" s="13">
        <v>0.9786332533837655</v>
      </c>
      <c r="AM117" s="40">
        <v>0.4</v>
      </c>
      <c r="AN117" s="82">
        <v>2.1</v>
      </c>
      <c r="AO117" s="14">
        <v>1.7395130795970222</v>
      </c>
      <c r="AP117" s="14" t="s">
        <v>840</v>
      </c>
      <c r="AQ117" s="13">
        <v>3.8274587605613819</v>
      </c>
      <c r="AR117" s="40">
        <v>8.4000000000000005E-2</v>
      </c>
      <c r="AS117" s="84">
        <v>0.55312920470887539</v>
      </c>
      <c r="AT117" s="85">
        <v>0.11</v>
      </c>
      <c r="AW117" s="42">
        <f>(12900/((LN(497700/S117))+(0.85*(AN117-1))+3.8))-273</f>
        <v>1198.6433812495327</v>
      </c>
      <c r="AX117" s="42">
        <f>(12900/((LN(497700/S117))+(0.85*(AO117-1))+3.8))-273</f>
        <v>1251.9494628815785</v>
      </c>
      <c r="AY117" s="42">
        <f>(10108/((LN(497700/S117))+(1.16*(AN117-1))+1.48))-273</f>
        <v>1216.3813191732995</v>
      </c>
      <c r="AZ117" s="42">
        <f>(10108/((LN(497700/S117))+(1.16*(AO117-1))+1.48))-273</f>
        <v>1314.1755258927951</v>
      </c>
      <c r="BA117" s="42">
        <f>((LN(S117))-4.29+(1.35*(LN(AQ117))))/0.0056</f>
        <v>1180.1810009832791</v>
      </c>
      <c r="BB117" s="42">
        <f>(4338.8/((4.322*AR117)+6.456-LOG(S117)))-273</f>
        <v>1237.4109315332341</v>
      </c>
      <c r="BC117" s="42">
        <f>((LN(S117))-3.313+(1.35*(LN(AQ117))))/0.0065</f>
        <v>1167.0790162317483</v>
      </c>
      <c r="BD117" s="42">
        <f>(12288/(18.99-(1.069*(LN(AQ117)))-(LN(S117))))-273</f>
        <v>1178.0852318309535</v>
      </c>
      <c r="BE117" s="42">
        <f>(11113/(14.297+(0.964*AN117)-(LN(S117))))-273</f>
        <v>1263.1418717559116</v>
      </c>
      <c r="BF117" s="42">
        <f>(11113/(14.297+(0.964*AO117)-(LN(S117))))-273</f>
        <v>1340.6553716377955</v>
      </c>
      <c r="BG117" s="42">
        <f>(5790/(0.96-(1.28*J117)+(12.39*AS117)+(0.83*AT117)+(2.06*J117*AS117)-LOG(S117)))-273</f>
        <v>1243.6736885264215</v>
      </c>
      <c r="BI117" s="42">
        <f t="shared" si="19"/>
        <v>51.356618750467305</v>
      </c>
      <c r="BJ117" s="42">
        <f t="shared" si="19"/>
        <v>-1.9494628815784836</v>
      </c>
      <c r="BK117" s="42">
        <f t="shared" si="19"/>
        <v>33.618680826700484</v>
      </c>
      <c r="BL117" s="42">
        <f t="shared" si="18"/>
        <v>-64.175525892795122</v>
      </c>
      <c r="BM117" s="42">
        <f t="shared" si="18"/>
        <v>69.818999016720909</v>
      </c>
      <c r="BN117" s="42">
        <f t="shared" si="18"/>
        <v>12.589068466765866</v>
      </c>
      <c r="BO117" s="42">
        <f t="shared" si="18"/>
        <v>82.920983768251745</v>
      </c>
      <c r="BP117" s="42">
        <f t="shared" si="18"/>
        <v>71.914768169046511</v>
      </c>
      <c r="BQ117" s="42">
        <f t="shared" si="18"/>
        <v>-13.141871755911552</v>
      </c>
      <c r="BR117" s="42">
        <f t="shared" si="18"/>
        <v>-90.655371637795497</v>
      </c>
      <c r="BS117" s="42">
        <f t="shared" si="18"/>
        <v>6.3263114735784711</v>
      </c>
      <c r="BU117" s="42">
        <f t="shared" si="16"/>
        <v>-8.2757743551569547</v>
      </c>
      <c r="CC117" s="119" t="s">
        <v>840</v>
      </c>
      <c r="CD117" s="118">
        <f t="shared" si="17"/>
        <v>77.513499881883945</v>
      </c>
    </row>
    <row r="118" spans="1:82" s="1" customFormat="1">
      <c r="A118" s="38" t="s">
        <v>208</v>
      </c>
      <c r="B118" s="38" t="s">
        <v>314</v>
      </c>
      <c r="C118" s="38" t="s">
        <v>210</v>
      </c>
      <c r="D118" s="38">
        <v>48</v>
      </c>
      <c r="E118" s="38">
        <v>1250</v>
      </c>
      <c r="F118" s="38">
        <v>1</v>
      </c>
      <c r="G118" s="38">
        <f t="shared" si="11"/>
        <v>1523</v>
      </c>
      <c r="H118" s="75">
        <f t="shared" si="12"/>
        <v>6.5659881812212733E-4</v>
      </c>
      <c r="I118" s="75">
        <f t="shared" si="13"/>
        <v>6.4000000000000001E-7</v>
      </c>
      <c r="J118" s="76">
        <v>1</v>
      </c>
      <c r="K118" s="13">
        <v>0.1</v>
      </c>
      <c r="L118" s="84">
        <v>0.54376104702477768</v>
      </c>
      <c r="M118" s="40">
        <v>0.01</v>
      </c>
      <c r="N118" s="85">
        <v>0.20100000000000001</v>
      </c>
      <c r="O118" s="40">
        <v>3.0000000000000001E-3</v>
      </c>
      <c r="P118" s="83">
        <v>3</v>
      </c>
      <c r="Q118" s="77"/>
      <c r="R118" s="13">
        <v>0</v>
      </c>
      <c r="S118" s="86">
        <v>7820</v>
      </c>
      <c r="T118" s="86">
        <v>1140</v>
      </c>
      <c r="U118" s="13">
        <f t="shared" si="14"/>
        <v>3.893206753059848</v>
      </c>
      <c r="V118" s="40">
        <f t="shared" si="15"/>
        <v>6.3268542199488492E-2</v>
      </c>
      <c r="X118" s="13">
        <v>62.605686020860354</v>
      </c>
      <c r="Y118" s="40">
        <v>3.0452511703834648E-2</v>
      </c>
      <c r="Z118" s="13">
        <v>16.10744336095599</v>
      </c>
      <c r="AA118" s="13">
        <v>6.4255698803510306</v>
      </c>
      <c r="AB118" s="13"/>
      <c r="AC118" s="40">
        <v>4.7643189571098532E-2</v>
      </c>
      <c r="AD118" s="13"/>
      <c r="AE118" s="13">
        <v>5.6099637242199316</v>
      </c>
      <c r="AF118" s="13">
        <v>1.2817200716490673</v>
      </c>
      <c r="AG118" s="13">
        <v>1.1147935027364144</v>
      </c>
      <c r="AH118" s="40">
        <v>2.8506571838226479E-2</v>
      </c>
      <c r="AI118" s="13">
        <v>6.7482211661140674</v>
      </c>
      <c r="AJ118" s="13">
        <v>100.00000000000001</v>
      </c>
      <c r="AL118" s="13">
        <v>1.1917825379785538</v>
      </c>
      <c r="AM118" s="40">
        <v>0.28299999999999997</v>
      </c>
      <c r="AN118" s="82">
        <v>1.82</v>
      </c>
      <c r="AO118" s="14">
        <v>1.3559866756014165</v>
      </c>
      <c r="AP118" s="14" t="s">
        <v>840</v>
      </c>
      <c r="AQ118" s="13">
        <v>5.1799950627286142</v>
      </c>
      <c r="AR118" s="40">
        <v>5.6000000000000001E-2</v>
      </c>
      <c r="AS118" s="84">
        <v>0.54376104702477768</v>
      </c>
      <c r="AT118" s="85">
        <v>0.20100000000000001</v>
      </c>
      <c r="AW118" s="42">
        <f>(12900/((LN(497700/S118))+(0.85*(AN118-1))+3.8))-273</f>
        <v>1218.2755298495858</v>
      </c>
      <c r="AX118" s="42">
        <f>(12900/((LN(497700/S118))+(0.85*(AO118-1))+3.8))-273</f>
        <v>1289.5186219878306</v>
      </c>
      <c r="AY118" s="42">
        <f>(10108/((LN(497700/S118))+(1.16*(AN118-1))+1.48))-273</f>
        <v>1262.1173435987403</v>
      </c>
      <c r="AZ118" s="42">
        <f>(10108/((LN(497700/S118))+(1.16*(AO118-1))+1.48))-273</f>
        <v>1398.7779621172608</v>
      </c>
      <c r="BA118" s="42">
        <f>((LN(S118))-4.29+(1.35*(LN(AQ118))))/0.0056</f>
        <v>1231.2366737079483</v>
      </c>
      <c r="BB118" s="42">
        <f>(4338.8/((4.322*AR118)+6.456-LOG(S118)))-273</f>
        <v>1273.9056422439494</v>
      </c>
      <c r="BC118" s="42">
        <f>((LN(S118))-3.313+(1.35*(LN(AQ118))))/0.0065</f>
        <v>1211.0654419637708</v>
      </c>
      <c r="BD118" s="42">
        <f>(12288/(18.99-(1.069*(LN(AQ118)))-(LN(S118))))-273</f>
        <v>1213.344108232292</v>
      </c>
      <c r="BE118" s="42">
        <f>(11113/(14.297+(0.964*AN118)-(LN(S118))))-273</f>
        <v>1295.0735171492572</v>
      </c>
      <c r="BF118" s="42">
        <f>(11113/(14.297+(0.964*AO118)-(LN(S118))))-273</f>
        <v>1400.7123027271914</v>
      </c>
      <c r="BG118" s="42">
        <f>(5790/(0.96-(1.28*J118)+(12.39*AS118)+(0.83*AT118)+(2.06*J118*AS118)-LOG(S118)))-273</f>
        <v>1246.2980863305106</v>
      </c>
      <c r="BI118" s="42">
        <f t="shared" si="19"/>
        <v>31.724470150414163</v>
      </c>
      <c r="BJ118" s="42">
        <f t="shared" si="19"/>
        <v>-39.518621987830556</v>
      </c>
      <c r="BK118" s="42">
        <f t="shared" si="19"/>
        <v>-12.117343598740263</v>
      </c>
      <c r="BL118" s="42">
        <f t="shared" si="18"/>
        <v>-148.77796211726081</v>
      </c>
      <c r="BM118" s="42">
        <f t="shared" si="18"/>
        <v>18.763326292051715</v>
      </c>
      <c r="BN118" s="42">
        <f t="shared" si="18"/>
        <v>-23.905642243949387</v>
      </c>
      <c r="BO118" s="42">
        <f t="shared" si="18"/>
        <v>38.934558036229191</v>
      </c>
      <c r="BP118" s="42">
        <f t="shared" si="18"/>
        <v>36.655891767707999</v>
      </c>
      <c r="BQ118" s="42">
        <f t="shared" si="18"/>
        <v>-45.073517149257214</v>
      </c>
      <c r="BR118" s="42">
        <f t="shared" si="18"/>
        <v>-150.7123027271914</v>
      </c>
      <c r="BS118" s="42">
        <f t="shared" si="18"/>
        <v>3.7019136694893859</v>
      </c>
      <c r="BU118" s="42">
        <f t="shared" si="16"/>
        <v>-43.220535657319942</v>
      </c>
      <c r="CC118" s="119" t="s">
        <v>840</v>
      </c>
      <c r="CD118" s="118">
        <f t="shared" si="17"/>
        <v>105.63878557793419</v>
      </c>
    </row>
    <row r="119" spans="1:82" s="1" customFormat="1">
      <c r="A119" s="38" t="s">
        <v>208</v>
      </c>
      <c r="B119" s="38" t="s">
        <v>315</v>
      </c>
      <c r="C119" s="38" t="s">
        <v>210</v>
      </c>
      <c r="D119" s="38">
        <v>48</v>
      </c>
      <c r="E119" s="38">
        <v>1250</v>
      </c>
      <c r="F119" s="38">
        <v>1</v>
      </c>
      <c r="G119" s="38">
        <f t="shared" si="11"/>
        <v>1523</v>
      </c>
      <c r="H119" s="75">
        <f t="shared" si="12"/>
        <v>6.5659881812212733E-4</v>
      </c>
      <c r="I119" s="75">
        <f t="shared" si="13"/>
        <v>6.4000000000000001E-7</v>
      </c>
      <c r="J119" s="76">
        <v>1</v>
      </c>
      <c r="K119" s="13">
        <v>0.1</v>
      </c>
      <c r="L119" s="84">
        <v>0.53615163714574432</v>
      </c>
      <c r="M119" s="40">
        <v>1.2999999999999999E-2</v>
      </c>
      <c r="N119" s="85">
        <v>0.28199999999999997</v>
      </c>
      <c r="O119" s="40">
        <v>4.0000000000000001E-3</v>
      </c>
      <c r="P119" s="83">
        <v>1</v>
      </c>
      <c r="Q119" s="77"/>
      <c r="R119" s="13">
        <v>0</v>
      </c>
      <c r="S119" s="86">
        <v>6700</v>
      </c>
      <c r="T119" s="86">
        <v>1130</v>
      </c>
      <c r="U119" s="13">
        <f t="shared" si="14"/>
        <v>3.8260748027008264</v>
      </c>
      <c r="V119" s="40">
        <f t="shared" si="15"/>
        <v>7.319701492537313E-2</v>
      </c>
      <c r="X119" s="13">
        <v>65.534396908043007</v>
      </c>
      <c r="Y119" s="40">
        <v>3.0109836742735697E-2</v>
      </c>
      <c r="Z119" s="13">
        <v>12.186681178391154</v>
      </c>
      <c r="AA119" s="13">
        <v>3.3748970330958494</v>
      </c>
      <c r="AB119" s="79"/>
      <c r="AC119" s="40">
        <v>6.3703294470689703E-2</v>
      </c>
      <c r="AD119" s="40"/>
      <c r="AE119" s="13">
        <v>3.3882169500121093</v>
      </c>
      <c r="AF119" s="13">
        <v>2.5854765108833284</v>
      </c>
      <c r="AG119" s="13">
        <v>2.7268910510406101</v>
      </c>
      <c r="AH119" s="40">
        <v>4.90751611787529E-3</v>
      </c>
      <c r="AI119" s="13">
        <v>10.1</v>
      </c>
      <c r="AJ119" s="13">
        <v>99.995280278797352</v>
      </c>
      <c r="AL119" s="13">
        <v>0.91179535774084963</v>
      </c>
      <c r="AM119" s="40">
        <v>0.14399999999999999</v>
      </c>
      <c r="AN119" s="14">
        <v>1.625506484196682</v>
      </c>
      <c r="AO119" s="14">
        <v>1.625506484196682</v>
      </c>
      <c r="AP119" s="14"/>
      <c r="AQ119" s="13">
        <v>6.7187284873925579</v>
      </c>
      <c r="AR119" s="40">
        <v>2.3E-2</v>
      </c>
      <c r="AS119" s="84">
        <v>0.53615163714574432</v>
      </c>
      <c r="AT119" s="85">
        <v>0.28199999999999997</v>
      </c>
      <c r="AW119" s="42">
        <f>(12900/((LN(497700/S119))+(0.85*(AN119-1))+3.8))-273</f>
        <v>1220.1297850105918</v>
      </c>
      <c r="AX119" s="42">
        <f>(12900/((LN(497700/S119))+(0.85*(AO119-1))+3.8))-273</f>
        <v>1220.1297850105918</v>
      </c>
      <c r="AY119" s="42">
        <f>(10108/((LN(497700/S119))+(1.16*(AN119-1))+1.48))-273</f>
        <v>1278.8592072014799</v>
      </c>
      <c r="AZ119" s="42">
        <f>(10108/((LN(497700/S119))+(1.16*(AO119-1))+1.48))-273</f>
        <v>1278.8592072014799</v>
      </c>
      <c r="BA119" s="42">
        <f>((LN(S119))-4.29+(1.35*(LN(AQ119))))/0.0056</f>
        <v>1266.3350628627918</v>
      </c>
      <c r="BB119" s="42">
        <f>(4338.8/((4.322*AR119)+6.456-LOG(S119)))-273</f>
        <v>1316.6934766632519</v>
      </c>
      <c r="BC119" s="42">
        <f>((LN(S119))-3.313+(1.35*(LN(AQ119))))/0.0065</f>
        <v>1241.3040541587131</v>
      </c>
      <c r="BD119" s="42">
        <f>(12288/(18.99-(1.069*(LN(AQ119)))-(LN(S119))))-273</f>
        <v>1235.8778739207348</v>
      </c>
      <c r="BE119" s="42">
        <f>(11113/(14.297+(0.964*AN119)-(LN(S119))))-273</f>
        <v>1302.390186357969</v>
      </c>
      <c r="BF119" s="42">
        <f>(11113/(14.297+(0.964*AO119)-(LN(S119))))-273</f>
        <v>1302.390186357969</v>
      </c>
      <c r="BG119" s="42">
        <f>(5790/(0.96-(1.28*J119)+(12.39*AS119)+(0.83*AT119)+(2.06*J119*AS119)-LOG(S119)))-273</f>
        <v>1236.6302071837565</v>
      </c>
      <c r="BI119" s="42">
        <f t="shared" si="19"/>
        <v>29.870214989408169</v>
      </c>
      <c r="BJ119" s="42">
        <f t="shared" si="19"/>
        <v>29.870214989408169</v>
      </c>
      <c r="BK119" s="42">
        <f t="shared" si="19"/>
        <v>-28.859207201479876</v>
      </c>
      <c r="BL119" s="42">
        <f t="shared" si="18"/>
        <v>-28.859207201479876</v>
      </c>
      <c r="BM119" s="42">
        <f t="shared" si="18"/>
        <v>-16.335062862791801</v>
      </c>
      <c r="BN119" s="42">
        <f t="shared" si="18"/>
        <v>-66.693476663251886</v>
      </c>
      <c r="BO119" s="42">
        <f t="shared" si="18"/>
        <v>8.6959458412868571</v>
      </c>
      <c r="BP119" s="42">
        <f t="shared" si="18"/>
        <v>14.122126079265172</v>
      </c>
      <c r="BQ119" s="42">
        <f t="shared" si="18"/>
        <v>-52.390186357969014</v>
      </c>
      <c r="BR119" s="42">
        <f t="shared" si="18"/>
        <v>-52.390186357969014</v>
      </c>
      <c r="BS119" s="42">
        <f t="shared" si="18"/>
        <v>13.369792816243489</v>
      </c>
      <c r="BU119" s="42">
        <f t="shared" si="16"/>
        <v>16.500422173164679</v>
      </c>
      <c r="CC119" s="119"/>
      <c r="CD119" s="118">
        <f t="shared" si="17"/>
        <v>0</v>
      </c>
    </row>
    <row r="120" spans="1:82" s="1" customFormat="1">
      <c r="A120" s="38" t="s">
        <v>208</v>
      </c>
      <c r="B120" s="38" t="s">
        <v>316</v>
      </c>
      <c r="C120" s="38" t="s">
        <v>210</v>
      </c>
      <c r="D120" s="38">
        <v>48</v>
      </c>
      <c r="E120" s="38">
        <v>1250</v>
      </c>
      <c r="F120" s="38">
        <v>1</v>
      </c>
      <c r="G120" s="38">
        <f t="shared" si="11"/>
        <v>1523</v>
      </c>
      <c r="H120" s="75">
        <f t="shared" si="12"/>
        <v>6.5659881812212733E-4</v>
      </c>
      <c r="I120" s="75">
        <f t="shared" si="13"/>
        <v>6.4000000000000001E-7</v>
      </c>
      <c r="J120" s="76">
        <v>1</v>
      </c>
      <c r="K120" s="13">
        <v>0.1</v>
      </c>
      <c r="L120" s="84">
        <v>0.52267442270383946</v>
      </c>
      <c r="M120" s="40">
        <v>7.0000000000000001E-3</v>
      </c>
      <c r="N120" s="85">
        <v>0.32800000000000001</v>
      </c>
      <c r="O120" s="40">
        <v>4.0000000000000001E-3</v>
      </c>
      <c r="P120" s="83">
        <v>2</v>
      </c>
      <c r="Q120" s="77"/>
      <c r="R120" s="13">
        <v>0</v>
      </c>
      <c r="S120" s="86">
        <v>3015</v>
      </c>
      <c r="T120" s="86">
        <v>440</v>
      </c>
      <c r="U120" s="13">
        <f t="shared" si="14"/>
        <v>3.47928731647617</v>
      </c>
      <c r="V120" s="40">
        <f t="shared" si="15"/>
        <v>6.3336650082918736E-2</v>
      </c>
      <c r="X120" s="13">
        <v>67.611987601013297</v>
      </c>
      <c r="Y120" s="40">
        <v>2.8864371880760825E-2</v>
      </c>
      <c r="Z120" s="13">
        <v>12.176264601406118</v>
      </c>
      <c r="AA120" s="13">
        <v>2.3519251465819968</v>
      </c>
      <c r="AB120" s="79"/>
      <c r="AC120" s="40">
        <v>3.2900243685116438E-2</v>
      </c>
      <c r="AD120" s="40"/>
      <c r="AE120" s="13">
        <v>1.1069857294608505</v>
      </c>
      <c r="AF120" s="13">
        <v>2.2440700588837834</v>
      </c>
      <c r="AG120" s="13">
        <v>2.2433855043573421</v>
      </c>
      <c r="AH120" s="40">
        <v>1.3332036394904427E-2</v>
      </c>
      <c r="AI120" s="13">
        <v>12.190284706335833</v>
      </c>
      <c r="AJ120" s="13">
        <v>99.999999999999986</v>
      </c>
      <c r="AL120" s="13">
        <v>1.497182399270331</v>
      </c>
      <c r="AM120" s="40">
        <v>2.4E-2</v>
      </c>
      <c r="AN120" s="82">
        <v>1.21</v>
      </c>
      <c r="AO120" s="14">
        <v>0.92789219480558283</v>
      </c>
      <c r="AP120" s="14" t="s">
        <v>840</v>
      </c>
      <c r="AQ120" s="13">
        <v>10.705697077778334</v>
      </c>
      <c r="AR120" s="40">
        <v>-2.1000000000000001E-2</v>
      </c>
      <c r="AS120" s="84">
        <v>0.52267442270383946</v>
      </c>
      <c r="AT120" s="85">
        <v>0.32800000000000001</v>
      </c>
      <c r="AW120" s="42">
        <f>(12900/((LN(497700/S120))+(0.85*(AN120-1))+3.8))-273</f>
        <v>1146.9389458093824</v>
      </c>
      <c r="AX120" s="42">
        <f>(12900/((LN(497700/S120))+(0.85*(AO120-1))+3.8))-273</f>
        <v>1185.4336206913704</v>
      </c>
      <c r="AY120" s="42">
        <f>(10108/((LN(497700/S120))+(1.16*(AN120-1))+1.48))-273</f>
        <v>1206.9419428183842</v>
      </c>
      <c r="AZ120" s="42">
        <f>(10108/((LN(497700/S120))+(1.16*(AO120-1))+1.48))-273</f>
        <v>1281.4186622477257</v>
      </c>
      <c r="BA120" s="42">
        <f>((LN(S120))-4.29+(1.35*(LN(AQ120))))/0.0056</f>
        <v>1236.0540641147272</v>
      </c>
      <c r="BB120" s="42">
        <f>(4338.8/((4.322*AR120)+6.456-LOG(S120)))-273</f>
        <v>1230.4213941252101</v>
      </c>
      <c r="BC120" s="42">
        <f>((LN(S120))-3.313+(1.35*(LN(AQ120))))/0.0065</f>
        <v>1215.2158090834571</v>
      </c>
      <c r="BD120" s="42">
        <f>(12288/(18.99-(1.069*(LN(AQ120)))-(LN(S120))))-273</f>
        <v>1182.1853179710361</v>
      </c>
      <c r="BE120" s="42">
        <f>(11113/(14.297+(0.964*AN120)-(LN(S120))))-273</f>
        <v>1218.2605214229193</v>
      </c>
      <c r="BF120" s="42">
        <f>(11113/(14.297+(0.964*AO120)-(LN(S120))))-273</f>
        <v>1274.7429250469559</v>
      </c>
      <c r="BG120" s="42">
        <f>(5790/(0.96-(1.28*J120)+(12.39*AS120)+(0.83*AT120)+(2.06*J120*AS120)-LOG(S120)))-273</f>
        <v>1165.2955944086584</v>
      </c>
      <c r="BI120" s="42">
        <f t="shared" si="19"/>
        <v>103.0610541906176</v>
      </c>
      <c r="BJ120" s="42">
        <f t="shared" si="19"/>
        <v>64.566379308629621</v>
      </c>
      <c r="BK120" s="42">
        <f t="shared" si="19"/>
        <v>43.058057181615823</v>
      </c>
      <c r="BL120" s="42">
        <f t="shared" si="18"/>
        <v>-31.418662247725706</v>
      </c>
      <c r="BM120" s="42">
        <f t="shared" si="18"/>
        <v>13.945935885272775</v>
      </c>
      <c r="BN120" s="42">
        <f t="shared" si="18"/>
        <v>19.578605874789901</v>
      </c>
      <c r="BO120" s="42">
        <f t="shared" si="18"/>
        <v>34.784190916542912</v>
      </c>
      <c r="BP120" s="42">
        <f t="shared" si="18"/>
        <v>67.814682028963944</v>
      </c>
      <c r="BQ120" s="42">
        <f t="shared" ref="BQ120:BS183" si="20">$E120-BE120</f>
        <v>31.739478577080718</v>
      </c>
      <c r="BR120" s="42">
        <f t="shared" si="20"/>
        <v>-24.742925046955861</v>
      </c>
      <c r="BS120" s="42">
        <f t="shared" si="20"/>
        <v>84.704405591341583</v>
      </c>
      <c r="BU120" s="42">
        <f t="shared" si="16"/>
        <v>-20.138026282711962</v>
      </c>
      <c r="CC120" s="119" t="s">
        <v>840</v>
      </c>
      <c r="CD120" s="118">
        <f t="shared" si="17"/>
        <v>56.482403624036579</v>
      </c>
    </row>
    <row r="121" spans="1:82" s="1" customFormat="1">
      <c r="A121" s="38" t="s">
        <v>208</v>
      </c>
      <c r="B121" s="38" t="s">
        <v>317</v>
      </c>
      <c r="C121" s="38" t="s">
        <v>210</v>
      </c>
      <c r="D121" s="38">
        <v>48</v>
      </c>
      <c r="E121" s="38">
        <v>1250</v>
      </c>
      <c r="F121" s="38">
        <v>1</v>
      </c>
      <c r="G121" s="38">
        <f t="shared" si="11"/>
        <v>1523</v>
      </c>
      <c r="H121" s="75">
        <f t="shared" si="12"/>
        <v>6.5659881812212733E-4</v>
      </c>
      <c r="I121" s="75">
        <f t="shared" si="13"/>
        <v>6.4000000000000001E-7</v>
      </c>
      <c r="J121" s="76">
        <v>1</v>
      </c>
      <c r="K121" s="13">
        <v>0.1</v>
      </c>
      <c r="L121" s="84">
        <v>0.52582451237395333</v>
      </c>
      <c r="M121" s="40">
        <v>5.0000000000000001E-3</v>
      </c>
      <c r="N121" s="85">
        <v>0.35299999999999998</v>
      </c>
      <c r="O121" s="40">
        <v>3.0000000000000001E-3</v>
      </c>
      <c r="P121" s="83">
        <v>4</v>
      </c>
      <c r="Q121" s="77"/>
      <c r="R121" s="13">
        <v>0</v>
      </c>
      <c r="S121" s="86">
        <v>3620</v>
      </c>
      <c r="T121" s="86">
        <v>540</v>
      </c>
      <c r="U121" s="13">
        <f t="shared" si="14"/>
        <v>3.5587085705331658</v>
      </c>
      <c r="V121" s="40">
        <f t="shared" si="15"/>
        <v>6.474033149171271E-2</v>
      </c>
      <c r="X121" s="13">
        <v>67.110254390674456</v>
      </c>
      <c r="Y121" s="40">
        <v>2.9743735596263227E-2</v>
      </c>
      <c r="Z121" s="13">
        <v>11.356506471005327</v>
      </c>
      <c r="AA121" s="13">
        <v>0.45643657080815192</v>
      </c>
      <c r="AB121" s="13"/>
      <c r="AC121" s="40">
        <v>0.13747186419779825</v>
      </c>
      <c r="AD121" s="13"/>
      <c r="AE121" s="13">
        <v>0.35928573770170846</v>
      </c>
      <c r="AF121" s="13">
        <v>3.5149084780326878</v>
      </c>
      <c r="AG121" s="13">
        <v>3.805757400645581</v>
      </c>
      <c r="AH121" s="40">
        <v>1.8359365604701746E-2</v>
      </c>
      <c r="AI121" s="13">
        <v>13.211058885605254</v>
      </c>
      <c r="AJ121" s="13">
        <v>99.999782899871931</v>
      </c>
      <c r="AL121" s="13">
        <v>1.075923692326233</v>
      </c>
      <c r="AM121" s="40">
        <v>5.2999999999999999E-2</v>
      </c>
      <c r="AN121" s="82">
        <v>0.9</v>
      </c>
      <c r="AO121" s="14">
        <v>1.2932941968916529</v>
      </c>
      <c r="AP121" s="14" t="s">
        <v>840</v>
      </c>
      <c r="AQ121" s="13">
        <v>12.427958202815203</v>
      </c>
      <c r="AR121" s="40">
        <v>-1.2999999999999999E-2</v>
      </c>
      <c r="AS121" s="84">
        <v>0.52582451237395333</v>
      </c>
      <c r="AT121" s="85">
        <v>0.35299999999999998</v>
      </c>
      <c r="AW121" s="42">
        <f>(12900/((LN(497700/S121))+(0.85*(AN121-1))+3.8))-273</f>
        <v>1220.3107561370143</v>
      </c>
      <c r="AX121" s="42">
        <f>(12900/((LN(497700/S121))+(0.85*(AO121-1))+3.8))-273</f>
        <v>1164.67454699512</v>
      </c>
      <c r="AY121" s="42">
        <f>(10108/((LN(497700/S121))+(1.16*(AN121-1))+1.48))-273</f>
        <v>1334.6281964213726</v>
      </c>
      <c r="AZ121" s="42">
        <f>(10108/((LN(497700/S121))+(1.16*(AO121-1))+1.48))-273</f>
        <v>1225.8704951123646</v>
      </c>
      <c r="BA121" s="42">
        <f>((LN(S121))-4.29+(1.35*(LN(AQ121))))/0.0056</f>
        <v>1304.6714202019605</v>
      </c>
      <c r="BB121" s="42">
        <f>(4338.8/((4.322*AR121)+6.456-LOG(S121)))-273</f>
        <v>1254.1520567310399</v>
      </c>
      <c r="BC121" s="42">
        <f>((LN(S121))-3.313+(1.35*(LN(AQ121))))/0.0065</f>
        <v>1274.3323004816889</v>
      </c>
      <c r="BD121" s="42">
        <f>(12288/(18.99-(1.069*(LN(AQ121)))-(LN(S121))))-273</f>
        <v>1243.6727338485318</v>
      </c>
      <c r="BE121" s="42">
        <f>(11113/(14.297+(0.964*AN121)-(LN(S121))))-273</f>
        <v>1321.3197981829474</v>
      </c>
      <c r="BF121" s="42">
        <f>(11113/(14.297+(0.964*AO121)-(LN(S121))))-273</f>
        <v>1239.0743550505583</v>
      </c>
      <c r="BG121" s="42">
        <f>(5790/(0.96-(1.28*J121)+(12.39*AS121)+(0.83*AT121)+(2.06*J121*AS121)-LOG(S121)))-273</f>
        <v>1170.0102060425161</v>
      </c>
      <c r="BI121" s="42">
        <f t="shared" si="19"/>
        <v>29.689243862985677</v>
      </c>
      <c r="BJ121" s="42">
        <f t="shared" si="19"/>
        <v>85.325453004880046</v>
      </c>
      <c r="BK121" s="42">
        <f t="shared" si="19"/>
        <v>-84.62819642137265</v>
      </c>
      <c r="BL121" s="42">
        <f t="shared" si="19"/>
        <v>24.129504887635449</v>
      </c>
      <c r="BM121" s="42">
        <f t="shared" si="19"/>
        <v>-54.671420201960473</v>
      </c>
      <c r="BN121" s="42">
        <f t="shared" si="19"/>
        <v>-4.1520567310399201</v>
      </c>
      <c r="BO121" s="42">
        <f t="shared" si="19"/>
        <v>-24.33230048168889</v>
      </c>
      <c r="BP121" s="42">
        <f t="shared" si="19"/>
        <v>6.3272661514681658</v>
      </c>
      <c r="BQ121" s="42">
        <f t="shared" si="20"/>
        <v>-71.319798182947352</v>
      </c>
      <c r="BR121" s="42">
        <f t="shared" si="20"/>
        <v>10.925644949441676</v>
      </c>
      <c r="BS121" s="42">
        <f t="shared" si="20"/>
        <v>79.989793957483926</v>
      </c>
      <c r="BU121" s="42">
        <f t="shared" si="16"/>
        <v>5.3356590473961205</v>
      </c>
      <c r="CC121" s="119" t="s">
        <v>840</v>
      </c>
      <c r="CD121" s="118">
        <f t="shared" si="17"/>
        <v>82.245443132389028</v>
      </c>
    </row>
    <row r="122" spans="1:82" s="1" customFormat="1">
      <c r="A122" s="38" t="s">
        <v>208</v>
      </c>
      <c r="B122" s="38" t="s">
        <v>318</v>
      </c>
      <c r="C122" s="38" t="s">
        <v>210</v>
      </c>
      <c r="D122" s="38">
        <v>48</v>
      </c>
      <c r="E122" s="38">
        <v>1200</v>
      </c>
      <c r="F122" s="38">
        <v>1</v>
      </c>
      <c r="G122" s="38">
        <f t="shared" si="11"/>
        <v>1473</v>
      </c>
      <c r="H122" s="75">
        <f t="shared" si="12"/>
        <v>6.7888662593346908E-4</v>
      </c>
      <c r="I122" s="75">
        <f t="shared" si="13"/>
        <v>6.9444444444444458E-7</v>
      </c>
      <c r="J122" s="38">
        <v>1E-4</v>
      </c>
      <c r="K122" s="13">
        <v>0</v>
      </c>
      <c r="L122" s="84">
        <v>0.57705584348090222</v>
      </c>
      <c r="M122" s="40">
        <v>5.0000000000000001E-3</v>
      </c>
      <c r="N122" s="85">
        <v>0</v>
      </c>
      <c r="O122" s="40">
        <v>0</v>
      </c>
      <c r="P122" s="13">
        <v>-3.4</v>
      </c>
      <c r="Q122" s="77">
        <v>3.9008042119982407</v>
      </c>
      <c r="R122" s="13">
        <v>0</v>
      </c>
      <c r="S122" s="87">
        <v>16200</v>
      </c>
      <c r="T122" s="86">
        <v>1820</v>
      </c>
      <c r="U122" s="13">
        <f t="shared" si="14"/>
        <v>4.2095150145426308</v>
      </c>
      <c r="V122" s="40">
        <f t="shared" si="15"/>
        <v>4.8758024691358023E-2</v>
      </c>
      <c r="X122" s="13">
        <v>57.5</v>
      </c>
      <c r="Y122" s="40">
        <v>4.0000000000000001E-3</v>
      </c>
      <c r="Z122" s="13">
        <v>14.1</v>
      </c>
      <c r="AA122" s="13">
        <v>14.97</v>
      </c>
      <c r="AB122" s="79"/>
      <c r="AC122" s="40">
        <v>4.2999999999999997E-2</v>
      </c>
      <c r="AD122" s="40"/>
      <c r="AE122" s="13">
        <v>13.23</v>
      </c>
      <c r="AF122" s="13">
        <v>0.05</v>
      </c>
      <c r="AG122" s="13">
        <v>7.0000000000000007E-2</v>
      </c>
      <c r="AH122" s="40">
        <v>0.03</v>
      </c>
      <c r="AI122" s="13">
        <v>0</v>
      </c>
      <c r="AJ122" s="13">
        <v>99.997</v>
      </c>
      <c r="AL122" s="13">
        <v>0.58232855813230266</v>
      </c>
      <c r="AM122" s="40">
        <v>0.64500000000000002</v>
      </c>
      <c r="AN122" s="14">
        <v>3.3108600022224675</v>
      </c>
      <c r="AO122" s="14">
        <v>3.3108600022224675</v>
      </c>
      <c r="AP122" s="14"/>
      <c r="AQ122" s="13">
        <v>2.2507983706497865</v>
      </c>
      <c r="AR122" s="40">
        <v>0.17499999999999999</v>
      </c>
      <c r="AS122" s="84">
        <v>0.57705584348090222</v>
      </c>
      <c r="AT122" s="85">
        <v>0</v>
      </c>
      <c r="AW122" s="42">
        <f>(12900/((LN(497700/S122))+(0.85*(AN122-1))+3.8))-273</f>
        <v>1130.819243287099</v>
      </c>
      <c r="AX122" s="42">
        <f>(12900/((LN(497700/S122))+(0.85*(AO122-1))+3.8))-273</f>
        <v>1130.819243287099</v>
      </c>
      <c r="AY122" s="42">
        <f>(10108/((LN(497700/S122))+(1.16*(AN122-1))+1.48))-273</f>
        <v>1059.5276214642286</v>
      </c>
      <c r="AZ122" s="42">
        <f>(10108/((LN(497700/S122))+(1.16*(AO122-1))+1.48))-273</f>
        <v>1059.5276214642286</v>
      </c>
      <c r="BA122" s="42">
        <f>((LN(S122))-4.29+(1.35*(LN(AQ122))))/0.0056</f>
        <v>1160.3573661672137</v>
      </c>
      <c r="BB122" s="42">
        <f>(4338.8/((4.322*AR122)+6.456-LOG(S122)))-273</f>
        <v>1171.9012419972007</v>
      </c>
      <c r="BC122" s="42">
        <f>((LN(S122))-3.313+(1.35*(LN(AQ122))))/0.0065</f>
        <v>1150.000192390215</v>
      </c>
      <c r="BD122" s="42">
        <f>(12288/(18.99-(1.069*(LN(AQ122)))-(LN(S122))))-273</f>
        <v>1184.6564623089914</v>
      </c>
      <c r="BE122" s="42">
        <f>(11113/(14.297+(0.964*AN122)-(LN(S122))))-273</f>
        <v>1152.4924263324062</v>
      </c>
      <c r="BF122" s="42">
        <f>(11113/(14.297+(0.964*AO122)-(LN(S122))))-273</f>
        <v>1152.4924263324062</v>
      </c>
      <c r="BG122" s="42">
        <f>(5790/(0.96-(1.28*J122)+(12.39*AS122)+(0.83*AT122)+(2.06*J122*AS122)-LOG(S122)))-273</f>
        <v>1211.5401071306039</v>
      </c>
      <c r="BI122" s="42">
        <f t="shared" si="19"/>
        <v>69.180756712901029</v>
      </c>
      <c r="BJ122" s="42">
        <f t="shared" si="19"/>
        <v>69.180756712901029</v>
      </c>
      <c r="BK122" s="42">
        <f t="shared" si="19"/>
        <v>140.47237853577144</v>
      </c>
      <c r="BL122" s="42">
        <f t="shared" si="19"/>
        <v>140.47237853577144</v>
      </c>
      <c r="BM122" s="42">
        <f t="shared" si="19"/>
        <v>39.64263383278626</v>
      </c>
      <c r="BN122" s="42">
        <f t="shared" si="19"/>
        <v>28.098758002799286</v>
      </c>
      <c r="BO122" s="42">
        <f t="shared" si="19"/>
        <v>49.999807609784966</v>
      </c>
      <c r="BP122" s="42">
        <f t="shared" si="19"/>
        <v>15.343537691008578</v>
      </c>
      <c r="BQ122" s="42">
        <f t="shared" si="20"/>
        <v>47.507573667593761</v>
      </c>
      <c r="BR122" s="42">
        <f t="shared" si="20"/>
        <v>47.507573667593761</v>
      </c>
      <c r="BS122" s="42">
        <f t="shared" si="20"/>
        <v>-11.540107130603928</v>
      </c>
      <c r="BU122" s="42">
        <f t="shared" si="16"/>
        <v>80.720863843504958</v>
      </c>
      <c r="CC122" s="119"/>
      <c r="CD122" s="118">
        <f t="shared" si="17"/>
        <v>0</v>
      </c>
    </row>
    <row r="123" spans="1:82" s="1" customFormat="1">
      <c r="A123" s="38" t="s">
        <v>208</v>
      </c>
      <c r="B123" s="38" t="s">
        <v>319</v>
      </c>
      <c r="C123" s="38" t="s">
        <v>210</v>
      </c>
      <c r="D123" s="38">
        <v>48</v>
      </c>
      <c r="E123" s="38">
        <v>1200</v>
      </c>
      <c r="F123" s="38">
        <v>1</v>
      </c>
      <c r="G123" s="38">
        <f t="shared" si="11"/>
        <v>1473</v>
      </c>
      <c r="H123" s="75">
        <f t="shared" si="12"/>
        <v>6.7888662593346908E-4</v>
      </c>
      <c r="I123" s="75">
        <f t="shared" si="13"/>
        <v>6.9444444444444458E-7</v>
      </c>
      <c r="J123" s="38">
        <v>1E-4</v>
      </c>
      <c r="K123" s="13">
        <v>0</v>
      </c>
      <c r="L123" s="84">
        <v>0.57257794604063694</v>
      </c>
      <c r="M123" s="40">
        <v>3.0000000000000001E-3</v>
      </c>
      <c r="N123" s="85">
        <v>3.985227989992729E-2</v>
      </c>
      <c r="O123" s="40">
        <v>1E-3</v>
      </c>
      <c r="P123" s="13">
        <v>-3.4</v>
      </c>
      <c r="Q123" s="77">
        <v>3.9008042119982407</v>
      </c>
      <c r="R123" s="13">
        <v>0</v>
      </c>
      <c r="S123" s="87">
        <v>14000</v>
      </c>
      <c r="T123" s="86">
        <v>1300</v>
      </c>
      <c r="U123" s="13">
        <f t="shared" si="14"/>
        <v>4.1461280356782382</v>
      </c>
      <c r="V123" s="40">
        <f t="shared" si="15"/>
        <v>4.0300000000000002E-2</v>
      </c>
      <c r="X123" s="13">
        <v>58.65</v>
      </c>
      <c r="Y123" s="40">
        <v>3.2000000000000001E-2</v>
      </c>
      <c r="Z123" s="13">
        <v>13.54</v>
      </c>
      <c r="AA123" s="13">
        <v>13.56</v>
      </c>
      <c r="AB123" s="79"/>
      <c r="AC123" s="40">
        <v>0.03</v>
      </c>
      <c r="AD123" s="40"/>
      <c r="AE123" s="13">
        <v>11.9</v>
      </c>
      <c r="AF123" s="13">
        <v>0.42</v>
      </c>
      <c r="AG123" s="13">
        <v>0.6</v>
      </c>
      <c r="AH123" s="40">
        <v>2.1000000000000001E-2</v>
      </c>
      <c r="AI123" s="13">
        <v>1.25</v>
      </c>
      <c r="AJ123" s="13">
        <v>100.003</v>
      </c>
      <c r="AL123" s="13">
        <v>0.58927790135948399</v>
      </c>
      <c r="AM123" s="40">
        <v>0.63500000000000001</v>
      </c>
      <c r="AN123" s="14">
        <v>3.1601831013516146</v>
      </c>
      <c r="AO123" s="14">
        <v>3.1601831013516146</v>
      </c>
      <c r="AP123" s="14"/>
      <c r="AQ123" s="13">
        <v>2.4448419714744061</v>
      </c>
      <c r="AR123" s="40">
        <v>0.123</v>
      </c>
      <c r="AS123" s="84">
        <v>0.57257794604063694</v>
      </c>
      <c r="AT123" s="85">
        <v>3.985227989992729E-2</v>
      </c>
      <c r="AW123" s="42">
        <f>(12900/((LN(497700/S123))+(0.85*(AN123-1))+3.8))-273</f>
        <v>1128.093275324771</v>
      </c>
      <c r="AX123" s="42">
        <f>(12900/((LN(497700/S123))+(0.85*(AO123-1))+3.8))-273</f>
        <v>1128.093275324771</v>
      </c>
      <c r="AY123" s="42">
        <f>(10108/((LN(497700/S123))+(1.16*(AN123-1))+1.48))-273</f>
        <v>1064.6116166320903</v>
      </c>
      <c r="AZ123" s="42">
        <f>(10108/((LN(497700/S123))+(1.16*(AO123-1))+1.48))-273</f>
        <v>1064.6116166320903</v>
      </c>
      <c r="BA123" s="42">
        <f>((LN(S123))-4.29+(1.35*(LN(AQ123))))/0.0056</f>
        <v>1154.2296904847462</v>
      </c>
      <c r="BB123" s="42">
        <f>(4338.8/((4.322*AR123)+6.456-LOG(S123)))-273</f>
        <v>1253.9518379093383</v>
      </c>
      <c r="BC123" s="42">
        <f>((LN(S123))-3.313+(1.35*(LN(AQ123))))/0.0065</f>
        <v>1144.720964109935</v>
      </c>
      <c r="BD123" s="42">
        <f>(12288/(18.99-(1.069*(LN(AQ123)))-(LN(S123))))-273</f>
        <v>1174.7723459997089</v>
      </c>
      <c r="BE123" s="42">
        <f>(11113/(14.297+(0.964*AN123)-(LN(S123))))-273</f>
        <v>1152.3641894548689</v>
      </c>
      <c r="BF123" s="42">
        <f>(11113/(14.297+(0.964*AO123)-(LN(S123))))-273</f>
        <v>1152.3641894548689</v>
      </c>
      <c r="BG123" s="42">
        <f>(5790/(0.96-(1.28*J123)+(12.39*AS123)+(0.83*AT123)+(2.06*J123*AS123)-LOG(S123)))-273</f>
        <v>1196.1031399526523</v>
      </c>
      <c r="BI123" s="42">
        <f t="shared" si="19"/>
        <v>71.906724675229043</v>
      </c>
      <c r="BJ123" s="42">
        <f t="shared" si="19"/>
        <v>71.906724675229043</v>
      </c>
      <c r="BK123" s="42">
        <f t="shared" si="19"/>
        <v>135.38838336790968</v>
      </c>
      <c r="BL123" s="42">
        <f t="shared" si="19"/>
        <v>135.38838336790968</v>
      </c>
      <c r="BM123" s="42">
        <f t="shared" si="19"/>
        <v>45.770309515253757</v>
      </c>
      <c r="BN123" s="42">
        <f t="shared" si="19"/>
        <v>-53.951837909338337</v>
      </c>
      <c r="BO123" s="42">
        <f t="shared" si="19"/>
        <v>55.279035890064961</v>
      </c>
      <c r="BP123" s="42">
        <f t="shared" si="19"/>
        <v>25.227654000291068</v>
      </c>
      <c r="BQ123" s="42">
        <f t="shared" si="20"/>
        <v>47.635810545131108</v>
      </c>
      <c r="BR123" s="42">
        <f t="shared" si="20"/>
        <v>47.635810545131108</v>
      </c>
      <c r="BS123" s="42">
        <f t="shared" si="20"/>
        <v>3.8968600473476727</v>
      </c>
      <c r="BU123" s="42">
        <f t="shared" si="16"/>
        <v>68.00986462788137</v>
      </c>
      <c r="CC123" s="119"/>
      <c r="CD123" s="118">
        <f t="shared" si="17"/>
        <v>0</v>
      </c>
    </row>
    <row r="124" spans="1:82" s="1" customFormat="1">
      <c r="A124" s="38" t="s">
        <v>208</v>
      </c>
      <c r="B124" s="38" t="s">
        <v>320</v>
      </c>
      <c r="C124" s="38" t="s">
        <v>210</v>
      </c>
      <c r="D124" s="38">
        <v>48</v>
      </c>
      <c r="E124" s="38">
        <v>1200</v>
      </c>
      <c r="F124" s="38">
        <v>1</v>
      </c>
      <c r="G124" s="38">
        <f t="shared" si="11"/>
        <v>1473</v>
      </c>
      <c r="H124" s="75">
        <f t="shared" si="12"/>
        <v>6.7888662593346908E-4</v>
      </c>
      <c r="I124" s="75">
        <f t="shared" si="13"/>
        <v>6.9444444444444458E-7</v>
      </c>
      <c r="J124" s="38">
        <v>1E-4</v>
      </c>
      <c r="K124" s="13">
        <v>0</v>
      </c>
      <c r="L124" s="84">
        <v>0.56631989487450218</v>
      </c>
      <c r="M124" s="40">
        <v>6.0000000000000001E-3</v>
      </c>
      <c r="N124" s="85">
        <v>9.6382719237712189E-2</v>
      </c>
      <c r="O124" s="40">
        <v>1E-3</v>
      </c>
      <c r="P124" s="13">
        <v>-3.4</v>
      </c>
      <c r="Q124" s="77">
        <v>3.9008042119982407</v>
      </c>
      <c r="R124" s="13">
        <v>0</v>
      </c>
      <c r="S124" s="87">
        <v>14010</v>
      </c>
      <c r="T124" s="86">
        <v>1180</v>
      </c>
      <c r="U124" s="13">
        <f t="shared" si="14"/>
        <v>4.1464381352857744</v>
      </c>
      <c r="V124" s="40">
        <f t="shared" si="15"/>
        <v>3.6553890078515346E-2</v>
      </c>
      <c r="X124" s="13">
        <v>59.72</v>
      </c>
      <c r="Y124" s="40">
        <v>5.3420000000000002E-2</v>
      </c>
      <c r="Z124" s="13">
        <v>13.4</v>
      </c>
      <c r="AA124" s="13">
        <v>11.54</v>
      </c>
      <c r="AB124" s="79"/>
      <c r="AC124" s="40">
        <v>2.5000000000000001E-2</v>
      </c>
      <c r="AD124" s="40"/>
      <c r="AE124" s="13">
        <v>9.86</v>
      </c>
      <c r="AF124" s="13">
        <v>1.03</v>
      </c>
      <c r="AG124" s="13">
        <v>1.24</v>
      </c>
      <c r="AH124" s="40">
        <v>2.3E-2</v>
      </c>
      <c r="AI124" s="13">
        <v>3.11</v>
      </c>
      <c r="AJ124" s="13">
        <v>100.00142000000001</v>
      </c>
      <c r="AL124" s="13">
        <v>0.63917984370423475</v>
      </c>
      <c r="AM124" s="40">
        <v>0.53900000000000003</v>
      </c>
      <c r="AN124" s="14">
        <v>2.8015496478677302</v>
      </c>
      <c r="AO124" s="14">
        <v>2.8015496478677302</v>
      </c>
      <c r="AP124" s="14"/>
      <c r="AQ124" s="13">
        <v>2.8199477435726412</v>
      </c>
      <c r="AR124" s="40">
        <v>9.4E-2</v>
      </c>
      <c r="AS124" s="84">
        <v>0.56631989487450218</v>
      </c>
      <c r="AT124" s="85">
        <v>9.6382719237712189E-2</v>
      </c>
      <c r="AW124" s="42">
        <f>(12900/((LN(497700/S124))+(0.85*(AN124-1))+3.8))-273</f>
        <v>1176.1869024584441</v>
      </c>
      <c r="AX124" s="42">
        <f>(12900/((LN(497700/S124))+(0.85*(AO124-1))+3.8))-273</f>
        <v>1176.1869024584441</v>
      </c>
      <c r="AY124" s="42">
        <f>(10108/((LN(497700/S124))+(1.16*(AN124-1))+1.48))-273</f>
        <v>1142.6815720196739</v>
      </c>
      <c r="AZ124" s="42">
        <f>(10108/((LN(497700/S124))+(1.16*(AO124-1))+1.48))-273</f>
        <v>1142.6815720196739</v>
      </c>
      <c r="BA124" s="42">
        <f>((LN(S124))-4.29+(1.35*(LN(AQ124))))/0.0056</f>
        <v>1188.7672173941064</v>
      </c>
      <c r="BB124" s="42">
        <f>(4338.8/((4.322*AR124)+6.456-LOG(S124)))-273</f>
        <v>1324.596394521036</v>
      </c>
      <c r="BC124" s="42">
        <f>((LN(S124))-3.313+(1.35*(LN(AQ124))))/0.0065</f>
        <v>1174.4763719087687</v>
      </c>
      <c r="BD124" s="42">
        <f>(12288/(18.99-(1.069*(LN(AQ124)))-(LN(S124))))-273</f>
        <v>1201.402868739616</v>
      </c>
      <c r="BE124" s="42">
        <f>(11113/(14.297+(0.964*AN124)-(LN(S124))))-273</f>
        <v>1218.6443711970774</v>
      </c>
      <c r="BF124" s="42">
        <f>(11113/(14.297+(0.964*AO124)-(LN(S124))))-273</f>
        <v>1218.6443711970774</v>
      </c>
      <c r="BG124" s="42">
        <f>(5790/(0.96-(1.28*J124)+(12.39*AS124)+(0.83*AT124)+(2.06*J124*AS124)-LOG(S124)))-273</f>
        <v>1207.7231023063694</v>
      </c>
      <c r="BI124" s="42">
        <f t="shared" si="19"/>
        <v>23.813097541555862</v>
      </c>
      <c r="BJ124" s="42">
        <f t="shared" si="19"/>
        <v>23.813097541555862</v>
      </c>
      <c r="BK124" s="42">
        <f t="shared" si="19"/>
        <v>57.318427980326078</v>
      </c>
      <c r="BL124" s="42">
        <f t="shared" si="19"/>
        <v>57.318427980326078</v>
      </c>
      <c r="BM124" s="42">
        <f t="shared" si="19"/>
        <v>11.23278260589359</v>
      </c>
      <c r="BN124" s="42">
        <f t="shared" si="19"/>
        <v>-124.59639452103602</v>
      </c>
      <c r="BO124" s="42">
        <f t="shared" si="19"/>
        <v>25.52362809123133</v>
      </c>
      <c r="BP124" s="42">
        <f t="shared" si="19"/>
        <v>-1.4028687396159967</v>
      </c>
      <c r="BQ124" s="42">
        <f t="shared" si="20"/>
        <v>-18.644371197077362</v>
      </c>
      <c r="BR124" s="42">
        <f t="shared" si="20"/>
        <v>-18.644371197077362</v>
      </c>
      <c r="BS124" s="42">
        <f t="shared" si="20"/>
        <v>-7.7231023063693556</v>
      </c>
      <c r="BU124" s="42">
        <f t="shared" si="16"/>
        <v>31.536199847925218</v>
      </c>
      <c r="CC124" s="119"/>
      <c r="CD124" s="118">
        <f t="shared" si="17"/>
        <v>0</v>
      </c>
    </row>
    <row r="125" spans="1:82" s="1" customFormat="1">
      <c r="A125" s="38" t="s">
        <v>208</v>
      </c>
      <c r="B125" s="38" t="s">
        <v>321</v>
      </c>
      <c r="C125" s="38" t="s">
        <v>210</v>
      </c>
      <c r="D125" s="38">
        <v>48</v>
      </c>
      <c r="E125" s="38">
        <v>1200</v>
      </c>
      <c r="F125" s="38">
        <v>1</v>
      </c>
      <c r="G125" s="38">
        <f t="shared" si="11"/>
        <v>1473</v>
      </c>
      <c r="H125" s="75">
        <f t="shared" si="12"/>
        <v>6.7888662593346908E-4</v>
      </c>
      <c r="I125" s="75">
        <f t="shared" si="13"/>
        <v>6.9444444444444458E-7</v>
      </c>
      <c r="J125" s="38">
        <v>1E-4</v>
      </c>
      <c r="K125" s="13">
        <v>0</v>
      </c>
      <c r="L125" s="84">
        <v>0.55545952265919318</v>
      </c>
      <c r="M125" s="40">
        <v>6.0000000000000001E-3</v>
      </c>
      <c r="N125" s="85">
        <v>0.19971526220382463</v>
      </c>
      <c r="O125" s="40">
        <v>2E-3</v>
      </c>
      <c r="P125" s="13">
        <v>-3.4</v>
      </c>
      <c r="Q125" s="77">
        <v>3.9008042119982407</v>
      </c>
      <c r="R125" s="13">
        <v>0</v>
      </c>
      <c r="S125" s="87">
        <v>13640</v>
      </c>
      <c r="T125" s="86">
        <v>930</v>
      </c>
      <c r="U125" s="13">
        <f t="shared" si="14"/>
        <v>4.1348143703204601</v>
      </c>
      <c r="V125" s="40">
        <f t="shared" si="15"/>
        <v>2.9590909090909088E-2</v>
      </c>
      <c r="X125" s="13">
        <v>61.34</v>
      </c>
      <c r="Y125" s="40">
        <v>3.2500000000000001E-2</v>
      </c>
      <c r="Z125" s="13">
        <v>13</v>
      </c>
      <c r="AA125" s="13">
        <v>7.67</v>
      </c>
      <c r="AB125" s="79"/>
      <c r="AC125" s="40">
        <v>5.3999999999999999E-2</v>
      </c>
      <c r="AD125" s="40"/>
      <c r="AE125" s="13">
        <v>6.32</v>
      </c>
      <c r="AF125" s="13">
        <v>2.1</v>
      </c>
      <c r="AG125" s="13">
        <v>2.65</v>
      </c>
      <c r="AH125" s="40">
        <v>2.4E-2</v>
      </c>
      <c r="AI125" s="13">
        <v>6.81</v>
      </c>
      <c r="AJ125" s="13">
        <v>100.00050000000002</v>
      </c>
      <c r="AL125" s="13">
        <v>0.72974909656679487</v>
      </c>
      <c r="AM125" s="40">
        <v>0.28899999999999998</v>
      </c>
      <c r="AN125" s="82">
        <v>1.84</v>
      </c>
      <c r="AO125" s="14">
        <v>2.2878220049163209</v>
      </c>
      <c r="AP125" s="14" t="s">
        <v>840</v>
      </c>
      <c r="AQ125" s="13">
        <v>3.8368279739284743</v>
      </c>
      <c r="AR125" s="40">
        <v>4.2999999999999997E-2</v>
      </c>
      <c r="AS125" s="84">
        <v>0.55545952265919318</v>
      </c>
      <c r="AT125" s="85">
        <v>0.19971526220382463</v>
      </c>
      <c r="AW125" s="42">
        <f>(12900/((LN(497700/S125))+(0.85*(AN125-1))+3.8))-273</f>
        <v>1317.4345430648557</v>
      </c>
      <c r="AX125" s="42">
        <f>(12900/((LN(497700/S125))+(0.85*(AO125-1))+3.8))-273</f>
        <v>1246.141261571179</v>
      </c>
      <c r="AY125" s="42">
        <f>(10108/((LN(497700/S125))+(1.16*(AN125-1))+1.48))-273</f>
        <v>1397.3598029279178</v>
      </c>
      <c r="AZ125" s="42">
        <f>(10108/((LN(497700/S125))+(1.16*(AO125-1))+1.48))-273</f>
        <v>1265.3059895189026</v>
      </c>
      <c r="BA125" s="42">
        <f>((LN(S125))-4.29+(1.35*(LN(AQ125))))/0.0056</f>
        <v>1258.2203571512593</v>
      </c>
      <c r="BB125" s="42">
        <f>(4338.8/((4.322*AR125)+6.456-LOG(S125)))-273</f>
        <v>1457.6522776318561</v>
      </c>
      <c r="BC125" s="42">
        <f>((LN(S125))-3.313+(1.35*(LN(AQ125))))/0.0065</f>
        <v>1234.3129230841619</v>
      </c>
      <c r="BD125" s="42">
        <f>(12288/(18.99-(1.069*(LN(AQ125)))-(LN(S125))))-273</f>
        <v>1256.9163794217125</v>
      </c>
      <c r="BE125" s="42">
        <f>(11113/(14.297+(0.964*AN125)-(LN(S125))))-273</f>
        <v>1423.6417216625193</v>
      </c>
      <c r="BF125" s="42">
        <f>(11113/(14.297+(0.964*AO125)-(LN(S125))))-273</f>
        <v>1318.7330187917371</v>
      </c>
      <c r="BG125" s="42">
        <f>(5790/(0.96-(1.28*J125)+(12.39*AS125)+(0.83*AT125)+(2.06*J125*AS125)-LOG(S125)))-273</f>
        <v>1221.9345700089002</v>
      </c>
      <c r="BI125" s="42">
        <f t="shared" si="19"/>
        <v>-117.43454306485569</v>
      </c>
      <c r="BJ125" s="42">
        <f t="shared" si="19"/>
        <v>-46.141261571179029</v>
      </c>
      <c r="BK125" s="42">
        <f t="shared" si="19"/>
        <v>-197.35980292791783</v>
      </c>
      <c r="BL125" s="42">
        <f t="shared" si="19"/>
        <v>-65.305989518902607</v>
      </c>
      <c r="BM125" s="42">
        <f t="shared" si="19"/>
        <v>-58.22035715125935</v>
      </c>
      <c r="BN125" s="42">
        <f t="shared" si="19"/>
        <v>-257.65227763185612</v>
      </c>
      <c r="BO125" s="42">
        <f t="shared" si="19"/>
        <v>-34.312923084161866</v>
      </c>
      <c r="BP125" s="42">
        <f t="shared" si="19"/>
        <v>-56.916379421712463</v>
      </c>
      <c r="BQ125" s="42">
        <f t="shared" si="20"/>
        <v>-223.64172166251933</v>
      </c>
      <c r="BR125" s="42">
        <f t="shared" si="20"/>
        <v>-118.73301879173709</v>
      </c>
      <c r="BS125" s="42">
        <f t="shared" si="20"/>
        <v>-21.934570008900209</v>
      </c>
      <c r="BU125" s="42">
        <f t="shared" si="16"/>
        <v>-24.20669156227882</v>
      </c>
      <c r="CC125" s="119" t="s">
        <v>840</v>
      </c>
      <c r="CD125" s="118">
        <f t="shared" si="17"/>
        <v>104.90870287078224</v>
      </c>
    </row>
    <row r="126" spans="1:82" s="1" customFormat="1">
      <c r="A126" s="38" t="s">
        <v>208</v>
      </c>
      <c r="B126" s="38" t="s">
        <v>322</v>
      </c>
      <c r="C126" s="38" t="s">
        <v>210</v>
      </c>
      <c r="D126" s="38">
        <v>48</v>
      </c>
      <c r="E126" s="38">
        <v>1200</v>
      </c>
      <c r="F126" s="38">
        <v>1</v>
      </c>
      <c r="G126" s="38">
        <f t="shared" si="11"/>
        <v>1473</v>
      </c>
      <c r="H126" s="75">
        <f t="shared" si="12"/>
        <v>6.7888662593346908E-4</v>
      </c>
      <c r="I126" s="75">
        <f t="shared" si="13"/>
        <v>6.9444444444444458E-7</v>
      </c>
      <c r="J126" s="38">
        <v>1E-4</v>
      </c>
      <c r="K126" s="13">
        <v>0</v>
      </c>
      <c r="L126" s="84">
        <v>0.54319632966494025</v>
      </c>
      <c r="M126" s="40">
        <v>5.0000000000000001E-3</v>
      </c>
      <c r="N126" s="85">
        <v>0.27643656218165308</v>
      </c>
      <c r="O126" s="40">
        <v>2E-3</v>
      </c>
      <c r="P126" s="13">
        <v>-3.4</v>
      </c>
      <c r="Q126" s="77">
        <v>3.9008042119982407</v>
      </c>
      <c r="R126" s="13">
        <v>0</v>
      </c>
      <c r="S126" s="87">
        <v>8460</v>
      </c>
      <c r="T126" s="86">
        <v>590</v>
      </c>
      <c r="U126" s="13">
        <f t="shared" si="14"/>
        <v>3.9273703630390235</v>
      </c>
      <c r="V126" s="40">
        <f t="shared" si="15"/>
        <v>3.026713947990544E-2</v>
      </c>
      <c r="X126" s="13">
        <v>63.67</v>
      </c>
      <c r="Y126" s="40">
        <v>2.3400000000000001E-2</v>
      </c>
      <c r="Z126" s="13">
        <v>12.54</v>
      </c>
      <c r="AA126" s="13">
        <v>4</v>
      </c>
      <c r="AB126" s="79"/>
      <c r="AC126" s="40">
        <v>2.3E-2</v>
      </c>
      <c r="AD126" s="40"/>
      <c r="AE126" s="13">
        <v>3</v>
      </c>
      <c r="AF126" s="13">
        <v>3.14</v>
      </c>
      <c r="AG126" s="13">
        <v>3.76</v>
      </c>
      <c r="AH126" s="40">
        <v>2.3E-2</v>
      </c>
      <c r="AI126" s="13">
        <v>9.82</v>
      </c>
      <c r="AJ126" s="13">
        <v>99.999400000000009</v>
      </c>
      <c r="AL126" s="13">
        <v>0.85362778326276745</v>
      </c>
      <c r="AM126" s="40">
        <v>0.123</v>
      </c>
      <c r="AN126" s="82">
        <v>1.59</v>
      </c>
      <c r="AO126" s="14">
        <v>1.8135575251263567</v>
      </c>
      <c r="AP126" s="14" t="s">
        <v>840</v>
      </c>
      <c r="AQ126" s="13">
        <v>5.8637018003550034</v>
      </c>
      <c r="AR126" s="40">
        <v>2.1000000000000001E-2</v>
      </c>
      <c r="AS126" s="84">
        <v>0.54319632966494025</v>
      </c>
      <c r="AT126" s="85">
        <v>0.27643656218165308</v>
      </c>
      <c r="AW126" s="42">
        <f>(12900/((LN(497700/S126))+(0.85*(AN126-1))+3.8))-273</f>
        <v>1267.0873431454777</v>
      </c>
      <c r="AX126" s="42">
        <f>(12900/((LN(497700/S126))+(0.85*(AO126-1))+3.8))-273</f>
        <v>1232.9234960328447</v>
      </c>
      <c r="AY126" s="42">
        <f>(10108/((LN(497700/S126))+(1.16*(AN126-1))+1.48))-273</f>
        <v>1347.1188857857398</v>
      </c>
      <c r="AZ126" s="42">
        <f>(10108/((LN(497700/S126))+(1.16*(AO126-1))+1.48))-273</f>
        <v>1282.4657796163935</v>
      </c>
      <c r="BA126" s="42">
        <f>((LN(S126))-4.29+(1.35*(LN(AQ126))))/0.0056</f>
        <v>1275.1712414346189</v>
      </c>
      <c r="BB126" s="42">
        <f>(4338.8/((4.322*AR126)+6.456-LOG(S126)))-273</f>
        <v>1383.415153342203</v>
      </c>
      <c r="BC126" s="42">
        <f>((LN(S126))-3.313+(1.35*(LN(AQ126))))/0.0065</f>
        <v>1248.9167618513638</v>
      </c>
      <c r="BD126" s="42">
        <f>(12288/(18.99-(1.069*(LN(AQ126)))-(LN(S126))))-273</f>
        <v>1252.3097635503143</v>
      </c>
      <c r="BE126" s="42">
        <f>(11113/(14.297+(0.964*AN126)-(LN(S126))))-273</f>
        <v>1364.4781248855165</v>
      </c>
      <c r="BF126" s="42">
        <f>(11113/(14.297+(0.964*AO126)-(LN(S126))))-273</f>
        <v>1314.0805668570342</v>
      </c>
      <c r="BG126" s="42">
        <f>(5790/(0.96-(1.28*J126)+(12.39*AS126)+(0.83*AT126)+(2.06*J126*AS126)-LOG(S126)))-273</f>
        <v>1177.3069216360832</v>
      </c>
      <c r="BI126" s="42">
        <f t="shared" si="19"/>
        <v>-67.087343145477689</v>
      </c>
      <c r="BJ126" s="42">
        <f t="shared" si="19"/>
        <v>-32.923496032844696</v>
      </c>
      <c r="BK126" s="42">
        <f t="shared" si="19"/>
        <v>-147.11888578573985</v>
      </c>
      <c r="BL126" s="42">
        <f t="shared" si="19"/>
        <v>-82.465779616393547</v>
      </c>
      <c r="BM126" s="42">
        <f t="shared" si="19"/>
        <v>-75.171241434618878</v>
      </c>
      <c r="BN126" s="42">
        <f t="shared" si="19"/>
        <v>-183.41515334220298</v>
      </c>
      <c r="BO126" s="42">
        <f t="shared" si="19"/>
        <v>-48.916761851363844</v>
      </c>
      <c r="BP126" s="42">
        <f t="shared" si="19"/>
        <v>-52.309763550314301</v>
      </c>
      <c r="BQ126" s="42">
        <f t="shared" si="20"/>
        <v>-164.47812488551654</v>
      </c>
      <c r="BR126" s="42">
        <f t="shared" si="20"/>
        <v>-114.08056685703423</v>
      </c>
      <c r="BS126" s="42">
        <f t="shared" si="20"/>
        <v>22.693078363916811</v>
      </c>
      <c r="BU126" s="42">
        <f t="shared" si="16"/>
        <v>-55.616574396761507</v>
      </c>
      <c r="CC126" s="119" t="s">
        <v>840</v>
      </c>
      <c r="CD126" s="118">
        <f t="shared" si="17"/>
        <v>50.397558028482308</v>
      </c>
    </row>
    <row r="127" spans="1:82" s="1" customFormat="1">
      <c r="A127" s="38" t="s">
        <v>208</v>
      </c>
      <c r="B127" s="38" t="s">
        <v>323</v>
      </c>
      <c r="C127" s="38" t="s">
        <v>210</v>
      </c>
      <c r="D127" s="38">
        <v>48</v>
      </c>
      <c r="E127" s="38">
        <v>1200</v>
      </c>
      <c r="F127" s="38">
        <v>1</v>
      </c>
      <c r="G127" s="38">
        <f t="shared" si="11"/>
        <v>1473</v>
      </c>
      <c r="H127" s="75">
        <f t="shared" si="12"/>
        <v>6.7888662593346908E-4</v>
      </c>
      <c r="I127" s="75">
        <f t="shared" si="13"/>
        <v>6.9444444444444458E-7</v>
      </c>
      <c r="J127" s="38">
        <v>1E-4</v>
      </c>
      <c r="K127" s="13">
        <v>0</v>
      </c>
      <c r="L127" s="84">
        <v>0.53741489239043438</v>
      </c>
      <c r="M127" s="40">
        <v>6.0000000000000001E-3</v>
      </c>
      <c r="N127" s="85">
        <v>0.31472243182757065</v>
      </c>
      <c r="O127" s="40">
        <v>2E-3</v>
      </c>
      <c r="P127" s="13">
        <v>-3.4</v>
      </c>
      <c r="Q127" s="77">
        <v>3.9008042119982407</v>
      </c>
      <c r="R127" s="13">
        <v>0</v>
      </c>
      <c r="S127" s="87">
        <v>7280</v>
      </c>
      <c r="T127" s="86">
        <v>390</v>
      </c>
      <c r="U127" s="13">
        <f t="shared" si="14"/>
        <v>3.8621313793130372</v>
      </c>
      <c r="V127" s="40">
        <f t="shared" si="15"/>
        <v>2.325E-2</v>
      </c>
      <c r="X127" s="13">
        <v>64.78</v>
      </c>
      <c r="Y127" s="40">
        <v>2.35E-2</v>
      </c>
      <c r="Z127" s="13">
        <v>12.33</v>
      </c>
      <c r="AA127" s="13">
        <v>1.65</v>
      </c>
      <c r="AB127" s="79"/>
      <c r="AC127" s="40">
        <v>1.2999999999999999E-2</v>
      </c>
      <c r="AD127" s="40"/>
      <c r="AE127" s="13">
        <v>1.43</v>
      </c>
      <c r="AF127" s="13">
        <v>3.7</v>
      </c>
      <c r="AG127" s="13">
        <v>4.67</v>
      </c>
      <c r="AH127" s="40">
        <v>2.35E-2</v>
      </c>
      <c r="AI127" s="13">
        <v>11.38</v>
      </c>
      <c r="AJ127" s="13">
        <v>100.00000000000001</v>
      </c>
      <c r="AL127" s="13">
        <v>0.89725559619924067</v>
      </c>
      <c r="AM127" s="40">
        <v>4.7E-2</v>
      </c>
      <c r="AN127" s="82">
        <v>1.37</v>
      </c>
      <c r="AO127" s="14">
        <v>1.6599545112921477</v>
      </c>
      <c r="AP127" s="14" t="s">
        <v>840</v>
      </c>
      <c r="AQ127" s="13">
        <v>8.1920229259936796</v>
      </c>
      <c r="AR127" s="40">
        <v>3.0000000000000001E-3</v>
      </c>
      <c r="AS127" s="84">
        <v>0.53741489239043438</v>
      </c>
      <c r="AT127" s="85">
        <v>0.31472243182757065</v>
      </c>
      <c r="AW127" s="42">
        <f>(12900/((LN(497700/S127))+(0.85*(AN127-1))+3.8))-273</f>
        <v>1273.8800668155229</v>
      </c>
      <c r="AX127" s="42">
        <f>(12900/((LN(497700/S127))+(0.85*(AO127-1))+3.8))-273</f>
        <v>1229.4759478901747</v>
      </c>
      <c r="AY127" s="42">
        <f>(10108/((LN(497700/S127))+(1.16*(AN127-1))+1.48))-273</f>
        <v>1374.8464646958164</v>
      </c>
      <c r="AZ127" s="42">
        <f>(10108/((LN(497700/S127))+(1.16*(AO127-1))+1.48))-273</f>
        <v>1289.18755457933</v>
      </c>
      <c r="BA127" s="42">
        <f>((LN(S127))-4.29+(1.35*(LN(AQ127))))/0.0056</f>
        <v>1328.9559484774888</v>
      </c>
      <c r="BB127" s="42">
        <f>(4338.8/((4.322*AR127)+6.456-LOG(S127)))-273</f>
        <v>1391.3940377225094</v>
      </c>
      <c r="BC127" s="42">
        <f>((LN(S127))-3.313+(1.35*(LN(AQ127))))/0.0065</f>
        <v>1295.2543556113749</v>
      </c>
      <c r="BD127" s="42">
        <f>(12288/(18.99-(1.069*(LN(AQ127)))-(LN(S127))))-273</f>
        <v>1292.5826844235673</v>
      </c>
      <c r="BE127" s="42">
        <f>(11113/(14.297+(0.964*AN127)-(LN(S127))))-273</f>
        <v>1379.5413616124929</v>
      </c>
      <c r="BF127" s="42">
        <f>(11113/(14.297+(0.964*AO127)-(LN(S127))))-273</f>
        <v>1313.5945379047066</v>
      </c>
      <c r="BG127" s="42">
        <f>(5790/(0.96-(1.28*J127)+(12.39*AS127)+(0.83*AT127)+(2.06*J127*AS127)-LOG(S127)))-273</f>
        <v>1168.1440276355186</v>
      </c>
      <c r="BI127" s="42">
        <f t="shared" si="19"/>
        <v>-73.880066815522923</v>
      </c>
      <c r="BJ127" s="42">
        <f t="shared" si="19"/>
        <v>-29.475947890174666</v>
      </c>
      <c r="BK127" s="42">
        <f t="shared" si="19"/>
        <v>-174.84646469581639</v>
      </c>
      <c r="BL127" s="42">
        <f t="shared" si="19"/>
        <v>-89.187554579330026</v>
      </c>
      <c r="BM127" s="42">
        <f t="shared" si="19"/>
        <v>-128.95594847748885</v>
      </c>
      <c r="BN127" s="42">
        <f t="shared" si="19"/>
        <v>-191.39403772250944</v>
      </c>
      <c r="BO127" s="42">
        <f t="shared" si="19"/>
        <v>-95.254355611374876</v>
      </c>
      <c r="BP127" s="42">
        <f t="shared" si="19"/>
        <v>-92.582684423567343</v>
      </c>
      <c r="BQ127" s="42">
        <f t="shared" si="20"/>
        <v>-179.54136161249289</v>
      </c>
      <c r="BR127" s="42">
        <f t="shared" si="20"/>
        <v>-113.59453790470661</v>
      </c>
      <c r="BS127" s="42">
        <f t="shared" si="20"/>
        <v>31.855972364481431</v>
      </c>
      <c r="BU127" s="42">
        <f t="shared" si="16"/>
        <v>-61.331920254656097</v>
      </c>
      <c r="CC127" s="119" t="s">
        <v>840</v>
      </c>
      <c r="CD127" s="118">
        <f t="shared" si="17"/>
        <v>65.94682370778628</v>
      </c>
    </row>
    <row r="128" spans="1:82" s="1" customFormat="1">
      <c r="A128" s="38" t="s">
        <v>208</v>
      </c>
      <c r="B128" s="38" t="s">
        <v>324</v>
      </c>
      <c r="C128" s="38" t="s">
        <v>210</v>
      </c>
      <c r="D128" s="38">
        <v>48</v>
      </c>
      <c r="E128" s="38">
        <v>1200</v>
      </c>
      <c r="F128" s="38">
        <v>1</v>
      </c>
      <c r="G128" s="38">
        <f t="shared" si="11"/>
        <v>1473</v>
      </c>
      <c r="H128" s="75">
        <f t="shared" si="12"/>
        <v>6.7888662593346908E-4</v>
      </c>
      <c r="I128" s="75">
        <f t="shared" si="13"/>
        <v>6.9444444444444458E-7</v>
      </c>
      <c r="J128" s="38">
        <v>1E-4</v>
      </c>
      <c r="K128" s="13">
        <v>0</v>
      </c>
      <c r="L128" s="84">
        <v>0.53228722200937661</v>
      </c>
      <c r="M128" s="40">
        <v>7.0000000000000001E-3</v>
      </c>
      <c r="N128" s="85">
        <v>0.33448414658488235</v>
      </c>
      <c r="O128" s="40">
        <v>3.0000000000000001E-3</v>
      </c>
      <c r="P128" s="13">
        <v>-3.4</v>
      </c>
      <c r="Q128" s="77">
        <v>3.9008042119982407</v>
      </c>
      <c r="R128" s="13">
        <v>0</v>
      </c>
      <c r="S128" s="87">
        <v>6500</v>
      </c>
      <c r="T128" s="86">
        <v>500</v>
      </c>
      <c r="U128" s="13">
        <f t="shared" si="14"/>
        <v>3.8129133566428557</v>
      </c>
      <c r="V128" s="40">
        <f t="shared" si="15"/>
        <v>3.3384615384615388E-2</v>
      </c>
      <c r="X128" s="13">
        <v>66.12</v>
      </c>
      <c r="Y128" s="40">
        <v>5.1999999999999998E-2</v>
      </c>
      <c r="Z128" s="13">
        <v>11.88</v>
      </c>
      <c r="AA128" s="13">
        <v>0.32</v>
      </c>
      <c r="AB128" s="79"/>
      <c r="AC128" s="40">
        <v>4.2999999999999997E-2</v>
      </c>
      <c r="AD128" s="40"/>
      <c r="AE128" s="13">
        <v>0.12</v>
      </c>
      <c r="AF128" s="13">
        <v>4</v>
      </c>
      <c r="AG128" s="13">
        <v>5.23</v>
      </c>
      <c r="AH128" s="40">
        <v>2.3E-2</v>
      </c>
      <c r="AI128" s="13">
        <v>12.21</v>
      </c>
      <c r="AJ128" s="13">
        <v>99.998000000000019</v>
      </c>
      <c r="AL128" s="13">
        <v>0.95347217438496601</v>
      </c>
      <c r="AM128" s="40">
        <v>1.0999999999999999E-2</v>
      </c>
      <c r="AN128" s="14">
        <v>1.5108445791794423</v>
      </c>
      <c r="AO128" s="14">
        <v>1.5108445791794423</v>
      </c>
      <c r="AP128" s="14"/>
      <c r="AQ128" s="13">
        <v>11.090818959080281</v>
      </c>
      <c r="AR128" s="40">
        <v>-1.0999999999999999E-2</v>
      </c>
      <c r="AS128" s="84">
        <v>0.53228722200937661</v>
      </c>
      <c r="AT128" s="85">
        <v>0.33448414658488235</v>
      </c>
      <c r="AW128" s="42">
        <f>(12900/((LN(497700/S128))+(0.85*(AN128-1))+3.8))-273</f>
        <v>1231.8271352687161</v>
      </c>
      <c r="AX128" s="42">
        <f>(12900/((LN(497700/S128))+(0.85*(AO128-1))+3.8))-273</f>
        <v>1231.8271352687161</v>
      </c>
      <c r="AY128" s="42">
        <f>(10108/((LN(497700/S128))+(1.16*(AN128-1))+1.48))-273</f>
        <v>1303.7204381976846</v>
      </c>
      <c r="AZ128" s="42">
        <f>(10108/((LN(497700/S128))+(1.16*(AO128-1))+1.48))-273</f>
        <v>1303.7204381976846</v>
      </c>
      <c r="BA128" s="42">
        <f>((LN(S128))-4.29+(1.35*(LN(AQ128))))/0.0056</f>
        <v>1381.7529066047923</v>
      </c>
      <c r="BB128" s="42">
        <f>(4338.8/((4.322*AR128)+6.456-LOG(S128)))-273</f>
        <v>1398.6337401879875</v>
      </c>
      <c r="BC128" s="42">
        <f>((LN(S128))-3.313+(1.35*(LN(AQ128))))/0.0065</f>
        <v>1340.7409656902826</v>
      </c>
      <c r="BD128" s="42">
        <f>(12288/(18.99-(1.069*(LN(AQ128)))-(LN(S128))))-273</f>
        <v>1335.7343421410835</v>
      </c>
      <c r="BE128" s="42">
        <f>(11113/(14.297+(0.964*AN128)-(LN(S128))))-273</f>
        <v>1320.5137052728689</v>
      </c>
      <c r="BF128" s="42">
        <f>(11113/(14.297+(0.964*AO128)-(LN(S128))))-273</f>
        <v>1320.5137052728689</v>
      </c>
      <c r="BG128" s="42">
        <f>(5790/(0.96-(1.28*J128)+(12.39*AS128)+(0.83*AT128)+(2.06*J128*AS128)-LOG(S128)))-273</f>
        <v>1167.3956743740396</v>
      </c>
      <c r="BI128" s="42">
        <f t="shared" si="19"/>
        <v>-31.82713526871612</v>
      </c>
      <c r="BJ128" s="42">
        <f t="shared" si="19"/>
        <v>-31.82713526871612</v>
      </c>
      <c r="BK128" s="42">
        <f t="shared" si="19"/>
        <v>-103.72043819768464</v>
      </c>
      <c r="BL128" s="42">
        <f t="shared" si="19"/>
        <v>-103.72043819768464</v>
      </c>
      <c r="BM128" s="42">
        <f t="shared" si="19"/>
        <v>-181.75290660479232</v>
      </c>
      <c r="BN128" s="42">
        <f t="shared" si="19"/>
        <v>-198.63374018798754</v>
      </c>
      <c r="BO128" s="42">
        <f t="shared" si="19"/>
        <v>-140.74096569028256</v>
      </c>
      <c r="BP128" s="42">
        <f t="shared" si="19"/>
        <v>-135.73434214108352</v>
      </c>
      <c r="BQ128" s="42">
        <f t="shared" si="20"/>
        <v>-120.51370527286895</v>
      </c>
      <c r="BR128" s="42">
        <f t="shared" si="20"/>
        <v>-120.51370527286895</v>
      </c>
      <c r="BS128" s="42">
        <f t="shared" si="20"/>
        <v>32.604325625960428</v>
      </c>
      <c r="BU128" s="42">
        <f t="shared" si="16"/>
        <v>-64.431460894676547</v>
      </c>
      <c r="CC128" s="119"/>
      <c r="CD128" s="118">
        <f t="shared" si="17"/>
        <v>0</v>
      </c>
    </row>
    <row r="129" spans="1:82" s="1" customFormat="1">
      <c r="A129" s="38" t="s">
        <v>208</v>
      </c>
      <c r="B129" s="65" t="s">
        <v>325</v>
      </c>
      <c r="C129" s="38" t="s">
        <v>210</v>
      </c>
      <c r="D129" s="38">
        <v>48</v>
      </c>
      <c r="E129" s="38">
        <v>1200</v>
      </c>
      <c r="F129" s="38">
        <v>1</v>
      </c>
      <c r="G129" s="38">
        <f t="shared" si="11"/>
        <v>1473</v>
      </c>
      <c r="H129" s="75">
        <f t="shared" si="12"/>
        <v>6.7888662593346908E-4</v>
      </c>
      <c r="I129" s="75">
        <f t="shared" si="13"/>
        <v>6.9444444444444458E-7</v>
      </c>
      <c r="J129" s="76">
        <v>0.8</v>
      </c>
      <c r="K129" s="13">
        <v>0.1</v>
      </c>
      <c r="L129" s="80">
        <v>0.54200000000000004</v>
      </c>
      <c r="M129" s="40">
        <v>5.7878144909101585E-3</v>
      </c>
      <c r="N129" s="40">
        <v>0.1641808257145968</v>
      </c>
      <c r="O129" s="40">
        <v>1.701413526842548E-3</v>
      </c>
      <c r="P129" s="13">
        <v>-1.96</v>
      </c>
      <c r="Q129" s="77">
        <v>6.4518641292410441</v>
      </c>
      <c r="R129" s="13">
        <v>0</v>
      </c>
      <c r="S129" s="78">
        <v>2640</v>
      </c>
      <c r="T129" s="78">
        <v>70</v>
      </c>
      <c r="U129" s="13">
        <f t="shared" si="14"/>
        <v>3.4216039268698313</v>
      </c>
      <c r="V129" s="40">
        <f t="shared" si="15"/>
        <v>1.1507575757575758E-2</v>
      </c>
      <c r="X129" s="13">
        <v>65.649496231554096</v>
      </c>
      <c r="Y129" s="40">
        <v>0.23054921344918883</v>
      </c>
      <c r="Z129" s="13">
        <v>14.17144223271</v>
      </c>
      <c r="AA129" s="13">
        <v>1.5644956232687555</v>
      </c>
      <c r="AB129" s="40">
        <v>7.9568610746528101E-2</v>
      </c>
      <c r="AC129" s="40">
        <v>3.1475155427101895</v>
      </c>
      <c r="AD129" s="40"/>
      <c r="AE129" s="13">
        <v>3.6302225688056335</v>
      </c>
      <c r="AF129" s="13">
        <v>2.894926206981054</v>
      </c>
      <c r="AG129" s="13">
        <v>2.61734727944398</v>
      </c>
      <c r="AH129" s="40">
        <v>0.10672087758859783</v>
      </c>
      <c r="AI129" s="13">
        <v>5.1620136221810098</v>
      </c>
      <c r="AJ129" s="13">
        <v>100</v>
      </c>
      <c r="AL129" s="13">
        <v>1.1212328770372419</v>
      </c>
      <c r="AM129" s="40">
        <v>9.7115321346460642E-2</v>
      </c>
      <c r="AN129" s="14">
        <v>1.5333502719545338</v>
      </c>
      <c r="AO129" s="14">
        <v>1.5333502719545338</v>
      </c>
      <c r="AP129" s="14"/>
      <c r="AQ129" s="13">
        <v>6.9608266415492634</v>
      </c>
      <c r="AR129" s="40">
        <v>1.0999999999999999E-2</v>
      </c>
      <c r="AS129" s="80">
        <v>0.54200000000000004</v>
      </c>
      <c r="AT129" s="40">
        <v>0.1641808257145968</v>
      </c>
      <c r="AW129" s="42">
        <f>(12900/((LN(497700/S129))+(0.85*(AN129-1))+3.8))-273</f>
        <v>1085.9581144331723</v>
      </c>
      <c r="AX129" s="42">
        <f>(12900/((LN(497700/S129))+(0.85*(AO129-1))+3.8))-273</f>
        <v>1085.9581144331723</v>
      </c>
      <c r="AY129" s="42">
        <f>(10108/((LN(497700/S129))+(1.16*(AN129-1))+1.48))-273</f>
        <v>1104.5049090375949</v>
      </c>
      <c r="AZ129" s="42">
        <f>(10108/((LN(497700/S129))+(1.16*(AO129-1))+1.48))-273</f>
        <v>1104.5049090375949</v>
      </c>
      <c r="BA129" s="42">
        <f>((LN(S129))-4.29+(1.35*(LN(AQ129))))/0.0056</f>
        <v>1108.5601458825929</v>
      </c>
      <c r="BB129" s="42">
        <f>(4338.8/((4.322*AR129)+6.456-LOG(S129)))-273</f>
        <v>1134.8154385475045</v>
      </c>
      <c r="BC129" s="42">
        <f>((LN(S129))-3.313+(1.35*(LN(AQ129))))/0.0065</f>
        <v>1105.3748949142339</v>
      </c>
      <c r="BD129" s="42">
        <f>(12288/(18.99-(1.069*(LN(AQ129)))-(LN(S129))))-273</f>
        <v>1086.7000976670352</v>
      </c>
      <c r="BE129" s="42">
        <f>(11113/(14.297+(0.964*AN129)-(LN(S129))))-273</f>
        <v>1134.3117841200567</v>
      </c>
      <c r="BF129" s="42">
        <f>(11113/(14.297+(0.964*AO129)-(LN(S129))))-273</f>
        <v>1134.3117841200567</v>
      </c>
      <c r="BG129" s="42">
        <f>(5790/(0.96-(1.28*J129)+(12.39*AS129)+(0.83*AT129)+(2.06*J129*AS129)-LOG(S129)))-273</f>
        <v>1086.3903790311426</v>
      </c>
      <c r="BI129" s="42">
        <f t="shared" si="19"/>
        <v>114.04188556682766</v>
      </c>
      <c r="BJ129" s="42">
        <f t="shared" si="19"/>
        <v>114.04188556682766</v>
      </c>
      <c r="BK129" s="42">
        <f t="shared" si="19"/>
        <v>95.495090962405129</v>
      </c>
      <c r="BL129" s="42">
        <f t="shared" si="19"/>
        <v>95.495090962405129</v>
      </c>
      <c r="BM129" s="42">
        <f t="shared" si="19"/>
        <v>91.439854117407094</v>
      </c>
      <c r="BN129" s="42">
        <f t="shared" si="19"/>
        <v>65.184561452495473</v>
      </c>
      <c r="BO129" s="42">
        <f t="shared" si="19"/>
        <v>94.625105085766108</v>
      </c>
      <c r="BP129" s="42">
        <f t="shared" si="19"/>
        <v>113.29990233296485</v>
      </c>
      <c r="BQ129" s="42">
        <f t="shared" si="20"/>
        <v>65.6882158799433</v>
      </c>
      <c r="BR129" s="42">
        <f t="shared" si="20"/>
        <v>65.6882158799433</v>
      </c>
      <c r="BS129" s="42">
        <f t="shared" si="20"/>
        <v>113.60962096885737</v>
      </c>
      <c r="BU129" s="42">
        <f t="shared" si="16"/>
        <v>0.43226459797028838</v>
      </c>
      <c r="CC129" s="119"/>
      <c r="CD129" s="118">
        <f t="shared" si="17"/>
        <v>0</v>
      </c>
    </row>
    <row r="130" spans="1:82" s="1" customFormat="1">
      <c r="A130" s="38" t="s">
        <v>208</v>
      </c>
      <c r="B130" s="65" t="s">
        <v>326</v>
      </c>
      <c r="C130" s="38" t="s">
        <v>210</v>
      </c>
      <c r="D130" s="38">
        <v>48</v>
      </c>
      <c r="E130" s="38">
        <v>1200</v>
      </c>
      <c r="F130" s="38">
        <v>1</v>
      </c>
      <c r="G130" s="38">
        <f t="shared" si="11"/>
        <v>1473</v>
      </c>
      <c r="H130" s="75">
        <f t="shared" si="12"/>
        <v>6.7888662593346908E-4</v>
      </c>
      <c r="I130" s="75">
        <f t="shared" si="13"/>
        <v>6.9444444444444458E-7</v>
      </c>
      <c r="J130" s="76">
        <v>0.8</v>
      </c>
      <c r="K130" s="13">
        <v>0.1</v>
      </c>
      <c r="L130" s="40">
        <v>0.53719503725568674</v>
      </c>
      <c r="M130" s="40">
        <v>7.9872107314266656E-3</v>
      </c>
      <c r="N130" s="40">
        <v>0.17233998144371251</v>
      </c>
      <c r="O130" s="40">
        <v>2.5449175870457586E-3</v>
      </c>
      <c r="P130" s="13">
        <v>-1.96</v>
      </c>
      <c r="Q130" s="77">
        <v>6.4518641292410441</v>
      </c>
      <c r="R130" s="13">
        <v>0</v>
      </c>
      <c r="S130" s="78">
        <v>3560</v>
      </c>
      <c r="T130" s="78">
        <v>380</v>
      </c>
      <c r="U130" s="13">
        <f t="shared" si="14"/>
        <v>3.5514499979728753</v>
      </c>
      <c r="V130" s="40">
        <f t="shared" si="15"/>
        <v>4.6325842696629212E-2</v>
      </c>
      <c r="X130" s="13">
        <v>67.262104907987194</v>
      </c>
      <c r="Y130" s="40">
        <v>0.41202118021498146</v>
      </c>
      <c r="Z130" s="13">
        <v>14.520964851129694</v>
      </c>
      <c r="AA130" s="13">
        <v>1.6565678321027537</v>
      </c>
      <c r="AB130" s="40">
        <v>6.0010799917906796E-2</v>
      </c>
      <c r="AC130" s="40">
        <v>2.3001423820301508</v>
      </c>
      <c r="AD130" s="40"/>
      <c r="AE130" s="13">
        <v>2.6197674425442772</v>
      </c>
      <c r="AF130" s="13">
        <v>2.4219033597492752</v>
      </c>
      <c r="AG130" s="13">
        <v>3.1679486725799815</v>
      </c>
      <c r="AH130" s="40">
        <v>9.75821792416183E-2</v>
      </c>
      <c r="AI130" s="13">
        <v>5.4809863925021549</v>
      </c>
      <c r="AJ130" s="13">
        <v>99.999999999999972</v>
      </c>
      <c r="AL130" s="13">
        <v>1.1925207249108147</v>
      </c>
      <c r="AM130" s="40">
        <v>7.32312106561403E-2</v>
      </c>
      <c r="AN130" s="14">
        <v>1.2561393546152722</v>
      </c>
      <c r="AO130" s="14">
        <v>1.2561393546152722</v>
      </c>
      <c r="AP130" s="14"/>
      <c r="AQ130" s="13">
        <v>8.0331367701133747</v>
      </c>
      <c r="AR130" s="40">
        <v>-1.7999999999999999E-2</v>
      </c>
      <c r="AS130" s="40">
        <v>0.53719503725568674</v>
      </c>
      <c r="AT130" s="40">
        <v>0.17233998144371251</v>
      </c>
      <c r="AW130" s="42">
        <f>(12900/((LN(497700/S130))+(0.85*(AN130-1))+3.8))-273</f>
        <v>1167.0607543670678</v>
      </c>
      <c r="AX130" s="42">
        <f>(12900/((LN(497700/S130))+(0.85*(AO130-1))+3.8))-273</f>
        <v>1167.0607543670678</v>
      </c>
      <c r="AY130" s="42">
        <f>(10108/((LN(497700/S130))+(1.16*(AN130-1))+1.48))-273</f>
        <v>1231.7581368523263</v>
      </c>
      <c r="AZ130" s="42">
        <f>(10108/((LN(497700/S130))+(1.16*(AO130-1))+1.48))-273</f>
        <v>1231.7581368523263</v>
      </c>
      <c r="BA130" s="42">
        <f>((LN(S130))-4.29+(1.35*(LN(AQ130))))/0.0056</f>
        <v>1196.4896760718007</v>
      </c>
      <c r="BB130" s="42">
        <f>(4338.8/((4.322*AR130)+6.456-LOG(S130)))-273</f>
        <v>1261.9054063029735</v>
      </c>
      <c r="BC130" s="42">
        <f>((LN(S130))-3.313+(1.35*(LN(AQ130))))/0.0065</f>
        <v>1181.1295670772438</v>
      </c>
      <c r="BD130" s="42">
        <f>(12288/(18.99-(1.069*(LN(AQ130)))-(LN(S130))))-273</f>
        <v>1158.3099783101293</v>
      </c>
      <c r="BE130" s="42">
        <f>(11113/(14.297+(0.964*AN130)-(LN(S130))))-273</f>
        <v>1243.0149771818355</v>
      </c>
      <c r="BF130" s="42">
        <f>(11113/(14.297+(0.964*AO130)-(LN(S130))))-273</f>
        <v>1243.0149771818355</v>
      </c>
      <c r="BG130" s="42">
        <f>(5790/(0.96-(1.28*J130)+(12.39*AS130)+(0.83*AT130)+(2.06*J130*AS130)-LOG(S130)))-273</f>
        <v>1150.0463293204944</v>
      </c>
      <c r="BI130" s="42">
        <f t="shared" si="19"/>
        <v>32.93924563293217</v>
      </c>
      <c r="BJ130" s="42">
        <f t="shared" si="19"/>
        <v>32.93924563293217</v>
      </c>
      <c r="BK130" s="42">
        <f t="shared" si="19"/>
        <v>-31.758136852326288</v>
      </c>
      <c r="BL130" s="42">
        <f t="shared" si="19"/>
        <v>-31.758136852326288</v>
      </c>
      <c r="BM130" s="42">
        <f t="shared" si="19"/>
        <v>3.510323928199341</v>
      </c>
      <c r="BN130" s="42">
        <f t="shared" si="19"/>
        <v>-61.905406302973461</v>
      </c>
      <c r="BO130" s="42">
        <f t="shared" si="19"/>
        <v>18.870432922756208</v>
      </c>
      <c r="BP130" s="42">
        <f t="shared" si="19"/>
        <v>41.690021689870719</v>
      </c>
      <c r="BQ130" s="42">
        <f t="shared" si="20"/>
        <v>-43.014977181835548</v>
      </c>
      <c r="BR130" s="42">
        <f t="shared" si="20"/>
        <v>-43.014977181835548</v>
      </c>
      <c r="BS130" s="42">
        <f t="shared" si="20"/>
        <v>49.953670679505649</v>
      </c>
      <c r="BU130" s="42">
        <f t="shared" si="16"/>
        <v>-17.014425046573479</v>
      </c>
      <c r="CC130" s="119"/>
      <c r="CD130" s="118">
        <f t="shared" si="17"/>
        <v>0</v>
      </c>
    </row>
    <row r="131" spans="1:82" s="1" customFormat="1">
      <c r="A131" s="38" t="s">
        <v>208</v>
      </c>
      <c r="B131" s="38" t="s">
        <v>327</v>
      </c>
      <c r="C131" s="38" t="s">
        <v>210</v>
      </c>
      <c r="D131" s="38">
        <v>48</v>
      </c>
      <c r="E131" s="38">
        <v>1200</v>
      </c>
      <c r="F131" s="38">
        <v>1</v>
      </c>
      <c r="G131" s="38">
        <f t="shared" si="11"/>
        <v>1473</v>
      </c>
      <c r="H131" s="75">
        <f t="shared" si="12"/>
        <v>6.7888662593346908E-4</v>
      </c>
      <c r="I131" s="75">
        <f t="shared" si="13"/>
        <v>6.9444444444444458E-7</v>
      </c>
      <c r="J131" s="76">
        <v>1</v>
      </c>
      <c r="K131" s="13">
        <v>0.1</v>
      </c>
      <c r="L131" s="40">
        <v>0.57455913333504527</v>
      </c>
      <c r="M131" s="40">
        <v>0.01</v>
      </c>
      <c r="N131" s="40">
        <v>0</v>
      </c>
      <c r="O131" s="40">
        <v>0</v>
      </c>
      <c r="P131" s="83">
        <v>7</v>
      </c>
      <c r="Q131" s="77"/>
      <c r="R131" s="13">
        <v>0</v>
      </c>
      <c r="S131" s="81">
        <v>10550</v>
      </c>
      <c r="T131" s="78">
        <v>790</v>
      </c>
      <c r="U131" s="13">
        <f t="shared" si="14"/>
        <v>4.0232524596337118</v>
      </c>
      <c r="V131" s="40">
        <f t="shared" si="15"/>
        <v>3.2498578199052129E-2</v>
      </c>
      <c r="X131" s="13">
        <v>57.86363175459195</v>
      </c>
      <c r="Y131" s="40">
        <v>3.9815642421125216E-2</v>
      </c>
      <c r="Z131" s="13">
        <v>15.009030697765986</v>
      </c>
      <c r="AA131" s="13">
        <v>13.937996960753946</v>
      </c>
      <c r="AB131" s="13"/>
      <c r="AC131" s="40">
        <v>0.11661550434374647</v>
      </c>
      <c r="AD131" s="13"/>
      <c r="AE131" s="13">
        <v>12.636948548920449</v>
      </c>
      <c r="AF131" s="13">
        <v>0.25009133372673731</v>
      </c>
      <c r="AG131" s="13">
        <v>0.11761540151460279</v>
      </c>
      <c r="AH131" s="40">
        <v>2.8095104868676668E-2</v>
      </c>
      <c r="AI131" s="13">
        <v>0</v>
      </c>
      <c r="AJ131" s="13">
        <v>99.99984094890722</v>
      </c>
      <c r="AL131" s="13">
        <v>0.63825996299889809</v>
      </c>
      <c r="AM131" s="40">
        <v>0.69499999999999995</v>
      </c>
      <c r="AN131" s="14">
        <v>2.9962374364698428</v>
      </c>
      <c r="AO131" s="14">
        <v>2.9962374364698428</v>
      </c>
      <c r="AP131" s="14"/>
      <c r="AQ131" s="13">
        <v>2.429882220756959</v>
      </c>
      <c r="AR131" s="40">
        <v>0.153</v>
      </c>
      <c r="AS131" s="40">
        <v>0.57455913333504527</v>
      </c>
      <c r="AT131" s="40">
        <v>0</v>
      </c>
      <c r="AW131" s="42">
        <f>(12900/((LN(497700/S131))+(0.85*(AN131-1))+3.8))-273</f>
        <v>1106.5797782050697</v>
      </c>
      <c r="AX131" s="42">
        <f>(12900/((LN(497700/S131))+(0.85*(AO131-1))+3.8))-273</f>
        <v>1106.5797782050697</v>
      </c>
      <c r="AY131" s="42">
        <f>(10108/((LN(497700/S131))+(1.16*(AN131-1))+1.48))-273</f>
        <v>1048.3923369127735</v>
      </c>
      <c r="AZ131" s="42">
        <f>(10108/((LN(497700/S131))+(1.16*(AO131-1))+1.48))-273</f>
        <v>1048.3923369127735</v>
      </c>
      <c r="BA131" s="42">
        <f>((LN(S131))-4.29+(1.35*(LN(AQ131))))/0.0056</f>
        <v>1102.2265896127587</v>
      </c>
      <c r="BB131" s="42">
        <f>(4338.8/((4.322*AR131)+6.456-LOG(S131)))-273</f>
        <v>1129.3209476602178</v>
      </c>
      <c r="BC131" s="42">
        <f>((LN(S131))-3.313+(1.35*(LN(AQ131))))/0.0065</f>
        <v>1099.9182925894538</v>
      </c>
      <c r="BD131" s="42">
        <f>(12288/(18.99-(1.069*(LN(AQ131)))-(LN(S131))))-273</f>
        <v>1127.0204067123916</v>
      </c>
      <c r="BE131" s="42">
        <f>(11113/(14.297+(0.964*AN131)-(LN(S131))))-273</f>
        <v>1129.8923277243355</v>
      </c>
      <c r="BF131" s="42">
        <f>(11113/(14.297+(0.964*AO131)-(LN(S131))))-273</f>
        <v>1129.8923277243355</v>
      </c>
      <c r="BG131" s="42">
        <f>(5790/(0.96-(1.28*J131)+(12.39*AS131)+(0.83*AT131)+(2.06*J131*AS131)-LOG(S131)))-273</f>
        <v>1189.4436081626293</v>
      </c>
      <c r="BI131" s="42">
        <f t="shared" si="19"/>
        <v>93.420221794930285</v>
      </c>
      <c r="BJ131" s="42">
        <f t="shared" si="19"/>
        <v>93.420221794930285</v>
      </c>
      <c r="BK131" s="42">
        <f t="shared" si="19"/>
        <v>151.60766308722646</v>
      </c>
      <c r="BL131" s="42">
        <f t="shared" si="19"/>
        <v>151.60766308722646</v>
      </c>
      <c r="BM131" s="42">
        <f t="shared" si="19"/>
        <v>97.773410387241256</v>
      </c>
      <c r="BN131" s="42">
        <f t="shared" si="19"/>
        <v>70.679052339782174</v>
      </c>
      <c r="BO131" s="42">
        <f t="shared" si="19"/>
        <v>100.08170741054619</v>
      </c>
      <c r="BP131" s="42">
        <f t="shared" si="19"/>
        <v>72.979593287608395</v>
      </c>
      <c r="BQ131" s="42">
        <f t="shared" si="20"/>
        <v>70.107672275664527</v>
      </c>
      <c r="BR131" s="42">
        <f t="shared" si="20"/>
        <v>70.107672275664527</v>
      </c>
      <c r="BS131" s="42">
        <f t="shared" si="20"/>
        <v>10.556391837370711</v>
      </c>
      <c r="BU131" s="42">
        <f t="shared" si="16"/>
        <v>82.863829957559574</v>
      </c>
      <c r="CC131" s="119"/>
      <c r="CD131" s="118">
        <f t="shared" si="17"/>
        <v>0</v>
      </c>
    </row>
    <row r="132" spans="1:82" s="1" customFormat="1">
      <c r="A132" s="38" t="s">
        <v>208</v>
      </c>
      <c r="B132" s="38" t="s">
        <v>328</v>
      </c>
      <c r="C132" s="38" t="s">
        <v>210</v>
      </c>
      <c r="D132" s="38">
        <v>48</v>
      </c>
      <c r="E132" s="38">
        <v>1200</v>
      </c>
      <c r="F132" s="38">
        <v>1</v>
      </c>
      <c r="G132" s="38">
        <f t="shared" si="11"/>
        <v>1473</v>
      </c>
      <c r="H132" s="75">
        <f t="shared" si="12"/>
        <v>6.7888662593346908E-4</v>
      </c>
      <c r="I132" s="75">
        <f t="shared" si="13"/>
        <v>6.9444444444444458E-7</v>
      </c>
      <c r="J132" s="76">
        <v>1</v>
      </c>
      <c r="K132" s="13">
        <v>0.1</v>
      </c>
      <c r="L132" s="40">
        <v>0.56829954323666476</v>
      </c>
      <c r="M132" s="40">
        <v>0.01</v>
      </c>
      <c r="N132" s="40">
        <v>4.3999999999999997E-2</v>
      </c>
      <c r="O132" s="40">
        <v>1E-3</v>
      </c>
      <c r="P132" s="83">
        <v>6</v>
      </c>
      <c r="Q132" s="77"/>
      <c r="R132" s="13">
        <v>0</v>
      </c>
      <c r="S132" s="81">
        <v>8860</v>
      </c>
      <c r="T132" s="78">
        <v>530</v>
      </c>
      <c r="U132" s="13">
        <f t="shared" si="14"/>
        <v>3.9474337218870508</v>
      </c>
      <c r="V132" s="40">
        <f t="shared" si="15"/>
        <v>2.5961625282167042E-2</v>
      </c>
      <c r="X132" s="13">
        <v>58.927200068510331</v>
      </c>
      <c r="Y132" s="40">
        <v>2.9878692230599108E-2</v>
      </c>
      <c r="Z132" s="13">
        <v>15.465234702199766</v>
      </c>
      <c r="AA132" s="13">
        <v>11.799961703912404</v>
      </c>
      <c r="AB132" s="13"/>
      <c r="AC132" s="40">
        <v>5.9055385833307834E-2</v>
      </c>
      <c r="AD132" s="13"/>
      <c r="AE132" s="13">
        <v>11.196906967540251</v>
      </c>
      <c r="AF132" s="13">
        <v>0.59320768449399663</v>
      </c>
      <c r="AG132" s="13">
        <v>0.53528636569732446</v>
      </c>
      <c r="AH132" s="40">
        <v>2.2406779620132631E-2</v>
      </c>
      <c r="AI132" s="13">
        <v>1.3706343781969224</v>
      </c>
      <c r="AJ132" s="13">
        <v>99.99977272823503</v>
      </c>
      <c r="AL132" s="13">
        <v>0.70573076890895858</v>
      </c>
      <c r="AM132" s="40">
        <v>0.61199999999999999</v>
      </c>
      <c r="AN132" s="14">
        <v>2.6129920368970265</v>
      </c>
      <c r="AO132" s="14">
        <v>2.6129920368970265</v>
      </c>
      <c r="AP132" s="14"/>
      <c r="AQ132" s="13">
        <v>2.823461905404089</v>
      </c>
      <c r="AR132" s="40">
        <v>1.3</v>
      </c>
      <c r="AS132" s="40">
        <v>0.56829954323666476</v>
      </c>
      <c r="AT132" s="40">
        <v>4.3999999999999997E-2</v>
      </c>
      <c r="AW132" s="42">
        <f>(12900/((LN(497700/S132))+(0.85*(AN132-1))+3.8))-273</f>
        <v>1129.2510440740207</v>
      </c>
      <c r="AX132" s="42">
        <f>(12900/((LN(497700/S132))+(0.85*(AO132-1))+3.8))-273</f>
        <v>1129.2510440740207</v>
      </c>
      <c r="AY132" s="42">
        <f>(10108/((LN(497700/S132))+(1.16*(AN132-1))+1.48))-273</f>
        <v>1096.7365095894011</v>
      </c>
      <c r="AZ132" s="42">
        <f>(10108/((LN(497700/S132))+(1.16*(AO132-1))+1.48))-273</f>
        <v>1096.7365095894011</v>
      </c>
      <c r="BA132" s="42">
        <f>((LN(S132))-4.29+(1.35*(LN(AQ132))))/0.0056</f>
        <v>1107.2416280329232</v>
      </c>
      <c r="BB132" s="42">
        <f>(4338.8/((4.322*AR132)+6.456-LOG(S132)))-273</f>
        <v>260.86381569240257</v>
      </c>
      <c r="BC132" s="42">
        <f>((LN(S132))-3.313+(1.35*(LN(AQ132))))/0.0065</f>
        <v>1104.2389410745184</v>
      </c>
      <c r="BD132" s="42">
        <f>(12288/(18.99-(1.069*(LN(AQ132)))-(LN(S132))))-273</f>
        <v>1124.7749603646878</v>
      </c>
      <c r="BE132" s="42">
        <f>(11113/(14.297+(0.964*AN132)-(LN(S132))))-273</f>
        <v>1165.2740086582455</v>
      </c>
      <c r="BF132" s="42">
        <f>(11113/(14.297+(0.964*AO132)-(LN(S132))))-273</f>
        <v>1165.2740086582455</v>
      </c>
      <c r="BG132" s="42">
        <f>(5790/(0.96-(1.28*J132)+(12.39*AS132)+(0.83*AT132)+(2.06*J132*AS132)-LOG(S132)))-273</f>
        <v>1181.4030777297528</v>
      </c>
      <c r="BI132" s="42">
        <f t="shared" si="19"/>
        <v>70.748955925979317</v>
      </c>
      <c r="BJ132" s="42">
        <f t="shared" si="19"/>
        <v>70.748955925979317</v>
      </c>
      <c r="BK132" s="42">
        <f t="shared" si="19"/>
        <v>103.26349041059893</v>
      </c>
      <c r="BL132" s="42">
        <f t="shared" si="19"/>
        <v>103.26349041059893</v>
      </c>
      <c r="BM132" s="42">
        <f t="shared" si="19"/>
        <v>92.758371967076755</v>
      </c>
      <c r="BN132" s="42">
        <f t="shared" si="19"/>
        <v>939.13618430759743</v>
      </c>
      <c r="BO132" s="42">
        <f t="shared" si="19"/>
        <v>95.76105892548162</v>
      </c>
      <c r="BP132" s="42">
        <f t="shared" si="19"/>
        <v>75.225039635312214</v>
      </c>
      <c r="BQ132" s="42">
        <f t="shared" si="20"/>
        <v>34.725991341754479</v>
      </c>
      <c r="BR132" s="42">
        <f t="shared" si="20"/>
        <v>34.725991341754479</v>
      </c>
      <c r="BS132" s="42">
        <f t="shared" si="20"/>
        <v>18.596922270247205</v>
      </c>
      <c r="BU132" s="42">
        <f t="shared" si="16"/>
        <v>52.152033655732112</v>
      </c>
      <c r="CC132" s="119"/>
      <c r="CD132" s="118">
        <f t="shared" si="17"/>
        <v>0</v>
      </c>
    </row>
    <row r="133" spans="1:82" s="1" customFormat="1">
      <c r="A133" s="38" t="s">
        <v>208</v>
      </c>
      <c r="B133" s="38" t="s">
        <v>329</v>
      </c>
      <c r="C133" s="38" t="s">
        <v>210</v>
      </c>
      <c r="D133" s="38">
        <v>48</v>
      </c>
      <c r="E133" s="38">
        <v>1200</v>
      </c>
      <c r="F133" s="38">
        <v>1</v>
      </c>
      <c r="G133" s="38">
        <f t="shared" si="11"/>
        <v>1473</v>
      </c>
      <c r="H133" s="75">
        <f t="shared" si="12"/>
        <v>6.7888662593346908E-4</v>
      </c>
      <c r="I133" s="75">
        <f t="shared" si="13"/>
        <v>6.9444444444444458E-7</v>
      </c>
      <c r="J133" s="76">
        <v>1</v>
      </c>
      <c r="K133" s="13">
        <v>0.1</v>
      </c>
      <c r="L133" s="80">
        <v>0.56200000000000006</v>
      </c>
      <c r="M133" s="40">
        <v>0.01</v>
      </c>
      <c r="N133" s="40">
        <v>0.10299999999999999</v>
      </c>
      <c r="O133" s="40">
        <v>2E-3</v>
      </c>
      <c r="P133" s="83">
        <v>8</v>
      </c>
      <c r="Q133" s="77"/>
      <c r="R133" s="13">
        <v>0</v>
      </c>
      <c r="S133" s="81">
        <v>5920</v>
      </c>
      <c r="T133" s="78">
        <v>550</v>
      </c>
      <c r="U133" s="13">
        <f t="shared" si="14"/>
        <v>3.77232170672292</v>
      </c>
      <c r="V133" s="40">
        <f t="shared" si="15"/>
        <v>4.0320945945945944E-2</v>
      </c>
      <c r="X133" s="13">
        <v>58.126062185615901</v>
      </c>
      <c r="Y133" s="40">
        <v>2.8275214502868549E-2</v>
      </c>
      <c r="Z133" s="13">
        <v>15.45020419664346</v>
      </c>
      <c r="AA133" s="13">
        <v>9.6542602149704955</v>
      </c>
      <c r="AB133" s="13"/>
      <c r="AC133" s="40">
        <v>7.5025353648108098E-2</v>
      </c>
      <c r="AD133" s="13"/>
      <c r="AE133" s="13">
        <v>8.8773047293120992</v>
      </c>
      <c r="AF133" s="13">
        <v>1.3203753823124782</v>
      </c>
      <c r="AG133" s="13">
        <v>1.1769284703362468</v>
      </c>
      <c r="AH133" s="40">
        <v>2.072364862665688E-2</v>
      </c>
      <c r="AI133" s="13">
        <v>3.2708779638893666</v>
      </c>
      <c r="AJ133" s="13">
        <v>100.00003735985769</v>
      </c>
      <c r="AL133" s="13">
        <v>0.66528380140892351</v>
      </c>
      <c r="AM133" s="40">
        <v>0.51</v>
      </c>
      <c r="AN133" s="14">
        <v>2.2770495043594425</v>
      </c>
      <c r="AO133" s="14">
        <v>2.2770495043594425</v>
      </c>
      <c r="AP133" s="14"/>
      <c r="AQ133" s="13">
        <v>3.0362173607468699</v>
      </c>
      <c r="AR133" s="40">
        <v>9.4E-2</v>
      </c>
      <c r="AS133" s="80">
        <v>0.56200000000000006</v>
      </c>
      <c r="AT133" s="40">
        <v>0.10299999999999999</v>
      </c>
      <c r="AW133" s="42">
        <f>(12900/((LN(497700/S133))+(0.85*(AN133-1))+3.8))-273</f>
        <v>1111.5430937802778</v>
      </c>
      <c r="AX133" s="42">
        <f>(12900/((LN(497700/S133))+(0.85*(AO133-1))+3.8))-273</f>
        <v>1111.5430937802778</v>
      </c>
      <c r="AY133" s="42">
        <f>(10108/((LN(497700/S133))+(1.16*(AN133-1))+1.48))-273</f>
        <v>1094.2321673855606</v>
      </c>
      <c r="AZ133" s="42">
        <f>(10108/((LN(497700/S133))+(1.16*(AO133-1))+1.48))-273</f>
        <v>1094.2321673855606</v>
      </c>
      <c r="BA133" s="42">
        <f>((LN(S133))-4.29+(1.35*(LN(AQ133))))/0.0056</f>
        <v>1052.7533102311447</v>
      </c>
      <c r="BB133" s="42">
        <f>(4338.8/((4.322*AR133)+6.456-LOG(S133)))-273</f>
        <v>1131.1668003874697</v>
      </c>
      <c r="BC133" s="42">
        <f>((LN(S133))-3.313+(1.35*(LN(AQ133))))/0.0065</f>
        <v>1057.2951595837555</v>
      </c>
      <c r="BD133" s="42">
        <f>(12288/(18.99-(1.069*(LN(AQ133)))-(LN(S133))))-273</f>
        <v>1074.8615194070826</v>
      </c>
      <c r="BE133" s="42">
        <f>(11113/(14.297+(0.964*AN133)-(LN(S133))))-273</f>
        <v>1150.6513946326306</v>
      </c>
      <c r="BF133" s="42">
        <f>(11113/(14.297+(0.964*AO133)-(LN(S133))))-273</f>
        <v>1150.6513946326306</v>
      </c>
      <c r="BG133" s="42">
        <f>(5790/(0.96-(1.28*J133)+(12.39*AS133)+(0.83*AT133)+(2.06*J133*AS133)-LOG(S133)))-273</f>
        <v>1134.366039465511</v>
      </c>
      <c r="BI133" s="42">
        <f t="shared" si="19"/>
        <v>88.456906219722214</v>
      </c>
      <c r="BJ133" s="42">
        <f t="shared" si="19"/>
        <v>88.456906219722214</v>
      </c>
      <c r="BK133" s="42">
        <f t="shared" si="19"/>
        <v>105.76783261443938</v>
      </c>
      <c r="BL133" s="42">
        <f t="shared" si="19"/>
        <v>105.76783261443938</v>
      </c>
      <c r="BM133" s="42">
        <f t="shared" si="19"/>
        <v>147.24668976885528</v>
      </c>
      <c r="BN133" s="42">
        <f t="shared" si="19"/>
        <v>68.833199612530279</v>
      </c>
      <c r="BO133" s="42">
        <f t="shared" si="19"/>
        <v>142.70484041624445</v>
      </c>
      <c r="BP133" s="42">
        <f t="shared" si="19"/>
        <v>125.1384805929174</v>
      </c>
      <c r="BQ133" s="42">
        <f t="shared" si="20"/>
        <v>49.348605367369373</v>
      </c>
      <c r="BR133" s="42">
        <f t="shared" si="20"/>
        <v>49.348605367369373</v>
      </c>
      <c r="BS133" s="42">
        <f t="shared" si="20"/>
        <v>65.633960534489006</v>
      </c>
      <c r="BU133" s="42">
        <f t="shared" si="16"/>
        <v>22.822945685233208</v>
      </c>
      <c r="CC133" s="119"/>
      <c r="CD133" s="118">
        <f t="shared" si="17"/>
        <v>0</v>
      </c>
    </row>
    <row r="134" spans="1:82" s="1" customFormat="1">
      <c r="A134" s="38" t="s">
        <v>208</v>
      </c>
      <c r="B134" s="38" t="s">
        <v>330</v>
      </c>
      <c r="C134" s="38" t="s">
        <v>210</v>
      </c>
      <c r="D134" s="38">
        <v>48</v>
      </c>
      <c r="E134" s="38">
        <v>1200</v>
      </c>
      <c r="F134" s="38">
        <v>1</v>
      </c>
      <c r="G134" s="38">
        <f t="shared" si="11"/>
        <v>1473</v>
      </c>
      <c r="H134" s="75">
        <f t="shared" si="12"/>
        <v>6.7888662593346908E-4</v>
      </c>
      <c r="I134" s="75">
        <f t="shared" si="13"/>
        <v>6.9444444444444458E-7</v>
      </c>
      <c r="J134" s="76">
        <v>1</v>
      </c>
      <c r="K134" s="13">
        <v>0.1</v>
      </c>
      <c r="L134" s="40">
        <v>0.55631989545959626</v>
      </c>
      <c r="M134" s="40">
        <v>8.9999999999999993E-3</v>
      </c>
      <c r="N134" s="40">
        <v>0.19203125284714295</v>
      </c>
      <c r="O134" s="40">
        <v>3.0000000000000001E-3</v>
      </c>
      <c r="P134" s="83">
        <v>8</v>
      </c>
      <c r="Q134" s="77"/>
      <c r="R134" s="13">
        <v>0</v>
      </c>
      <c r="S134" s="78">
        <v>5050</v>
      </c>
      <c r="T134" s="78">
        <v>750</v>
      </c>
      <c r="U134" s="13">
        <f t="shared" si="14"/>
        <v>3.7032913781186614</v>
      </c>
      <c r="V134" s="40">
        <f t="shared" si="15"/>
        <v>6.4455445544554457E-2</v>
      </c>
      <c r="X134" s="13">
        <v>59.931254479787846</v>
      </c>
      <c r="Y134" s="40">
        <v>2.9093148970704683E-2</v>
      </c>
      <c r="Z134" s="13">
        <v>15.238808085207298</v>
      </c>
      <c r="AA134" s="13">
        <v>7.2973237036543024</v>
      </c>
      <c r="AB134" s="13"/>
      <c r="AC134" s="40">
        <v>5.8098257182060138E-2</v>
      </c>
      <c r="AD134" s="13"/>
      <c r="AE134" s="13">
        <v>7.1964745929104259</v>
      </c>
      <c r="AF134" s="13">
        <v>1.9119769695635507</v>
      </c>
      <c r="AG134" s="13">
        <v>1.8546217066901438</v>
      </c>
      <c r="AH134" s="40">
        <v>2.4548592008881893E-2</v>
      </c>
      <c r="AI134" s="13">
        <v>6.4576046208353439</v>
      </c>
      <c r="AJ134" s="13">
        <v>99.999804156810555</v>
      </c>
      <c r="AL134" s="13">
        <v>0.83556605611892498</v>
      </c>
      <c r="AM134" s="40">
        <v>0.36199999999999999</v>
      </c>
      <c r="AN134" s="14">
        <v>2.0497591868259986</v>
      </c>
      <c r="AO134" s="14">
        <v>2.0497591868259986</v>
      </c>
      <c r="AP134" s="14"/>
      <c r="AQ134" s="13">
        <v>4.0080166521531178</v>
      </c>
      <c r="AR134" s="40">
        <v>5.8000000000000003E-2</v>
      </c>
      <c r="AS134" s="40">
        <v>0.55631989545959626</v>
      </c>
      <c r="AT134" s="40">
        <v>0.19203125284714295</v>
      </c>
      <c r="AW134" s="42">
        <f>(12900/((LN(497700/S134))+(0.85*(AN134-1))+3.8))-273</f>
        <v>1116.6512593230532</v>
      </c>
      <c r="AX134" s="42">
        <f>(12900/((LN(497700/S134))+(0.85*(AO134-1))+3.8))-273</f>
        <v>1116.6512593230532</v>
      </c>
      <c r="AY134" s="42">
        <f>(10108/((LN(497700/S134))+(1.16*(AN134-1))+1.48))-273</f>
        <v>1113.8746529952211</v>
      </c>
      <c r="AZ134" s="42">
        <f>(10108/((LN(497700/S134))+(1.16*(AO134-1))+1.48))-273</f>
        <v>1113.8746529952211</v>
      </c>
      <c r="BA134" s="42">
        <f>((LN(S134))-4.29+(1.35*(LN(AQ134))))/0.0056</f>
        <v>1091.3113968300222</v>
      </c>
      <c r="BB134" s="42">
        <f>(4338.8/((4.322*AR134)+6.456-LOG(S134)))-273</f>
        <v>1171.6368168730078</v>
      </c>
      <c r="BC134" s="42">
        <f>((LN(S134))-3.313+(1.35*(LN(AQ134))))/0.0065</f>
        <v>1090.5144341920191</v>
      </c>
      <c r="BD134" s="42">
        <f>(12288/(18.99-(1.069*(LN(AQ134)))-(LN(S134))))-273</f>
        <v>1095.5619992667298</v>
      </c>
      <c r="BE134" s="42">
        <f>(11113/(14.297+(0.964*AN134)-(LN(S134))))-273</f>
        <v>1161.7084985470922</v>
      </c>
      <c r="BF134" s="42">
        <f>(11113/(14.297+(0.964*AO134)-(LN(S134))))-273</f>
        <v>1161.7084985470922</v>
      </c>
      <c r="BG134" s="42">
        <f>(5790/(0.96-(1.28*J134)+(12.39*AS134)+(0.83*AT134)+(2.06*J134*AS134)-LOG(S134)))-273</f>
        <v>1113.8539013068637</v>
      </c>
      <c r="BI134" s="42">
        <f t="shared" si="19"/>
        <v>83.348740676946818</v>
      </c>
      <c r="BJ134" s="42">
        <f t="shared" si="19"/>
        <v>83.348740676946818</v>
      </c>
      <c r="BK134" s="42">
        <f t="shared" si="19"/>
        <v>86.12534700477886</v>
      </c>
      <c r="BL134" s="42">
        <f t="shared" si="19"/>
        <v>86.12534700477886</v>
      </c>
      <c r="BM134" s="42">
        <f t="shared" si="19"/>
        <v>108.6886031699778</v>
      </c>
      <c r="BN134" s="42">
        <f t="shared" si="19"/>
        <v>28.363183126992226</v>
      </c>
      <c r="BO134" s="42">
        <f t="shared" si="19"/>
        <v>109.48556580798095</v>
      </c>
      <c r="BP134" s="42">
        <f t="shared" si="19"/>
        <v>104.4380007332702</v>
      </c>
      <c r="BQ134" s="42">
        <f t="shared" si="20"/>
        <v>38.291501452907823</v>
      </c>
      <c r="BR134" s="42">
        <f t="shared" si="20"/>
        <v>38.291501452907823</v>
      </c>
      <c r="BS134" s="42">
        <f t="shared" si="20"/>
        <v>86.14609869313631</v>
      </c>
      <c r="BU134" s="42">
        <f t="shared" si="16"/>
        <v>-2.7973580161894915</v>
      </c>
      <c r="CC134" s="119"/>
      <c r="CD134" s="118">
        <f t="shared" si="17"/>
        <v>0</v>
      </c>
    </row>
    <row r="135" spans="1:82" s="1" customFormat="1">
      <c r="A135" s="38" t="s">
        <v>208</v>
      </c>
      <c r="B135" s="38" t="s">
        <v>331</v>
      </c>
      <c r="C135" s="38" t="s">
        <v>210</v>
      </c>
      <c r="D135" s="38">
        <v>48</v>
      </c>
      <c r="E135" s="38">
        <v>1200</v>
      </c>
      <c r="F135" s="38">
        <v>1</v>
      </c>
      <c r="G135" s="38">
        <f t="shared" si="11"/>
        <v>1473</v>
      </c>
      <c r="H135" s="75">
        <f t="shared" si="12"/>
        <v>6.7888662593346908E-4</v>
      </c>
      <c r="I135" s="75">
        <f t="shared" si="13"/>
        <v>6.9444444444444458E-7</v>
      </c>
      <c r="J135" s="76">
        <v>1</v>
      </c>
      <c r="K135" s="13">
        <v>0.1</v>
      </c>
      <c r="L135" s="40">
        <v>0.53584441537139049</v>
      </c>
      <c r="M135" s="40">
        <v>8.0000000000000002E-3</v>
      </c>
      <c r="N135" s="40">
        <v>0.28297585314757417</v>
      </c>
      <c r="O135" s="40">
        <v>3.0000000000000001E-3</v>
      </c>
      <c r="P135" s="83">
        <v>7</v>
      </c>
      <c r="Q135" s="77"/>
      <c r="R135" s="13">
        <v>0</v>
      </c>
      <c r="S135" s="78">
        <v>3100</v>
      </c>
      <c r="T135" s="78">
        <v>370</v>
      </c>
      <c r="U135" s="13">
        <f t="shared" si="14"/>
        <v>3.4913616938342726</v>
      </c>
      <c r="V135" s="40">
        <f t="shared" si="15"/>
        <v>5.1799999999999999E-2</v>
      </c>
      <c r="X135" s="13">
        <v>65.959182278626628</v>
      </c>
      <c r="Y135" s="40">
        <v>3.1114533123818549E-2</v>
      </c>
      <c r="Z135" s="13">
        <v>11.464004281383017</v>
      </c>
      <c r="AA135" s="13">
        <v>3.4817161534357846</v>
      </c>
      <c r="AB135" s="13"/>
      <c r="AC135" s="40">
        <v>3.4937657005393599E-2</v>
      </c>
      <c r="AD135" s="13"/>
      <c r="AE135" s="13">
        <v>3.6567184925261849</v>
      </c>
      <c r="AF135" s="13">
        <v>2.5556154670536864</v>
      </c>
      <c r="AG135" s="13">
        <v>2.6187370839496844</v>
      </c>
      <c r="AH135" s="40">
        <v>1.7878210987338404E-2</v>
      </c>
      <c r="AI135" s="13">
        <v>10.180095841908443</v>
      </c>
      <c r="AJ135" s="13">
        <v>99.999999999999957</v>
      </c>
      <c r="AL135" s="13">
        <v>0.83754732173511215</v>
      </c>
      <c r="AM135" s="40">
        <v>0.308</v>
      </c>
      <c r="AN135" s="14">
        <v>1.7548033499171076</v>
      </c>
      <c r="AO135" s="14">
        <v>1.7548033499171076</v>
      </c>
      <c r="AP135" s="14"/>
      <c r="AQ135" s="13">
        <v>6.4902120837677417</v>
      </c>
      <c r="AR135" s="40">
        <v>3.5000000000000003E-2</v>
      </c>
      <c r="AS135" s="40">
        <v>0.53584441537139049</v>
      </c>
      <c r="AT135" s="40">
        <v>0.28297585314757417</v>
      </c>
      <c r="AW135" s="42">
        <f>(12900/((LN(497700/S135))+(0.85*(AN135-1))+3.8))-273</f>
        <v>1082.0166498413487</v>
      </c>
      <c r="AX135" s="42">
        <f>(12900/((LN(497700/S135))+(0.85*(AO135-1))+3.8))-273</f>
        <v>1082.0166498413487</v>
      </c>
      <c r="AY135" s="42">
        <f>(10108/((LN(497700/S135))+(1.16*(AN135-1))+1.48))-273</f>
        <v>1086.6680900643373</v>
      </c>
      <c r="AZ135" s="42">
        <f>(10108/((LN(497700/S135))+(1.16*(AO135-1))+1.48))-273</f>
        <v>1086.6680900643373</v>
      </c>
      <c r="BA135" s="42">
        <f>((LN(S135))-4.29+(1.35*(LN(AQ135))))/0.0056</f>
        <v>1120.3671289744645</v>
      </c>
      <c r="BB135" s="42">
        <f>(4338.8/((4.322*AR135)+6.456-LOG(S135)))-273</f>
        <v>1119.4671632391835</v>
      </c>
      <c r="BC135" s="42">
        <f>((LN(S135))-3.313+(1.35*(LN(AQ135))))/0.0065</f>
        <v>1115.5470649626154</v>
      </c>
      <c r="BD135" s="42">
        <f>(12288/(18.99-(1.069*(LN(AQ135)))-(LN(S135))))-273</f>
        <v>1099.7312824773387</v>
      </c>
      <c r="BE135" s="42">
        <f>(11113/(14.297+(0.964*AN135)-(LN(S135))))-273</f>
        <v>1124.95429781243</v>
      </c>
      <c r="BF135" s="42">
        <f>(11113/(14.297+(0.964*AO135)-(LN(S135))))-273</f>
        <v>1124.95429781243</v>
      </c>
      <c r="BG135" s="42">
        <f>(5790/(0.96-(1.28*J135)+(12.39*AS135)+(0.83*AT135)+(2.06*J135*AS135)-LOG(S135)))-273</f>
        <v>1116.6689054336778</v>
      </c>
      <c r="BI135" s="42">
        <f t="shared" si="19"/>
        <v>117.98335015865132</v>
      </c>
      <c r="BJ135" s="42">
        <f t="shared" si="19"/>
        <v>117.98335015865132</v>
      </c>
      <c r="BK135" s="42">
        <f t="shared" si="19"/>
        <v>113.33190993566268</v>
      </c>
      <c r="BL135" s="42">
        <f t="shared" si="19"/>
        <v>113.33190993566268</v>
      </c>
      <c r="BM135" s="42">
        <f t="shared" si="19"/>
        <v>79.632871025535451</v>
      </c>
      <c r="BN135" s="42">
        <f t="shared" si="19"/>
        <v>80.532836760816508</v>
      </c>
      <c r="BO135" s="42">
        <f t="shared" si="19"/>
        <v>84.452935037384577</v>
      </c>
      <c r="BP135" s="42">
        <f t="shared" si="19"/>
        <v>100.26871752266129</v>
      </c>
      <c r="BQ135" s="42">
        <f t="shared" si="20"/>
        <v>75.045702187569987</v>
      </c>
      <c r="BR135" s="42">
        <f t="shared" si="20"/>
        <v>75.045702187569987</v>
      </c>
      <c r="BS135" s="42">
        <f t="shared" si="20"/>
        <v>83.331094566322236</v>
      </c>
      <c r="BU135" s="42">
        <f t="shared" si="16"/>
        <v>34.652255592329084</v>
      </c>
      <c r="CC135" s="119"/>
      <c r="CD135" s="118">
        <f t="shared" si="17"/>
        <v>0</v>
      </c>
    </row>
    <row r="136" spans="1:82" s="1" customFormat="1">
      <c r="A136" s="38" t="s">
        <v>208</v>
      </c>
      <c r="B136" s="38" t="s">
        <v>332</v>
      </c>
      <c r="C136" s="38" t="s">
        <v>210</v>
      </c>
      <c r="D136" s="38">
        <v>48</v>
      </c>
      <c r="E136" s="38">
        <v>1200</v>
      </c>
      <c r="F136" s="38">
        <v>1</v>
      </c>
      <c r="G136" s="38">
        <f t="shared" si="11"/>
        <v>1473</v>
      </c>
      <c r="H136" s="75">
        <f t="shared" si="12"/>
        <v>6.7888662593346908E-4</v>
      </c>
      <c r="I136" s="75">
        <f t="shared" si="13"/>
        <v>6.9444444444444458E-7</v>
      </c>
      <c r="J136" s="76">
        <v>1</v>
      </c>
      <c r="K136" s="13">
        <v>0.1</v>
      </c>
      <c r="L136" s="40">
        <v>0.52829836567652733</v>
      </c>
      <c r="M136" s="40">
        <v>6.0000000000000001E-3</v>
      </c>
      <c r="N136" s="40">
        <v>0.32731649324909884</v>
      </c>
      <c r="O136" s="40">
        <v>3.0000000000000001E-3</v>
      </c>
      <c r="P136" s="83">
        <v>6</v>
      </c>
      <c r="Q136" s="77"/>
      <c r="R136" s="13">
        <v>0</v>
      </c>
      <c r="S136" s="78">
        <v>3067.7041924649407</v>
      </c>
      <c r="T136" s="78">
        <v>330</v>
      </c>
      <c r="U136" s="13">
        <f t="shared" si="14"/>
        <v>3.4868134798617501</v>
      </c>
      <c r="V136" s="40">
        <f t="shared" si="15"/>
        <v>4.6686378807899609E-2</v>
      </c>
      <c r="X136" s="13">
        <v>66.784657849606617</v>
      </c>
      <c r="Y136" s="40">
        <v>3.1051396413750699E-2</v>
      </c>
      <c r="Z136" s="13">
        <v>11.863130521270785</v>
      </c>
      <c r="AA136" s="13">
        <v>1.528351514392186</v>
      </c>
      <c r="AB136" s="13"/>
      <c r="AC136" s="40">
        <v>5.2674307877468032E-2</v>
      </c>
      <c r="AD136" s="13"/>
      <c r="AE136" s="13">
        <v>1.1792883404645078</v>
      </c>
      <c r="AF136" s="13">
        <v>2.9976105384558833</v>
      </c>
      <c r="AG136" s="13">
        <v>3.5034121676342913</v>
      </c>
      <c r="AH136" s="40">
        <v>1.8704294790176802E-2</v>
      </c>
      <c r="AI136" s="13">
        <v>12.041119069094334</v>
      </c>
      <c r="AJ136" s="13">
        <v>100.00000000000001</v>
      </c>
      <c r="AL136" s="13">
        <v>1.0915856596592775</v>
      </c>
      <c r="AM136" s="40">
        <v>5.6000000000000001E-2</v>
      </c>
      <c r="AN136" s="14">
        <v>1.2986445864195131</v>
      </c>
      <c r="AO136" s="14">
        <v>1.2986445864195131</v>
      </c>
      <c r="AP136" s="14"/>
      <c r="AQ136" s="13">
        <v>10.056151997727296</v>
      </c>
      <c r="AR136" s="40">
        <v>1E-3</v>
      </c>
      <c r="AS136" s="40">
        <v>0.52829836567652733</v>
      </c>
      <c r="AT136" s="40">
        <v>0.32731649324909884</v>
      </c>
      <c r="AW136" s="42">
        <f>(12900/((LN(497700/S136))+(0.85*(AN136-1))+3.8))-273</f>
        <v>1137.9284291045312</v>
      </c>
      <c r="AX136" s="42">
        <f>(12900/((LN(497700/S136))+(0.85*(AO136-1))+3.8))-273</f>
        <v>1137.9284291045312</v>
      </c>
      <c r="AY136" s="42">
        <f>(10108/((LN(497700/S136))+(1.16*(AN136-1))+1.48))-273</f>
        <v>1188.6450322180433</v>
      </c>
      <c r="AZ136" s="42">
        <f>(10108/((LN(497700/S136))+(1.16*(AO136-1))+1.48))-273</f>
        <v>1188.6450322180433</v>
      </c>
      <c r="BA136" s="42">
        <f>((LN(S136))-4.29+(1.35*(LN(AQ136))))/0.0056</f>
        <v>1224.0596307656592</v>
      </c>
      <c r="BB136" s="42">
        <f>(4338.8/((4.322*AR136)+6.456-LOG(S136)))-273</f>
        <v>1186.1516959225903</v>
      </c>
      <c r="BC136" s="42">
        <f>((LN(S136))-3.313+(1.35*(LN(AQ136))))/0.0065</f>
        <v>1204.8821434288755</v>
      </c>
      <c r="BD136" s="42">
        <f>(12288/(18.99-(1.069*(LN(AQ136)))-(LN(S136))))-273</f>
        <v>1173.6910699931314</v>
      </c>
      <c r="BE136" s="42">
        <f>(11113/(14.297+(0.964*AN136)-(LN(S136))))-273</f>
        <v>1204.7515533424978</v>
      </c>
      <c r="BF136" s="42">
        <f>(11113/(14.297+(0.964*AO136)-(LN(S136))))-273</f>
        <v>1204.7515533424978</v>
      </c>
      <c r="BG136" s="42">
        <f>(5790/(0.96-(1.28*J136)+(12.39*AS136)+(0.83*AT136)+(2.06*J136*AS136)-LOG(S136)))-273</f>
        <v>1139.61870305601</v>
      </c>
      <c r="BI136" s="42">
        <f t="shared" si="19"/>
        <v>62.071570895468767</v>
      </c>
      <c r="BJ136" s="42">
        <f t="shared" si="19"/>
        <v>62.071570895468767</v>
      </c>
      <c r="BK136" s="42">
        <f t="shared" si="19"/>
        <v>11.354967781956702</v>
      </c>
      <c r="BL136" s="42">
        <f t="shared" si="19"/>
        <v>11.354967781956702</v>
      </c>
      <c r="BM136" s="42">
        <f t="shared" si="19"/>
        <v>-24.059630765659222</v>
      </c>
      <c r="BN136" s="42">
        <f t="shared" si="19"/>
        <v>13.848304077409693</v>
      </c>
      <c r="BO136" s="42">
        <f t="shared" si="19"/>
        <v>-4.8821434288754517</v>
      </c>
      <c r="BP136" s="42">
        <f t="shared" si="19"/>
        <v>26.30893000686865</v>
      </c>
      <c r="BQ136" s="42">
        <f t="shared" si="20"/>
        <v>-4.7515533424978003</v>
      </c>
      <c r="BR136" s="42">
        <f t="shared" si="20"/>
        <v>-4.7515533424978003</v>
      </c>
      <c r="BS136" s="42">
        <f t="shared" si="20"/>
        <v>60.381296943990037</v>
      </c>
      <c r="BU136" s="42">
        <f t="shared" si="16"/>
        <v>1.6902739514787299</v>
      </c>
      <c r="CC136" s="119"/>
      <c r="CD136" s="118">
        <f t="shared" si="17"/>
        <v>0</v>
      </c>
    </row>
    <row r="137" spans="1:82" s="1" customFormat="1">
      <c r="A137" s="38" t="s">
        <v>208</v>
      </c>
      <c r="B137" s="38" t="s">
        <v>333</v>
      </c>
      <c r="C137" s="38" t="s">
        <v>210</v>
      </c>
      <c r="D137" s="38">
        <v>48</v>
      </c>
      <c r="E137" s="38">
        <v>1200</v>
      </c>
      <c r="F137" s="38">
        <v>1</v>
      </c>
      <c r="G137" s="38">
        <f t="shared" si="11"/>
        <v>1473</v>
      </c>
      <c r="H137" s="75">
        <f t="shared" si="12"/>
        <v>6.7888662593346908E-4</v>
      </c>
      <c r="I137" s="75">
        <f t="shared" si="13"/>
        <v>6.9444444444444458E-7</v>
      </c>
      <c r="J137" s="76">
        <v>1</v>
      </c>
      <c r="K137" s="13">
        <v>0.1</v>
      </c>
      <c r="L137" s="40">
        <v>0.51937022015117329</v>
      </c>
      <c r="M137" s="40">
        <v>6.0000000000000001E-3</v>
      </c>
      <c r="N137" s="40">
        <v>0.3592718237757408</v>
      </c>
      <c r="O137" s="40">
        <v>4.0000000000000001E-3</v>
      </c>
      <c r="P137" s="83">
        <v>8</v>
      </c>
      <c r="Q137" s="77"/>
      <c r="R137" s="13">
        <v>0</v>
      </c>
      <c r="S137" s="78">
        <v>2340</v>
      </c>
      <c r="T137" s="78">
        <v>369.99765160661582</v>
      </c>
      <c r="U137" s="13">
        <f t="shared" si="14"/>
        <v>3.369215857410143</v>
      </c>
      <c r="V137" s="40">
        <f t="shared" si="15"/>
        <v>6.8623496067209938E-2</v>
      </c>
      <c r="X137" s="13">
        <v>69.527412548582816</v>
      </c>
      <c r="Y137" s="40">
        <v>2.6044579486299523E-2</v>
      </c>
      <c r="Z137" s="13">
        <v>9.5044693561668687</v>
      </c>
      <c r="AA137" s="13">
        <v>0.38779009556430388</v>
      </c>
      <c r="AB137" s="13"/>
      <c r="AC137" s="40">
        <v>4.5794756790487633E-2</v>
      </c>
      <c r="AD137" s="13"/>
      <c r="AE137" s="13">
        <v>0.53774483785035232</v>
      </c>
      <c r="AF137" s="13">
        <v>3.0565435319508025</v>
      </c>
      <c r="AG137" s="13">
        <v>3.2133522423905925</v>
      </c>
      <c r="AH137" s="40">
        <v>2.2061320589855517E-2</v>
      </c>
      <c r="AI137" s="13">
        <v>13.678986091791293</v>
      </c>
      <c r="AJ137" s="13">
        <v>100.00019936116367</v>
      </c>
      <c r="AL137" s="13">
        <v>1.0021260927553184</v>
      </c>
      <c r="AM137" s="40">
        <v>9.9000000000000005E-2</v>
      </c>
      <c r="AN137" s="14">
        <v>1.3202033059301157</v>
      </c>
      <c r="AO137" s="14">
        <v>1.3202033059301157</v>
      </c>
      <c r="AP137" s="14"/>
      <c r="AQ137" s="13">
        <v>13.912150344284912</v>
      </c>
      <c r="AR137" s="40">
        <v>-3.0000000000000001E-3</v>
      </c>
      <c r="AS137" s="40">
        <v>0.51937022015117329</v>
      </c>
      <c r="AT137" s="40">
        <v>0.3592718237757408</v>
      </c>
      <c r="AW137" s="42">
        <f>(12900/((LN(497700/S137))+(0.85*(AN137-1))+3.8))-273</f>
        <v>1094.6816701382938</v>
      </c>
      <c r="AX137" s="42">
        <f>(12900/((LN(497700/S137))+(0.85*(AO137-1))+3.8))-273</f>
        <v>1094.6816701382938</v>
      </c>
      <c r="AY137" s="42">
        <f>(10108/((LN(497700/S137))+(1.16*(AN137-1))+1.48))-273</f>
        <v>1128.6924385170707</v>
      </c>
      <c r="AZ137" s="42">
        <f>(10108/((LN(497700/S137))+(1.16*(AO137-1))+1.48))-273</f>
        <v>1128.6924385170707</v>
      </c>
      <c r="BA137" s="42">
        <f>((LN(S137))-4.29+(1.35*(LN(AQ137))))/0.0056</f>
        <v>1253.9528029430671</v>
      </c>
      <c r="BB137" s="42">
        <f>(4338.8/((4.322*AR137)+6.456-LOG(S137)))-273</f>
        <v>1138.5343845112211</v>
      </c>
      <c r="BC137" s="42">
        <f>((LN(S137))-3.313+(1.35*(LN(AQ137))))/0.0065</f>
        <v>1230.636260997104</v>
      </c>
      <c r="BD137" s="42">
        <f>(12288/(18.99-(1.069*(LN(AQ137)))-(LN(S137))))-273</f>
        <v>1186.7862756984903</v>
      </c>
      <c r="BE137" s="42">
        <f>(11113/(14.297+(0.964*AN137)-(LN(S137))))-273</f>
        <v>1149.5969677823236</v>
      </c>
      <c r="BF137" s="42">
        <f>(11113/(14.297+(0.964*AO137)-(LN(S137))))-273</f>
        <v>1149.5969677823236</v>
      </c>
      <c r="BG137" s="42">
        <f>(5790/(0.96-(1.28*J137)+(12.39*AS137)+(0.83*AT137)+(2.06*J137*AS137)-LOG(S137)))-273</f>
        <v>1134.430647385979</v>
      </c>
      <c r="BI137" s="42">
        <f t="shared" si="19"/>
        <v>105.31832986170616</v>
      </c>
      <c r="BJ137" s="42">
        <f t="shared" si="19"/>
        <v>105.31832986170616</v>
      </c>
      <c r="BK137" s="42">
        <f t="shared" si="19"/>
        <v>71.307561482929259</v>
      </c>
      <c r="BL137" s="42">
        <f t="shared" si="19"/>
        <v>71.307561482929259</v>
      </c>
      <c r="BM137" s="42">
        <f t="shared" si="19"/>
        <v>-53.952802943067127</v>
      </c>
      <c r="BN137" s="42">
        <f t="shared" si="19"/>
        <v>61.465615488778894</v>
      </c>
      <c r="BO137" s="42">
        <f t="shared" si="19"/>
        <v>-30.636260997104046</v>
      </c>
      <c r="BP137" s="42">
        <f t="shared" ref="BP137:BS184" si="21">$E137-BD137</f>
        <v>13.213724301509728</v>
      </c>
      <c r="BQ137" s="42">
        <f t="shared" si="20"/>
        <v>50.403032217676355</v>
      </c>
      <c r="BR137" s="42">
        <f t="shared" si="20"/>
        <v>50.403032217676355</v>
      </c>
      <c r="BS137" s="42">
        <f t="shared" si="20"/>
        <v>65.569352614021</v>
      </c>
      <c r="BU137" s="42">
        <f t="shared" si="16"/>
        <v>39.748977247685161</v>
      </c>
      <c r="CC137" s="119"/>
      <c r="CD137" s="118">
        <f t="shared" si="17"/>
        <v>0</v>
      </c>
    </row>
    <row r="138" spans="1:82" s="1" customFormat="1">
      <c r="A138" s="38" t="s">
        <v>208</v>
      </c>
      <c r="B138" s="38" t="s">
        <v>334</v>
      </c>
      <c r="C138" s="38" t="s">
        <v>210</v>
      </c>
      <c r="D138" s="38">
        <v>48</v>
      </c>
      <c r="E138" s="38">
        <v>1150</v>
      </c>
      <c r="F138" s="38">
        <v>1</v>
      </c>
      <c r="G138" s="38">
        <f t="shared" si="11"/>
        <v>1423</v>
      </c>
      <c r="H138" s="75">
        <f t="shared" si="12"/>
        <v>7.0274068868587491E-4</v>
      </c>
      <c r="I138" s="75">
        <f t="shared" si="13"/>
        <v>7.5614366729678643E-7</v>
      </c>
      <c r="J138" s="76">
        <v>1</v>
      </c>
      <c r="K138" s="13">
        <v>0.1</v>
      </c>
      <c r="L138" s="40">
        <v>0.55089782405886656</v>
      </c>
      <c r="M138" s="40">
        <v>8.9999999999999993E-3</v>
      </c>
      <c r="N138" s="40">
        <v>0.19903172770981545</v>
      </c>
      <c r="O138" s="40">
        <v>3.0000000000000001E-3</v>
      </c>
      <c r="P138" s="83">
        <v>2</v>
      </c>
      <c r="Q138" s="77"/>
      <c r="R138" s="13">
        <v>0</v>
      </c>
      <c r="S138" s="78">
        <v>3310.3607701135766</v>
      </c>
      <c r="T138" s="78">
        <v>580</v>
      </c>
      <c r="U138" s="13">
        <f t="shared" si="14"/>
        <v>3.519875326685558</v>
      </c>
      <c r="V138" s="40">
        <f t="shared" si="15"/>
        <v>7.6040050459927261E-2</v>
      </c>
      <c r="X138" s="13">
        <v>61.442222612259897</v>
      </c>
      <c r="Y138" s="40">
        <v>2.8826117146260231E-2</v>
      </c>
      <c r="Z138" s="13">
        <v>15.821433549743496</v>
      </c>
      <c r="AA138" s="13">
        <v>5.6914986722472989</v>
      </c>
      <c r="AB138" s="79"/>
      <c r="AC138" s="40">
        <v>8.1071556416091234E-2</v>
      </c>
      <c r="AD138" s="40"/>
      <c r="AE138" s="13">
        <v>4.9597930920681099</v>
      </c>
      <c r="AF138" s="13">
        <v>2.4983828074539964</v>
      </c>
      <c r="AG138" s="13">
        <v>2.8267337578864908</v>
      </c>
      <c r="AH138" s="40">
        <v>2.7225539630106797E-2</v>
      </c>
      <c r="AI138" s="13">
        <v>6.6228122951482478</v>
      </c>
      <c r="AJ138" s="13">
        <v>99.999999999999986</v>
      </c>
      <c r="AL138" s="13">
        <v>0.97736398820000958</v>
      </c>
      <c r="AM138" s="40">
        <v>0.21913210387222237</v>
      </c>
      <c r="AN138" s="13">
        <v>1.7060451333372904</v>
      </c>
      <c r="AO138" s="14">
        <v>1.7060451333372906</v>
      </c>
      <c r="AP138" s="14"/>
      <c r="AQ138" s="13">
        <v>4.9421567755581979</v>
      </c>
      <c r="AR138" s="40">
        <v>5.8000000000000003E-2</v>
      </c>
      <c r="AS138" s="40">
        <v>0.55089782405886656</v>
      </c>
      <c r="AT138" s="40">
        <v>0.19903172770981545</v>
      </c>
      <c r="AW138" s="42">
        <f>(12900/((LN(497700/S138))+(0.85*(AN138-1))+3.8))-273</f>
        <v>1097.4336752970685</v>
      </c>
      <c r="AX138" s="42">
        <f>(12900/((LN(497700/S138))+(0.85*(AO138-1))+3.8))-273</f>
        <v>1097.4336752970685</v>
      </c>
      <c r="AY138" s="42">
        <f>(10108/((LN(497700/S138))+(1.16*(AN138-1))+1.48))-273</f>
        <v>1109.3940697836258</v>
      </c>
      <c r="AZ138" s="42">
        <f>(10108/((LN(497700/S138))+(1.16*(AO138-1))+1.48))-273</f>
        <v>1109.3940697836258</v>
      </c>
      <c r="BA138" s="42">
        <f>((LN(S138))-4.29+(1.35*(LN(AQ138))))/0.0056</f>
        <v>1066.4008798470634</v>
      </c>
      <c r="BB138" s="42">
        <f>(4338.8/((4.322*AR138)+6.456-LOG(S138)))-273</f>
        <v>1088.4908633389414</v>
      </c>
      <c r="BC138" s="42">
        <f>((LN(S138))-3.313+(1.35*(LN(AQ138))))/0.0065</f>
        <v>1069.0530657143929</v>
      </c>
      <c r="BD138" s="42">
        <f>(12288/(18.99-(1.069*(LN(AQ138)))-(LN(S138))))-273</f>
        <v>1065.9796274848973</v>
      </c>
      <c r="BE138" s="42">
        <f>(11113/(14.297+(0.964*AN138)-(LN(S138))))-273</f>
        <v>1145.050563411349</v>
      </c>
      <c r="BF138" s="42">
        <f>(11113/(14.297+(0.964*AO138)-(LN(S138))))-273</f>
        <v>1145.050563411349</v>
      </c>
      <c r="BG138" s="42">
        <f>(5790/(0.96-(1.28*J138)+(12.39*AS138)+(0.83*AT138)+(2.06*J138*AS138)-LOG(S138)))-273</f>
        <v>1077.9746937784807</v>
      </c>
      <c r="BI138" s="42">
        <f t="shared" ref="BI138:BO174" si="22">$E138-AW138</f>
        <v>52.566324702931524</v>
      </c>
      <c r="BJ138" s="42">
        <f t="shared" si="22"/>
        <v>52.566324702931524</v>
      </c>
      <c r="BK138" s="42">
        <f t="shared" si="22"/>
        <v>40.60593021637419</v>
      </c>
      <c r="BL138" s="42">
        <f t="shared" si="22"/>
        <v>40.60593021637419</v>
      </c>
      <c r="BM138" s="42">
        <f t="shared" si="22"/>
        <v>83.599120152936621</v>
      </c>
      <c r="BN138" s="42">
        <f t="shared" si="22"/>
        <v>61.509136661058619</v>
      </c>
      <c r="BO138" s="42">
        <f t="shared" si="22"/>
        <v>80.946934285607085</v>
      </c>
      <c r="BP138" s="42">
        <f t="shared" si="21"/>
        <v>84.020372515102736</v>
      </c>
      <c r="BQ138" s="42">
        <f t="shared" si="20"/>
        <v>4.9494365886509968</v>
      </c>
      <c r="BR138" s="42">
        <f t="shared" si="20"/>
        <v>4.9494365886509968</v>
      </c>
      <c r="BS138" s="42">
        <f t="shared" si="20"/>
        <v>72.025306221519259</v>
      </c>
      <c r="BU138" s="42">
        <f t="shared" si="16"/>
        <v>-19.458981518587734</v>
      </c>
      <c r="CC138" s="119"/>
      <c r="CD138" s="118">
        <f t="shared" si="17"/>
        <v>0</v>
      </c>
    </row>
    <row r="139" spans="1:82" s="1" customFormat="1">
      <c r="A139" s="38" t="s">
        <v>208</v>
      </c>
      <c r="B139" s="38" t="s">
        <v>335</v>
      </c>
      <c r="C139" s="38" t="s">
        <v>210</v>
      </c>
      <c r="D139" s="38">
        <v>48</v>
      </c>
      <c r="E139" s="38">
        <v>1150</v>
      </c>
      <c r="F139" s="38">
        <v>1</v>
      </c>
      <c r="G139" s="38">
        <f t="shared" si="11"/>
        <v>1423</v>
      </c>
      <c r="H139" s="75">
        <f t="shared" si="12"/>
        <v>7.0274068868587491E-4</v>
      </c>
      <c r="I139" s="75">
        <f t="shared" si="13"/>
        <v>7.5614366729678643E-7</v>
      </c>
      <c r="J139" s="76">
        <v>1</v>
      </c>
      <c r="K139" s="13">
        <v>0.1</v>
      </c>
      <c r="L139" s="80">
        <v>0.53403421396987805</v>
      </c>
      <c r="M139" s="40">
        <v>5.0000000000000001E-3</v>
      </c>
      <c r="N139" s="40">
        <v>0.28330956583917599</v>
      </c>
      <c r="O139" s="40">
        <v>1E-3</v>
      </c>
      <c r="P139" s="83">
        <v>1</v>
      </c>
      <c r="Q139" s="77"/>
      <c r="R139" s="13">
        <v>0</v>
      </c>
      <c r="S139" s="78">
        <v>2169.827730708671</v>
      </c>
      <c r="T139" s="78">
        <v>485.04712007658918</v>
      </c>
      <c r="U139" s="13">
        <f t="shared" si="14"/>
        <v>3.3364252552437059</v>
      </c>
      <c r="V139" s="40">
        <f t="shared" si="15"/>
        <v>9.7017125891596237E-2</v>
      </c>
      <c r="X139" s="13">
        <v>63.45</v>
      </c>
      <c r="Y139" s="40">
        <v>1.2999999999999999E-2</v>
      </c>
      <c r="Z139" s="13">
        <v>12.56</v>
      </c>
      <c r="AA139" s="13">
        <v>3.54</v>
      </c>
      <c r="AB139" s="79"/>
      <c r="AC139" s="40">
        <v>0.04</v>
      </c>
      <c r="AD139" s="40"/>
      <c r="AE139" s="13">
        <v>3.43</v>
      </c>
      <c r="AF139" s="13">
        <v>2.0699999999999998</v>
      </c>
      <c r="AG139" s="13">
        <v>2.76</v>
      </c>
      <c r="AH139" s="40">
        <v>0.03</v>
      </c>
      <c r="AI139" s="13">
        <v>10.11</v>
      </c>
      <c r="AJ139" s="13">
        <v>100.00300000000001</v>
      </c>
      <c r="AL139" s="13">
        <v>0.81787216151556397</v>
      </c>
      <c r="AM139" s="40">
        <v>0.13200000000000001</v>
      </c>
      <c r="AN139" s="13">
        <v>1.52</v>
      </c>
      <c r="AO139" s="14">
        <v>1.5024753111047644</v>
      </c>
      <c r="AP139" s="14"/>
      <c r="AQ139" s="13">
        <v>5.9646316930670853</v>
      </c>
      <c r="AR139" s="40">
        <v>1.6E-2</v>
      </c>
      <c r="AS139" s="80">
        <v>0.53403421396987805</v>
      </c>
      <c r="AT139" s="40">
        <v>0.28330956583917599</v>
      </c>
      <c r="AW139" s="42">
        <f>(12900/((LN(497700/S139))+(0.85*(AN139-1))+3.8))-273</f>
        <v>1060.0095934245805</v>
      </c>
      <c r="AX139" s="42">
        <f>(12900/((LN(497700/S139))+(0.85*(AO139-1))+3.8))-273</f>
        <v>1062.064608871606</v>
      </c>
      <c r="AY139" s="42">
        <f>(10108/((LN(497700/S139))+(1.16*(AN139-1))+1.48))-273</f>
        <v>1071.4082159795569</v>
      </c>
      <c r="AZ139" s="42">
        <f>(10108/((LN(497700/S139))+(1.16*(AO139-1))+1.48))-273</f>
        <v>1075.0530791009087</v>
      </c>
      <c r="BA139" s="42">
        <f>((LN(S139))-4.29+(1.35*(LN(AQ139))))/0.0056</f>
        <v>1036.3030220951284</v>
      </c>
      <c r="BB139" s="42">
        <f>(4338.8/((4.322*AR139)+6.456-LOG(S139)))-273</f>
        <v>1087.6684884915101</v>
      </c>
      <c r="BC139" s="42">
        <f>((LN(S139))-3.313+(1.35*(LN(AQ139))))/0.0065</f>
        <v>1043.1226036511878</v>
      </c>
      <c r="BD139" s="42">
        <f>(12288/(18.99-(1.069*(LN(AQ139)))-(LN(S139))))-273</f>
        <v>1034.4390364635615</v>
      </c>
      <c r="BE139" s="42">
        <f>(11113/(14.297+(0.964*AN139)-(LN(S139))))-273</f>
        <v>1102.3922340482529</v>
      </c>
      <c r="BF139" s="42">
        <f>(11113/(14.297+(0.964*AO139)-(LN(S139))))-273</f>
        <v>1105.2739964234559</v>
      </c>
      <c r="BG139" s="42">
        <f>(5790/(0.96-(1.28*J139)+(12.39*AS139)+(0.83*AT139)+(2.06*J139*AS139)-LOG(S139)))-273</f>
        <v>1074.917199516347</v>
      </c>
      <c r="BI139" s="42">
        <f t="shared" si="22"/>
        <v>89.990406575419456</v>
      </c>
      <c r="BJ139" s="42">
        <f t="shared" si="22"/>
        <v>87.935391128394031</v>
      </c>
      <c r="BK139" s="42">
        <f t="shared" si="22"/>
        <v>78.591784020443129</v>
      </c>
      <c r="BL139" s="42">
        <f t="shared" si="22"/>
        <v>74.94692089909131</v>
      </c>
      <c r="BM139" s="42">
        <f t="shared" si="22"/>
        <v>113.69697790487157</v>
      </c>
      <c r="BN139" s="42">
        <f t="shared" si="22"/>
        <v>62.331511508489939</v>
      </c>
      <c r="BO139" s="42">
        <f t="shared" si="22"/>
        <v>106.87739634881223</v>
      </c>
      <c r="BP139" s="42">
        <f t="shared" si="21"/>
        <v>115.56096353643852</v>
      </c>
      <c r="BQ139" s="42">
        <f t="shared" si="20"/>
        <v>47.607765951747069</v>
      </c>
      <c r="BR139" s="42">
        <f t="shared" si="20"/>
        <v>44.726003576544144</v>
      </c>
      <c r="BS139" s="42">
        <f t="shared" si="20"/>
        <v>75.082800483653045</v>
      </c>
      <c r="BU139" s="42">
        <f t="shared" si="16"/>
        <v>12.852590644740985</v>
      </c>
      <c r="CC139" s="119"/>
      <c r="CD139" s="118">
        <f t="shared" si="17"/>
        <v>2.8817623752029249</v>
      </c>
    </row>
    <row r="140" spans="1:82" s="1" customFormat="1">
      <c r="A140" s="38" t="s">
        <v>208</v>
      </c>
      <c r="B140" s="38" t="s">
        <v>336</v>
      </c>
      <c r="C140" s="38" t="s">
        <v>210</v>
      </c>
      <c r="D140" s="38">
        <v>48</v>
      </c>
      <c r="E140" s="38">
        <v>1100</v>
      </c>
      <c r="F140" s="38">
        <v>1</v>
      </c>
      <c r="G140" s="38">
        <f t="shared" si="11"/>
        <v>1373</v>
      </c>
      <c r="H140" s="75">
        <f t="shared" si="12"/>
        <v>7.2833211944646763E-4</v>
      </c>
      <c r="I140" s="75">
        <f t="shared" si="13"/>
        <v>8.264462809917355E-7</v>
      </c>
      <c r="J140" s="76">
        <v>0.8</v>
      </c>
      <c r="K140" s="13">
        <v>0.1</v>
      </c>
      <c r="L140" s="40">
        <v>0.5402144997255951</v>
      </c>
      <c r="M140" s="40">
        <v>7.0000000000000001E-3</v>
      </c>
      <c r="N140" s="40">
        <v>0.16681474502587812</v>
      </c>
      <c r="O140" s="40">
        <v>2.1906577109071239E-3</v>
      </c>
      <c r="P140" s="13">
        <v>-2.72</v>
      </c>
      <c r="Q140" s="77">
        <v>6.946779444016391</v>
      </c>
      <c r="R140" s="13">
        <v>0</v>
      </c>
      <c r="S140" s="78">
        <v>1984.75</v>
      </c>
      <c r="T140" s="78">
        <v>100</v>
      </c>
      <c r="U140" s="13">
        <f t="shared" si="14"/>
        <v>3.2977058106164239</v>
      </c>
      <c r="V140" s="40">
        <f t="shared" si="15"/>
        <v>2.186673384557249E-2</v>
      </c>
      <c r="X140" s="13">
        <v>66.049308785486005</v>
      </c>
      <c r="Y140" s="40">
        <v>0.28783854190074681</v>
      </c>
      <c r="Z140" s="13">
        <v>15.349821908836695</v>
      </c>
      <c r="AA140" s="13">
        <v>1.6231044289701786</v>
      </c>
      <c r="AB140" s="40">
        <v>8.129145696675201E-2</v>
      </c>
      <c r="AC140" s="40">
        <v>2.4040464714193863</v>
      </c>
      <c r="AD140" s="40"/>
      <c r="AE140" s="13">
        <v>3.3642966115256421</v>
      </c>
      <c r="AF140" s="13">
        <v>2.7500472318324678</v>
      </c>
      <c r="AG140" s="13">
        <v>2.695505363036415</v>
      </c>
      <c r="AH140" s="40">
        <v>0.12095592930769271</v>
      </c>
      <c r="AI140" s="13">
        <v>5.2737832707180372</v>
      </c>
      <c r="AJ140" s="13">
        <v>100.00000000000003</v>
      </c>
      <c r="AL140" s="13">
        <v>1.1320881677844865</v>
      </c>
      <c r="AM140" s="40">
        <v>8.2758083105956545E-2</v>
      </c>
      <c r="AN140" s="13">
        <v>1.3552031752271934</v>
      </c>
      <c r="AO140" s="14">
        <v>1.3552031752271936</v>
      </c>
      <c r="AP140" s="14"/>
      <c r="AQ140" s="13">
        <v>7.5027371212432019</v>
      </c>
      <c r="AR140" s="40">
        <v>1.0999999999999999E-2</v>
      </c>
      <c r="AS140" s="40">
        <v>0.5402144997255951</v>
      </c>
      <c r="AT140" s="40">
        <v>0.16681474502587812</v>
      </c>
      <c r="AW140" s="42">
        <f>(12900/((LN(497700/S140))+(0.85*(AN140-1))+3.8))-273</f>
        <v>1067.0610320858507</v>
      </c>
      <c r="AX140" s="42">
        <f>(12900/((LN(497700/S140))+(0.85*(AO140-1))+3.8))-273</f>
        <v>1067.0610320858507</v>
      </c>
      <c r="AY140" s="42">
        <f>(10108/((LN(497700/S140))+(1.16*(AN140-1))+1.48))-273</f>
        <v>1089.8996428511887</v>
      </c>
      <c r="AZ140" s="42">
        <f>(10108/((LN(497700/S140))+(1.16*(AO140-1))+1.48))-273</f>
        <v>1089.8996428511887</v>
      </c>
      <c r="BA140" s="42">
        <f>((LN(S140))-4.29+(1.35*(LN(AQ140))))/0.0056</f>
        <v>1075.6892696930236</v>
      </c>
      <c r="BB140" s="42">
        <f>(4338.8/((4.322*AR140)+6.456-LOG(S140)))-273</f>
        <v>1080.4066445342212</v>
      </c>
      <c r="BC140" s="42">
        <f>((LN(S140))-3.313+(1.35*(LN(AQ140))))/0.0065</f>
        <v>1077.055370812451</v>
      </c>
      <c r="BD140" s="42">
        <f>(12288/(18.99-(1.069*(LN(AQ140)))-(LN(S140))))-273</f>
        <v>1056.5204299399572</v>
      </c>
      <c r="BE140" s="42">
        <f>(11113/(14.297+(0.964*AN140)-(LN(S140))))-273</f>
        <v>1114.3617290875941</v>
      </c>
      <c r="BF140" s="42">
        <f>(11113/(14.297+(0.964*AO140)-(LN(S140))))-273</f>
        <v>1114.3617290875941</v>
      </c>
      <c r="BG140" s="42">
        <f>(5790/(0.96-(1.28*J140)+(12.39*AS140)+(0.83*AT140)+(2.06*J140*AS140)-LOG(S140)))-273</f>
        <v>1054.8958940005748</v>
      </c>
      <c r="BI140" s="42">
        <f t="shared" si="22"/>
        <v>32.938967914149316</v>
      </c>
      <c r="BJ140" s="42">
        <f t="shared" si="22"/>
        <v>32.938967914149316</v>
      </c>
      <c r="BK140" s="42">
        <f t="shared" si="22"/>
        <v>10.100357148811327</v>
      </c>
      <c r="BL140" s="42">
        <f t="shared" si="22"/>
        <v>10.100357148811327</v>
      </c>
      <c r="BM140" s="42">
        <f t="shared" si="22"/>
        <v>24.310730306976438</v>
      </c>
      <c r="BN140" s="42">
        <f t="shared" si="22"/>
        <v>19.593355465778814</v>
      </c>
      <c r="BO140" s="42">
        <f t="shared" si="22"/>
        <v>22.944629187549026</v>
      </c>
      <c r="BP140" s="42">
        <f t="shared" si="21"/>
        <v>43.479570060042761</v>
      </c>
      <c r="BQ140" s="42">
        <f t="shared" si="20"/>
        <v>-14.361729087594085</v>
      </c>
      <c r="BR140" s="42">
        <f t="shared" si="20"/>
        <v>-14.361729087594085</v>
      </c>
      <c r="BS140" s="42">
        <f t="shared" si="20"/>
        <v>45.104105999425201</v>
      </c>
      <c r="BU140" s="42">
        <f t="shared" si="16"/>
        <v>-12.165138085275885</v>
      </c>
      <c r="CC140" s="119"/>
      <c r="CD140" s="118">
        <f t="shared" si="17"/>
        <v>0</v>
      </c>
    </row>
    <row r="141" spans="1:82" s="1" customFormat="1">
      <c r="A141" s="38" t="s">
        <v>208</v>
      </c>
      <c r="B141" s="38" t="s">
        <v>337</v>
      </c>
      <c r="C141" s="38" t="s">
        <v>210</v>
      </c>
      <c r="D141" s="38">
        <v>48</v>
      </c>
      <c r="E141" s="38">
        <v>1100</v>
      </c>
      <c r="F141" s="38">
        <v>1</v>
      </c>
      <c r="G141" s="38">
        <f t="shared" si="11"/>
        <v>1373</v>
      </c>
      <c r="H141" s="75">
        <f t="shared" si="12"/>
        <v>7.2833211944646763E-4</v>
      </c>
      <c r="I141" s="75">
        <f t="shared" si="13"/>
        <v>8.264462809917355E-7</v>
      </c>
      <c r="J141" s="76">
        <v>0.8</v>
      </c>
      <c r="K141" s="13">
        <v>0.1</v>
      </c>
      <c r="L141" s="40">
        <v>0.53795715332402816</v>
      </c>
      <c r="M141" s="40">
        <v>6.0000000000000001E-3</v>
      </c>
      <c r="N141" s="40">
        <v>0.17162567520774588</v>
      </c>
      <c r="O141" s="40">
        <v>1.9513324910695471E-3</v>
      </c>
      <c r="P141" s="13">
        <v>-2.72</v>
      </c>
      <c r="Q141" s="77">
        <v>6.946779444016391</v>
      </c>
      <c r="R141" s="13">
        <v>0</v>
      </c>
      <c r="S141" s="78">
        <v>1780</v>
      </c>
      <c r="T141" s="78">
        <v>70</v>
      </c>
      <c r="U141" s="13">
        <f t="shared" si="14"/>
        <v>3.2504200023088941</v>
      </c>
      <c r="V141" s="40">
        <f t="shared" si="15"/>
        <v>1.7067415730337078E-2</v>
      </c>
      <c r="X141" s="13">
        <v>66.997877936766031</v>
      </c>
      <c r="Y141" s="40">
        <v>0.34786983540833039</v>
      </c>
      <c r="Z141" s="13">
        <v>14.701097065769522</v>
      </c>
      <c r="AA141" s="13">
        <v>1.5473032465304706</v>
      </c>
      <c r="AB141" s="40">
        <v>5.9775058382244783E-2</v>
      </c>
      <c r="AC141" s="40">
        <v>2.2752140279475102</v>
      </c>
      <c r="AD141" s="40"/>
      <c r="AE141" s="13">
        <v>3.0750557759352248</v>
      </c>
      <c r="AF141" s="13">
        <v>2.7070220750953946</v>
      </c>
      <c r="AG141" s="13">
        <v>2.7277936045469584</v>
      </c>
      <c r="AH141" s="40">
        <v>0.10153604137329675</v>
      </c>
      <c r="AI141" s="13">
        <v>5.4594553322450237</v>
      </c>
      <c r="AJ141" s="13">
        <v>100.00000000000001</v>
      </c>
      <c r="AL141" s="13">
        <v>1.1311040306684241</v>
      </c>
      <c r="AM141" s="40">
        <v>7.7922239249204037E-2</v>
      </c>
      <c r="AN141" s="13">
        <v>1.3321852852348444</v>
      </c>
      <c r="AO141" s="14">
        <v>1.3321852852348444</v>
      </c>
      <c r="AP141" s="14"/>
      <c r="AQ141" s="13">
        <v>7.8348345139975271</v>
      </c>
      <c r="AR141" s="40">
        <v>-8.0000000000000002E-3</v>
      </c>
      <c r="AS141" s="40">
        <v>0.53795715332402816</v>
      </c>
      <c r="AT141" s="40">
        <v>0.17162567520774588</v>
      </c>
      <c r="AW141" s="42">
        <f>(12900/((LN(497700/S141))+(0.85*(AN141-1))+3.8))-273</f>
        <v>1054.742185053394</v>
      </c>
      <c r="AX141" s="42">
        <f>(12900/((LN(497700/S141))+(0.85*(AO141-1))+3.8))-273</f>
        <v>1054.742185053394</v>
      </c>
      <c r="AY141" s="42">
        <f>(10108/((LN(497700/S141))+(1.16*(AN141-1))+1.48))-273</f>
        <v>1074.9635560850215</v>
      </c>
      <c r="AZ141" s="42">
        <f>(10108/((LN(497700/S141))+(1.16*(AO141-1))+1.48))-273</f>
        <v>1074.9635560850215</v>
      </c>
      <c r="BA141" s="42">
        <f>((LN(S141))-4.29+(1.35*(LN(AQ141))))/0.0056</f>
        <v>1066.6877341900845</v>
      </c>
      <c r="BB141" s="42">
        <f>(4338.8/((4.322*AR141)+6.456-LOG(S141)))-273</f>
        <v>1095.2732671290223</v>
      </c>
      <c r="BC141" s="42">
        <f>((LN(S141))-3.313+(1.35*(LN(AQ141))))/0.0065</f>
        <v>1069.3002017637652</v>
      </c>
      <c r="BD141" s="42">
        <f>(12288/(18.99-(1.069*(LN(AQ141)))-(LN(S141))))-273</f>
        <v>1047.5789707840022</v>
      </c>
      <c r="BE141" s="42">
        <f>(11113/(14.297+(0.964*AN141)-(LN(S141))))-273</f>
        <v>1099.5077108761279</v>
      </c>
      <c r="BF141" s="42">
        <f>(11113/(14.297+(0.964*AO141)-(LN(S141))))-273</f>
        <v>1099.5077108761279</v>
      </c>
      <c r="BG141" s="42">
        <f>(5790/(0.96-(1.28*J141)+(12.39*AS141)+(0.83*AT141)+(2.06*J141*AS141)-LOG(S141)))-273</f>
        <v>1048.9564931100404</v>
      </c>
      <c r="BI141" s="42">
        <f t="shared" si="22"/>
        <v>45.257814946606004</v>
      </c>
      <c r="BJ141" s="42">
        <f t="shared" si="22"/>
        <v>45.257814946606004</v>
      </c>
      <c r="BK141" s="42">
        <f t="shared" si="22"/>
        <v>25.036443914978463</v>
      </c>
      <c r="BL141" s="42">
        <f t="shared" si="22"/>
        <v>25.036443914978463</v>
      </c>
      <c r="BM141" s="42">
        <f t="shared" si="22"/>
        <v>33.312265809915516</v>
      </c>
      <c r="BN141" s="42">
        <f t="shared" si="22"/>
        <v>4.7267328709776848</v>
      </c>
      <c r="BO141" s="42">
        <f t="shared" si="22"/>
        <v>30.699798236234756</v>
      </c>
      <c r="BP141" s="42">
        <f t="shared" si="21"/>
        <v>52.421029215997805</v>
      </c>
      <c r="BQ141" s="42">
        <f t="shared" si="20"/>
        <v>0.49228912387206947</v>
      </c>
      <c r="BR141" s="42">
        <f t="shared" si="20"/>
        <v>0.49228912387206947</v>
      </c>
      <c r="BS141" s="42">
        <f t="shared" si="20"/>
        <v>51.043506889959644</v>
      </c>
      <c r="BU141" s="42">
        <f t="shared" si="16"/>
        <v>-5.7856919433536405</v>
      </c>
      <c r="CC141" s="119"/>
      <c r="CD141" s="118">
        <f t="shared" si="17"/>
        <v>0</v>
      </c>
    </row>
    <row r="142" spans="1:82" s="1" customFormat="1">
      <c r="A142" s="38" t="s">
        <v>208</v>
      </c>
      <c r="B142" s="38" t="s">
        <v>338</v>
      </c>
      <c r="C142" s="38" t="s">
        <v>210</v>
      </c>
      <c r="D142" s="38">
        <v>48</v>
      </c>
      <c r="E142" s="38">
        <v>1100</v>
      </c>
      <c r="F142" s="38">
        <v>1</v>
      </c>
      <c r="G142" s="38">
        <f t="shared" si="11"/>
        <v>1373</v>
      </c>
      <c r="H142" s="75">
        <f t="shared" si="12"/>
        <v>7.2833211944646763E-4</v>
      </c>
      <c r="I142" s="75">
        <f t="shared" si="13"/>
        <v>8.264462809917355E-7</v>
      </c>
      <c r="J142" s="76">
        <v>1</v>
      </c>
      <c r="K142" s="13">
        <v>0.1</v>
      </c>
      <c r="L142" s="40">
        <v>0.57577609215977965</v>
      </c>
      <c r="M142" s="40">
        <v>0.01</v>
      </c>
      <c r="N142" s="40">
        <v>0</v>
      </c>
      <c r="O142" s="40">
        <v>0</v>
      </c>
      <c r="P142" s="83">
        <v>5</v>
      </c>
      <c r="Q142" s="77"/>
      <c r="R142" s="13">
        <v>0</v>
      </c>
      <c r="S142" s="78">
        <v>3209.5722789115698</v>
      </c>
      <c r="T142" s="78">
        <v>110</v>
      </c>
      <c r="U142" s="13">
        <f t="shared" si="14"/>
        <v>3.5064471603533698</v>
      </c>
      <c r="V142" s="40">
        <f t="shared" si="15"/>
        <v>1.4874256085047442E-2</v>
      </c>
      <c r="X142" s="13">
        <v>56.409915140395164</v>
      </c>
      <c r="Y142" s="40">
        <v>2.4479868686305511E-2</v>
      </c>
      <c r="Z142" s="13">
        <v>17.134161224972647</v>
      </c>
      <c r="AA142" s="13">
        <v>12.959451289741432</v>
      </c>
      <c r="AB142" s="13"/>
      <c r="AC142" s="40">
        <v>5.7262128423942384E-2</v>
      </c>
      <c r="AD142" s="13"/>
      <c r="AE142" s="13">
        <v>13.072765325910231</v>
      </c>
      <c r="AF142" s="13">
        <v>0.22125244439452496</v>
      </c>
      <c r="AG142" s="13">
        <v>9.2777099059779031E-2</v>
      </c>
      <c r="AH142" s="40">
        <v>2.7935478415965401E-2</v>
      </c>
      <c r="AI142" s="13">
        <v>0</v>
      </c>
      <c r="AJ142" s="13">
        <v>99.999999999999986</v>
      </c>
      <c r="AL142" s="13">
        <v>0.70704067484005817</v>
      </c>
      <c r="AM142" s="40">
        <v>0.68100000000000005</v>
      </c>
      <c r="AN142" s="14">
        <v>2.7722153396952729</v>
      </c>
      <c r="AO142" s="14">
        <v>2.7722153396952729</v>
      </c>
      <c r="AP142" s="14"/>
      <c r="AQ142" s="13">
        <v>2.5767046545346877</v>
      </c>
      <c r="AR142" s="40">
        <v>0.184</v>
      </c>
      <c r="AS142" s="40">
        <v>0.57577609215977965</v>
      </c>
      <c r="AT142" s="40">
        <v>0</v>
      </c>
      <c r="AW142" s="42">
        <f>(12900/((LN(497700/S142))+(0.85*(AN142-1))+3.8))-273</f>
        <v>973.34756845249603</v>
      </c>
      <c r="AX142" s="42">
        <f>(12900/((LN(497700/S142))+(0.85*(AO142-1))+3.8))-273</f>
        <v>973.34756845249603</v>
      </c>
      <c r="AY142" s="42">
        <f>(10108/((LN(497700/S142))+(1.16*(AN142-1))+1.48))-273</f>
        <v>905.13943882235503</v>
      </c>
      <c r="AZ142" s="42">
        <f>(10108/((LN(497700/S142))+(1.16*(AO142-1))+1.48))-273</f>
        <v>905.13943882235503</v>
      </c>
      <c r="BA142" s="42">
        <f>((LN(S142))-4.29+(1.35*(LN(AQ142))))/0.0056</f>
        <v>903.87200688371263</v>
      </c>
      <c r="BB142" s="42">
        <f>(4338.8/((4.322*AR142)+6.456-LOG(S142)))-273</f>
        <v>885.61969321963215</v>
      </c>
      <c r="BC142" s="42">
        <f>((LN(S142))-3.313+(1.35*(LN(AQ142))))/0.0065</f>
        <v>929.02819054596773</v>
      </c>
      <c r="BD142" s="42">
        <f>(12288/(18.99-(1.069*(LN(AQ142)))-(LN(S142))))-273</f>
        <v>967.67494135965262</v>
      </c>
      <c r="BE142" s="42">
        <f>(11113/(14.297+(0.964*AN142)-(LN(S142))))-273</f>
        <v>976.28016783270323</v>
      </c>
      <c r="BF142" s="42">
        <f>(11113/(14.297+(0.964*AO142)-(LN(S142))))-273</f>
        <v>976.28016783270323</v>
      </c>
      <c r="BG142" s="42">
        <f>(5790/(0.96-(1.28*J142)+(12.39*AS142)+(0.83*AT142)+(2.06*J142*AS142)-LOG(S142)))-273</f>
        <v>1015.5228923135276</v>
      </c>
      <c r="BI142" s="42">
        <f t="shared" si="22"/>
        <v>126.65243154750397</v>
      </c>
      <c r="BJ142" s="42">
        <f t="shared" si="22"/>
        <v>126.65243154750397</v>
      </c>
      <c r="BK142" s="42">
        <f t="shared" si="22"/>
        <v>194.86056117764497</v>
      </c>
      <c r="BL142" s="42">
        <f t="shared" si="22"/>
        <v>194.86056117764497</v>
      </c>
      <c r="BM142" s="42">
        <f t="shared" si="22"/>
        <v>196.12799311628737</v>
      </c>
      <c r="BN142" s="42">
        <f t="shared" si="22"/>
        <v>214.38030678036785</v>
      </c>
      <c r="BO142" s="42">
        <f t="shared" si="22"/>
        <v>170.97180945403227</v>
      </c>
      <c r="BP142" s="42">
        <f t="shared" si="21"/>
        <v>132.32505864034738</v>
      </c>
      <c r="BQ142" s="42">
        <f t="shared" si="20"/>
        <v>123.71983216729677</v>
      </c>
      <c r="BR142" s="42">
        <f t="shared" si="20"/>
        <v>123.71983216729677</v>
      </c>
      <c r="BS142" s="42">
        <f t="shared" si="20"/>
        <v>84.477107686472436</v>
      </c>
      <c r="BU142" s="42">
        <f t="shared" si="16"/>
        <v>42.175323861031529</v>
      </c>
      <c r="CC142" s="119"/>
      <c r="CD142" s="118">
        <f t="shared" si="17"/>
        <v>0</v>
      </c>
    </row>
    <row r="143" spans="1:82" s="1" customFormat="1">
      <c r="A143" s="38" t="s">
        <v>208</v>
      </c>
      <c r="B143" s="38" t="s">
        <v>339</v>
      </c>
      <c r="C143" s="38" t="s">
        <v>210</v>
      </c>
      <c r="D143" s="38">
        <v>48</v>
      </c>
      <c r="E143" s="38">
        <v>1100</v>
      </c>
      <c r="F143" s="38">
        <v>1</v>
      </c>
      <c r="G143" s="38">
        <f t="shared" ref="G143:G206" si="23">E143+273</f>
        <v>1373</v>
      </c>
      <c r="H143" s="75">
        <f t="shared" ref="H143:H206" si="24">1/G143</f>
        <v>7.2833211944646763E-4</v>
      </c>
      <c r="I143" s="75">
        <f t="shared" ref="I143:I206" si="25">((F143/E143)^2)</f>
        <v>8.264462809917355E-7</v>
      </c>
      <c r="J143" s="76">
        <v>1</v>
      </c>
      <c r="K143" s="13">
        <v>0.1</v>
      </c>
      <c r="L143" s="40">
        <v>0.57552499187516071</v>
      </c>
      <c r="M143" s="40">
        <v>0.01</v>
      </c>
      <c r="N143" s="40">
        <v>4.2000000000000003E-2</v>
      </c>
      <c r="O143" s="40">
        <v>1E-3</v>
      </c>
      <c r="P143" s="83">
        <v>5</v>
      </c>
      <c r="Q143" s="77"/>
      <c r="R143" s="13">
        <v>0</v>
      </c>
      <c r="S143" s="78">
        <v>4090</v>
      </c>
      <c r="T143" s="78">
        <v>510</v>
      </c>
      <c r="U143" s="13">
        <f t="shared" ref="U143:U206" si="26">LOG(S143)</f>
        <v>3.6117233080073419</v>
      </c>
      <c r="V143" s="40">
        <f t="shared" ref="V143:V206" si="27">0.434*(T143/S143)</f>
        <v>5.4117359413202934E-2</v>
      </c>
      <c r="X143" s="13">
        <v>55.791445884374781</v>
      </c>
      <c r="Y143" s="40">
        <v>2.7573431935352773E-2</v>
      </c>
      <c r="Z143" s="13">
        <v>17.484212338107628</v>
      </c>
      <c r="AA143" s="13">
        <v>11.506600016079927</v>
      </c>
      <c r="AB143" s="13"/>
      <c r="AC143" s="40">
        <v>6.1339199758259966E-2</v>
      </c>
      <c r="AD143" s="13"/>
      <c r="AE143" s="13">
        <v>12.639020796755901</v>
      </c>
      <c r="AF143" s="13">
        <v>0.65130646175151596</v>
      </c>
      <c r="AG143" s="13">
        <v>0.51261041359501902</v>
      </c>
      <c r="AH143" s="40">
        <v>2.8194067479995963E-2</v>
      </c>
      <c r="AI143" s="13">
        <v>1.2976973901616164</v>
      </c>
      <c r="AJ143" s="13">
        <v>100</v>
      </c>
      <c r="AL143" s="13">
        <v>0.71054081570764926</v>
      </c>
      <c r="AM143" s="40">
        <v>0.57699999999999996</v>
      </c>
      <c r="AN143" s="14">
        <v>2.7522807381329417</v>
      </c>
      <c r="AO143" s="14">
        <v>2.7522807381329417</v>
      </c>
      <c r="AP143" s="14"/>
      <c r="AQ143" s="13">
        <v>2.7345820408578025</v>
      </c>
      <c r="AR143" s="40">
        <v>0.11700000000000001</v>
      </c>
      <c r="AS143" s="40">
        <v>0.57552499187516071</v>
      </c>
      <c r="AT143" s="40">
        <v>4.2000000000000003E-2</v>
      </c>
      <c r="AW143" s="42">
        <f>(12900/((LN(497700/S143))+(0.85*(AN143-1))+3.8))-273</f>
        <v>1005.3806521056215</v>
      </c>
      <c r="AX143" s="42">
        <f>(12900/((LN(497700/S143))+(0.85*(AO143-1))+3.8))-273</f>
        <v>1005.3806521056215</v>
      </c>
      <c r="AY143" s="42">
        <f>(10108/((LN(497700/S143))+(1.16*(AN143-1))+1.48))-273</f>
        <v>942.76625520106904</v>
      </c>
      <c r="AZ143" s="42">
        <f>(10108/((LN(497700/S143))+(1.16*(AO143-1))+1.48))-273</f>
        <v>942.76625520106904</v>
      </c>
      <c r="BA143" s="42">
        <f>((LN(S143))-4.29+(1.35*(LN(AQ143))))/0.0056</f>
        <v>961.49488686742029</v>
      </c>
      <c r="BB143" s="42">
        <f>(4338.8/((4.322*AR143)+6.456-LOG(S143)))-273</f>
        <v>1022.1832426581605</v>
      </c>
      <c r="BC143" s="42">
        <f>((LN(S143))-3.313+(1.35*(LN(AQ143))))/0.0065</f>
        <v>978.67251791654667</v>
      </c>
      <c r="BD143" s="42">
        <f>(12288/(18.99-(1.069*(LN(AQ143)))-(LN(S143))))-273</f>
        <v>1007.2255568481808</v>
      </c>
      <c r="BE143" s="42">
        <f>(11113/(14.297+(0.964*AN143)-(LN(S143))))-273</f>
        <v>1014.1358345489539</v>
      </c>
      <c r="BF143" s="42">
        <f>(11113/(14.297+(0.964*AO143)-(LN(S143))))-273</f>
        <v>1014.1358345489539</v>
      </c>
      <c r="BG143" s="42">
        <f>(5790/(0.96-(1.28*J143)+(12.39*AS143)+(0.83*AT143)+(2.06*J143*AS143)-LOG(S143)))-273</f>
        <v>1037.1110086673762</v>
      </c>
      <c r="BI143" s="42">
        <f t="shared" si="22"/>
        <v>94.619347894378507</v>
      </c>
      <c r="BJ143" s="42">
        <f t="shared" si="22"/>
        <v>94.619347894378507</v>
      </c>
      <c r="BK143" s="42">
        <f t="shared" si="22"/>
        <v>157.23374479893096</v>
      </c>
      <c r="BL143" s="42">
        <f t="shared" si="22"/>
        <v>157.23374479893096</v>
      </c>
      <c r="BM143" s="42">
        <f t="shared" si="22"/>
        <v>138.50511313257971</v>
      </c>
      <c r="BN143" s="42">
        <f t="shared" si="22"/>
        <v>77.816757341839548</v>
      </c>
      <c r="BO143" s="42">
        <f t="shared" si="22"/>
        <v>121.32748208345333</v>
      </c>
      <c r="BP143" s="42">
        <f t="shared" si="21"/>
        <v>92.774443151819241</v>
      </c>
      <c r="BQ143" s="42">
        <f t="shared" si="20"/>
        <v>85.864165451046119</v>
      </c>
      <c r="BR143" s="42">
        <f t="shared" si="20"/>
        <v>85.864165451046119</v>
      </c>
      <c r="BS143" s="42">
        <f t="shared" si="20"/>
        <v>62.888991332623846</v>
      </c>
      <c r="BU143" s="42">
        <f t="shared" ref="BU143:BU206" si="28">BG143-AX143</f>
        <v>31.730356561754661</v>
      </c>
      <c r="CC143" s="119"/>
      <c r="CD143" s="118">
        <f t="shared" ref="CD143:CD206" si="29">IF(BQ143&gt;BR143,BQ143-BR143,BR143-BQ143)</f>
        <v>0</v>
      </c>
    </row>
    <row r="144" spans="1:82" s="1" customFormat="1">
      <c r="A144" s="38" t="s">
        <v>208</v>
      </c>
      <c r="B144" s="38" t="s">
        <v>340</v>
      </c>
      <c r="C144" s="38" t="s">
        <v>210</v>
      </c>
      <c r="D144" s="38">
        <v>48</v>
      </c>
      <c r="E144" s="38">
        <v>1100</v>
      </c>
      <c r="F144" s="38">
        <v>1</v>
      </c>
      <c r="G144" s="38">
        <f t="shared" si="23"/>
        <v>1373</v>
      </c>
      <c r="H144" s="75">
        <f t="shared" si="24"/>
        <v>7.2833211944646763E-4</v>
      </c>
      <c r="I144" s="75">
        <f t="shared" si="25"/>
        <v>8.264462809917355E-7</v>
      </c>
      <c r="J144" s="76">
        <v>1</v>
      </c>
      <c r="K144" s="13">
        <v>0.1</v>
      </c>
      <c r="L144" s="80">
        <v>0.56463057201659295</v>
      </c>
      <c r="M144" s="40">
        <v>0.01</v>
      </c>
      <c r="N144" s="40">
        <v>0.104</v>
      </c>
      <c r="O144" s="40">
        <v>2E-3</v>
      </c>
      <c r="P144" s="83">
        <v>6</v>
      </c>
      <c r="Q144" s="77"/>
      <c r="R144" s="13">
        <v>0</v>
      </c>
      <c r="S144" s="78">
        <v>3120</v>
      </c>
      <c r="T144" s="78">
        <v>1500</v>
      </c>
      <c r="U144" s="13">
        <f t="shared" si="26"/>
        <v>3.4941545940184429</v>
      </c>
      <c r="V144" s="40">
        <f t="shared" si="27"/>
        <v>0.20865384615384616</v>
      </c>
      <c r="X144" s="13">
        <v>57.894389638876497</v>
      </c>
      <c r="Y144" s="40">
        <v>2.9143849749804867E-2</v>
      </c>
      <c r="Z144" s="13">
        <v>17.154344805402673</v>
      </c>
      <c r="AA144" s="13">
        <v>8.8441157306482054</v>
      </c>
      <c r="AB144" s="13"/>
      <c r="AC144" s="40">
        <v>4.970535146932191E-2</v>
      </c>
      <c r="AD144" s="13"/>
      <c r="AE144" s="13">
        <v>10.119343494656814</v>
      </c>
      <c r="AF144" s="13">
        <v>1.6103752129883087</v>
      </c>
      <c r="AG144" s="13">
        <v>0.9950568362275074</v>
      </c>
      <c r="AH144" s="40">
        <v>2.9591049875432068E-2</v>
      </c>
      <c r="AI144" s="13">
        <v>3.2739340301054467</v>
      </c>
      <c r="AJ144" s="13">
        <v>100.00000000000003</v>
      </c>
      <c r="AL144" s="13">
        <v>0.77531840845952271</v>
      </c>
      <c r="AM144" s="40">
        <v>0.499</v>
      </c>
      <c r="AN144" s="14">
        <v>2.3753001110026055</v>
      </c>
      <c r="AO144" s="14">
        <v>2.3753001110026055</v>
      </c>
      <c r="AP144" s="14"/>
      <c r="AQ144" s="13">
        <v>3.3589614895692925</v>
      </c>
      <c r="AR144" s="40">
        <v>9.8000000000000004E-2</v>
      </c>
      <c r="AS144" s="80">
        <v>0.56463057201659295</v>
      </c>
      <c r="AT144" s="40">
        <v>0.104</v>
      </c>
      <c r="AW144" s="42">
        <f>(12900/((LN(497700/S144))+(0.85*(AN144-1))+3.8))-273</f>
        <v>1011.7108993912177</v>
      </c>
      <c r="AX144" s="42">
        <f>(12900/((LN(497700/S144))+(0.85*(AO144-1))+3.8))-273</f>
        <v>1011.7108993912177</v>
      </c>
      <c r="AY144" s="42">
        <f>(10108/((LN(497700/S144))+(1.16*(AN144-1))+1.48))-273</f>
        <v>967.62403832457971</v>
      </c>
      <c r="AZ144" s="42">
        <f>(10108/((LN(497700/S144))+(1.16*(AO144-1))+1.48))-273</f>
        <v>967.62403832457971</v>
      </c>
      <c r="BA144" s="42">
        <f>((LN(S144))-4.29+(1.35*(LN(AQ144))))/0.0056</f>
        <v>962.73058437824852</v>
      </c>
      <c r="BB144" s="42">
        <f>(4338.8/((4.322*AR144)+6.456-LOG(S144)))-273</f>
        <v>1008.6205464834725</v>
      </c>
      <c r="BC144" s="42">
        <f>((LN(S144))-3.313+(1.35*(LN(AQ144))))/0.0065</f>
        <v>979.7371188489526</v>
      </c>
      <c r="BD144" s="42">
        <f>(12288/(18.99-(1.069*(LN(AQ144)))-(LN(S144))))-273</f>
        <v>1000.4764476139267</v>
      </c>
      <c r="BE144" s="42">
        <f>(11113/(14.297+(0.964*AN144)-(LN(S144))))-273</f>
        <v>1028.1050747906722</v>
      </c>
      <c r="BF144" s="42">
        <f>(11113/(14.297+(0.964*AO144)-(LN(S144))))-273</f>
        <v>1028.1050747906722</v>
      </c>
      <c r="BG144" s="42">
        <f>(5790/(0.96-(1.28*J144)+(12.39*AS144)+(0.83*AT144)+(2.06*J144*AS144)-LOG(S144)))-273</f>
        <v>1033.6800183670568</v>
      </c>
      <c r="BI144" s="42">
        <f t="shared" si="22"/>
        <v>88.289100608782292</v>
      </c>
      <c r="BJ144" s="42">
        <f t="shared" si="22"/>
        <v>88.289100608782292</v>
      </c>
      <c r="BK144" s="42">
        <f t="shared" si="22"/>
        <v>132.37596167542029</v>
      </c>
      <c r="BL144" s="42">
        <f t="shared" si="22"/>
        <v>132.37596167542029</v>
      </c>
      <c r="BM144" s="42">
        <f t="shared" si="22"/>
        <v>137.26941562175148</v>
      </c>
      <c r="BN144" s="42">
        <f t="shared" si="22"/>
        <v>91.379453516527519</v>
      </c>
      <c r="BO144" s="42">
        <f t="shared" si="22"/>
        <v>120.2628811510474</v>
      </c>
      <c r="BP144" s="42">
        <f t="shared" si="21"/>
        <v>99.523552386073334</v>
      </c>
      <c r="BQ144" s="42">
        <f t="shared" si="20"/>
        <v>71.894925209327766</v>
      </c>
      <c r="BR144" s="42">
        <f t="shared" si="20"/>
        <v>71.894925209327766</v>
      </c>
      <c r="BS144" s="42">
        <f t="shared" si="20"/>
        <v>66.319981632943154</v>
      </c>
      <c r="BU144" s="42">
        <f t="shared" si="28"/>
        <v>21.969118975839137</v>
      </c>
      <c r="CC144" s="119"/>
      <c r="CD144" s="118">
        <f t="shared" si="29"/>
        <v>0</v>
      </c>
    </row>
    <row r="145" spans="1:82" s="1" customFormat="1">
      <c r="A145" s="38" t="s">
        <v>208</v>
      </c>
      <c r="B145" s="38" t="s">
        <v>341</v>
      </c>
      <c r="C145" s="38" t="s">
        <v>210</v>
      </c>
      <c r="D145" s="38">
        <v>48</v>
      </c>
      <c r="E145" s="38">
        <v>1100</v>
      </c>
      <c r="F145" s="38">
        <v>1</v>
      </c>
      <c r="G145" s="38">
        <f t="shared" si="23"/>
        <v>1373</v>
      </c>
      <c r="H145" s="75">
        <f t="shared" si="24"/>
        <v>7.2833211944646763E-4</v>
      </c>
      <c r="I145" s="75">
        <f t="shared" si="25"/>
        <v>8.264462809917355E-7</v>
      </c>
      <c r="J145" s="76">
        <v>1</v>
      </c>
      <c r="K145" s="13">
        <v>0.1</v>
      </c>
      <c r="L145" s="80">
        <v>0.55583180382137198</v>
      </c>
      <c r="M145" s="40">
        <v>1.0999999999999999E-2</v>
      </c>
      <c r="N145" s="40">
        <v>0.189</v>
      </c>
      <c r="O145" s="40">
        <v>3.0000000000000001E-3</v>
      </c>
      <c r="P145" s="83">
        <v>7</v>
      </c>
      <c r="Q145" s="77"/>
      <c r="R145" s="13">
        <v>0</v>
      </c>
      <c r="S145" s="81">
        <v>2672</v>
      </c>
      <c r="T145" s="78">
        <v>1500</v>
      </c>
      <c r="U145" s="13">
        <f t="shared" si="26"/>
        <v>3.4268364538035079</v>
      </c>
      <c r="V145" s="40">
        <f t="shared" si="27"/>
        <v>0.24363772455089822</v>
      </c>
      <c r="X145" s="13">
        <v>59.664786151841099</v>
      </c>
      <c r="Y145" s="40">
        <v>2.8130550355028011E-2</v>
      </c>
      <c r="Z145" s="13">
        <v>15.317515233802901</v>
      </c>
      <c r="AA145" s="13">
        <v>7.9612385342767915</v>
      </c>
      <c r="AB145" s="13"/>
      <c r="AC145" s="40">
        <v>7.0312188002797316E-2</v>
      </c>
      <c r="AD145" s="13"/>
      <c r="AE145" s="13">
        <v>6.722932199085597</v>
      </c>
      <c r="AF145" s="13">
        <v>1.8568725355016822</v>
      </c>
      <c r="AG145" s="13">
        <v>2.0270495621230662</v>
      </c>
      <c r="AH145" s="40">
        <v>2.7728597163950541E-2</v>
      </c>
      <c r="AI145" s="13">
        <v>6.3234344478471218</v>
      </c>
      <c r="AJ145" s="13">
        <v>99.999999999999986</v>
      </c>
      <c r="AL145" s="13">
        <v>0.93388684316566006</v>
      </c>
      <c r="AM145" s="40">
        <v>0.32600000000000001</v>
      </c>
      <c r="AN145" s="82">
        <v>2.2999999999999998</v>
      </c>
      <c r="AO145" s="14">
        <v>1.9707095768387934</v>
      </c>
      <c r="AP145" s="14" t="s">
        <v>840</v>
      </c>
      <c r="AQ145" s="13">
        <v>3.9378010947187572</v>
      </c>
      <c r="AR145" s="40">
        <v>5.2999999999999999E-2</v>
      </c>
      <c r="AS145" s="80">
        <v>0.55583180382137198</v>
      </c>
      <c r="AT145" s="40">
        <v>0.189</v>
      </c>
      <c r="AW145" s="42">
        <f>(12900/((LN(497700/S145))+(0.85*(AN145-1))+3.8))-273</f>
        <v>1000.1724504156853</v>
      </c>
      <c r="AX145" s="42">
        <f>(12900/((LN(497700/S145))+(0.85*(AO145-1))+3.8))-273</f>
        <v>1036.342475069923</v>
      </c>
      <c r="AY145" s="42">
        <f>(10108/((LN(497700/S145))+(1.16*(AN145-1))+1.48))-273</f>
        <v>957.40664000532684</v>
      </c>
      <c r="AZ145" s="42">
        <f>(10108/((LN(497700/S145))+(1.16*(AO145-1))+1.48))-273</f>
        <v>1017.4060403127319</v>
      </c>
      <c r="BA145" s="42">
        <f>((LN(S145))-4.29+(1.35*(LN(AQ145))))/0.0056</f>
        <v>973.37908371242645</v>
      </c>
      <c r="BB145" s="42">
        <f>(4338.8/((4.322*AR145)+6.456-LOG(S145)))-273</f>
        <v>1058.6434396296343</v>
      </c>
      <c r="BC145" s="42">
        <f>((LN(S145))-3.313+(1.35*(LN(AQ145))))/0.0065</f>
        <v>988.91121058301349</v>
      </c>
      <c r="BD145" s="42">
        <f>(12288/(18.99-(1.069*(LN(AQ145)))-(LN(S145))))-273</f>
        <v>1002.4532688103275</v>
      </c>
      <c r="BE145" s="42">
        <f>(11113/(14.297+(0.964*AN145)-(LN(S145))))-273</f>
        <v>1015.6703340750969</v>
      </c>
      <c r="BF145" s="42">
        <f>(11113/(14.297+(0.964*AO145)-(LN(S145))))-273</f>
        <v>1064.9192356267561</v>
      </c>
      <c r="BG145" s="42">
        <f>(5790/(0.96-(1.28*J145)+(12.39*AS145)+(0.83*AT145)+(2.06*J145*AS145)-LOG(S145)))-273</f>
        <v>1030.5246846308544</v>
      </c>
      <c r="BI145" s="42">
        <f t="shared" si="22"/>
        <v>99.827549584314738</v>
      </c>
      <c r="BJ145" s="42">
        <f t="shared" si="22"/>
        <v>63.657524930076988</v>
      </c>
      <c r="BK145" s="42">
        <f t="shared" si="22"/>
        <v>142.59335999467316</v>
      </c>
      <c r="BL145" s="42">
        <f t="shared" si="22"/>
        <v>82.593959687268125</v>
      </c>
      <c r="BM145" s="42">
        <f t="shared" si="22"/>
        <v>126.62091628757355</v>
      </c>
      <c r="BN145" s="42">
        <f t="shared" si="22"/>
        <v>41.356560370365742</v>
      </c>
      <c r="BO145" s="42">
        <f t="shared" si="22"/>
        <v>111.08878941698651</v>
      </c>
      <c r="BP145" s="42">
        <f t="shared" si="21"/>
        <v>97.546731189672528</v>
      </c>
      <c r="BQ145" s="42">
        <f t="shared" si="20"/>
        <v>84.329665924903111</v>
      </c>
      <c r="BR145" s="42">
        <f t="shared" si="20"/>
        <v>35.080764373243937</v>
      </c>
      <c r="BS145" s="42">
        <f t="shared" si="20"/>
        <v>69.475315369145619</v>
      </c>
      <c r="BU145" s="42">
        <f t="shared" si="28"/>
        <v>-5.8177904390686308</v>
      </c>
      <c r="CC145" s="119" t="s">
        <v>840</v>
      </c>
      <c r="CD145" s="118">
        <f t="shared" si="29"/>
        <v>49.248901551659173</v>
      </c>
    </row>
    <row r="146" spans="1:82" s="1" customFormat="1">
      <c r="A146" s="38" t="s">
        <v>208</v>
      </c>
      <c r="B146" s="38" t="s">
        <v>342</v>
      </c>
      <c r="C146" s="38" t="s">
        <v>210</v>
      </c>
      <c r="D146" s="38">
        <v>48</v>
      </c>
      <c r="E146" s="38">
        <v>1100</v>
      </c>
      <c r="F146" s="38">
        <v>1</v>
      </c>
      <c r="G146" s="38">
        <f t="shared" si="23"/>
        <v>1373</v>
      </c>
      <c r="H146" s="75">
        <f t="shared" si="24"/>
        <v>7.2833211944646763E-4</v>
      </c>
      <c r="I146" s="75">
        <f t="shared" si="25"/>
        <v>8.264462809917355E-7</v>
      </c>
      <c r="J146" s="76">
        <v>1</v>
      </c>
      <c r="K146" s="13">
        <v>0.1</v>
      </c>
      <c r="L146" s="40">
        <v>0.54150426073866309</v>
      </c>
      <c r="M146" s="40">
        <v>8.9999999999999993E-3</v>
      </c>
      <c r="N146" s="40">
        <v>0.27800000000000002</v>
      </c>
      <c r="O146" s="40">
        <v>4.0000000000000001E-3</v>
      </c>
      <c r="P146" s="83">
        <v>6</v>
      </c>
      <c r="Q146" s="77"/>
      <c r="R146" s="13">
        <v>0</v>
      </c>
      <c r="S146" s="78">
        <v>1740</v>
      </c>
      <c r="T146" s="78">
        <v>369.66518840710688</v>
      </c>
      <c r="U146" s="13">
        <f t="shared" si="26"/>
        <v>3.2405492482825999</v>
      </c>
      <c r="V146" s="40">
        <f t="shared" si="27"/>
        <v>9.2203845844071486E-2</v>
      </c>
      <c r="X146" s="13">
        <v>64.119163025059265</v>
      </c>
      <c r="Y146" s="40">
        <v>2.9694607632322782E-2</v>
      </c>
      <c r="Z146" s="13">
        <v>12.345964766098939</v>
      </c>
      <c r="AA146" s="13">
        <v>3.6911782358453555</v>
      </c>
      <c r="AB146" s="13"/>
      <c r="AC146" s="40">
        <v>0.18805226027986055</v>
      </c>
      <c r="AD146" s="13"/>
      <c r="AE146" s="13">
        <v>3.7190965913902545</v>
      </c>
      <c r="AF146" s="13">
        <v>2.817826774820599</v>
      </c>
      <c r="AG146" s="13">
        <v>3.1718052853581447</v>
      </c>
      <c r="AH146" s="40">
        <v>2.1109945972878543E-2</v>
      </c>
      <c r="AI146" s="13">
        <v>9.896108507542376</v>
      </c>
      <c r="AJ146" s="13">
        <v>100.00000000000001</v>
      </c>
      <c r="AL146" s="13">
        <v>0.83244137042072686</v>
      </c>
      <c r="AM146" s="40">
        <v>0.19500000000000001</v>
      </c>
      <c r="AN146" s="14">
        <v>1.8335106717712621</v>
      </c>
      <c r="AO146" s="14">
        <v>1.8335106717712621</v>
      </c>
      <c r="AP146" s="14"/>
      <c r="AQ146" s="13">
        <v>5.968551469334157</v>
      </c>
      <c r="AR146" s="40">
        <v>3.9E-2</v>
      </c>
      <c r="AS146" s="40">
        <v>0.54150426073866309</v>
      </c>
      <c r="AT146" s="40">
        <v>0.27800000000000002</v>
      </c>
      <c r="AW146" s="42">
        <f>(12900/((LN(497700/S146))+(0.85*(AN146-1))+3.8))-273</f>
        <v>996.11088615494646</v>
      </c>
      <c r="AX146" s="42">
        <f>(12900/((LN(497700/S146))+(0.85*(AO146-1))+3.8))-273</f>
        <v>996.11088615494646</v>
      </c>
      <c r="AY146" s="42">
        <f>(10108/((LN(497700/S146))+(1.16*(AN146-1))+1.48))-273</f>
        <v>974.44156745931468</v>
      </c>
      <c r="AZ146" s="42">
        <f>(10108/((LN(497700/S146))+(1.16*(AO146-1))+1.48))-273</f>
        <v>974.44156745931468</v>
      </c>
      <c r="BA146" s="42">
        <f>((LN(S146))-4.29+(1.35*(LN(AQ146))))/0.0056</f>
        <v>997.03949058465719</v>
      </c>
      <c r="BB146" s="42">
        <f>(4338.8/((4.322*AR146)+6.456-LOG(S146)))-273</f>
        <v>1009.147984339</v>
      </c>
      <c r="BC146" s="42">
        <f>((LN(S146))-3.313+(1.35*(LN(AQ146))))/0.0065</f>
        <v>1009.2955611190894</v>
      </c>
      <c r="BD146" s="42">
        <f>(12288/(18.99-(1.069*(LN(AQ146)))-(LN(S146))))-273</f>
        <v>1004.5265820311631</v>
      </c>
      <c r="BE146" s="42">
        <f>(11113/(14.297+(0.964*AN146)-(LN(S146))))-273</f>
        <v>1018.7791255502036</v>
      </c>
      <c r="BF146" s="42">
        <f>(11113/(14.297+(0.964*AO146)-(LN(S146))))-273</f>
        <v>1018.7791255502036</v>
      </c>
      <c r="BG146" s="42">
        <f>(5790/(0.96-(1.28*J146)+(12.39*AS146)+(0.83*AT146)+(2.06*J146*AS146)-LOG(S146)))-273</f>
        <v>1015.1187144054554</v>
      </c>
      <c r="BI146" s="42">
        <f t="shared" si="22"/>
        <v>103.88911384505354</v>
      </c>
      <c r="BJ146" s="42">
        <f t="shared" si="22"/>
        <v>103.88911384505354</v>
      </c>
      <c r="BK146" s="42">
        <f t="shared" si="22"/>
        <v>125.55843254068532</v>
      </c>
      <c r="BL146" s="42">
        <f t="shared" si="22"/>
        <v>125.55843254068532</v>
      </c>
      <c r="BM146" s="42">
        <f t="shared" si="22"/>
        <v>102.96050941534281</v>
      </c>
      <c r="BN146" s="42">
        <f t="shared" si="22"/>
        <v>90.852015660999996</v>
      </c>
      <c r="BO146" s="42">
        <f t="shared" si="22"/>
        <v>90.704438880910629</v>
      </c>
      <c r="BP146" s="42">
        <f t="shared" si="21"/>
        <v>95.473417968836884</v>
      </c>
      <c r="BQ146" s="42">
        <f t="shared" si="20"/>
        <v>81.220874449796383</v>
      </c>
      <c r="BR146" s="42">
        <f t="shared" si="20"/>
        <v>81.220874449796383</v>
      </c>
      <c r="BS146" s="42">
        <f t="shared" si="20"/>
        <v>84.881285594544579</v>
      </c>
      <c r="BU146" s="42">
        <f t="shared" si="28"/>
        <v>19.007828250508965</v>
      </c>
      <c r="CC146" s="119"/>
      <c r="CD146" s="118">
        <f t="shared" si="29"/>
        <v>0</v>
      </c>
    </row>
    <row r="147" spans="1:82" s="1" customFormat="1">
      <c r="A147" s="38" t="s">
        <v>208</v>
      </c>
      <c r="B147" s="38" t="s">
        <v>343</v>
      </c>
      <c r="C147" s="38" t="s">
        <v>210</v>
      </c>
      <c r="D147" s="38">
        <v>48</v>
      </c>
      <c r="E147" s="38">
        <v>1100</v>
      </c>
      <c r="F147" s="38">
        <v>1</v>
      </c>
      <c r="G147" s="38">
        <f t="shared" si="23"/>
        <v>1373</v>
      </c>
      <c r="H147" s="75">
        <f t="shared" si="24"/>
        <v>7.2833211944646763E-4</v>
      </c>
      <c r="I147" s="75">
        <f t="shared" si="25"/>
        <v>8.264462809917355E-7</v>
      </c>
      <c r="J147" s="76">
        <v>1</v>
      </c>
      <c r="K147" s="13">
        <v>0.1</v>
      </c>
      <c r="L147" s="40">
        <v>0.53028881959218477</v>
      </c>
      <c r="M147" s="40">
        <v>7.0000000000000001E-3</v>
      </c>
      <c r="N147" s="40">
        <v>0.32600000000000001</v>
      </c>
      <c r="O147" s="40">
        <v>4.0000000000000001E-3</v>
      </c>
      <c r="P147" s="83">
        <v>6</v>
      </c>
      <c r="Q147" s="77"/>
      <c r="R147" s="13">
        <v>0</v>
      </c>
      <c r="S147" s="78">
        <v>2120</v>
      </c>
      <c r="T147" s="78">
        <v>284.66656577374596</v>
      </c>
      <c r="U147" s="13">
        <f t="shared" si="26"/>
        <v>3.3263358609287512</v>
      </c>
      <c r="V147" s="40">
        <f t="shared" si="27"/>
        <v>5.8276079974436672E-2</v>
      </c>
      <c r="X147" s="13">
        <v>66.516487379908952</v>
      </c>
      <c r="Y147" s="40">
        <v>2.6976968002103526E-2</v>
      </c>
      <c r="Z147" s="13">
        <v>11.537939354488239</v>
      </c>
      <c r="AA147" s="13">
        <v>1.6921118900234815</v>
      </c>
      <c r="AB147" s="13"/>
      <c r="AC147" s="40">
        <v>4.4947931780514233E-2</v>
      </c>
      <c r="AD147" s="13"/>
      <c r="AE147" s="13">
        <v>1.3002600391374475</v>
      </c>
      <c r="AF147" s="13">
        <v>3.4139038251075271</v>
      </c>
      <c r="AG147" s="13">
        <v>3.4528910931282022</v>
      </c>
      <c r="AH147" s="40">
        <v>2.1712963660132849E-2</v>
      </c>
      <c r="AI147" s="13">
        <v>11.992768554763394</v>
      </c>
      <c r="AJ147" s="13">
        <v>100</v>
      </c>
      <c r="AL147" s="13">
        <v>0.98464166949462595</v>
      </c>
      <c r="AM147" s="40">
        <v>5.8999999999999997E-2</v>
      </c>
      <c r="AN147" s="14">
        <v>1.4524905431670121</v>
      </c>
      <c r="AO147" s="14">
        <v>1.4524905431670121</v>
      </c>
      <c r="AP147" s="14"/>
      <c r="AQ147" s="13">
        <v>9.1823539292327734</v>
      </c>
      <c r="AR147" s="40">
        <v>-1E-3</v>
      </c>
      <c r="AS147" s="40">
        <v>0.53028881959218477</v>
      </c>
      <c r="AT147" s="40">
        <v>0.32600000000000001</v>
      </c>
      <c r="AW147" s="42">
        <f>(12900/((LN(497700/S147))+(0.85*(AN147-1))+3.8))-273</f>
        <v>1064.7304416984146</v>
      </c>
      <c r="AX147" s="42">
        <f>(12900/((LN(497700/S147))+(0.85*(AO147-1))+3.8))-273</f>
        <v>1064.7304416984146</v>
      </c>
      <c r="AY147" s="42">
        <f>(10108/((LN(497700/S147))+(1.16*(AN147-1))+1.48))-273</f>
        <v>1081.3297449251841</v>
      </c>
      <c r="AZ147" s="42">
        <f>(10108/((LN(497700/S147))+(1.16*(AO147-1))+1.48))-273</f>
        <v>1081.3297449251841</v>
      </c>
      <c r="BA147" s="42">
        <f>((LN(S147))-4.29+(1.35*(LN(AQ147))))/0.0056</f>
        <v>1136.1614670730705</v>
      </c>
      <c r="BB147" s="42">
        <f>(4338.8/((4.322*AR147)+6.456-LOG(S147)))-273</f>
        <v>1115.2640066054821</v>
      </c>
      <c r="BC147" s="42">
        <f>((LN(S147))-3.313+(1.35*(LN(AQ147))))/0.0065</f>
        <v>1129.1544947091068</v>
      </c>
      <c r="BD147" s="42">
        <f>(12288/(18.99-(1.069*(LN(AQ147)))-(LN(S147))))-273</f>
        <v>1098.3440143748292</v>
      </c>
      <c r="BE147" s="42">
        <f>(11113/(14.297+(0.964*AN147)-(LN(S147))))-273</f>
        <v>1109.5527734070286</v>
      </c>
      <c r="BF147" s="42">
        <f>(11113/(14.297+(0.964*AO147)-(LN(S147))))-273</f>
        <v>1109.5527734070286</v>
      </c>
      <c r="BG147" s="42">
        <f>(5790/(0.96-(1.28*J147)+(12.39*AS147)+(0.83*AT147)+(2.06*J147*AS147)-LOG(S147)))-273</f>
        <v>1077.6207873158871</v>
      </c>
      <c r="BI147" s="42">
        <f t="shared" si="22"/>
        <v>35.269558301585448</v>
      </c>
      <c r="BJ147" s="42">
        <f t="shared" si="22"/>
        <v>35.269558301585448</v>
      </c>
      <c r="BK147" s="42">
        <f t="shared" si="22"/>
        <v>18.670255074815941</v>
      </c>
      <c r="BL147" s="42">
        <f t="shared" si="22"/>
        <v>18.670255074815941</v>
      </c>
      <c r="BM147" s="42">
        <f t="shared" si="22"/>
        <v>-36.161467073070526</v>
      </c>
      <c r="BN147" s="42">
        <f t="shared" si="22"/>
        <v>-15.264006605482109</v>
      </c>
      <c r="BO147" s="42">
        <f t="shared" si="22"/>
        <v>-29.154494709106757</v>
      </c>
      <c r="BP147" s="42">
        <f t="shared" si="21"/>
        <v>1.6559856251708425</v>
      </c>
      <c r="BQ147" s="42">
        <f t="shared" si="20"/>
        <v>-9.5527734070285533</v>
      </c>
      <c r="BR147" s="42">
        <f t="shared" si="20"/>
        <v>-9.5527734070285533</v>
      </c>
      <c r="BS147" s="42">
        <f t="shared" si="20"/>
        <v>22.379212684112872</v>
      </c>
      <c r="BU147" s="42">
        <f t="shared" si="28"/>
        <v>12.890345617472576</v>
      </c>
      <c r="CC147" s="119"/>
      <c r="CD147" s="118">
        <f t="shared" si="29"/>
        <v>0</v>
      </c>
    </row>
    <row r="148" spans="1:82" s="1" customFormat="1">
      <c r="A148" s="38" t="s">
        <v>208</v>
      </c>
      <c r="B148" s="38" t="s">
        <v>344</v>
      </c>
      <c r="C148" s="38" t="s">
        <v>210</v>
      </c>
      <c r="D148" s="38">
        <v>48</v>
      </c>
      <c r="E148" s="38">
        <v>1100</v>
      </c>
      <c r="F148" s="38">
        <v>1</v>
      </c>
      <c r="G148" s="38">
        <f t="shared" si="23"/>
        <v>1373</v>
      </c>
      <c r="H148" s="75">
        <f t="shared" si="24"/>
        <v>7.2833211944646763E-4</v>
      </c>
      <c r="I148" s="75">
        <f t="shared" si="25"/>
        <v>8.264462809917355E-7</v>
      </c>
      <c r="J148" s="76">
        <v>1</v>
      </c>
      <c r="K148" s="13">
        <v>0.1</v>
      </c>
      <c r="L148" s="40">
        <v>0.52945375991123034</v>
      </c>
      <c r="M148" s="40">
        <v>7.0000000000000001E-3</v>
      </c>
      <c r="N148" s="40">
        <v>0.34799999999999998</v>
      </c>
      <c r="O148" s="40">
        <v>4.0000000000000001E-3</v>
      </c>
      <c r="P148" s="83">
        <v>8</v>
      </c>
      <c r="Q148" s="77"/>
      <c r="R148" s="13">
        <v>0</v>
      </c>
      <c r="S148" s="78">
        <v>1870</v>
      </c>
      <c r="T148" s="78">
        <v>410</v>
      </c>
      <c r="U148" s="13">
        <f t="shared" si="26"/>
        <v>3.271841606536499</v>
      </c>
      <c r="V148" s="40">
        <f t="shared" si="27"/>
        <v>9.5155080213903731E-2</v>
      </c>
      <c r="X148" s="13">
        <v>65.954888710273011</v>
      </c>
      <c r="Y148" s="40">
        <v>2.7541644982409328E-2</v>
      </c>
      <c r="Z148" s="13">
        <v>11.903213919780969</v>
      </c>
      <c r="AA148" s="13">
        <v>0.73560880359948744</v>
      </c>
      <c r="AB148" s="13"/>
      <c r="AC148" s="40">
        <v>6.805732530997767E-2</v>
      </c>
      <c r="AD148" s="13"/>
      <c r="AE148" s="13">
        <v>0.81160083420854523</v>
      </c>
      <c r="AF148" s="13">
        <v>3.6164212458986422</v>
      </c>
      <c r="AG148" s="13">
        <v>3.875739460208472</v>
      </c>
      <c r="AH148" s="40">
        <v>2.0508293215136534E-2</v>
      </c>
      <c r="AI148" s="13">
        <v>12.987024470917788</v>
      </c>
      <c r="AJ148" s="13">
        <v>100.00060470839443</v>
      </c>
      <c r="AL148" s="13">
        <v>1.0243480650797034</v>
      </c>
      <c r="AM148" s="40">
        <v>4.1000000000000002E-2</v>
      </c>
      <c r="AN148" s="14">
        <v>1.391354373145627</v>
      </c>
      <c r="AO148" s="14">
        <v>1.391354373145627</v>
      </c>
      <c r="AP148" s="14"/>
      <c r="AQ148" s="13">
        <v>10.873130244856215</v>
      </c>
      <c r="AR148" s="40">
        <v>1.0999999999999999E-2</v>
      </c>
      <c r="AS148" s="40">
        <v>0.52945375991123034</v>
      </c>
      <c r="AT148" s="40">
        <v>0.34799999999999998</v>
      </c>
      <c r="AW148" s="42">
        <f>(12900/((LN(497700/S148))+(0.85*(AN148-1))+3.8))-273</f>
        <v>1054.6098225286185</v>
      </c>
      <c r="AX148" s="42">
        <f>(12900/((LN(497700/S148))+(0.85*(AO148-1))+3.8))-273</f>
        <v>1054.6098225286185</v>
      </c>
      <c r="AY148" s="42">
        <f>(10108/((LN(497700/S148))+(1.16*(AN148-1))+1.48))-273</f>
        <v>1071.5011296988234</v>
      </c>
      <c r="AZ148" s="42">
        <f>(10108/((LN(497700/S148))+(1.16*(AO148-1))+1.48))-273</f>
        <v>1071.5011296988234</v>
      </c>
      <c r="BA148" s="42">
        <f>((LN(S148))-4.29+(1.35*(LN(AQ148))))/0.0056</f>
        <v>1154.4984752274759</v>
      </c>
      <c r="BB148" s="42">
        <f>(4338.8/((4.322*AR148)+6.456-LOG(S148)))-273</f>
        <v>1069.5749518042389</v>
      </c>
      <c r="BC148" s="42">
        <f>((LN(S148))-3.313+(1.35*(LN(AQ148))))/0.0065</f>
        <v>1144.9525325036716</v>
      </c>
      <c r="BD148" s="42">
        <f>(12288/(18.99-(1.069*(LN(AQ148)))-(LN(S148))))-273</f>
        <v>1106.8435643537237</v>
      </c>
      <c r="BE148" s="42">
        <f>(11113/(14.297+(0.964*AN148)-(LN(S148))))-273</f>
        <v>1098.2013575892411</v>
      </c>
      <c r="BF148" s="42">
        <f>(11113/(14.297+(0.964*AO148)-(LN(S148))))-273</f>
        <v>1098.2013575892411</v>
      </c>
      <c r="BG148" s="42">
        <f>(5790/(0.96-(1.28*J148)+(12.39*AS148)+(0.83*AT148)+(2.06*J148*AS148)-LOG(S148)))-273</f>
        <v>1058.7676517170466</v>
      </c>
      <c r="BI148" s="42">
        <f t="shared" si="22"/>
        <v>45.390177471381548</v>
      </c>
      <c r="BJ148" s="42">
        <f t="shared" si="22"/>
        <v>45.390177471381548</v>
      </c>
      <c r="BK148" s="42">
        <f t="shared" si="22"/>
        <v>28.498870301176566</v>
      </c>
      <c r="BL148" s="42">
        <f t="shared" si="22"/>
        <v>28.498870301176566</v>
      </c>
      <c r="BM148" s="42">
        <f t="shared" si="22"/>
        <v>-54.498475227475865</v>
      </c>
      <c r="BN148" s="42">
        <f t="shared" si="22"/>
        <v>30.425048195761065</v>
      </c>
      <c r="BO148" s="42">
        <f t="shared" si="22"/>
        <v>-44.952532503671591</v>
      </c>
      <c r="BP148" s="42">
        <f t="shared" si="21"/>
        <v>-6.8435643537236501</v>
      </c>
      <c r="BQ148" s="42">
        <f t="shared" si="20"/>
        <v>1.7986424107589301</v>
      </c>
      <c r="BR148" s="42">
        <f t="shared" si="20"/>
        <v>1.7986424107589301</v>
      </c>
      <c r="BS148" s="42">
        <f t="shared" si="20"/>
        <v>41.232348282953353</v>
      </c>
      <c r="BU148" s="42">
        <f t="shared" si="28"/>
        <v>4.1578291884281953</v>
      </c>
      <c r="CC148" s="119"/>
      <c r="CD148" s="118">
        <f t="shared" si="29"/>
        <v>0</v>
      </c>
    </row>
    <row r="149" spans="1:82" s="1" customFormat="1" ht="18">
      <c r="A149" s="38" t="s">
        <v>208</v>
      </c>
      <c r="B149" s="38" t="s">
        <v>345</v>
      </c>
      <c r="C149" s="38" t="s">
        <v>210</v>
      </c>
      <c r="D149" s="38">
        <v>48</v>
      </c>
      <c r="E149" s="38">
        <v>1100</v>
      </c>
      <c r="F149" s="38">
        <v>1</v>
      </c>
      <c r="G149" s="38">
        <f t="shared" si="23"/>
        <v>1373</v>
      </c>
      <c r="H149" s="75">
        <f t="shared" si="24"/>
        <v>7.2833211944646763E-4</v>
      </c>
      <c r="I149" s="75">
        <f t="shared" si="25"/>
        <v>8.264462809917355E-7</v>
      </c>
      <c r="J149" s="76">
        <v>1</v>
      </c>
      <c r="K149" s="13">
        <v>0.1</v>
      </c>
      <c r="L149" s="40">
        <v>0.57577609215977921</v>
      </c>
      <c r="M149" s="40">
        <v>8.9999999999999993E-3</v>
      </c>
      <c r="N149" s="85">
        <v>0.11799999999999999</v>
      </c>
      <c r="O149" s="40">
        <v>0</v>
      </c>
      <c r="P149" s="13">
        <v>-2.72</v>
      </c>
      <c r="Q149" s="77">
        <v>6.946779444016391</v>
      </c>
      <c r="R149" s="13">
        <v>0</v>
      </c>
      <c r="S149" s="78">
        <v>4060</v>
      </c>
      <c r="T149" s="78">
        <v>400</v>
      </c>
      <c r="U149" s="13">
        <f t="shared" si="26"/>
        <v>3.6085260335771943</v>
      </c>
      <c r="V149" s="40">
        <f t="shared" si="27"/>
        <v>4.2758620689655177E-2</v>
      </c>
      <c r="X149" s="13">
        <v>56.409915140395164</v>
      </c>
      <c r="Y149" s="40">
        <v>2.4479868686305511E-2</v>
      </c>
      <c r="Z149" s="13">
        <v>17.134161224972647</v>
      </c>
      <c r="AA149" s="13">
        <v>12.959451289741432</v>
      </c>
      <c r="AB149" s="38"/>
      <c r="AC149" s="40">
        <v>5.7262128423942384E-2</v>
      </c>
      <c r="AD149" s="85"/>
      <c r="AE149" s="13">
        <v>13.072765325910231</v>
      </c>
      <c r="AF149" s="13">
        <v>0.22125244439452496</v>
      </c>
      <c r="AG149" s="13">
        <v>9.2777099059779031E-2</v>
      </c>
      <c r="AH149" s="40">
        <v>2.7935478415965401E-2</v>
      </c>
      <c r="AI149" s="13">
        <v>4</v>
      </c>
      <c r="AJ149" s="13">
        <v>103.99999999999999</v>
      </c>
      <c r="AL149" s="13">
        <v>0.70704067484005817</v>
      </c>
      <c r="AM149" s="40">
        <v>0.61660838774753612</v>
      </c>
      <c r="AN149" s="13">
        <v>2.7806436807882911</v>
      </c>
      <c r="AO149" s="14">
        <v>2.7722153396952729</v>
      </c>
      <c r="AP149" s="14"/>
      <c r="AQ149" s="13">
        <v>2.5767046545346877</v>
      </c>
      <c r="AR149" s="40">
        <v>0.107</v>
      </c>
      <c r="AS149" s="40">
        <v>0.57577609215977921</v>
      </c>
      <c r="AT149" s="85">
        <v>0.11799999999999999</v>
      </c>
      <c r="AW149" s="42">
        <f>(12900/((LN(497700/S149))+(0.85*(AN149-1))+3.8))-273</f>
        <v>1001.4061571412481</v>
      </c>
      <c r="AX149" s="42">
        <f>(12900/((LN(497700/S149))+(0.85*(AO149-1))+3.8))-273</f>
        <v>1002.3087554612403</v>
      </c>
      <c r="AY149" s="42">
        <f>(10108/((LN(497700/S149))+(1.16*(AN149-1))+1.48))-273</f>
        <v>936.90699107195996</v>
      </c>
      <c r="AZ149" s="42">
        <f>(10108/((LN(497700/S149))+(1.16*(AO149-1))+1.48))-273</f>
        <v>938.32457040092754</v>
      </c>
      <c r="BA149" s="42">
        <f>((LN(S149))-4.29+(1.35*(LN(AQ149))))/0.0056</f>
        <v>945.84438041849955</v>
      </c>
      <c r="BB149" s="42">
        <f>(4338.8/((4.322*AR149)+6.456-LOG(S149)))-273</f>
        <v>1037.8442370995597</v>
      </c>
      <c r="BC149" s="42">
        <f>((LN(S149))-3.313+(1.35*(LN(AQ149))))/0.0065</f>
        <v>965.18900466824573</v>
      </c>
      <c r="BD149" s="42">
        <f>(12288/(18.99-(1.069*(LN(AQ149)))-(LN(S149))))-273</f>
        <v>997.83395788430448</v>
      </c>
      <c r="BE149" s="42">
        <f>(11113/(14.297+(0.964*AN149)-(LN(S149))))-273</f>
        <v>1008.9829163015338</v>
      </c>
      <c r="BF149" s="42">
        <f>(11113/(14.297+(0.964*AO149)-(LN(S149))))-273</f>
        <v>1010.1856224892731</v>
      </c>
      <c r="BG149" s="42">
        <f>(5790/(0.96-(1.28*J149)+(12.39*AS149)+(0.83*AT149)+(2.06*J149*AS149)-LOG(S149)))-273</f>
        <v>1016.7108146282776</v>
      </c>
      <c r="BI149" s="42">
        <f t="shared" si="22"/>
        <v>98.593842858751941</v>
      </c>
      <c r="BJ149" s="42">
        <f t="shared" si="22"/>
        <v>97.691244538759747</v>
      </c>
      <c r="BK149" s="42">
        <f t="shared" si="22"/>
        <v>163.09300892804004</v>
      </c>
      <c r="BL149" s="42">
        <f t="shared" si="22"/>
        <v>161.67542959907246</v>
      </c>
      <c r="BM149" s="42">
        <f t="shared" si="22"/>
        <v>154.15561958150045</v>
      </c>
      <c r="BN149" s="42">
        <f t="shared" si="22"/>
        <v>62.155762900440322</v>
      </c>
      <c r="BO149" s="42">
        <f t="shared" si="22"/>
        <v>134.81099533175427</v>
      </c>
      <c r="BP149" s="42">
        <f t="shared" si="21"/>
        <v>102.16604211569552</v>
      </c>
      <c r="BQ149" s="42">
        <f t="shared" si="20"/>
        <v>91.017083698466195</v>
      </c>
      <c r="BR149" s="42">
        <f t="shared" si="20"/>
        <v>89.814377510726899</v>
      </c>
      <c r="BS149" s="42">
        <f t="shared" si="20"/>
        <v>83.289185371722397</v>
      </c>
      <c r="BU149" s="42">
        <f t="shared" si="28"/>
        <v>14.402059167037351</v>
      </c>
      <c r="CC149" s="119"/>
      <c r="CD149" s="118">
        <f t="shared" si="29"/>
        <v>1.2027061877392953</v>
      </c>
    </row>
    <row r="150" spans="1:82" s="1" customFormat="1" ht="18">
      <c r="A150" s="38" t="s">
        <v>208</v>
      </c>
      <c r="B150" s="38" t="s">
        <v>346</v>
      </c>
      <c r="C150" s="38" t="s">
        <v>210</v>
      </c>
      <c r="D150" s="38">
        <v>48</v>
      </c>
      <c r="E150" s="38">
        <v>1100</v>
      </c>
      <c r="F150" s="38">
        <v>1</v>
      </c>
      <c r="G150" s="38">
        <f t="shared" si="23"/>
        <v>1373</v>
      </c>
      <c r="H150" s="75">
        <f t="shared" si="24"/>
        <v>7.2833211944646763E-4</v>
      </c>
      <c r="I150" s="75">
        <f t="shared" si="25"/>
        <v>8.264462809917355E-7</v>
      </c>
      <c r="J150" s="76">
        <v>1</v>
      </c>
      <c r="K150" s="13">
        <v>0.1</v>
      </c>
      <c r="L150" s="84">
        <v>0.56555723912203937</v>
      </c>
      <c r="M150" s="40">
        <v>9.6996519914595118E-3</v>
      </c>
      <c r="N150" s="85">
        <v>0.20399999999999999</v>
      </c>
      <c r="O150" s="40">
        <v>1.4733341714115559E-3</v>
      </c>
      <c r="P150" s="13">
        <v>-2.72</v>
      </c>
      <c r="Q150" s="77">
        <v>6.946779444016391</v>
      </c>
      <c r="R150" s="13">
        <v>0</v>
      </c>
      <c r="S150" s="86">
        <v>4710</v>
      </c>
      <c r="T150" s="86">
        <v>340</v>
      </c>
      <c r="U150" s="13">
        <f t="shared" si="26"/>
        <v>3.6730209071288962</v>
      </c>
      <c r="V150" s="40">
        <f t="shared" si="27"/>
        <v>3.132908704883227E-2</v>
      </c>
      <c r="X150" s="13">
        <v>58.675346226144804</v>
      </c>
      <c r="Y150" s="40">
        <v>2.894985238145753E-2</v>
      </c>
      <c r="Z150" s="13">
        <v>15.96691619958726</v>
      </c>
      <c r="AA150" s="13">
        <v>9.4280040191011896</v>
      </c>
      <c r="AB150" s="38"/>
      <c r="AC150" s="40">
        <v>5.1224108080316057E-2</v>
      </c>
      <c r="AD150" s="85"/>
      <c r="AE150" s="13">
        <v>9.9445650338547313</v>
      </c>
      <c r="AF150" s="13">
        <v>1.5276869457798707</v>
      </c>
      <c r="AG150" s="13">
        <v>1.0291200067773481</v>
      </c>
      <c r="AH150" s="40">
        <v>3.0090398248383148E-2</v>
      </c>
      <c r="AI150" s="13">
        <v>7.3180972100446597</v>
      </c>
      <c r="AJ150" s="13">
        <v>104.00000000000004</v>
      </c>
      <c r="AL150" s="13">
        <v>0.73551100357930932</v>
      </c>
      <c r="AM150" s="40">
        <v>0.4574227644504521</v>
      </c>
      <c r="AN150" s="14">
        <v>2.4693567094017599</v>
      </c>
      <c r="AO150" s="14">
        <v>2.4693567094017599</v>
      </c>
      <c r="AP150" s="14"/>
      <c r="AQ150" s="13">
        <v>3.2317414546752965</v>
      </c>
      <c r="AR150" s="40">
        <v>1.7999999999999999E-2</v>
      </c>
      <c r="AS150" s="84">
        <v>0.56555723912203937</v>
      </c>
      <c r="AT150" s="85">
        <v>0.20399999999999999</v>
      </c>
      <c r="AW150" s="42">
        <f>(12900/((LN(497700/S150))+(0.85*(AN150-1))+3.8))-273</f>
        <v>1055.6281658245862</v>
      </c>
      <c r="AX150" s="42">
        <f>(12900/((LN(497700/S150))+(0.85*(AO150-1))+3.8))-273</f>
        <v>1055.6281658245862</v>
      </c>
      <c r="AY150" s="42">
        <f>(10108/((LN(497700/S150))+(1.16*(AN150-1))+1.48))-273</f>
        <v>1015.5028566424012</v>
      </c>
      <c r="AZ150" s="42">
        <f>(10108/((LN(497700/S150))+(1.16*(AO150-1))+1.48))-273</f>
        <v>1015.5028566424012</v>
      </c>
      <c r="BA150" s="42">
        <f>((LN(S150))-4.29+(1.35*(LN(AQ150))))/0.0056</f>
        <v>1026.9681658410736</v>
      </c>
      <c r="BB150" s="42">
        <f>(4338.8/((4.322*AR150)+6.456-LOG(S150)))-273</f>
        <v>1243.6519069646731</v>
      </c>
      <c r="BC150" s="42">
        <f>((LN(S150))-3.313+(1.35*(LN(AQ150))))/0.0065</f>
        <v>1035.0802659553865</v>
      </c>
      <c r="BD150" s="42">
        <f>(12288/(18.99-(1.069*(LN(AQ150)))-(LN(S150))))-273</f>
        <v>1051.3381212683544</v>
      </c>
      <c r="BE150" s="42">
        <f>(11113/(14.297+(0.964*AN150)-(LN(S150))))-273</f>
        <v>1078.9437285189324</v>
      </c>
      <c r="BF150" s="42">
        <f>(11113/(14.297+(0.964*AO150)-(LN(S150))))-273</f>
        <v>1078.9437285189324</v>
      </c>
      <c r="BG150" s="42">
        <f>(5790/(0.96-(1.28*J150)+(12.39*AS150)+(0.83*AT150)+(2.06*J150*AS150)-LOG(S150)))-273</f>
        <v>1058.4626327236383</v>
      </c>
      <c r="BI150" s="42">
        <f t="shared" si="22"/>
        <v>44.371834175413824</v>
      </c>
      <c r="BJ150" s="42">
        <f t="shared" si="22"/>
        <v>44.371834175413824</v>
      </c>
      <c r="BK150" s="42">
        <f t="shared" si="22"/>
        <v>84.497143357598816</v>
      </c>
      <c r="BL150" s="42">
        <f t="shared" si="22"/>
        <v>84.497143357598816</v>
      </c>
      <c r="BM150" s="42">
        <f t="shared" si="22"/>
        <v>73.031834158926358</v>
      </c>
      <c r="BN150" s="42">
        <f t="shared" si="22"/>
        <v>-143.65190696467312</v>
      </c>
      <c r="BO150" s="42">
        <f t="shared" si="22"/>
        <v>64.919734044613506</v>
      </c>
      <c r="BP150" s="42">
        <f t="shared" si="21"/>
        <v>48.661878731645629</v>
      </c>
      <c r="BQ150" s="42">
        <f t="shared" si="20"/>
        <v>21.056271481067597</v>
      </c>
      <c r="BR150" s="42">
        <f t="shared" si="20"/>
        <v>21.056271481067597</v>
      </c>
      <c r="BS150" s="42">
        <f t="shared" si="20"/>
        <v>41.537367276361692</v>
      </c>
      <c r="BU150" s="42">
        <f t="shared" si="28"/>
        <v>2.8344668990521313</v>
      </c>
      <c r="CC150" s="119"/>
      <c r="CD150" s="118">
        <f t="shared" si="29"/>
        <v>0</v>
      </c>
    </row>
    <row r="151" spans="1:82" s="1" customFormat="1" ht="18">
      <c r="A151" s="38" t="s">
        <v>208</v>
      </c>
      <c r="B151" s="38" t="s">
        <v>347</v>
      </c>
      <c r="C151" s="38" t="s">
        <v>210</v>
      </c>
      <c r="D151" s="38">
        <v>48</v>
      </c>
      <c r="E151" s="38">
        <v>1100</v>
      </c>
      <c r="F151" s="38">
        <v>1</v>
      </c>
      <c r="G151" s="38">
        <f t="shared" si="23"/>
        <v>1373</v>
      </c>
      <c r="H151" s="75">
        <f t="shared" si="24"/>
        <v>7.2833211944646763E-4</v>
      </c>
      <c r="I151" s="75">
        <f t="shared" si="25"/>
        <v>8.264462809917355E-7</v>
      </c>
      <c r="J151" s="76">
        <v>1</v>
      </c>
      <c r="K151" s="13">
        <v>0.1</v>
      </c>
      <c r="L151" s="84">
        <v>0.56182644690223194</v>
      </c>
      <c r="M151" s="40">
        <v>1.0470516500332734E-2</v>
      </c>
      <c r="N151" s="85">
        <v>0.28100000000000003</v>
      </c>
      <c r="O151" s="40">
        <v>1.5342192591951476E-3</v>
      </c>
      <c r="P151" s="13">
        <v>-2.72</v>
      </c>
      <c r="Q151" s="77">
        <v>6.946779444016391</v>
      </c>
      <c r="R151" s="13">
        <v>0</v>
      </c>
      <c r="S151" s="86">
        <v>4910</v>
      </c>
      <c r="T151" s="86">
        <v>230</v>
      </c>
      <c r="U151" s="13">
        <f t="shared" si="26"/>
        <v>3.6910814921229687</v>
      </c>
      <c r="V151" s="40">
        <f t="shared" si="27"/>
        <v>2.0329938900203667E-2</v>
      </c>
      <c r="X151" s="13">
        <v>62.580129162486287</v>
      </c>
      <c r="Y151" s="40">
        <v>2.7979865539720879E-2</v>
      </c>
      <c r="Z151" s="13">
        <v>10.029773170510198</v>
      </c>
      <c r="AA151" s="13">
        <v>12.347445461366108</v>
      </c>
      <c r="AB151" s="79"/>
      <c r="AC151" s="40">
        <v>5.8817891135286814E-2</v>
      </c>
      <c r="AD151" s="85"/>
      <c r="AE151" s="13">
        <v>9.0706727298443202</v>
      </c>
      <c r="AF151" s="13">
        <v>1.1142456097376801</v>
      </c>
      <c r="AG151" s="13">
        <v>1.1994358595265506</v>
      </c>
      <c r="AH151" s="40">
        <v>3.2587140113138582E-2</v>
      </c>
      <c r="AI151" s="13">
        <v>11.538913109740699</v>
      </c>
      <c r="AJ151" s="13">
        <v>107.99999999999999</v>
      </c>
      <c r="AL151" s="13">
        <v>0.51110052720766874</v>
      </c>
      <c r="AM151" s="40">
        <v>0.64805636796998056</v>
      </c>
      <c r="AN151" s="13">
        <v>3.3239341699086857</v>
      </c>
      <c r="AO151" s="14">
        <v>3.3239341699086848</v>
      </c>
      <c r="AP151" s="14"/>
      <c r="AQ151" s="13">
        <v>2.6752281741530872</v>
      </c>
      <c r="AR151" s="40">
        <v>2.3E-2</v>
      </c>
      <c r="AS151" s="84">
        <v>0.56182644690223194</v>
      </c>
      <c r="AT151" s="85">
        <v>0.28100000000000003</v>
      </c>
      <c r="AW151" s="42">
        <f>(12900/((LN(497700/S151))+(0.85*(AN151-1))+3.8))-273</f>
        <v>968.0925645987536</v>
      </c>
      <c r="AX151" s="42">
        <f>(12900/((LN(497700/S151))+(0.85*(AO151-1))+3.8))-273</f>
        <v>968.09256459875382</v>
      </c>
      <c r="AY151" s="42">
        <f>(10108/((LN(497700/S151))+(1.16*(AN151-1))+1.48))-273</f>
        <v>876.35638563018097</v>
      </c>
      <c r="AZ151" s="42">
        <f>(10108/((LN(497700/S151))+(1.16*(AO151-1))+1.48))-273</f>
        <v>876.35638563018097</v>
      </c>
      <c r="BA151" s="42">
        <f>((LN(S151))-4.29+(1.35*(LN(AQ151))))/0.0056</f>
        <v>988.83500583183786</v>
      </c>
      <c r="BB151" s="42">
        <f>(4338.8/((4.322*AR151)+6.456-LOG(S151)))-273</f>
        <v>1241.7725015332896</v>
      </c>
      <c r="BC151" s="42">
        <f>((LN(S151))-3.313+(1.35*(LN(AQ151))))/0.0065</f>
        <v>1002.2270819474295</v>
      </c>
      <c r="BD151" s="42">
        <f>(12288/(18.99-(1.069*(LN(AQ151)))-(LN(S151))))-273</f>
        <v>1028.8276201492681</v>
      </c>
      <c r="BE151" s="42">
        <f>(11113/(14.297+(0.964*AN151)-(LN(S151))))-273</f>
        <v>961.4700766464357</v>
      </c>
      <c r="BF151" s="42">
        <f>(11113/(14.297+(0.964*AO151)-(LN(S151))))-273</f>
        <v>961.4700766464357</v>
      </c>
      <c r="BG151" s="42">
        <f>(5790/(0.96-(1.28*J151)+(12.39*AS151)+(0.83*AT151)+(2.06*J151*AS151)-LOG(S151)))-273</f>
        <v>1060.9352044016819</v>
      </c>
      <c r="BI151" s="42">
        <f t="shared" si="22"/>
        <v>131.9074354012464</v>
      </c>
      <c r="BJ151" s="42">
        <f t="shared" si="22"/>
        <v>131.90743540124618</v>
      </c>
      <c r="BK151" s="42">
        <f t="shared" si="22"/>
        <v>223.64361436981903</v>
      </c>
      <c r="BL151" s="42">
        <f t="shared" si="22"/>
        <v>223.64361436981903</v>
      </c>
      <c r="BM151" s="42">
        <f t="shared" si="22"/>
        <v>111.16499416816214</v>
      </c>
      <c r="BN151" s="42">
        <f t="shared" si="22"/>
        <v>-141.77250153328964</v>
      </c>
      <c r="BO151" s="42">
        <f t="shared" si="22"/>
        <v>97.772918052570503</v>
      </c>
      <c r="BP151" s="42">
        <f t="shared" si="21"/>
        <v>71.172379850731886</v>
      </c>
      <c r="BQ151" s="42">
        <f t="shared" si="20"/>
        <v>138.5299233535643</v>
      </c>
      <c r="BR151" s="42">
        <f t="shared" si="20"/>
        <v>138.5299233535643</v>
      </c>
      <c r="BS151" s="42">
        <f t="shared" si="20"/>
        <v>39.064795598318142</v>
      </c>
      <c r="BU151" s="42">
        <f t="shared" si="28"/>
        <v>92.842639802928034</v>
      </c>
      <c r="CC151" s="119"/>
      <c r="CD151" s="118">
        <f t="shared" si="29"/>
        <v>0</v>
      </c>
    </row>
    <row r="152" spans="1:82" s="1" customFormat="1" ht="18">
      <c r="A152" s="38" t="s">
        <v>208</v>
      </c>
      <c r="B152" s="38" t="s">
        <v>348</v>
      </c>
      <c r="C152" s="38" t="s">
        <v>210</v>
      </c>
      <c r="D152" s="38">
        <v>48</v>
      </c>
      <c r="E152" s="38">
        <v>1100</v>
      </c>
      <c r="F152" s="38">
        <v>1</v>
      </c>
      <c r="G152" s="38">
        <f t="shared" si="23"/>
        <v>1373</v>
      </c>
      <c r="H152" s="75">
        <f t="shared" si="24"/>
        <v>7.2833211944646763E-4</v>
      </c>
      <c r="I152" s="75">
        <f t="shared" si="25"/>
        <v>8.264462809917355E-7</v>
      </c>
      <c r="J152" s="76">
        <v>1</v>
      </c>
      <c r="K152" s="13">
        <v>0.1</v>
      </c>
      <c r="L152" s="40">
        <v>0.55999685529251997</v>
      </c>
      <c r="M152" s="40">
        <v>0.01</v>
      </c>
      <c r="N152" s="40">
        <v>0.27400000000000002</v>
      </c>
      <c r="O152" s="40">
        <v>1E-3</v>
      </c>
      <c r="P152" s="13">
        <v>-2.72</v>
      </c>
      <c r="Q152" s="77">
        <v>6.946779444016391</v>
      </c>
      <c r="R152" s="13">
        <v>0</v>
      </c>
      <c r="S152" s="78">
        <v>4740</v>
      </c>
      <c r="T152" s="78">
        <v>210</v>
      </c>
      <c r="U152" s="13">
        <f t="shared" si="26"/>
        <v>3.6757783416740852</v>
      </c>
      <c r="V152" s="40">
        <f t="shared" si="27"/>
        <v>1.9227848101265824E-2</v>
      </c>
      <c r="X152" s="13">
        <v>58.6</v>
      </c>
      <c r="Y152" s="40">
        <v>2.4E-2</v>
      </c>
      <c r="Z152" s="13">
        <v>16.3</v>
      </c>
      <c r="AA152" s="13">
        <v>8.1</v>
      </c>
      <c r="AB152" s="79"/>
      <c r="AC152" s="40">
        <v>2.5000000000000001E-2</v>
      </c>
      <c r="AD152" s="40"/>
      <c r="AE152" s="13">
        <v>7.51</v>
      </c>
      <c r="AF152" s="13">
        <v>1.78</v>
      </c>
      <c r="AG152" s="13">
        <v>1.87</v>
      </c>
      <c r="AH152" s="40">
        <v>2.1236451642042912E-2</v>
      </c>
      <c r="AI152" s="13">
        <v>10.31</v>
      </c>
      <c r="AJ152" s="13">
        <v>104.54023645164206</v>
      </c>
      <c r="AL152" s="13">
        <v>0.87600043449053144</v>
      </c>
      <c r="AM152" s="40">
        <v>0.255</v>
      </c>
      <c r="AN152" s="14">
        <v>2.0225766512981838</v>
      </c>
      <c r="AO152" s="14">
        <v>2.0225766512981838</v>
      </c>
      <c r="AP152" s="14"/>
      <c r="AQ152" s="13">
        <v>3.7906291562742762</v>
      </c>
      <c r="AR152" s="40">
        <v>3.4000000000000002E-2</v>
      </c>
      <c r="AS152" s="40">
        <v>0.55999685529251997</v>
      </c>
      <c r="AT152" s="40">
        <v>0.27400000000000002</v>
      </c>
      <c r="AW152" s="42">
        <f>(12900/((LN(497700/S152))+(0.85*(AN152-1))+3.8))-273</f>
        <v>1110.6524461120855</v>
      </c>
      <c r="AX152" s="42">
        <f>(12900/((LN(497700/S152))+(0.85*(AO152-1))+3.8))-273</f>
        <v>1110.6524461120855</v>
      </c>
      <c r="AY152" s="42">
        <f>(10108/((LN(497700/S152))+(1.16*(AN152-1))+1.48))-273</f>
        <v>1107.846159437423</v>
      </c>
      <c r="AZ152" s="42">
        <f>(10108/((LN(497700/S152))+(1.16*(AO152-1))+1.48))-273</f>
        <v>1107.846159437423</v>
      </c>
      <c r="BA152" s="42">
        <f>((LN(S152))-4.29+(1.35*(LN(AQ152))))/0.0056</f>
        <v>1066.5554692257458</v>
      </c>
      <c r="BB152" s="42">
        <f>(4338.8/((4.322*AR152)+6.456-LOG(S152)))-273</f>
        <v>1209.2509476548121</v>
      </c>
      <c r="BC152" s="42">
        <f>((LN(S152))-3.313+(1.35*(LN(AQ152))))/0.0065</f>
        <v>1069.1862504098731</v>
      </c>
      <c r="BD152" s="42">
        <f>(12288/(18.99-(1.069*(LN(AQ152)))-(LN(S152))))-273</f>
        <v>1077.072879489664</v>
      </c>
      <c r="BE152" s="42">
        <f>(11113/(14.297+(0.964*AN152)-(LN(S152))))-273</f>
        <v>1154.8608154493454</v>
      </c>
      <c r="BF152" s="42">
        <f>(11113/(14.297+(0.964*AO152)-(LN(S152))))-273</f>
        <v>1154.8608154493454</v>
      </c>
      <c r="BG152" s="42">
        <f>(5790/(0.96-(1.28*J152)+(12.39*AS152)+(0.83*AT152)+(2.06*J152*AS152)-LOG(S152)))-273</f>
        <v>1066.1629812304611</v>
      </c>
      <c r="BI152" s="42">
        <f t="shared" si="22"/>
        <v>-10.652446112085499</v>
      </c>
      <c r="BJ152" s="42">
        <f t="shared" si="22"/>
        <v>-10.652446112085499</v>
      </c>
      <c r="BK152" s="42">
        <f t="shared" si="22"/>
        <v>-7.8461594374230117</v>
      </c>
      <c r="BL152" s="42">
        <f t="shared" si="22"/>
        <v>-7.8461594374230117</v>
      </c>
      <c r="BM152" s="42">
        <f t="shared" si="22"/>
        <v>33.44453077425419</v>
      </c>
      <c r="BN152" s="42">
        <f t="shared" si="22"/>
        <v>-109.25094765481208</v>
      </c>
      <c r="BO152" s="42">
        <f t="shared" si="22"/>
        <v>30.813749590126918</v>
      </c>
      <c r="BP152" s="42">
        <f t="shared" si="21"/>
        <v>22.927120510335953</v>
      </c>
      <c r="BQ152" s="42">
        <f t="shared" si="20"/>
        <v>-54.860815449345409</v>
      </c>
      <c r="BR152" s="42">
        <f t="shared" si="20"/>
        <v>-54.860815449345409</v>
      </c>
      <c r="BS152" s="42">
        <f t="shared" si="20"/>
        <v>33.837018769538872</v>
      </c>
      <c r="BU152" s="42">
        <f t="shared" si="28"/>
        <v>-44.489464881624372</v>
      </c>
      <c r="CC152" s="119"/>
      <c r="CD152" s="118">
        <f t="shared" si="29"/>
        <v>0</v>
      </c>
    </row>
    <row r="153" spans="1:82" s="1" customFormat="1" ht="18">
      <c r="A153" s="38" t="s">
        <v>208</v>
      </c>
      <c r="B153" s="38" t="s">
        <v>349</v>
      </c>
      <c r="C153" s="38" t="s">
        <v>210</v>
      </c>
      <c r="D153" s="38">
        <v>48</v>
      </c>
      <c r="E153" s="38">
        <v>1100</v>
      </c>
      <c r="F153" s="38">
        <v>1</v>
      </c>
      <c r="G153" s="38">
        <f t="shared" si="23"/>
        <v>1373</v>
      </c>
      <c r="H153" s="75">
        <f t="shared" si="24"/>
        <v>7.2833211944646763E-4</v>
      </c>
      <c r="I153" s="75">
        <f t="shared" si="25"/>
        <v>8.264462809917355E-7</v>
      </c>
      <c r="J153" s="76">
        <v>1</v>
      </c>
      <c r="K153" s="13">
        <v>0.1</v>
      </c>
      <c r="L153" s="84">
        <v>0.55831803821371939</v>
      </c>
      <c r="M153" s="40">
        <v>1.2384823684302238E-2</v>
      </c>
      <c r="N153" s="85">
        <v>0.109</v>
      </c>
      <c r="O153" s="40">
        <v>2.9064277207303374E-3</v>
      </c>
      <c r="P153" s="13">
        <v>-2.72</v>
      </c>
      <c r="Q153" s="77">
        <v>6.946779444016391</v>
      </c>
      <c r="R153" s="13">
        <v>0</v>
      </c>
      <c r="S153" s="86">
        <v>4640</v>
      </c>
      <c r="T153" s="86">
        <v>230</v>
      </c>
      <c r="U153" s="13">
        <f t="shared" si="26"/>
        <v>3.6665179805548807</v>
      </c>
      <c r="V153" s="40">
        <f t="shared" si="27"/>
        <v>2.1512931034482759E-2</v>
      </c>
      <c r="X153" s="13">
        <v>58.664786151841056</v>
      </c>
      <c r="Y153" s="40">
        <v>2.8130550355028011E-2</v>
      </c>
      <c r="Z153" s="13">
        <v>16.317515233802897</v>
      </c>
      <c r="AA153" s="13">
        <v>7.9612385342767915</v>
      </c>
      <c r="AB153" s="38"/>
      <c r="AC153" s="40">
        <v>7.0312188002797316E-2</v>
      </c>
      <c r="AD153" s="85"/>
      <c r="AE153" s="13">
        <v>6.722932199085597</v>
      </c>
      <c r="AF153" s="13">
        <v>1.8568725355016822</v>
      </c>
      <c r="AG153" s="13">
        <v>2.0270495621230662</v>
      </c>
      <c r="AH153" s="40">
        <v>2.7728597163950541E-2</v>
      </c>
      <c r="AI153" s="13">
        <v>3.32</v>
      </c>
      <c r="AJ153" s="13">
        <v>96.996565552152859</v>
      </c>
      <c r="AL153" s="13">
        <v>0.93388684316566029</v>
      </c>
      <c r="AM153" s="40">
        <v>0.32888437425970546</v>
      </c>
      <c r="AN153" s="82">
        <v>2.0773948240854705</v>
      </c>
      <c r="AO153" s="14">
        <v>1.8847303618869213</v>
      </c>
      <c r="AP153" s="14" t="s">
        <v>840</v>
      </c>
      <c r="AQ153" s="13">
        <v>3.9378010947187572</v>
      </c>
      <c r="AR153" s="40">
        <v>3.7999999999999999E-2</v>
      </c>
      <c r="AS153" s="84">
        <v>0.55831803821371939</v>
      </c>
      <c r="AT153" s="85">
        <v>0.109</v>
      </c>
      <c r="AW153" s="42">
        <f>(12900/((LN(497700/S153))+(0.85*(AN153-1))+3.8))-273</f>
        <v>1100.6455758641298</v>
      </c>
      <c r="AX153" s="42">
        <f>(12900/((LN(497700/S153))+(0.85*(AO153-1))+3.8))-273</f>
        <v>1125.0248295421879</v>
      </c>
      <c r="AY153" s="42">
        <f>(10108/((LN(497700/S153))+(1.16*(AN153-1))+1.48))-273</f>
        <v>1092.0123668463602</v>
      </c>
      <c r="AZ153" s="42">
        <f>(10108/((LN(497700/S153))+(1.16*(AO153-1))+1.48))-273</f>
        <v>1134.4916100902715</v>
      </c>
      <c r="BA153" s="42">
        <f>((LN(S153))-4.29+(1.35*(LN(AQ153))))/0.0056</f>
        <v>1071.930353455956</v>
      </c>
      <c r="BB153" s="42">
        <f>(4338.8/((4.322*AR153)+6.456-LOG(S153)))-273</f>
        <v>1195.9283037299138</v>
      </c>
      <c r="BC153" s="42">
        <f>((LN(S153))-3.313+(1.35*(LN(AQ153))))/0.0065</f>
        <v>1073.8169199005158</v>
      </c>
      <c r="BD153" s="42">
        <f>(12288/(18.99-(1.069*(LN(AQ153)))-(LN(S153))))-273</f>
        <v>1079.9560502259437</v>
      </c>
      <c r="BE153" s="42">
        <f>(11113/(14.297+(0.964*AN153)-(LN(S153))))-273</f>
        <v>1141.3825187798263</v>
      </c>
      <c r="BF153" s="42">
        <f>(11113/(14.297+(0.964*AO153)-(LN(S153))))-273</f>
        <v>1175.625400846289</v>
      </c>
      <c r="BG153" s="42">
        <f>(5790/(0.96-(1.28*J153)+(12.39*AS153)+(0.83*AT153)+(2.06*J153*AS153)-LOG(S153)))-273</f>
        <v>1114.9407983975279</v>
      </c>
      <c r="BI153" s="42">
        <f t="shared" si="22"/>
        <v>-0.64557586412979617</v>
      </c>
      <c r="BJ153" s="42">
        <f t="shared" si="22"/>
        <v>-25.024829542187945</v>
      </c>
      <c r="BK153" s="42">
        <f t="shared" si="22"/>
        <v>7.9876331536397629</v>
      </c>
      <c r="BL153" s="42">
        <f t="shared" si="22"/>
        <v>-34.491610090271479</v>
      </c>
      <c r="BM153" s="42">
        <f t="shared" si="22"/>
        <v>28.069646544043962</v>
      </c>
      <c r="BN153" s="42">
        <f t="shared" si="22"/>
        <v>-95.92830372991375</v>
      </c>
      <c r="BO153" s="42">
        <f t="shared" si="22"/>
        <v>26.183080099484187</v>
      </c>
      <c r="BP153" s="42">
        <f t="shared" si="21"/>
        <v>20.043949774056273</v>
      </c>
      <c r="BQ153" s="42">
        <f t="shared" si="20"/>
        <v>-41.382518779826341</v>
      </c>
      <c r="BR153" s="42">
        <f t="shared" si="20"/>
        <v>-75.62540084628904</v>
      </c>
      <c r="BS153" s="42">
        <f t="shared" si="20"/>
        <v>-14.940798397527942</v>
      </c>
      <c r="BU153" s="42">
        <f t="shared" si="28"/>
        <v>-10.084031144660003</v>
      </c>
      <c r="CC153" s="119" t="s">
        <v>840</v>
      </c>
      <c r="CD153" s="118">
        <f t="shared" si="29"/>
        <v>34.242882066462698</v>
      </c>
    </row>
    <row r="154" spans="1:82" s="1" customFormat="1" ht="18">
      <c r="A154" s="38" t="s">
        <v>208</v>
      </c>
      <c r="B154" s="38" t="s">
        <v>350</v>
      </c>
      <c r="C154" s="38" t="s">
        <v>210</v>
      </c>
      <c r="D154" s="38">
        <v>48</v>
      </c>
      <c r="E154" s="38">
        <v>1100</v>
      </c>
      <c r="F154" s="38">
        <v>1</v>
      </c>
      <c r="G154" s="38">
        <f t="shared" si="23"/>
        <v>1373</v>
      </c>
      <c r="H154" s="75">
        <f t="shared" si="24"/>
        <v>7.2833211944646763E-4</v>
      </c>
      <c r="I154" s="75">
        <f t="shared" si="25"/>
        <v>8.264462809917355E-7</v>
      </c>
      <c r="J154" s="76">
        <v>1</v>
      </c>
      <c r="K154" s="13">
        <v>0.1</v>
      </c>
      <c r="L154" s="84">
        <v>0.55843721910449784</v>
      </c>
      <c r="M154" s="40">
        <v>8.6101864579045152E-3</v>
      </c>
      <c r="N154" s="85">
        <v>0</v>
      </c>
      <c r="O154" s="40">
        <v>2.4405884572705166E-3</v>
      </c>
      <c r="P154" s="13">
        <v>-2.72</v>
      </c>
      <c r="Q154" s="77">
        <v>6.946779444016391</v>
      </c>
      <c r="R154" s="13">
        <v>0</v>
      </c>
      <c r="S154" s="87">
        <v>5590</v>
      </c>
      <c r="T154" s="86">
        <v>250</v>
      </c>
      <c r="U154" s="13">
        <f t="shared" si="26"/>
        <v>3.7474118078864231</v>
      </c>
      <c r="V154" s="40">
        <f t="shared" si="27"/>
        <v>1.9409660107334525E-2</v>
      </c>
      <c r="X154" s="13">
        <v>58.587501364987347</v>
      </c>
      <c r="Y154" s="40">
        <v>2.7764369914151758E-2</v>
      </c>
      <c r="Z154" s="13">
        <v>16.359978311644301</v>
      </c>
      <c r="AA154" s="13">
        <v>8.0450197947660591</v>
      </c>
      <c r="AB154" s="38"/>
      <c r="AC154" s="40">
        <v>5.2525453448609358E-2</v>
      </c>
      <c r="AD154" s="85"/>
      <c r="AE154" s="13">
        <v>6.7777587923025635</v>
      </c>
      <c r="AF154" s="13">
        <v>1.8303009253214833</v>
      </c>
      <c r="AG154" s="13">
        <v>1.9766818713934635</v>
      </c>
      <c r="AH154" s="40">
        <v>2.7365139097481887E-2</v>
      </c>
      <c r="AI154" s="13">
        <v>0</v>
      </c>
      <c r="AJ154" s="13">
        <v>93.684896022875463</v>
      </c>
      <c r="AL154" s="13">
        <v>0.93623917207979079</v>
      </c>
      <c r="AM154" s="40">
        <v>0.3318249972538807</v>
      </c>
      <c r="AN154" s="82">
        <v>2.0996007858131045</v>
      </c>
      <c r="AO154" s="14">
        <v>1.8829337713852548</v>
      </c>
      <c r="AP154" s="14" t="s">
        <v>840</v>
      </c>
      <c r="AQ154" s="13">
        <v>3.9181525234727781</v>
      </c>
      <c r="AR154" s="40">
        <v>3.9E-2</v>
      </c>
      <c r="AS154" s="84">
        <v>0.55843721910449784</v>
      </c>
      <c r="AT154" s="85">
        <v>0</v>
      </c>
      <c r="AW154" s="42">
        <f>(12900/((LN(497700/S154))+(0.85*(AN154-1))+3.8))-273</f>
        <v>1125.5742767626418</v>
      </c>
      <c r="AX154" s="42">
        <f>(12900/((LN(497700/S154))+(0.85*(AO154-1))+3.8))-273</f>
        <v>1154.0682019630533</v>
      </c>
      <c r="AY154" s="42">
        <f>(10108/((LN(497700/S154))+(1.16*(AN154-1))+1.48))-273</f>
        <v>1122.2547597728412</v>
      </c>
      <c r="AZ154" s="42">
        <f>(10108/((LN(497700/S154))+(1.16*(AO154-1))+1.48))-273</f>
        <v>1172.3996892328819</v>
      </c>
      <c r="BA154" s="42">
        <f>((LN(S154))-4.29+(1.35*(LN(AQ154))))/0.0056</f>
        <v>1103.9860536626925</v>
      </c>
      <c r="BB154" s="42">
        <f>(4338.8/((4.322*AR154)+6.456-LOG(S154)))-273</f>
        <v>1235.0220851804124</v>
      </c>
      <c r="BC154" s="42">
        <f>((LN(S154))-3.313+(1.35*(LN(AQ154))))/0.0065</f>
        <v>1101.4341385401658</v>
      </c>
      <c r="BD154" s="42">
        <f>(12288/(18.99-(1.069*(LN(AQ154)))-(LN(S154))))-273</f>
        <v>1107.4543100143403</v>
      </c>
      <c r="BE154" s="42">
        <f>(11113/(14.297+(0.964*AN154)-(LN(S154))))-273</f>
        <v>1171.6950898360296</v>
      </c>
      <c r="BF154" s="42">
        <f>(11113/(14.297+(0.964*AO154)-(LN(S154))))-273</f>
        <v>1212.0174812792407</v>
      </c>
      <c r="BG154" s="42">
        <f>(5790/(0.96-(1.28*J154)+(12.39*AS154)+(0.83*AT154)+(2.06*J154*AS154)-LOG(S154)))-273</f>
        <v>1173.7744396621811</v>
      </c>
      <c r="BI154" s="42">
        <f t="shared" si="22"/>
        <v>-25.57427676264183</v>
      </c>
      <c r="BJ154" s="42">
        <f t="shared" si="22"/>
        <v>-54.068201963053298</v>
      </c>
      <c r="BK154" s="42">
        <f t="shared" si="22"/>
        <v>-22.254759772841226</v>
      </c>
      <c r="BL154" s="42">
        <f t="shared" si="22"/>
        <v>-72.399689232881883</v>
      </c>
      <c r="BM154" s="42">
        <f t="shared" si="22"/>
        <v>-3.9860536626924841</v>
      </c>
      <c r="BN154" s="42">
        <f t="shared" si="22"/>
        <v>-135.02208518041243</v>
      </c>
      <c r="BO154" s="42">
        <f t="shared" si="22"/>
        <v>-1.4341385401658044</v>
      </c>
      <c r="BP154" s="42">
        <f t="shared" si="21"/>
        <v>-7.454310014340308</v>
      </c>
      <c r="BQ154" s="42">
        <f t="shared" si="20"/>
        <v>-71.695089836029638</v>
      </c>
      <c r="BR154" s="42">
        <f t="shared" si="20"/>
        <v>-112.01748127924066</v>
      </c>
      <c r="BS154" s="42">
        <f t="shared" si="20"/>
        <v>-73.774439662181067</v>
      </c>
      <c r="BU154" s="42">
        <f t="shared" si="28"/>
        <v>19.706237699127769</v>
      </c>
      <c r="CC154" s="119" t="s">
        <v>840</v>
      </c>
      <c r="CD154" s="118">
        <f t="shared" si="29"/>
        <v>40.322391443211018</v>
      </c>
    </row>
    <row r="155" spans="1:82" s="1" customFormat="1" ht="18">
      <c r="A155" s="38" t="s">
        <v>208</v>
      </c>
      <c r="B155" s="38" t="s">
        <v>351</v>
      </c>
      <c r="C155" s="38" t="s">
        <v>210</v>
      </c>
      <c r="D155" s="38">
        <v>48</v>
      </c>
      <c r="E155" s="38">
        <v>1100</v>
      </c>
      <c r="F155" s="38">
        <v>1</v>
      </c>
      <c r="G155" s="38">
        <f t="shared" si="23"/>
        <v>1373</v>
      </c>
      <c r="H155" s="75">
        <f t="shared" si="24"/>
        <v>7.2833211944646763E-4</v>
      </c>
      <c r="I155" s="75">
        <f t="shared" si="25"/>
        <v>8.264462809917355E-7</v>
      </c>
      <c r="J155" s="76">
        <v>1</v>
      </c>
      <c r="K155" s="13">
        <v>0.1</v>
      </c>
      <c r="L155" s="84">
        <v>0.54088972169513816</v>
      </c>
      <c r="M155" s="40">
        <v>3.0000000000000001E-3</v>
      </c>
      <c r="N155" s="85">
        <v>0.36699999999999999</v>
      </c>
      <c r="O155" s="40">
        <v>1E-3</v>
      </c>
      <c r="P155" s="13">
        <v>-2.72</v>
      </c>
      <c r="Q155" s="77">
        <v>6.946779444016391</v>
      </c>
      <c r="R155" s="13">
        <v>0</v>
      </c>
      <c r="S155" s="78">
        <v>2300</v>
      </c>
      <c r="T155" s="78">
        <v>300</v>
      </c>
      <c r="U155" s="13">
        <f t="shared" si="26"/>
        <v>3.3617278360175931</v>
      </c>
      <c r="V155" s="40">
        <f t="shared" si="27"/>
        <v>5.6608695652173913E-2</v>
      </c>
      <c r="X155" s="13">
        <v>64.150000000000006</v>
      </c>
      <c r="Y155" s="40">
        <v>2.9694607632322775E-2</v>
      </c>
      <c r="Z155" s="13">
        <v>12.3</v>
      </c>
      <c r="AA155" s="13">
        <v>3.65</v>
      </c>
      <c r="AB155" s="38"/>
      <c r="AC155" s="40">
        <v>0.16700000000000001</v>
      </c>
      <c r="AD155" s="85"/>
      <c r="AE155" s="13">
        <v>3.7</v>
      </c>
      <c r="AF155" s="13">
        <v>2.81</v>
      </c>
      <c r="AG155" s="13">
        <v>3.07</v>
      </c>
      <c r="AH155" s="40">
        <v>2.1109945972878543E-2</v>
      </c>
      <c r="AI155" s="13">
        <v>14.9</v>
      </c>
      <c r="AJ155" s="13">
        <v>104.79780455360522</v>
      </c>
      <c r="AL155" s="13">
        <v>0.83826086319709914</v>
      </c>
      <c r="AM155" s="40">
        <v>1.9E-2</v>
      </c>
      <c r="AN155" s="82">
        <v>1.25</v>
      </c>
      <c r="AO155" s="14">
        <v>1.8149257397589462</v>
      </c>
      <c r="AP155" s="14" t="s">
        <v>840</v>
      </c>
      <c r="AQ155" s="13">
        <v>6.0371535255951532</v>
      </c>
      <c r="AR155" s="40">
        <v>-1.7999999999999999E-2</v>
      </c>
      <c r="AS155" s="84">
        <v>0.54088972169513816</v>
      </c>
      <c r="AT155" s="85">
        <v>0.36699999999999999</v>
      </c>
      <c r="AW155" s="42">
        <f>(12900/((LN(497700/S155))+(0.85*(AN155-1))+3.8))-273</f>
        <v>1100.8621440456204</v>
      </c>
      <c r="AX155" s="42">
        <f>(12900/((LN(497700/S155))+(0.85*(AO155-1))+3.8))-273</f>
        <v>1034.0206447523958</v>
      </c>
      <c r="AY155" s="42">
        <f>(10108/((LN(497700/S155))+(1.16*(AN155-1))+1.48))-273</f>
        <v>1141.2822204953118</v>
      </c>
      <c r="AZ155" s="42">
        <f>(10108/((LN(497700/S155))+(1.16*(AO155-1))+1.48))-273</f>
        <v>1022.4984520959506</v>
      </c>
      <c r="BA155" s="42">
        <f>((LN(S155))-4.29+(1.35*(LN(AQ155))))/0.0056</f>
        <v>1049.6202594245892</v>
      </c>
      <c r="BB155" s="42">
        <f>(4338.8/((4.322*AR155)+6.456-LOG(S155)))-273</f>
        <v>1165.3670760626323</v>
      </c>
      <c r="BC155" s="42">
        <f>((LN(S155))-3.313+(1.35*(LN(AQ155))))/0.0065</f>
        <v>1054.5959158119535</v>
      </c>
      <c r="BD155" s="42">
        <f>(12288/(18.99-(1.069*(LN(AQ155)))-(LN(S155))))-273</f>
        <v>1044.4166054799239</v>
      </c>
      <c r="BE155" s="42">
        <f>(11113/(14.297+(0.964*AN155)-(LN(S155))))-273</f>
        <v>1158.8411901612892</v>
      </c>
      <c r="BF155" s="42">
        <f>(11113/(14.297+(0.964*AO155)-(LN(S155))))-273</f>
        <v>1064.9607115356396</v>
      </c>
      <c r="BG155" s="42">
        <f>(5790/(0.96-(1.28*J155)+(12.39*AS155)+(0.83*AT155)+(2.06*J155*AS155)-LOG(S155)))-273</f>
        <v>1031.4246274362167</v>
      </c>
      <c r="BI155" s="42">
        <f t="shared" si="22"/>
        <v>-0.86214404562042546</v>
      </c>
      <c r="BJ155" s="42">
        <f t="shared" si="22"/>
        <v>65.97935524760419</v>
      </c>
      <c r="BK155" s="42">
        <f t="shared" si="22"/>
        <v>-41.282220495311776</v>
      </c>
      <c r="BL155" s="42">
        <f t="shared" si="22"/>
        <v>77.501547904049403</v>
      </c>
      <c r="BM155" s="42">
        <f t="shared" si="22"/>
        <v>50.379740575410779</v>
      </c>
      <c r="BN155" s="42">
        <f t="shared" si="22"/>
        <v>-65.36707606263235</v>
      </c>
      <c r="BO155" s="42">
        <f t="shared" si="22"/>
        <v>45.404084188046454</v>
      </c>
      <c r="BP155" s="42">
        <f t="shared" si="21"/>
        <v>55.583394520076126</v>
      </c>
      <c r="BQ155" s="42">
        <f t="shared" si="20"/>
        <v>-58.841190161289205</v>
      </c>
      <c r="BR155" s="42">
        <f t="shared" si="20"/>
        <v>35.039288464360425</v>
      </c>
      <c r="BS155" s="42">
        <f t="shared" si="20"/>
        <v>68.575372563783276</v>
      </c>
      <c r="BU155" s="42">
        <f t="shared" si="28"/>
        <v>-2.5960173161790863</v>
      </c>
      <c r="CC155" s="119" t="s">
        <v>840</v>
      </c>
      <c r="CD155" s="118">
        <f t="shared" si="29"/>
        <v>93.88047862564963</v>
      </c>
    </row>
    <row r="156" spans="1:82" s="1" customFormat="1" ht="18">
      <c r="A156" s="38" t="s">
        <v>208</v>
      </c>
      <c r="B156" s="38" t="s">
        <v>352</v>
      </c>
      <c r="C156" s="38" t="s">
        <v>210</v>
      </c>
      <c r="D156" s="38">
        <v>48</v>
      </c>
      <c r="E156" s="38">
        <v>1100</v>
      </c>
      <c r="F156" s="38">
        <v>1</v>
      </c>
      <c r="G156" s="38">
        <f t="shared" si="23"/>
        <v>1373</v>
      </c>
      <c r="H156" s="75">
        <f t="shared" si="24"/>
        <v>7.2833211944646763E-4</v>
      </c>
      <c r="I156" s="75">
        <f t="shared" si="25"/>
        <v>8.264462809917355E-7</v>
      </c>
      <c r="J156" s="76">
        <v>1</v>
      </c>
      <c r="K156" s="13">
        <v>0.1</v>
      </c>
      <c r="L156" s="80">
        <v>0.53940171375419899</v>
      </c>
      <c r="M156" s="40">
        <v>4.0000000000000001E-3</v>
      </c>
      <c r="N156" s="40">
        <v>0</v>
      </c>
      <c r="O156" s="40">
        <v>0</v>
      </c>
      <c r="P156" s="13">
        <v>-2.72</v>
      </c>
      <c r="Q156" s="77">
        <v>6.946779444016391</v>
      </c>
      <c r="R156" s="13">
        <v>0</v>
      </c>
      <c r="S156" s="78">
        <v>840</v>
      </c>
      <c r="T156" s="78">
        <v>260</v>
      </c>
      <c r="U156" s="13">
        <f t="shared" si="26"/>
        <v>2.9242792860618816</v>
      </c>
      <c r="V156" s="40">
        <f t="shared" si="27"/>
        <v>0.13433333333333333</v>
      </c>
      <c r="X156" s="13">
        <v>64.209999999999994</v>
      </c>
      <c r="Y156" s="40">
        <v>2.8000000000000001E-2</v>
      </c>
      <c r="Z156" s="13">
        <v>12.45</v>
      </c>
      <c r="AA156" s="13">
        <v>3.55</v>
      </c>
      <c r="AB156" s="38"/>
      <c r="AC156" s="40">
        <v>0.19</v>
      </c>
      <c r="AD156" s="85"/>
      <c r="AE156" s="13">
        <v>3.35</v>
      </c>
      <c r="AF156" s="13">
        <v>2.77</v>
      </c>
      <c r="AG156" s="13">
        <v>3.0219999999999998</v>
      </c>
      <c r="AH156" s="40">
        <v>0.02</v>
      </c>
      <c r="AI156" s="13">
        <v>0</v>
      </c>
      <c r="AJ156" s="13">
        <v>90.387999999999991</v>
      </c>
      <c r="AL156" s="13">
        <v>0.83777964283360462</v>
      </c>
      <c r="AM156" s="40">
        <v>0.17003990229273075</v>
      </c>
      <c r="AN156" s="14">
        <v>1.6921919251026334</v>
      </c>
      <c r="AO156" s="14">
        <v>1.6921919251026334</v>
      </c>
      <c r="AP156" s="14"/>
      <c r="AQ156" s="13">
        <v>5.9435470981121608</v>
      </c>
      <c r="AR156" s="40">
        <v>-1.6E-2</v>
      </c>
      <c r="AS156" s="80">
        <v>0.53940171375419899</v>
      </c>
      <c r="AT156" s="40">
        <v>0</v>
      </c>
      <c r="AW156" s="42">
        <f>(12900/((LN(497700/S156))+(0.85*(AN156-1))+3.8))-273</f>
        <v>924.46982875511389</v>
      </c>
      <c r="AX156" s="42">
        <f>(12900/((LN(497700/S156))+(0.85*(AO156-1))+3.8))-273</f>
        <v>924.46982875511389</v>
      </c>
      <c r="AY156" s="42">
        <f>(10108/((LN(497700/S156))+(1.16*(AN156-1))+1.48))-273</f>
        <v>893.2233421370795</v>
      </c>
      <c r="AZ156" s="42">
        <f>(10108/((LN(497700/S156))+(1.16*(AO156-1))+1.48))-273</f>
        <v>893.2233421370795</v>
      </c>
      <c r="BA156" s="42">
        <f>((LN(S156))-4.29+(1.35*(LN(AQ156))))/0.0056</f>
        <v>865.98484641963921</v>
      </c>
      <c r="BB156" s="42">
        <f>(4338.8/((4.322*AR156)+6.456-LOG(S156)))-273</f>
        <v>980.05816532527615</v>
      </c>
      <c r="BC156" s="42">
        <f>((LN(S156))-3.313+(1.35*(LN(AQ156))))/0.0065</f>
        <v>896.3869446076892</v>
      </c>
      <c r="BD156" s="42">
        <f>(12288/(18.99-(1.069*(LN(AQ156)))-(LN(S156))))-273</f>
        <v>914.09579607494834</v>
      </c>
      <c r="BE156" s="42">
        <f>(11113/(14.297+(0.964*AN156)-(LN(S156))))-273</f>
        <v>935.60856559912281</v>
      </c>
      <c r="BF156" s="42">
        <f>(11113/(14.297+(0.964*AO156)-(LN(S156))))-273</f>
        <v>935.60856559912281</v>
      </c>
      <c r="BG156" s="42">
        <f>(5790/(0.96-(1.28*J156)+(12.39*AS156)+(0.83*AT156)+(2.06*J156*AS156)-LOG(S156)))-273</f>
        <v>999.50636355250231</v>
      </c>
      <c r="BI156" s="42">
        <f t="shared" si="22"/>
        <v>175.53017124488611</v>
      </c>
      <c r="BJ156" s="42">
        <f t="shared" si="22"/>
        <v>175.53017124488611</v>
      </c>
      <c r="BK156" s="42">
        <f t="shared" si="22"/>
        <v>206.7766578629205</v>
      </c>
      <c r="BL156" s="42">
        <f t="shared" si="22"/>
        <v>206.7766578629205</v>
      </c>
      <c r="BM156" s="42">
        <f t="shared" si="22"/>
        <v>234.01515358036079</v>
      </c>
      <c r="BN156" s="42">
        <f t="shared" si="22"/>
        <v>119.94183467472385</v>
      </c>
      <c r="BO156" s="42">
        <f t="shared" si="22"/>
        <v>203.6130553923108</v>
      </c>
      <c r="BP156" s="42">
        <f t="shared" si="21"/>
        <v>185.90420392505166</v>
      </c>
      <c r="BQ156" s="42">
        <f t="shared" si="20"/>
        <v>164.39143440087719</v>
      </c>
      <c r="BR156" s="42">
        <f t="shared" si="20"/>
        <v>164.39143440087719</v>
      </c>
      <c r="BS156" s="42">
        <f t="shared" si="20"/>
        <v>100.49363644749769</v>
      </c>
      <c r="BU156" s="42">
        <f t="shared" si="28"/>
        <v>75.036534797388413</v>
      </c>
      <c r="CC156" s="119"/>
      <c r="CD156" s="118">
        <f t="shared" si="29"/>
        <v>0</v>
      </c>
    </row>
    <row r="157" spans="1:82" s="1" customFormat="1" ht="18">
      <c r="A157" s="38" t="s">
        <v>208</v>
      </c>
      <c r="B157" s="38" t="s">
        <v>353</v>
      </c>
      <c r="C157" s="38" t="s">
        <v>210</v>
      </c>
      <c r="D157" s="38">
        <v>48</v>
      </c>
      <c r="E157" s="38">
        <v>1100</v>
      </c>
      <c r="F157" s="38">
        <v>1</v>
      </c>
      <c r="G157" s="38">
        <f t="shared" si="23"/>
        <v>1373</v>
      </c>
      <c r="H157" s="75">
        <f t="shared" si="24"/>
        <v>7.2833211944646763E-4</v>
      </c>
      <c r="I157" s="75">
        <f t="shared" si="25"/>
        <v>8.264462809917355E-7</v>
      </c>
      <c r="J157" s="76">
        <v>1</v>
      </c>
      <c r="K157" s="13">
        <v>0.1</v>
      </c>
      <c r="L157" s="84">
        <v>0.5415042607386632</v>
      </c>
      <c r="M157" s="40">
        <v>8.9999999999999993E-3</v>
      </c>
      <c r="N157" s="85">
        <v>0.16</v>
      </c>
      <c r="O157" s="40">
        <v>4.0000000000000001E-3</v>
      </c>
      <c r="P157" s="13">
        <v>-2.72</v>
      </c>
      <c r="Q157" s="77">
        <v>6.946779444016391</v>
      </c>
      <c r="R157" s="13">
        <v>0</v>
      </c>
      <c r="S157" s="88">
        <v>1790</v>
      </c>
      <c r="T157" s="86">
        <v>240</v>
      </c>
      <c r="U157" s="13">
        <f t="shared" si="26"/>
        <v>3.2528530309798933</v>
      </c>
      <c r="V157" s="40">
        <f t="shared" si="27"/>
        <v>5.8189944134078207E-2</v>
      </c>
      <c r="X157" s="13">
        <v>64.119163025059279</v>
      </c>
      <c r="Y157" s="40">
        <v>2.9694607632322775E-2</v>
      </c>
      <c r="Z157" s="13">
        <v>12.345964766098939</v>
      </c>
      <c r="AA157" s="13">
        <v>3.6911782358453546</v>
      </c>
      <c r="AB157" s="38"/>
      <c r="AC157" s="40">
        <v>0.18805226027986052</v>
      </c>
      <c r="AD157" s="85"/>
      <c r="AE157" s="13">
        <v>3.7190965913902545</v>
      </c>
      <c r="AF157" s="13">
        <v>2.8178267748205985</v>
      </c>
      <c r="AG157" s="13">
        <v>3.1718052853581451</v>
      </c>
      <c r="AH157" s="40">
        <v>2.1109945972878543E-2</v>
      </c>
      <c r="AI157" s="13">
        <v>4.8961085075423796</v>
      </c>
      <c r="AJ157" s="13">
        <v>95.000000000000028</v>
      </c>
      <c r="AL157" s="13">
        <v>0.83244137042072697</v>
      </c>
      <c r="AM157" s="40">
        <v>0.18528467292800385</v>
      </c>
      <c r="AN157" s="14">
        <v>1.8335106717712619</v>
      </c>
      <c r="AO157" s="14">
        <v>1.8335106717712619</v>
      </c>
      <c r="AP157" s="14"/>
      <c r="AQ157" s="13">
        <v>5.9685514693341606</v>
      </c>
      <c r="AR157" s="40">
        <v>1E-3</v>
      </c>
      <c r="AS157" s="84">
        <v>0.5415042607386632</v>
      </c>
      <c r="AT157" s="85">
        <v>0.16</v>
      </c>
      <c r="AW157" s="42">
        <f>(12900/((LN(497700/S157))+(0.85*(AN157-1))+3.8))-273</f>
        <v>999.6580064251757</v>
      </c>
      <c r="AX157" s="42">
        <f>(12900/((LN(497700/S157))+(0.85*(AO157-1))+3.8))-273</f>
        <v>999.6580064251757</v>
      </c>
      <c r="AY157" s="42">
        <f>(10108/((LN(497700/S157))+(1.16*(AN157-1))+1.48))-273</f>
        <v>978.8183061430118</v>
      </c>
      <c r="AZ157" s="42">
        <f>(10108/((LN(497700/S157))+(1.16*(AO157-1))+1.48))-273</f>
        <v>978.8183061430118</v>
      </c>
      <c r="BA157" s="42">
        <f>((LN(S157))-4.29+(1.35*(LN(AQ157))))/0.0056</f>
        <v>1002.098509625055</v>
      </c>
      <c r="BB157" s="42">
        <f>(4338.8/((4.322*AR157)+6.456-LOG(S157)))-273</f>
        <v>1079.7176854732031</v>
      </c>
      <c r="BC157" s="42">
        <f>((LN(S157))-3.313+(1.35*(LN(AQ157))))/0.0065</f>
        <v>1013.6541006000475</v>
      </c>
      <c r="BD157" s="42">
        <f>(12288/(18.99-(1.069*(LN(AQ157)))-(LN(S157))))-273</f>
        <v>1008.3005141484432</v>
      </c>
      <c r="BE157" s="42">
        <f>(11113/(14.297+(0.964*AN157)-(LN(S157))))-273</f>
        <v>1023.0472011896343</v>
      </c>
      <c r="BF157" s="42">
        <f>(11113/(14.297+(0.964*AO157)-(LN(S157))))-273</f>
        <v>1023.0472011896343</v>
      </c>
      <c r="BG157" s="42">
        <f>(5790/(0.96-(1.28*J157)+(12.39*AS157)+(0.83*AT157)+(2.06*J157*AS157)-LOG(S157)))-273</f>
        <v>1047.5057905651886</v>
      </c>
      <c r="BI157" s="42">
        <f t="shared" si="22"/>
        <v>100.3419935748243</v>
      </c>
      <c r="BJ157" s="42">
        <f t="shared" si="22"/>
        <v>100.3419935748243</v>
      </c>
      <c r="BK157" s="42">
        <f t="shared" si="22"/>
        <v>121.1816938569882</v>
      </c>
      <c r="BL157" s="42">
        <f t="shared" si="22"/>
        <v>121.1816938569882</v>
      </c>
      <c r="BM157" s="42">
        <f t="shared" si="22"/>
        <v>97.901490374944956</v>
      </c>
      <c r="BN157" s="42">
        <f t="shared" si="22"/>
        <v>20.282314526796881</v>
      </c>
      <c r="BO157" s="42">
        <f t="shared" si="22"/>
        <v>86.345899399952486</v>
      </c>
      <c r="BP157" s="42">
        <f t="shared" si="21"/>
        <v>91.699485851556801</v>
      </c>
      <c r="BQ157" s="42">
        <f t="shared" si="20"/>
        <v>76.952798810365721</v>
      </c>
      <c r="BR157" s="42">
        <f t="shared" si="20"/>
        <v>76.952798810365721</v>
      </c>
      <c r="BS157" s="42">
        <f t="shared" si="20"/>
        <v>52.49420943481141</v>
      </c>
      <c r="BU157" s="42">
        <f t="shared" si="28"/>
        <v>47.847784140012891</v>
      </c>
      <c r="CC157" s="119"/>
      <c r="CD157" s="118">
        <f t="shared" si="29"/>
        <v>0</v>
      </c>
    </row>
    <row r="158" spans="1:82" s="1" customFormat="1" ht="18">
      <c r="A158" s="38" t="s">
        <v>208</v>
      </c>
      <c r="B158" s="38" t="s">
        <v>354</v>
      </c>
      <c r="C158" s="38" t="s">
        <v>210</v>
      </c>
      <c r="D158" s="38">
        <v>48</v>
      </c>
      <c r="E158" s="38">
        <v>1100</v>
      </c>
      <c r="F158" s="38">
        <v>1</v>
      </c>
      <c r="G158" s="38">
        <f t="shared" si="23"/>
        <v>1373</v>
      </c>
      <c r="H158" s="75">
        <f t="shared" si="24"/>
        <v>7.2833211944646763E-4</v>
      </c>
      <c r="I158" s="75">
        <f t="shared" si="25"/>
        <v>8.264462809917355E-7</v>
      </c>
      <c r="J158" s="76">
        <v>1</v>
      </c>
      <c r="K158" s="13">
        <v>0.1</v>
      </c>
      <c r="L158" s="40">
        <v>0.52870795562046846</v>
      </c>
      <c r="M158" s="40">
        <v>3.0000000000000001E-3</v>
      </c>
      <c r="N158" s="40">
        <v>0.41299999999999998</v>
      </c>
      <c r="O158" s="40">
        <v>1E-3</v>
      </c>
      <c r="P158" s="13">
        <v>-2.72</v>
      </c>
      <c r="Q158" s="77">
        <v>6.946779444016391</v>
      </c>
      <c r="R158" s="13">
        <v>0</v>
      </c>
      <c r="S158" s="81">
        <v>3880</v>
      </c>
      <c r="T158" s="78">
        <v>550</v>
      </c>
      <c r="U158" s="13">
        <f t="shared" si="26"/>
        <v>3.5888317255942073</v>
      </c>
      <c r="V158" s="40">
        <f t="shared" si="27"/>
        <v>6.1520618556701032E-2</v>
      </c>
      <c r="X158" s="13">
        <v>65.849999999999994</v>
      </c>
      <c r="Y158" s="40">
        <v>2.5000000000000001E-2</v>
      </c>
      <c r="Z158" s="13">
        <v>11.82</v>
      </c>
      <c r="AA158" s="13">
        <v>0.7</v>
      </c>
      <c r="AB158" s="38"/>
      <c r="AC158" s="40">
        <v>0.2</v>
      </c>
      <c r="AD158" s="85"/>
      <c r="AE158" s="13">
        <v>0.78</v>
      </c>
      <c r="AF158" s="13">
        <v>3.45</v>
      </c>
      <c r="AG158" s="13">
        <v>3.8</v>
      </c>
      <c r="AH158" s="40">
        <v>1.9E-2</v>
      </c>
      <c r="AI158" s="13">
        <v>17</v>
      </c>
      <c r="AJ158" s="13">
        <v>103.64400000000001</v>
      </c>
      <c r="AL158" s="13">
        <v>1.054692048072464</v>
      </c>
      <c r="AM158" s="40">
        <v>1.8863361679872598E-2</v>
      </c>
      <c r="AN158" s="14">
        <v>1.3448084007988323</v>
      </c>
      <c r="AO158" s="14">
        <v>1.3448084007988323</v>
      </c>
      <c r="AP158" s="14"/>
      <c r="AQ158" s="13">
        <v>11.100010946299825</v>
      </c>
      <c r="AR158" s="40">
        <v>-2.1000000000000001E-2</v>
      </c>
      <c r="AS158" s="40">
        <v>0.52870795562046846</v>
      </c>
      <c r="AT158" s="40">
        <v>0.41299999999999998</v>
      </c>
      <c r="AW158" s="42">
        <f>(12900/((LN(497700/S158))+(0.85*(AN158-1))+3.8))-273</f>
        <v>1168.7838732518107</v>
      </c>
      <c r="AX158" s="42">
        <f>(12900/((LN(497700/S158))+(0.85*(AO158-1))+3.8))-273</f>
        <v>1168.7838732518107</v>
      </c>
      <c r="AY158" s="42">
        <f>(10108/((LN(497700/S158))+(1.16*(AN158-1))+1.48))-273</f>
        <v>1228.008277848136</v>
      </c>
      <c r="AZ158" s="42">
        <f>(10108/((LN(497700/S158))+(1.16*(AO158-1))+1.48))-273</f>
        <v>1228.008277848136</v>
      </c>
      <c r="BA158" s="42">
        <f>((LN(S158))-4.29+(1.35*(LN(AQ158))))/0.0056</f>
        <v>1289.8156535987655</v>
      </c>
      <c r="BB158" s="42">
        <f>(4338.8/((4.322*AR158)+6.456-LOG(S158)))-273</f>
        <v>1289.7395889416762</v>
      </c>
      <c r="BC158" s="42">
        <f>((LN(S158))-3.313+(1.35*(LN(AQ158))))/0.0065</f>
        <v>1261.5334861773981</v>
      </c>
      <c r="BD158" s="42">
        <f>(12288/(18.99-(1.069*(LN(AQ158)))-(LN(S158))))-273</f>
        <v>1234.1042538954773</v>
      </c>
      <c r="BE158" s="42">
        <f>(11113/(14.297+(0.964*AN158)-(LN(S158))))-273</f>
        <v>1243.138588071228</v>
      </c>
      <c r="BF158" s="42">
        <f>(11113/(14.297+(0.964*AO158)-(LN(S158))))-273</f>
        <v>1243.138588071228</v>
      </c>
      <c r="BG158" s="42">
        <f>(5790/(0.96-(1.28*J158)+(12.39*AS158)+(0.83*AT158)+(2.06*J158*AS158)-LOG(S158)))-273</f>
        <v>1148.2815366603832</v>
      </c>
      <c r="BI158" s="42">
        <f t="shared" si="22"/>
        <v>-68.783873251810746</v>
      </c>
      <c r="BJ158" s="42">
        <f t="shared" si="22"/>
        <v>-68.783873251810746</v>
      </c>
      <c r="BK158" s="42">
        <f t="shared" si="22"/>
        <v>-128.008277848136</v>
      </c>
      <c r="BL158" s="42">
        <f t="shared" si="22"/>
        <v>-128.008277848136</v>
      </c>
      <c r="BM158" s="42">
        <f t="shared" si="22"/>
        <v>-189.81565359876549</v>
      </c>
      <c r="BN158" s="42">
        <f t="shared" si="22"/>
        <v>-189.73958894167617</v>
      </c>
      <c r="BO158" s="42">
        <f t="shared" si="22"/>
        <v>-161.53348617739812</v>
      </c>
      <c r="BP158" s="42">
        <f t="shared" si="21"/>
        <v>-134.10425389547731</v>
      </c>
      <c r="BQ158" s="42">
        <f t="shared" si="20"/>
        <v>-143.13858807122801</v>
      </c>
      <c r="BR158" s="42">
        <f t="shared" si="20"/>
        <v>-143.13858807122801</v>
      </c>
      <c r="BS158" s="42">
        <f t="shared" si="20"/>
        <v>-48.281536660383154</v>
      </c>
      <c r="BU158" s="42">
        <f t="shared" si="28"/>
        <v>-20.502336591427593</v>
      </c>
      <c r="CC158" s="119"/>
      <c r="CD158" s="118">
        <f t="shared" si="29"/>
        <v>0</v>
      </c>
    </row>
    <row r="159" spans="1:82" s="1" customFormat="1" ht="18">
      <c r="A159" s="38" t="s">
        <v>208</v>
      </c>
      <c r="B159" s="38" t="s">
        <v>355</v>
      </c>
      <c r="C159" s="38" t="s">
        <v>210</v>
      </c>
      <c r="D159" s="38">
        <v>48</v>
      </c>
      <c r="E159" s="38">
        <v>1100</v>
      </c>
      <c r="F159" s="38">
        <v>1</v>
      </c>
      <c r="G159" s="38">
        <f t="shared" si="23"/>
        <v>1373</v>
      </c>
      <c r="H159" s="75">
        <f t="shared" si="24"/>
        <v>7.2833211944646763E-4</v>
      </c>
      <c r="I159" s="75">
        <f t="shared" si="25"/>
        <v>8.264462809917355E-7</v>
      </c>
      <c r="J159" s="76">
        <v>1</v>
      </c>
      <c r="K159" s="13">
        <v>0.1</v>
      </c>
      <c r="L159" s="84">
        <v>0.52200000000000002</v>
      </c>
      <c r="M159" s="40">
        <v>7.0000000000000001E-3</v>
      </c>
      <c r="N159" s="85">
        <v>0.216</v>
      </c>
      <c r="O159" s="40">
        <v>4.0000000000000001E-3</v>
      </c>
      <c r="P159" s="13">
        <v>-2.72</v>
      </c>
      <c r="Q159" s="77">
        <v>6.946779444016391</v>
      </c>
      <c r="R159" s="13">
        <v>0</v>
      </c>
      <c r="S159" s="87">
        <v>2000</v>
      </c>
      <c r="T159" s="86">
        <v>200</v>
      </c>
      <c r="U159" s="13">
        <f t="shared" si="26"/>
        <v>3.3010299956639813</v>
      </c>
      <c r="V159" s="40">
        <f t="shared" si="27"/>
        <v>4.3400000000000001E-2</v>
      </c>
      <c r="X159" s="13">
        <v>65.954888710273011</v>
      </c>
      <c r="Y159" s="40">
        <v>2.7541644982409325E-2</v>
      </c>
      <c r="Z159" s="13">
        <v>11.903213919780969</v>
      </c>
      <c r="AA159" s="13">
        <v>0.73560880359948744</v>
      </c>
      <c r="AB159" s="38"/>
      <c r="AC159" s="40">
        <v>0.23472540123078756</v>
      </c>
      <c r="AD159" s="85"/>
      <c r="AE159" s="13">
        <v>0.81160083420854512</v>
      </c>
      <c r="AF159" s="13">
        <v>3.545217051353847</v>
      </c>
      <c r="AG159" s="13">
        <v>3.7796708704380322</v>
      </c>
      <c r="AH159" s="40">
        <v>2.0508293215136534E-2</v>
      </c>
      <c r="AI159" s="13">
        <v>6.9870244709177998</v>
      </c>
      <c r="AJ159" s="13">
        <v>94.000000000000014</v>
      </c>
      <c r="AL159" s="13">
        <v>1.0442188387114089</v>
      </c>
      <c r="AM159" s="40">
        <v>3.1771870392377007E-2</v>
      </c>
      <c r="AN159" s="14">
        <v>1.3631176448871938</v>
      </c>
      <c r="AO159" s="14">
        <v>1.3631176448871938</v>
      </c>
      <c r="AP159" s="14"/>
      <c r="AQ159" s="13">
        <v>10.860806803955388</v>
      </c>
      <c r="AR159" s="40">
        <v>-1.4E-2</v>
      </c>
      <c r="AS159" s="84">
        <v>0.52200000000000002</v>
      </c>
      <c r="AT159" s="85">
        <v>0.216</v>
      </c>
      <c r="AW159" s="42">
        <f>(12900/((LN(497700/S159))+(0.85*(AN159-1))+3.8))-273</f>
        <v>1067.1900777422152</v>
      </c>
      <c r="AX159" s="42">
        <f>(12900/((LN(497700/S159))+(0.85*(AO159-1))+3.8))-273</f>
        <v>1067.1900777422152</v>
      </c>
      <c r="AY159" s="42">
        <f>(10108/((LN(497700/S159))+(1.16*(AN159-1))+1.48))-273</f>
        <v>1089.6191713832363</v>
      </c>
      <c r="AZ159" s="42">
        <f>(10108/((LN(497700/S159))+(1.16*(AO159-1))+1.48))-273</f>
        <v>1089.6191713832363</v>
      </c>
      <c r="BA159" s="42">
        <f>((LN(S159))-4.29+(1.35*(LN(AQ159))))/0.0056</f>
        <v>1166.226656019463</v>
      </c>
      <c r="BB159" s="42">
        <f>(4338.8/((4.322*AR159)+6.456-LOG(S159)))-273</f>
        <v>1129.1177167211588</v>
      </c>
      <c r="BC159" s="42">
        <f>((LN(S159))-3.313+(1.35*(LN(AQ159))))/0.0065</f>
        <v>1155.0568113398449</v>
      </c>
      <c r="BD159" s="42">
        <f>(12288/(18.99-(1.069*(LN(AQ159)))-(LN(S159))))-273</f>
        <v>1117.1457583321837</v>
      </c>
      <c r="BE159" s="42">
        <f>(11113/(14.297+(0.964*AN159)-(LN(S159))))-273</f>
        <v>1114.3660019788772</v>
      </c>
      <c r="BF159" s="42">
        <f>(11113/(14.297+(0.964*AO159)-(LN(S159))))-273</f>
        <v>1114.3660019788772</v>
      </c>
      <c r="BG159" s="42">
        <f>(5790/(0.96-(1.28*J159)+(12.39*AS159)+(0.83*AT159)+(2.06*J159*AS159)-LOG(S159)))-273</f>
        <v>1138.7991280198019</v>
      </c>
      <c r="BI159" s="42">
        <f t="shared" si="22"/>
        <v>32.80992225778482</v>
      </c>
      <c r="BJ159" s="42">
        <f t="shared" si="22"/>
        <v>32.80992225778482</v>
      </c>
      <c r="BK159" s="42">
        <f t="shared" si="22"/>
        <v>10.380828616763665</v>
      </c>
      <c r="BL159" s="42">
        <f t="shared" si="22"/>
        <v>10.380828616763665</v>
      </c>
      <c r="BM159" s="42">
        <f t="shared" si="22"/>
        <v>-66.226656019463007</v>
      </c>
      <c r="BN159" s="42">
        <f t="shared" si="22"/>
        <v>-29.117716721158786</v>
      </c>
      <c r="BO159" s="42">
        <f t="shared" si="22"/>
        <v>-55.056811339844899</v>
      </c>
      <c r="BP159" s="42">
        <f t="shared" si="21"/>
        <v>-17.145758332183732</v>
      </c>
      <c r="BQ159" s="42">
        <f t="shared" si="20"/>
        <v>-14.366001978877193</v>
      </c>
      <c r="BR159" s="42">
        <f t="shared" si="20"/>
        <v>-14.366001978877193</v>
      </c>
      <c r="BS159" s="42">
        <f t="shared" si="20"/>
        <v>-38.799128019801856</v>
      </c>
      <c r="BU159" s="42">
        <f t="shared" si="28"/>
        <v>71.609050277586675</v>
      </c>
      <c r="CC159" s="119"/>
      <c r="CD159" s="118">
        <f t="shared" si="29"/>
        <v>0</v>
      </c>
    </row>
    <row r="160" spans="1:82" s="1" customFormat="1" ht="18">
      <c r="A160" s="38" t="s">
        <v>208</v>
      </c>
      <c r="B160" s="38" t="s">
        <v>356</v>
      </c>
      <c r="C160" s="38" t="s">
        <v>210</v>
      </c>
      <c r="D160" s="38">
        <v>48</v>
      </c>
      <c r="E160" s="38">
        <v>1100</v>
      </c>
      <c r="F160" s="38">
        <v>1</v>
      </c>
      <c r="G160" s="38">
        <f t="shared" si="23"/>
        <v>1373</v>
      </c>
      <c r="H160" s="75">
        <f t="shared" si="24"/>
        <v>7.2833211944646763E-4</v>
      </c>
      <c r="I160" s="75">
        <f t="shared" si="25"/>
        <v>8.264462809917355E-7</v>
      </c>
      <c r="J160" s="76">
        <v>1</v>
      </c>
      <c r="K160" s="13">
        <v>0.1</v>
      </c>
      <c r="L160" s="84">
        <v>0.52969648785972867</v>
      </c>
      <c r="M160" s="40">
        <v>5.0000000000000001E-3</v>
      </c>
      <c r="N160" s="85">
        <v>0</v>
      </c>
      <c r="O160" s="40">
        <v>0</v>
      </c>
      <c r="P160" s="13">
        <v>-2.72</v>
      </c>
      <c r="Q160" s="77">
        <v>6.946779444016391</v>
      </c>
      <c r="R160" s="13">
        <v>0</v>
      </c>
      <c r="S160" s="86">
        <v>1420</v>
      </c>
      <c r="T160" s="86">
        <v>190</v>
      </c>
      <c r="U160" s="13">
        <f t="shared" si="26"/>
        <v>3.1522883443830563</v>
      </c>
      <c r="V160" s="40">
        <f t="shared" si="27"/>
        <v>5.8070422535211261E-2</v>
      </c>
      <c r="X160" s="13">
        <v>66</v>
      </c>
      <c r="Y160" s="40">
        <v>2.9000000000000001E-2</v>
      </c>
      <c r="Z160" s="13">
        <v>11.86</v>
      </c>
      <c r="AA160" s="13">
        <v>0.7</v>
      </c>
      <c r="AB160" s="38"/>
      <c r="AC160" s="40">
        <v>0.24</v>
      </c>
      <c r="AD160" s="85"/>
      <c r="AE160" s="13">
        <v>0.82</v>
      </c>
      <c r="AF160" s="13">
        <v>3.65</v>
      </c>
      <c r="AG160" s="13">
        <v>3.82</v>
      </c>
      <c r="AH160" s="40">
        <v>1.9E-2</v>
      </c>
      <c r="AI160" s="13">
        <v>0</v>
      </c>
      <c r="AJ160" s="13">
        <v>87.137999999999991</v>
      </c>
      <c r="AL160" s="13">
        <v>1.0197361148591852</v>
      </c>
      <c r="AM160" s="40">
        <v>4.7E-2</v>
      </c>
      <c r="AN160" s="82">
        <v>1.1599999999999999</v>
      </c>
      <c r="AO160" s="14">
        <v>1.3979949276207415</v>
      </c>
      <c r="AP160" s="14" t="s">
        <v>840</v>
      </c>
      <c r="AQ160" s="13">
        <v>10.739414450502329</v>
      </c>
      <c r="AR160" s="40">
        <v>-1.2999999999999999E-2</v>
      </c>
      <c r="AS160" s="84">
        <v>0.52969648785972867</v>
      </c>
      <c r="AT160" s="85">
        <v>0</v>
      </c>
      <c r="AW160" s="42">
        <f>(12900/((LN(497700/S160))+(0.85*(AN160-1))+3.8))-273</f>
        <v>1043.9526725014198</v>
      </c>
      <c r="AX160" s="42">
        <f>(12900/((LN(497700/S160))+(0.85*(AO160-1))+3.8))-273</f>
        <v>1017.3049890381387</v>
      </c>
      <c r="AY160" s="42">
        <f>(10108/((LN(497700/S160))+(1.16*(AN160-1))+1.48))-273</f>
        <v>1070.2664147351084</v>
      </c>
      <c r="AZ160" s="42">
        <f>(10108/((LN(497700/S160))+(1.16*(AO160-1))+1.48))-273</f>
        <v>1022.7288698290185</v>
      </c>
      <c r="BA160" s="42">
        <f>((LN(S160))-4.29+(1.35*(LN(AQ160))))/0.0056</f>
        <v>1102.3580207602308</v>
      </c>
      <c r="BB160" s="42">
        <f>(4338.8/((4.322*AR160)+6.456-LOG(S160)))-273</f>
        <v>1063.0325552765319</v>
      </c>
      <c r="BC160" s="42">
        <f>((LN(S160))-3.313+(1.35*(LN(AQ160))))/0.0065</f>
        <v>1100.0315255780449</v>
      </c>
      <c r="BD160" s="42">
        <f>(12288/(18.99-(1.069*(LN(AQ160)))-(LN(S160))))-273</f>
        <v>1063.5431886940062</v>
      </c>
      <c r="BE160" s="42">
        <f>(11113/(14.297+(0.964*AN160)-(LN(S160))))-273</f>
        <v>1089.4168862177291</v>
      </c>
      <c r="BF160" s="42">
        <f>(11113/(14.297+(0.964*AO160)-(LN(S160))))-273</f>
        <v>1052.1445434815234</v>
      </c>
      <c r="BG160" s="42">
        <f>(5790/(0.96-(1.28*J160)+(12.39*AS160)+(0.83*AT160)+(2.06*J160*AS160)-LOG(S160)))-273</f>
        <v>1111.5626602518505</v>
      </c>
      <c r="BI160" s="42">
        <f t="shared" si="22"/>
        <v>56.047327498580216</v>
      </c>
      <c r="BJ160" s="42">
        <f t="shared" si="22"/>
        <v>82.695010961861271</v>
      </c>
      <c r="BK160" s="42">
        <f t="shared" si="22"/>
        <v>29.733585264891644</v>
      </c>
      <c r="BL160" s="42">
        <f t="shared" si="22"/>
        <v>77.271130170981451</v>
      </c>
      <c r="BM160" s="42">
        <f t="shared" si="22"/>
        <v>-2.3580207602308292</v>
      </c>
      <c r="BN160" s="42">
        <f t="shared" si="22"/>
        <v>36.967444723468134</v>
      </c>
      <c r="BO160" s="42">
        <f t="shared" si="22"/>
        <v>-3.1525578044920621E-2</v>
      </c>
      <c r="BP160" s="42">
        <f t="shared" si="21"/>
        <v>36.456811305993824</v>
      </c>
      <c r="BQ160" s="42">
        <f t="shared" si="20"/>
        <v>10.583113782270857</v>
      </c>
      <c r="BR160" s="42">
        <f t="shared" si="20"/>
        <v>47.855456518476558</v>
      </c>
      <c r="BS160" s="42">
        <f t="shared" si="20"/>
        <v>-11.562660251850502</v>
      </c>
      <c r="BU160" s="42">
        <f t="shared" si="28"/>
        <v>94.257671213711774</v>
      </c>
      <c r="CC160" s="119" t="s">
        <v>840</v>
      </c>
      <c r="CD160" s="118">
        <f t="shared" si="29"/>
        <v>37.272342736205701</v>
      </c>
    </row>
    <row r="161" spans="1:82" s="1" customFormat="1">
      <c r="A161" s="38" t="s">
        <v>208</v>
      </c>
      <c r="B161" s="38" t="s">
        <v>357</v>
      </c>
      <c r="C161" s="38" t="s">
        <v>210</v>
      </c>
      <c r="D161" s="38">
        <v>48</v>
      </c>
      <c r="E161" s="38">
        <v>1050</v>
      </c>
      <c r="F161" s="38">
        <v>1</v>
      </c>
      <c r="G161" s="38">
        <f t="shared" si="23"/>
        <v>1323</v>
      </c>
      <c r="H161" s="75">
        <f t="shared" si="24"/>
        <v>7.5585789871504159E-4</v>
      </c>
      <c r="I161" s="75">
        <f t="shared" si="25"/>
        <v>9.0702947845804985E-7</v>
      </c>
      <c r="J161" s="76">
        <v>0.8</v>
      </c>
      <c r="K161" s="13">
        <v>0.1</v>
      </c>
      <c r="L161" s="40">
        <v>0.54631678603193723</v>
      </c>
      <c r="M161" s="40">
        <v>3.0000000000000001E-3</v>
      </c>
      <c r="N161" s="38">
        <v>0.16</v>
      </c>
      <c r="O161" s="40">
        <v>1E-3</v>
      </c>
      <c r="P161" s="39">
        <v>-9.61</v>
      </c>
      <c r="Q161" s="77">
        <v>0.75</v>
      </c>
      <c r="R161" s="13">
        <v>0</v>
      </c>
      <c r="S161" s="38">
        <v>1400</v>
      </c>
      <c r="T161" s="38">
        <v>300</v>
      </c>
      <c r="U161" s="13">
        <f t="shared" si="26"/>
        <v>3.1461280356782382</v>
      </c>
      <c r="V161" s="40">
        <f t="shared" si="27"/>
        <v>9.2999999999999999E-2</v>
      </c>
      <c r="X161" s="13">
        <v>65</v>
      </c>
      <c r="Y161" s="40">
        <v>0.5</v>
      </c>
      <c r="Z161" s="13">
        <v>14.25</v>
      </c>
      <c r="AA161" s="13">
        <v>1.45</v>
      </c>
      <c r="AB161" s="40">
        <v>0.09</v>
      </c>
      <c r="AC161" s="40">
        <v>3.9</v>
      </c>
      <c r="AD161" s="40"/>
      <c r="AE161" s="13">
        <v>3.89</v>
      </c>
      <c r="AF161" s="13">
        <v>3</v>
      </c>
      <c r="AG161" s="13">
        <v>2.76</v>
      </c>
      <c r="AH161" s="40">
        <v>0.11</v>
      </c>
      <c r="AI161" s="13">
        <v>5.05</v>
      </c>
      <c r="AJ161" s="13">
        <v>100.00000000000001</v>
      </c>
      <c r="AL161" s="13">
        <v>0.95027165016719239</v>
      </c>
      <c r="AM161" s="40">
        <v>0.159</v>
      </c>
      <c r="AN161" s="13">
        <v>1.62</v>
      </c>
      <c r="AO161" s="14">
        <v>1.6395124624872528</v>
      </c>
      <c r="AP161" s="14"/>
      <c r="AQ161" s="13">
        <v>6.3248465424629785</v>
      </c>
      <c r="AR161" s="40">
        <v>1.4E-2</v>
      </c>
      <c r="AS161" s="40">
        <v>0.54631678603193723</v>
      </c>
      <c r="AT161" s="38">
        <v>0.16</v>
      </c>
      <c r="AW161" s="42">
        <f>(12900/((LN(497700/S161))+(0.85*(AN161-1))+3.8))-273</f>
        <v>991.64075964685844</v>
      </c>
      <c r="AX161" s="42">
        <f>(12900/((LN(497700/S161))+(0.85*(AO161-1))+3.8))-273</f>
        <v>989.58784885840578</v>
      </c>
      <c r="AY161" s="42">
        <f>(10108/((LN(497700/S161))+(1.16*(AN161-1))+1.48))-273</f>
        <v>979.11743096886448</v>
      </c>
      <c r="AZ161" s="42">
        <f>(10108/((LN(497700/S161))+(1.16*(AO161-1))+1.48))-273</f>
        <v>975.61653681025314</v>
      </c>
      <c r="BA161" s="42">
        <f>((LN(S161))-4.29+(1.35*(LN(AQ161))))/0.0056</f>
        <v>972.19344788423916</v>
      </c>
      <c r="BB161" s="42">
        <f>(4338.8/((4.322*AR161)+6.456-LOG(S161)))-273</f>
        <v>1014.3325992706339</v>
      </c>
      <c r="BC161" s="42">
        <f>((LN(S161))-3.313+(1.35*(LN(AQ161))))/0.0065</f>
        <v>987.88973971565224</v>
      </c>
      <c r="BD161" s="42">
        <f>(12288/(18.99-(1.069*(LN(AQ161)))-(LN(S161))))-273</f>
        <v>984.21080250691125</v>
      </c>
      <c r="BE161" s="42">
        <f>(11113/(14.297+(0.964*AN161)-(LN(S161))))-273</f>
        <v>1017.0413601594489</v>
      </c>
      <c r="BF161" s="42">
        <f>(11113/(14.297+(0.964*AO161)-(LN(S161))))-273</f>
        <v>1014.2306387385745</v>
      </c>
      <c r="BG161" s="42">
        <f>(5790/(0.96-(1.28*J161)+(12.39*AS161)+(0.83*AT161)+(2.06*J161*AS161)-LOG(S161)))-273</f>
        <v>987.92502061358869</v>
      </c>
      <c r="BI161" s="42">
        <f t="shared" si="22"/>
        <v>58.359240353141558</v>
      </c>
      <c r="BJ161" s="42">
        <f t="shared" si="22"/>
        <v>60.412151141594222</v>
      </c>
      <c r="BK161" s="42">
        <f t="shared" si="22"/>
        <v>70.882569031135517</v>
      </c>
      <c r="BL161" s="42">
        <f t="shared" si="22"/>
        <v>74.383463189746863</v>
      </c>
      <c r="BM161" s="42">
        <f t="shared" si="22"/>
        <v>77.806552115760837</v>
      </c>
      <c r="BN161" s="42">
        <f t="shared" si="22"/>
        <v>35.667400729366136</v>
      </c>
      <c r="BO161" s="42">
        <f t="shared" si="22"/>
        <v>62.11026028434776</v>
      </c>
      <c r="BP161" s="42">
        <f t="shared" si="21"/>
        <v>65.78919749308875</v>
      </c>
      <c r="BQ161" s="42">
        <f t="shared" si="20"/>
        <v>32.958639840551086</v>
      </c>
      <c r="BR161" s="42">
        <f t="shared" si="20"/>
        <v>35.769361261425502</v>
      </c>
      <c r="BS161" s="42">
        <f t="shared" si="20"/>
        <v>62.074979386411314</v>
      </c>
      <c r="BU161" s="42">
        <f t="shared" si="28"/>
        <v>-1.6628282448170921</v>
      </c>
      <c r="CC161" s="119"/>
      <c r="CD161" s="118">
        <f t="shared" si="29"/>
        <v>2.8107214208744153</v>
      </c>
    </row>
    <row r="162" spans="1:82" s="1" customFormat="1">
      <c r="A162" s="38" t="s">
        <v>208</v>
      </c>
      <c r="B162" s="38" t="s">
        <v>358</v>
      </c>
      <c r="C162" s="38" t="s">
        <v>210</v>
      </c>
      <c r="D162" s="38">
        <v>48</v>
      </c>
      <c r="E162" s="38">
        <v>1050</v>
      </c>
      <c r="F162" s="38">
        <v>1</v>
      </c>
      <c r="G162" s="38">
        <f t="shared" si="23"/>
        <v>1323</v>
      </c>
      <c r="H162" s="75">
        <f t="shared" si="24"/>
        <v>7.5585789871504159E-4</v>
      </c>
      <c r="I162" s="75">
        <f t="shared" si="25"/>
        <v>9.0702947845804985E-7</v>
      </c>
      <c r="J162" s="76">
        <v>0.8</v>
      </c>
      <c r="K162" s="13">
        <v>0.1</v>
      </c>
      <c r="L162" s="40">
        <v>0.53882870397990046</v>
      </c>
      <c r="M162" s="40">
        <v>2E-3</v>
      </c>
      <c r="N162" s="38">
        <v>0.17799999999999999</v>
      </c>
      <c r="O162" s="40">
        <v>1E-3</v>
      </c>
      <c r="P162" s="39">
        <v>-9.61</v>
      </c>
      <c r="Q162" s="77">
        <v>0.75</v>
      </c>
      <c r="R162" s="13">
        <v>0</v>
      </c>
      <c r="S162" s="38">
        <v>2019.9999999999993</v>
      </c>
      <c r="T162" s="38">
        <v>350</v>
      </c>
      <c r="U162" s="13">
        <f t="shared" si="26"/>
        <v>3.3053513694466234</v>
      </c>
      <c r="V162" s="40">
        <f t="shared" si="27"/>
        <v>7.5198019801980223E-2</v>
      </c>
      <c r="X162" s="13">
        <v>67</v>
      </c>
      <c r="Y162" s="40">
        <v>0.4</v>
      </c>
      <c r="Z162" s="13">
        <v>13.76</v>
      </c>
      <c r="AA162" s="13">
        <v>1.34</v>
      </c>
      <c r="AB162" s="40">
        <v>0.06</v>
      </c>
      <c r="AC162" s="40">
        <v>3.4</v>
      </c>
      <c r="AD162" s="40"/>
      <c r="AE162" s="13">
        <v>2.12</v>
      </c>
      <c r="AF162" s="13">
        <v>2.25</v>
      </c>
      <c r="AG162" s="13">
        <v>3.87</v>
      </c>
      <c r="AH162" s="40">
        <v>0.12</v>
      </c>
      <c r="AI162" s="13">
        <v>5.68</v>
      </c>
      <c r="AJ162" s="13">
        <v>100.00000000000003</v>
      </c>
      <c r="AL162" s="13">
        <v>1.1715486178765326</v>
      </c>
      <c r="AM162" s="40">
        <v>0.10299999999999999</v>
      </c>
      <c r="AN162" s="14">
        <v>1.2750373885041417</v>
      </c>
      <c r="AO162" s="14">
        <v>1.2750373885041417</v>
      </c>
      <c r="AP162" s="14"/>
      <c r="AQ162" s="13">
        <v>7.764277987277576</v>
      </c>
      <c r="AR162" s="40">
        <v>-1.6E-2</v>
      </c>
      <c r="AS162" s="40">
        <v>0.53882870397990046</v>
      </c>
      <c r="AT162" s="38">
        <v>0.17799999999999999</v>
      </c>
      <c r="AW162" s="42">
        <f>(12900/((LN(497700/S162))+(0.85*(AN162-1))+3.8))-273</f>
        <v>1079.1046327399258</v>
      </c>
      <c r="AX162" s="42">
        <f>(12900/((LN(497700/S162))+(0.85*(AO162-1))+3.8))-273</f>
        <v>1079.1046327399258</v>
      </c>
      <c r="AY162" s="42">
        <f>(10108/((LN(497700/S162))+(1.16*(AN162-1))+1.48))-273</f>
        <v>1110.5311228846156</v>
      </c>
      <c r="AZ162" s="42">
        <f>(10108/((LN(497700/S162))+(1.16*(AO162-1))+1.48))-273</f>
        <v>1110.5311228846156</v>
      </c>
      <c r="BA162" s="42">
        <f>((LN(S162))-4.29+(1.35*(LN(AQ162))))/0.0056</f>
        <v>1087.0933882084321</v>
      </c>
      <c r="BB162" s="42">
        <f>(4338.8/((4.322*AR162)+6.456-LOG(S162)))-273</f>
        <v>1135.0171164168482</v>
      </c>
      <c r="BC162" s="42">
        <f>((LN(S162))-3.313+(1.35*(LN(AQ162))))/0.0065</f>
        <v>1086.8804575334184</v>
      </c>
      <c r="BD162" s="42">
        <f>(12288/(18.99-(1.069*(LN(AQ162)))-(LN(S162))))-273</f>
        <v>1064.3680853563944</v>
      </c>
      <c r="BE162" s="42">
        <f>(11113/(14.297+(0.964*AN162)-(LN(S162))))-273</f>
        <v>1130.9927120763093</v>
      </c>
      <c r="BF162" s="42">
        <f>(11113/(14.297+(0.964*AO162)-(LN(S162))))-273</f>
        <v>1130.9927120763093</v>
      </c>
      <c r="BG162" s="42">
        <f>(5790/(0.96-(1.28*J162)+(12.39*AS162)+(0.83*AT162)+(2.06*J162*AS162)-LOG(S162)))-273</f>
        <v>1060.3437799250351</v>
      </c>
      <c r="BI162" s="42">
        <f t="shared" si="22"/>
        <v>-29.104632739925819</v>
      </c>
      <c r="BJ162" s="42">
        <f t="shared" si="22"/>
        <v>-29.104632739925819</v>
      </c>
      <c r="BK162" s="42">
        <f t="shared" si="22"/>
        <v>-60.53112288461557</v>
      </c>
      <c r="BL162" s="42">
        <f t="shared" si="22"/>
        <v>-60.53112288461557</v>
      </c>
      <c r="BM162" s="42">
        <f t="shared" si="22"/>
        <v>-37.093388208432089</v>
      </c>
      <c r="BN162" s="42">
        <f t="shared" si="22"/>
        <v>-85.017116416848239</v>
      </c>
      <c r="BO162" s="42">
        <f t="shared" si="22"/>
        <v>-36.880457533418394</v>
      </c>
      <c r="BP162" s="42">
        <f t="shared" si="21"/>
        <v>-14.368085356394431</v>
      </c>
      <c r="BQ162" s="42">
        <f t="shared" si="20"/>
        <v>-80.992712076309317</v>
      </c>
      <c r="BR162" s="42">
        <f t="shared" si="20"/>
        <v>-80.992712076309317</v>
      </c>
      <c r="BS162" s="42">
        <f t="shared" si="20"/>
        <v>-10.343779925035051</v>
      </c>
      <c r="BU162" s="42">
        <f t="shared" si="28"/>
        <v>-18.760852814890768</v>
      </c>
      <c r="CC162" s="119"/>
      <c r="CD162" s="118">
        <f t="shared" si="29"/>
        <v>0</v>
      </c>
    </row>
    <row r="163" spans="1:82" s="1" customFormat="1">
      <c r="A163" s="38" t="s">
        <v>208</v>
      </c>
      <c r="B163" s="38" t="s">
        <v>359</v>
      </c>
      <c r="C163" s="38" t="s">
        <v>210</v>
      </c>
      <c r="D163" s="38">
        <v>48</v>
      </c>
      <c r="E163" s="38">
        <v>1050</v>
      </c>
      <c r="F163" s="38">
        <v>1</v>
      </c>
      <c r="G163" s="38">
        <f t="shared" si="23"/>
        <v>1323</v>
      </c>
      <c r="H163" s="75">
        <f t="shared" si="24"/>
        <v>7.5585789871504159E-4</v>
      </c>
      <c r="I163" s="75">
        <f t="shared" si="25"/>
        <v>9.0702947845804985E-7</v>
      </c>
      <c r="J163" s="76">
        <v>1</v>
      </c>
      <c r="K163" s="13">
        <v>0.1</v>
      </c>
      <c r="L163" s="40">
        <v>0.53280808254955214</v>
      </c>
      <c r="M163" s="40">
        <v>7.0000000000000001E-3</v>
      </c>
      <c r="N163" s="40">
        <v>0.21997322140349243</v>
      </c>
      <c r="O163" s="40">
        <v>2.9848909766195175E-3</v>
      </c>
      <c r="P163" s="13">
        <v>2.92</v>
      </c>
      <c r="Q163" s="77">
        <v>13.279597280537471</v>
      </c>
      <c r="R163" s="13">
        <v>0</v>
      </c>
      <c r="S163" s="78">
        <v>1706</v>
      </c>
      <c r="T163" s="78">
        <v>190</v>
      </c>
      <c r="U163" s="13">
        <f t="shared" si="26"/>
        <v>3.2319790268315041</v>
      </c>
      <c r="V163" s="40">
        <f t="shared" si="27"/>
        <v>4.8335287221570926E-2</v>
      </c>
      <c r="X163" s="13">
        <v>68.578499580668222</v>
      </c>
      <c r="Y163" s="40">
        <v>2.695972664797075E-2</v>
      </c>
      <c r="Z163" s="13">
        <v>12.789885454894073</v>
      </c>
      <c r="AA163" s="13">
        <v>2.4089435964131889</v>
      </c>
      <c r="AB163" s="79"/>
      <c r="AC163" s="40">
        <v>0.10450759595639768</v>
      </c>
      <c r="AD163" s="40"/>
      <c r="AE163" s="13">
        <v>2.5771958553950403</v>
      </c>
      <c r="AF163" s="13">
        <v>2.8532947620647544</v>
      </c>
      <c r="AG163" s="13">
        <v>3.2493879110567683</v>
      </c>
      <c r="AH163" s="40">
        <v>1.9299139995764842E-2</v>
      </c>
      <c r="AI163" s="13">
        <v>7.3920263769078369</v>
      </c>
      <c r="AJ163" s="13">
        <v>100.00000000000003</v>
      </c>
      <c r="AL163" s="13">
        <v>0.99168485084715841</v>
      </c>
      <c r="AM163" s="40">
        <v>8.9615820240785515E-2</v>
      </c>
      <c r="AN163" s="14">
        <v>1.4675607618884023</v>
      </c>
      <c r="AO163" s="14">
        <v>1.4675607618884023</v>
      </c>
      <c r="AP163" s="14"/>
      <c r="AQ163" s="13">
        <v>8.0851133571826068</v>
      </c>
      <c r="AR163" s="40">
        <v>6.2E-2</v>
      </c>
      <c r="AS163" s="40">
        <v>0.53280808254955214</v>
      </c>
      <c r="AT163" s="40">
        <v>0.21997322140349243</v>
      </c>
      <c r="AW163" s="42">
        <f>(12900/((LN(497700/S163))+(0.85*(AN163-1))+3.8))-273</f>
        <v>1033.5576544221335</v>
      </c>
      <c r="AX163" s="42">
        <f>(12900/((LN(497700/S163))+(0.85*(AO163-1))+3.8))-273</f>
        <v>1033.5576544221335</v>
      </c>
      <c r="AY163" s="42">
        <f>(10108/((LN(497700/S163))+(1.16*(AN163-1))+1.48))-273</f>
        <v>1040.0313979829618</v>
      </c>
      <c r="AZ163" s="42">
        <f>(10108/((LN(497700/S163))+(1.16*(AO163-1))+1.48))-273</f>
        <v>1040.0313979829618</v>
      </c>
      <c r="BA163" s="42">
        <f>((LN(S163))-4.29+(1.35*(LN(AQ163))))/0.0056</f>
        <v>1066.6856823970791</v>
      </c>
      <c r="BB163" s="42">
        <f>(4338.8/((4.322*AR163)+6.456-LOG(S163)))-273</f>
        <v>969.5024830685727</v>
      </c>
      <c r="BC163" s="42">
        <f>((LN(S163))-3.313+(1.35*(LN(AQ163))))/0.0065</f>
        <v>1069.298434065176</v>
      </c>
      <c r="BD163" s="42">
        <f>(12288/(18.99-(1.069*(LN(AQ163)))-(LN(S163))))-273</f>
        <v>1046.3245195558175</v>
      </c>
      <c r="BE163" s="42">
        <f>(11113/(14.297+(0.964*AN163)-(LN(S163))))-273</f>
        <v>1070.8016206873751</v>
      </c>
      <c r="BF163" s="42">
        <f>(11113/(14.297+(0.964*AO163)-(LN(S163))))-273</f>
        <v>1070.8016206873751</v>
      </c>
      <c r="BG163" s="42">
        <f>(5790/(0.96-(1.28*J163)+(12.39*AS163)+(0.83*AT163)+(2.06*J163*AS163)-LOG(S163)))-273</f>
        <v>1064.2826547417592</v>
      </c>
      <c r="BI163" s="42">
        <f t="shared" si="22"/>
        <v>16.44234557786649</v>
      </c>
      <c r="BJ163" s="42">
        <f t="shared" si="22"/>
        <v>16.44234557786649</v>
      </c>
      <c r="BK163" s="42">
        <f t="shared" si="22"/>
        <v>9.9686020170381653</v>
      </c>
      <c r="BL163" s="42">
        <f t="shared" si="22"/>
        <v>9.9686020170381653</v>
      </c>
      <c r="BM163" s="42">
        <f t="shared" si="22"/>
        <v>-16.685682397079063</v>
      </c>
      <c r="BN163" s="42">
        <f t="shared" si="22"/>
        <v>80.497516931427299</v>
      </c>
      <c r="BO163" s="42">
        <f t="shared" si="22"/>
        <v>-19.298434065176025</v>
      </c>
      <c r="BP163" s="42">
        <f t="shared" si="21"/>
        <v>3.6754804441825399</v>
      </c>
      <c r="BQ163" s="42">
        <f t="shared" si="20"/>
        <v>-20.801620687375134</v>
      </c>
      <c r="BR163" s="42">
        <f t="shared" si="20"/>
        <v>-20.801620687375134</v>
      </c>
      <c r="BS163" s="42">
        <f t="shared" si="20"/>
        <v>-14.282654741759188</v>
      </c>
      <c r="BU163" s="42">
        <f t="shared" si="28"/>
        <v>30.725000319625678</v>
      </c>
      <c r="CC163" s="119"/>
      <c r="CD163" s="118">
        <f t="shared" si="29"/>
        <v>0</v>
      </c>
    </row>
    <row r="164" spans="1:82" s="1" customFormat="1">
      <c r="A164" s="38" t="s">
        <v>208</v>
      </c>
      <c r="B164" s="38" t="s">
        <v>360</v>
      </c>
      <c r="C164" s="38" t="s">
        <v>210</v>
      </c>
      <c r="D164" s="38">
        <v>48</v>
      </c>
      <c r="E164" s="38">
        <v>1050</v>
      </c>
      <c r="F164" s="38">
        <v>1</v>
      </c>
      <c r="G164" s="38">
        <f t="shared" si="23"/>
        <v>1323</v>
      </c>
      <c r="H164" s="75">
        <f t="shared" si="24"/>
        <v>7.5585789871504159E-4</v>
      </c>
      <c r="I164" s="75">
        <f t="shared" si="25"/>
        <v>9.0702947845804985E-7</v>
      </c>
      <c r="J164" s="76">
        <v>1</v>
      </c>
      <c r="K164" s="13">
        <v>0.1</v>
      </c>
      <c r="L164" s="40">
        <v>0.54176746742551485</v>
      </c>
      <c r="M164" s="40">
        <v>8.0000000000000002E-3</v>
      </c>
      <c r="N164" s="40">
        <v>0.2767703389583952</v>
      </c>
      <c r="O164" s="40">
        <v>4.0317889403898646E-3</v>
      </c>
      <c r="P164" s="13">
        <v>2.92</v>
      </c>
      <c r="Q164" s="77">
        <v>13.279597280537471</v>
      </c>
      <c r="R164" s="13">
        <v>0</v>
      </c>
      <c r="S164" s="78">
        <v>1870</v>
      </c>
      <c r="T164" s="78">
        <v>220</v>
      </c>
      <c r="U164" s="13">
        <f t="shared" si="26"/>
        <v>3.271841606536499</v>
      </c>
      <c r="V164" s="40">
        <f t="shared" si="27"/>
        <v>5.1058823529411761E-2</v>
      </c>
      <c r="X164" s="13">
        <v>64.899681115817003</v>
      </c>
      <c r="Y164" s="40">
        <v>2.3632192018087118E-2</v>
      </c>
      <c r="Z164" s="13">
        <v>10.360810412678283</v>
      </c>
      <c r="AA164" s="13">
        <v>4.6728117524943622</v>
      </c>
      <c r="AB164" s="79"/>
      <c r="AC164" s="40">
        <v>4.865514507584142E-2</v>
      </c>
      <c r="AD164" s="40"/>
      <c r="AE164" s="13">
        <v>4.9036475263348676</v>
      </c>
      <c r="AF164" s="13">
        <v>2.3529140275181084</v>
      </c>
      <c r="AG164" s="13">
        <v>2.7017029705105573</v>
      </c>
      <c r="AH164" s="40">
        <v>1.9571712703556135E-2</v>
      </c>
      <c r="AI164" s="13">
        <v>10.016573144849318</v>
      </c>
      <c r="AJ164" s="13">
        <v>99.999999999999986</v>
      </c>
      <c r="AL164" s="13">
        <v>0.65945678591855938</v>
      </c>
      <c r="AM164" s="40">
        <v>0.26360471568350397</v>
      </c>
      <c r="AN164" s="14">
        <v>2.2761136593026716</v>
      </c>
      <c r="AO164" s="14">
        <v>2.2761136593026716</v>
      </c>
      <c r="AP164" s="14"/>
      <c r="AQ164" s="13">
        <v>5.1162423277020173</v>
      </c>
      <c r="AR164" s="40">
        <v>5.0999999999999997E-2</v>
      </c>
      <c r="AS164" s="40">
        <v>0.54176746742551485</v>
      </c>
      <c r="AT164" s="40">
        <v>0.2767703389583952</v>
      </c>
      <c r="AW164" s="42">
        <f>(12900/((LN(497700/S164))+(0.85*(AN164-1))+3.8))-273</f>
        <v>959.23813911608704</v>
      </c>
      <c r="AX164" s="42">
        <f>(12900/((LN(497700/S164))+(0.85*(AO164-1))+3.8))-273</f>
        <v>959.23813911608704</v>
      </c>
      <c r="AY164" s="42">
        <f>(10108/((LN(497700/S164))+(1.16*(AN164-1))+1.48))-273</f>
        <v>910.0038488060552</v>
      </c>
      <c r="AZ164" s="42">
        <f>(10108/((LN(497700/S164))+(1.16*(AO164-1))+1.48))-273</f>
        <v>910.0038488060552</v>
      </c>
      <c r="BA164" s="42">
        <f>((LN(S164))-4.29+(1.35*(LN(AQ164))))/0.0056</f>
        <v>972.76090112646602</v>
      </c>
      <c r="BB164" s="42">
        <f>(4338.8/((4.322*AR164)+6.456-LOG(S164)))-273</f>
        <v>1001.400806727936</v>
      </c>
      <c r="BC164" s="42">
        <f>((LN(S164))-3.313+(1.35*(LN(AQ164))))/0.0065</f>
        <v>988.37862250895523</v>
      </c>
      <c r="BD164" s="42">
        <f>(12288/(18.99-(1.069*(LN(AQ164)))-(LN(S164))))-273</f>
        <v>992.33671875500931</v>
      </c>
      <c r="BE164" s="42">
        <f>(11113/(14.297+(0.964*AN164)-(LN(S164))))-273</f>
        <v>967.63912802698928</v>
      </c>
      <c r="BF164" s="42">
        <f>(11113/(14.297+(0.964*AO164)-(LN(S164))))-273</f>
        <v>967.63912802698928</v>
      </c>
      <c r="BG164" s="42">
        <f>(5790/(0.96-(1.28*J164)+(12.39*AS164)+(0.83*AT164)+(2.06*J164*AS164)-LOG(S164)))-273</f>
        <v>1023.3409192777831</v>
      </c>
      <c r="BI164" s="42">
        <f t="shared" si="22"/>
        <v>90.761860883912959</v>
      </c>
      <c r="BJ164" s="42">
        <f t="shared" si="22"/>
        <v>90.761860883912959</v>
      </c>
      <c r="BK164" s="42">
        <f t="shared" si="22"/>
        <v>139.9961511939448</v>
      </c>
      <c r="BL164" s="42">
        <f t="shared" si="22"/>
        <v>139.9961511939448</v>
      </c>
      <c r="BM164" s="42">
        <f t="shared" si="22"/>
        <v>77.239098873533976</v>
      </c>
      <c r="BN164" s="42">
        <f t="shared" si="22"/>
        <v>48.599193272063985</v>
      </c>
      <c r="BO164" s="42">
        <f t="shared" si="22"/>
        <v>61.621377491044768</v>
      </c>
      <c r="BP164" s="42">
        <f t="shared" si="21"/>
        <v>57.663281244990685</v>
      </c>
      <c r="BQ164" s="42">
        <f t="shared" si="20"/>
        <v>82.360871973010717</v>
      </c>
      <c r="BR164" s="42">
        <f t="shared" si="20"/>
        <v>82.360871973010717</v>
      </c>
      <c r="BS164" s="42">
        <f t="shared" si="20"/>
        <v>26.659080722216913</v>
      </c>
      <c r="BU164" s="42">
        <f t="shared" si="28"/>
        <v>64.102780161696046</v>
      </c>
      <c r="CC164" s="119"/>
      <c r="CD164" s="118">
        <f t="shared" si="29"/>
        <v>0</v>
      </c>
    </row>
    <row r="165" spans="1:82" s="1" customFormat="1">
      <c r="A165" s="38" t="s">
        <v>208</v>
      </c>
      <c r="B165" s="38" t="s">
        <v>361</v>
      </c>
      <c r="C165" s="38" t="s">
        <v>210</v>
      </c>
      <c r="D165" s="38">
        <v>48</v>
      </c>
      <c r="E165" s="38">
        <v>1000</v>
      </c>
      <c r="F165" s="38">
        <v>1</v>
      </c>
      <c r="G165" s="38">
        <f t="shared" si="23"/>
        <v>1273</v>
      </c>
      <c r="H165" s="75">
        <f t="shared" si="24"/>
        <v>7.855459544383347E-4</v>
      </c>
      <c r="I165" s="75">
        <f t="shared" si="25"/>
        <v>9.9999999999999995E-7</v>
      </c>
      <c r="J165" s="76">
        <v>0.8</v>
      </c>
      <c r="K165" s="13">
        <v>0.1</v>
      </c>
      <c r="L165" s="40">
        <v>0.54482779809200632</v>
      </c>
      <c r="M165" s="40">
        <v>3.0000000000000001E-3</v>
      </c>
      <c r="N165" s="38">
        <v>0.17899999999999999</v>
      </c>
      <c r="O165" s="40">
        <v>1E-3</v>
      </c>
      <c r="P165" s="77">
        <v>-10.33</v>
      </c>
      <c r="Q165" s="77">
        <v>0.77</v>
      </c>
      <c r="R165" s="13">
        <v>0</v>
      </c>
      <c r="S165" s="78">
        <v>850</v>
      </c>
      <c r="T165" s="78">
        <v>180</v>
      </c>
      <c r="U165" s="13">
        <f t="shared" si="26"/>
        <v>2.9294189257142929</v>
      </c>
      <c r="V165" s="40">
        <f t="shared" si="27"/>
        <v>9.1905882352941171E-2</v>
      </c>
      <c r="X165" s="13">
        <v>64.87</v>
      </c>
      <c r="Y165" s="40">
        <v>0.49</v>
      </c>
      <c r="Z165" s="13">
        <v>14.23</v>
      </c>
      <c r="AA165" s="13">
        <v>1.5</v>
      </c>
      <c r="AB165" s="40">
        <v>0.08</v>
      </c>
      <c r="AC165" s="40">
        <v>3.84</v>
      </c>
      <c r="AD165" s="40"/>
      <c r="AE165" s="13">
        <v>3.56</v>
      </c>
      <c r="AF165" s="13">
        <v>2.9</v>
      </c>
      <c r="AG165" s="13">
        <v>2.7</v>
      </c>
      <c r="AH165" s="40">
        <v>0.12</v>
      </c>
      <c r="AI165" s="13">
        <v>5.71</v>
      </c>
      <c r="AJ165" s="13">
        <v>100.00000000000001</v>
      </c>
      <c r="AL165" s="13">
        <v>1.0045007006062729</v>
      </c>
      <c r="AM165" s="40">
        <v>9.9000000000000005E-2</v>
      </c>
      <c r="AN165" s="14">
        <v>1.5424351074675462</v>
      </c>
      <c r="AO165" s="14">
        <v>1.5424351074675462</v>
      </c>
      <c r="AP165" s="14"/>
      <c r="AQ165" s="13">
        <v>6.5257902427654066</v>
      </c>
      <c r="AR165" s="40">
        <v>1.0999999999999999E-2</v>
      </c>
      <c r="AS165" s="40">
        <v>0.54482779809200632</v>
      </c>
      <c r="AT165" s="38">
        <v>0.17899999999999999</v>
      </c>
      <c r="AW165" s="42">
        <f>(12900/((LN(497700/S165))+(0.85*(AN165-1))+3.8))-273</f>
        <v>940.13728864146992</v>
      </c>
      <c r="AX165" s="42">
        <f>(12900/((LN(497700/S165))+(0.85*(AO165-1))+3.8))-273</f>
        <v>940.13728864146992</v>
      </c>
      <c r="AY165" s="42">
        <f>(10108/((LN(497700/S165))+(1.16*(AN165-1))+1.48))-273</f>
        <v>918.73644103581296</v>
      </c>
      <c r="AZ165" s="42">
        <f>(10108/((LN(497700/S165))+(1.16*(AO165-1))+1.48))-273</f>
        <v>918.73644103581296</v>
      </c>
      <c r="BA165" s="42">
        <f>((LN(S165))-4.29+(1.35*(LN(AQ165))))/0.0056</f>
        <v>890.62770087848571</v>
      </c>
      <c r="BB165" s="42">
        <f>(4338.8/((4.322*AR165)+6.456-LOG(S165)))-273</f>
        <v>940.94812372741649</v>
      </c>
      <c r="BC165" s="42">
        <f>((LN(S165))-3.313+(1.35*(LN(AQ165))))/0.0065</f>
        <v>917.61771152608003</v>
      </c>
      <c r="BD165" s="42">
        <f>(12288/(18.99-(1.069*(LN(AQ165)))-(LN(S165))))-273</f>
        <v>927.04992245387962</v>
      </c>
      <c r="BE165" s="42">
        <f>(11113/(14.297+(0.964*AN165)-(LN(S165))))-273</f>
        <v>956.4948985627293</v>
      </c>
      <c r="BF165" s="42">
        <f>(11113/(14.297+(0.964*AO165)-(LN(S165))))-273</f>
        <v>956.4948985627293</v>
      </c>
      <c r="BG165" s="42">
        <f>(5790/(0.96-(1.28*J165)+(12.39*AS165)+(0.83*AT165)+(2.06*J165*AS165)-LOG(S165)))-273</f>
        <v>932.38521046836445</v>
      </c>
      <c r="BI165" s="42">
        <f t="shared" si="22"/>
        <v>59.862711358530078</v>
      </c>
      <c r="BJ165" s="42">
        <f t="shared" si="22"/>
        <v>59.862711358530078</v>
      </c>
      <c r="BK165" s="42">
        <f t="shared" si="22"/>
        <v>81.263558964187041</v>
      </c>
      <c r="BL165" s="42">
        <f t="shared" si="22"/>
        <v>81.263558964187041</v>
      </c>
      <c r="BM165" s="42">
        <f t="shared" si="22"/>
        <v>109.37229912151429</v>
      </c>
      <c r="BN165" s="42">
        <f t="shared" si="22"/>
        <v>59.051876272583513</v>
      </c>
      <c r="BO165" s="42">
        <f t="shared" si="22"/>
        <v>82.382288473919971</v>
      </c>
      <c r="BP165" s="42">
        <f t="shared" si="21"/>
        <v>72.950077546120383</v>
      </c>
      <c r="BQ165" s="42">
        <f t="shared" si="20"/>
        <v>43.505101437270696</v>
      </c>
      <c r="BR165" s="42">
        <f t="shared" si="20"/>
        <v>43.505101437270696</v>
      </c>
      <c r="BS165" s="42">
        <f t="shared" si="20"/>
        <v>67.614789531635552</v>
      </c>
      <c r="BU165" s="42">
        <f t="shared" si="28"/>
        <v>-7.752078173105474</v>
      </c>
      <c r="CC165" s="119"/>
      <c r="CD165" s="118">
        <f t="shared" si="29"/>
        <v>0</v>
      </c>
    </row>
    <row r="166" spans="1:82" s="1" customFormat="1">
      <c r="A166" s="38" t="s">
        <v>208</v>
      </c>
      <c r="B166" s="38" t="s">
        <v>362</v>
      </c>
      <c r="C166" s="38" t="s">
        <v>210</v>
      </c>
      <c r="D166" s="38">
        <v>48</v>
      </c>
      <c r="E166" s="38">
        <v>1000</v>
      </c>
      <c r="F166" s="38">
        <v>1</v>
      </c>
      <c r="G166" s="38">
        <f t="shared" si="23"/>
        <v>1273</v>
      </c>
      <c r="H166" s="75">
        <f t="shared" si="24"/>
        <v>7.855459544383347E-4</v>
      </c>
      <c r="I166" s="75">
        <f t="shared" si="25"/>
        <v>9.9999999999999995E-7</v>
      </c>
      <c r="J166" s="76">
        <v>0.8</v>
      </c>
      <c r="K166" s="13">
        <v>0.1</v>
      </c>
      <c r="L166" s="40">
        <v>0.53854652726397356</v>
      </c>
      <c r="M166" s="40">
        <v>3.0000000000000001E-3</v>
      </c>
      <c r="N166" s="38">
        <v>0.16900000000000001</v>
      </c>
      <c r="O166" s="40">
        <v>2E-3</v>
      </c>
      <c r="P166" s="77">
        <v>-10.33</v>
      </c>
      <c r="Q166" s="77">
        <v>0.77</v>
      </c>
      <c r="R166" s="13">
        <v>0</v>
      </c>
      <c r="S166" s="78">
        <v>1430</v>
      </c>
      <c r="T166" s="78">
        <v>200</v>
      </c>
      <c r="U166" s="13">
        <f t="shared" si="26"/>
        <v>3.1553360374650619</v>
      </c>
      <c r="V166" s="40">
        <f t="shared" si="27"/>
        <v>6.0699300699300705E-2</v>
      </c>
      <c r="X166" s="13">
        <v>67.55</v>
      </c>
      <c r="Y166" s="40">
        <v>0.47</v>
      </c>
      <c r="Z166" s="13">
        <v>13.33</v>
      </c>
      <c r="AA166" s="13">
        <v>1.5</v>
      </c>
      <c r="AB166" s="40">
        <v>0.08</v>
      </c>
      <c r="AC166" s="40">
        <v>3.38</v>
      </c>
      <c r="AD166" s="40"/>
      <c r="AE166" s="13">
        <v>2.14</v>
      </c>
      <c r="AF166" s="13">
        <v>2.15</v>
      </c>
      <c r="AG166" s="13">
        <v>3.93</v>
      </c>
      <c r="AH166" s="40">
        <v>0.12</v>
      </c>
      <c r="AI166" s="13">
        <v>5.35</v>
      </c>
      <c r="AJ166" s="13">
        <v>100</v>
      </c>
      <c r="AL166" s="13">
        <v>1.1410777032871688</v>
      </c>
      <c r="AM166" s="40">
        <v>7.8E-2</v>
      </c>
      <c r="AN166" s="14">
        <v>1.3015235757511394</v>
      </c>
      <c r="AO166" s="14">
        <v>1.3015235757511394</v>
      </c>
      <c r="AP166" s="14"/>
      <c r="AQ166" s="13">
        <v>7.6267433626367902</v>
      </c>
      <c r="AR166" s="40">
        <v>-1.7999999999999999E-2</v>
      </c>
      <c r="AS166" s="40">
        <v>0.53854652726397356</v>
      </c>
      <c r="AT166" s="38">
        <v>0.16900000000000001</v>
      </c>
      <c r="AW166" s="42">
        <f>(12900/((LN(497700/S166))+(0.85*(AN166-1))+3.8))-273</f>
        <v>1028.8969844806684</v>
      </c>
      <c r="AX166" s="42">
        <f>(12900/((LN(497700/S166))+(0.85*(AO166-1))+3.8))-273</f>
        <v>1028.8969844806684</v>
      </c>
      <c r="AY166" s="42">
        <f>(10108/((LN(497700/S166))+(1.16*(AN166-1))+1.48))-273</f>
        <v>1042.7876941754189</v>
      </c>
      <c r="AZ166" s="42">
        <f>(10108/((LN(497700/S166))+(1.16*(AO166-1))+1.48))-273</f>
        <v>1042.7876941754189</v>
      </c>
      <c r="BA166" s="42">
        <f>((LN(S166))-4.29+(1.35*(LN(AQ166))))/0.0056</f>
        <v>1021.1021400474312</v>
      </c>
      <c r="BB166" s="42">
        <f>(4338.8/((4.322*AR166)+6.456-LOG(S166)))-273</f>
        <v>1073.2543456441599</v>
      </c>
      <c r="BC166" s="42">
        <f>((LN(S166))-3.313+(1.35*(LN(AQ166))))/0.0065</f>
        <v>1030.0264591177868</v>
      </c>
      <c r="BD166" s="42">
        <f>(12288/(18.99-(1.069*(LN(AQ166)))-(LN(S166))))-273</f>
        <v>1013.3345628338964</v>
      </c>
      <c r="BE166" s="42">
        <f>(11113/(14.297+(0.964*AN166)-(LN(S166))))-273</f>
        <v>1068.1392062120958</v>
      </c>
      <c r="BF166" s="42">
        <f>(11113/(14.297+(0.964*AO166)-(LN(S166))))-273</f>
        <v>1068.1392062120958</v>
      </c>
      <c r="BG166" s="42">
        <f>(5790/(0.96-(1.28*J166)+(12.39*AS166)+(0.83*AT166)+(2.06*J166*AS166)-LOG(S166)))-273</f>
        <v>1019.1078441301584</v>
      </c>
      <c r="BI166" s="42">
        <f t="shared" si="22"/>
        <v>-28.89698448066838</v>
      </c>
      <c r="BJ166" s="42">
        <f t="shared" si="22"/>
        <v>-28.89698448066838</v>
      </c>
      <c r="BK166" s="42">
        <f t="shared" si="22"/>
        <v>-42.787694175418892</v>
      </c>
      <c r="BL166" s="42">
        <f t="shared" si="22"/>
        <v>-42.787694175418892</v>
      </c>
      <c r="BM166" s="42">
        <f t="shared" si="22"/>
        <v>-21.102140047431249</v>
      </c>
      <c r="BN166" s="42">
        <f t="shared" si="22"/>
        <v>-73.254345644159912</v>
      </c>
      <c r="BO166" s="42">
        <f t="shared" si="22"/>
        <v>-30.026459117786771</v>
      </c>
      <c r="BP166" s="42">
        <f t="shared" si="21"/>
        <v>-13.334562833896371</v>
      </c>
      <c r="BQ166" s="42">
        <f t="shared" si="20"/>
        <v>-68.139206212095814</v>
      </c>
      <c r="BR166" s="42">
        <f t="shared" si="20"/>
        <v>-68.139206212095814</v>
      </c>
      <c r="BS166" s="42">
        <f t="shared" si="20"/>
        <v>-19.107844130158355</v>
      </c>
      <c r="BU166" s="42">
        <f t="shared" si="28"/>
        <v>-9.7891403505100243</v>
      </c>
      <c r="CC166" s="119"/>
      <c r="CD166" s="118">
        <f t="shared" si="29"/>
        <v>0</v>
      </c>
    </row>
    <row r="167" spans="1:82" s="1" customFormat="1">
      <c r="A167" s="38" t="s">
        <v>208</v>
      </c>
      <c r="B167" s="38" t="s">
        <v>363</v>
      </c>
      <c r="C167" s="38" t="s">
        <v>210</v>
      </c>
      <c r="D167" s="38">
        <v>48</v>
      </c>
      <c r="E167" s="38">
        <v>1000</v>
      </c>
      <c r="F167" s="38">
        <v>1</v>
      </c>
      <c r="G167" s="38">
        <f t="shared" si="23"/>
        <v>1273</v>
      </c>
      <c r="H167" s="75">
        <f t="shared" si="24"/>
        <v>7.855459544383347E-4</v>
      </c>
      <c r="I167" s="75">
        <f t="shared" si="25"/>
        <v>9.9999999999999995E-7</v>
      </c>
      <c r="J167" s="76">
        <v>1</v>
      </c>
      <c r="K167" s="13">
        <v>0.1</v>
      </c>
      <c r="L167" s="40">
        <v>0.57301685938462521</v>
      </c>
      <c r="M167" s="40">
        <v>1.2E-2</v>
      </c>
      <c r="N167" s="40">
        <v>0</v>
      </c>
      <c r="O167" s="40">
        <v>0</v>
      </c>
      <c r="P167" s="83">
        <v>2</v>
      </c>
      <c r="Q167" s="77"/>
      <c r="R167" s="13">
        <v>0</v>
      </c>
      <c r="S167" s="78">
        <v>1470</v>
      </c>
      <c r="T167" s="78">
        <v>90</v>
      </c>
      <c r="U167" s="13">
        <f t="shared" si="26"/>
        <v>3.167317334748176</v>
      </c>
      <c r="V167" s="40">
        <f t="shared" si="27"/>
        <v>2.6571428571428572E-2</v>
      </c>
      <c r="X167" s="13">
        <v>59.583032197899726</v>
      </c>
      <c r="Y167" s="40">
        <v>3.0016411978198328E-2</v>
      </c>
      <c r="Z167" s="13">
        <v>12.290979712505447</v>
      </c>
      <c r="AA167" s="13">
        <v>15.862351699411429</v>
      </c>
      <c r="AB167" s="13"/>
      <c r="AC167" s="40">
        <v>8.0101107682769693E-2</v>
      </c>
      <c r="AD167" s="13"/>
      <c r="AE167" s="13">
        <v>11.803030054012877</v>
      </c>
      <c r="AF167" s="13">
        <v>0.23737434354146844</v>
      </c>
      <c r="AG167" s="13">
        <v>8.8906024910147097E-2</v>
      </c>
      <c r="AH167" s="40">
        <v>2.4208448057947599E-2</v>
      </c>
      <c r="AI167" s="13">
        <v>0</v>
      </c>
      <c r="AJ167" s="13">
        <v>100.00000000000001</v>
      </c>
      <c r="AL167" s="13">
        <v>0.56002248285750356</v>
      </c>
      <c r="AM167" s="40">
        <v>0.82099999999999995</v>
      </c>
      <c r="AN167" s="14">
        <v>3.3279325818460039</v>
      </c>
      <c r="AO167" s="14">
        <v>3.3279325818460039</v>
      </c>
      <c r="AP167" s="14"/>
      <c r="AQ167" s="13">
        <v>2.2187693998853604</v>
      </c>
      <c r="AR167" s="40">
        <v>0.20799999999999999</v>
      </c>
      <c r="AS167" s="40">
        <v>0.57301685938462521</v>
      </c>
      <c r="AT167" s="40">
        <v>0</v>
      </c>
      <c r="AW167" s="42">
        <f>(12900/((LN(497700/S167))+(0.85*(AN167-1))+3.8))-273</f>
        <v>838.73565761737746</v>
      </c>
      <c r="AX167" s="42">
        <f>(12900/((LN(497700/S167))+(0.85*(AO167-1))+3.8))-273</f>
        <v>838.73565761737746</v>
      </c>
      <c r="AY167" s="42">
        <f>(10108/((LN(497700/S167))+(1.16*(AN167-1))+1.48))-273</f>
        <v>737.2810307563343</v>
      </c>
      <c r="AZ167" s="42">
        <f>(10108/((LN(497700/S167))+(1.16*(AO167-1))+1.48))-273</f>
        <v>737.2810307563343</v>
      </c>
      <c r="BA167" s="42">
        <f>((LN(S167))-4.29+(1.35*(LN(AQ167))))/0.0056</f>
        <v>728.37568728950578</v>
      </c>
      <c r="BB167" s="42">
        <f>(4338.8/((4.322*AR167)+6.456-LOG(S167)))-273</f>
        <v>763.09208553751296</v>
      </c>
      <c r="BC167" s="42">
        <f>((LN(S167))-3.313+(1.35*(LN(AQ167))))/0.0065</f>
        <v>777.83136135711277</v>
      </c>
      <c r="BD167" s="42">
        <f>(12288/(18.99-(1.069*(LN(AQ167)))-(LN(S167))))-273</f>
        <v>860.05254319883261</v>
      </c>
      <c r="BE167" s="42">
        <f>(11113/(14.297+(0.964*AN167)-(LN(S167))))-273</f>
        <v>815.21788347914867</v>
      </c>
      <c r="BF167" s="42">
        <f>(11113/(14.297+(0.964*AO167)-(LN(S167))))-273</f>
        <v>815.21788347914867</v>
      </c>
      <c r="BG167" s="42">
        <f>(5790/(0.96-(1.28*J167)+(12.39*AS167)+(0.83*AT167)+(2.06*J167*AS167)-LOG(S167)))-273</f>
        <v>935.06807113085301</v>
      </c>
      <c r="BI167" s="42">
        <f t="shared" si="22"/>
        <v>161.26434238262254</v>
      </c>
      <c r="BJ167" s="42">
        <f t="shared" si="22"/>
        <v>161.26434238262254</v>
      </c>
      <c r="BK167" s="42">
        <f t="shared" si="22"/>
        <v>262.7189692436657</v>
      </c>
      <c r="BL167" s="42">
        <f t="shared" si="22"/>
        <v>262.7189692436657</v>
      </c>
      <c r="BM167" s="42">
        <f t="shared" si="22"/>
        <v>271.62431271049422</v>
      </c>
      <c r="BN167" s="42">
        <f t="shared" si="22"/>
        <v>236.90791446248704</v>
      </c>
      <c r="BO167" s="42">
        <f t="shared" si="22"/>
        <v>222.16863864288723</v>
      </c>
      <c r="BP167" s="42">
        <f t="shared" si="21"/>
        <v>139.94745680116739</v>
      </c>
      <c r="BQ167" s="42">
        <f t="shared" si="20"/>
        <v>184.78211652085133</v>
      </c>
      <c r="BR167" s="42">
        <f t="shared" si="20"/>
        <v>184.78211652085133</v>
      </c>
      <c r="BS167" s="42">
        <f t="shared" si="20"/>
        <v>64.931928869146986</v>
      </c>
      <c r="BU167" s="42">
        <f t="shared" si="28"/>
        <v>96.332413513475558</v>
      </c>
      <c r="CC167" s="119"/>
      <c r="CD167" s="118">
        <f t="shared" si="29"/>
        <v>0</v>
      </c>
    </row>
    <row r="168" spans="1:82" s="1" customFormat="1">
      <c r="A168" s="38" t="s">
        <v>208</v>
      </c>
      <c r="B168" s="38" t="s">
        <v>364</v>
      </c>
      <c r="C168" s="38" t="s">
        <v>210</v>
      </c>
      <c r="D168" s="38">
        <v>48</v>
      </c>
      <c r="E168" s="38">
        <v>1000</v>
      </c>
      <c r="F168" s="38">
        <v>1</v>
      </c>
      <c r="G168" s="38">
        <f t="shared" si="23"/>
        <v>1273</v>
      </c>
      <c r="H168" s="75">
        <f t="shared" si="24"/>
        <v>7.855459544383347E-4</v>
      </c>
      <c r="I168" s="75">
        <f t="shared" si="25"/>
        <v>9.9999999999999995E-7</v>
      </c>
      <c r="J168" s="76">
        <v>1</v>
      </c>
      <c r="K168" s="13">
        <v>0.1</v>
      </c>
      <c r="L168" s="40">
        <v>0.56736492437959707</v>
      </c>
      <c r="M168" s="40">
        <v>1.2E-2</v>
      </c>
      <c r="N168" s="40">
        <v>4.4999999999999998E-2</v>
      </c>
      <c r="O168" s="40">
        <v>1E-3</v>
      </c>
      <c r="P168" s="83">
        <v>2</v>
      </c>
      <c r="Q168" s="77"/>
      <c r="R168" s="13">
        <v>0</v>
      </c>
      <c r="S168" s="78">
        <v>1650</v>
      </c>
      <c r="T168" s="78">
        <v>240</v>
      </c>
      <c r="U168" s="13">
        <f t="shared" si="26"/>
        <v>3.2174839442139063</v>
      </c>
      <c r="V168" s="40">
        <f t="shared" si="27"/>
        <v>6.3127272727272726E-2</v>
      </c>
      <c r="X168" s="13">
        <v>59.08282536686545</v>
      </c>
      <c r="Y168" s="40">
        <v>3.0073579305393807E-2</v>
      </c>
      <c r="Z168" s="13">
        <v>16.059952557554624</v>
      </c>
      <c r="AA168" s="13">
        <v>10.66595457014839</v>
      </c>
      <c r="AB168" s="13"/>
      <c r="AC168" s="40">
        <v>0.15960326058905061</v>
      </c>
      <c r="AD168" s="13"/>
      <c r="AE168" s="13">
        <v>11.146643503590688</v>
      </c>
      <c r="AF168" s="13">
        <v>0.7846313686311388</v>
      </c>
      <c r="AG168" s="13">
        <v>0.66713368452726451</v>
      </c>
      <c r="AH168" s="40">
        <v>2.8927918623192224E-2</v>
      </c>
      <c r="AI168" s="13">
        <v>1.37425419016482</v>
      </c>
      <c r="AJ168" s="13">
        <v>100.00000000000001</v>
      </c>
      <c r="AL168" s="13">
        <v>0.72082291075901217</v>
      </c>
      <c r="AM168" s="40">
        <v>0.54400000000000004</v>
      </c>
      <c r="AN168" s="14">
        <v>2.5454687075693774</v>
      </c>
      <c r="AO168" s="14">
        <v>2.5454687075693774</v>
      </c>
      <c r="AP168" s="14"/>
      <c r="AQ168" s="13">
        <v>2.9994848826715139</v>
      </c>
      <c r="AR168" s="40">
        <v>0.12</v>
      </c>
      <c r="AS168" s="40">
        <v>0.56736492437959707</v>
      </c>
      <c r="AT168" s="40">
        <v>4.4999999999999998E-2</v>
      </c>
      <c r="AW168" s="42">
        <f>(12900/((LN(497700/S168))+(0.85*(AN168-1))+3.8))-273</f>
        <v>918.92037653410102</v>
      </c>
      <c r="AX168" s="42">
        <f>(12900/((LN(497700/S168))+(0.85*(AO168-1))+3.8))-273</f>
        <v>918.92037653410102</v>
      </c>
      <c r="AY168" s="42">
        <f>(10108/((LN(497700/S168))+(1.16*(AN168-1))+1.48))-273</f>
        <v>852.36610737148362</v>
      </c>
      <c r="AZ168" s="42">
        <f>(10108/((LN(497700/S168))+(1.16*(AO168-1))+1.48))-273</f>
        <v>852.36610737148362</v>
      </c>
      <c r="BA168" s="42">
        <f>((LN(S168))-4.29+(1.35*(LN(AQ168))))/0.0056</f>
        <v>821.6830953384889</v>
      </c>
      <c r="BB168" s="42">
        <f>(4338.8/((4.322*AR168)+6.456-LOG(S168)))-273</f>
        <v>881.80963142804853</v>
      </c>
      <c r="BC168" s="42">
        <f>((LN(S168))-3.313+(1.35*(LN(AQ168))))/0.0065</f>
        <v>858.21928213777494</v>
      </c>
      <c r="BD168" s="42">
        <f>(12288/(18.99-(1.069*(LN(AQ168)))-(LN(S168))))-273</f>
        <v>907.71690217037917</v>
      </c>
      <c r="BE168" s="42">
        <f>(11113/(14.297+(0.964*AN168)-(LN(S168))))-273</f>
        <v>916.53560607321538</v>
      </c>
      <c r="BF168" s="42">
        <f>(11113/(14.297+(0.964*AO168)-(LN(S168))))-273</f>
        <v>916.53560607321538</v>
      </c>
      <c r="BG168" s="42">
        <f>(5790/(0.96-(1.28*J168)+(12.39*AS168)+(0.83*AT168)+(2.06*J168*AS168)-LOG(S168)))-273</f>
        <v>959.36347049292795</v>
      </c>
      <c r="BI168" s="42">
        <f t="shared" si="22"/>
        <v>81.079623465898976</v>
      </c>
      <c r="BJ168" s="42">
        <f t="shared" si="22"/>
        <v>81.079623465898976</v>
      </c>
      <c r="BK168" s="42">
        <f t="shared" si="22"/>
        <v>147.63389262851638</v>
      </c>
      <c r="BL168" s="42">
        <f t="shared" si="22"/>
        <v>147.63389262851638</v>
      </c>
      <c r="BM168" s="42">
        <f t="shared" si="22"/>
        <v>178.3169046615111</v>
      </c>
      <c r="BN168" s="42">
        <f t="shared" si="22"/>
        <v>118.19036857195147</v>
      </c>
      <c r="BO168" s="42">
        <f t="shared" si="22"/>
        <v>141.78071786222506</v>
      </c>
      <c r="BP168" s="42">
        <f t="shared" si="21"/>
        <v>92.283097829620829</v>
      </c>
      <c r="BQ168" s="42">
        <f t="shared" si="20"/>
        <v>83.464393926784624</v>
      </c>
      <c r="BR168" s="42">
        <f t="shared" si="20"/>
        <v>83.464393926784624</v>
      </c>
      <c r="BS168" s="42">
        <f t="shared" si="20"/>
        <v>40.636529507072055</v>
      </c>
      <c r="BU168" s="42">
        <f t="shared" si="28"/>
        <v>40.443093958826921</v>
      </c>
      <c r="CC168" s="119"/>
      <c r="CD168" s="118">
        <f t="shared" si="29"/>
        <v>0</v>
      </c>
    </row>
    <row r="169" spans="1:82" s="1" customFormat="1">
      <c r="A169" s="38" t="s">
        <v>208</v>
      </c>
      <c r="B169" s="38" t="s">
        <v>365</v>
      </c>
      <c r="C169" s="38" t="s">
        <v>210</v>
      </c>
      <c r="D169" s="38">
        <v>48</v>
      </c>
      <c r="E169" s="38">
        <v>1000</v>
      </c>
      <c r="F169" s="38">
        <v>1</v>
      </c>
      <c r="G169" s="38">
        <f t="shared" si="23"/>
        <v>1273</v>
      </c>
      <c r="H169" s="75">
        <f t="shared" si="24"/>
        <v>7.855459544383347E-4</v>
      </c>
      <c r="I169" s="75">
        <f t="shared" si="25"/>
        <v>9.9999999999999995E-7</v>
      </c>
      <c r="J169" s="76">
        <v>1</v>
      </c>
      <c r="K169" s="13">
        <v>0.1</v>
      </c>
      <c r="L169" s="40">
        <v>0.56377483867442646</v>
      </c>
      <c r="M169" s="40">
        <v>0.01</v>
      </c>
      <c r="N169" s="38">
        <v>0.106</v>
      </c>
      <c r="O169" s="40">
        <v>2E-3</v>
      </c>
      <c r="P169" s="83">
        <v>2</v>
      </c>
      <c r="Q169" s="77"/>
      <c r="R169" s="13">
        <v>0</v>
      </c>
      <c r="S169" s="78">
        <v>1090</v>
      </c>
      <c r="T169" s="78">
        <v>250</v>
      </c>
      <c r="U169" s="13">
        <f t="shared" si="26"/>
        <v>3.0374264979406238</v>
      </c>
      <c r="V169" s="40">
        <f t="shared" si="27"/>
        <v>9.954128440366973E-2</v>
      </c>
      <c r="X169" s="13">
        <v>61.424309447249264</v>
      </c>
      <c r="Y169" s="40">
        <v>3.6046932596151486E-2</v>
      </c>
      <c r="Z169" s="13">
        <v>11.355715732462432</v>
      </c>
      <c r="AA169" s="13">
        <v>11.460335608922449</v>
      </c>
      <c r="AB169" s="13"/>
      <c r="AC169" s="40">
        <v>5.9463568878425313E-2</v>
      </c>
      <c r="AD169" s="13"/>
      <c r="AE169" s="13">
        <v>10.13966633019491</v>
      </c>
      <c r="AF169" s="13">
        <v>0.94470717662551085</v>
      </c>
      <c r="AG169" s="13">
        <v>1.0792764944812743</v>
      </c>
      <c r="AH169" s="40">
        <v>2.6927329441161947E-2</v>
      </c>
      <c r="AI169" s="13">
        <v>3.4735513791484438</v>
      </c>
      <c r="AJ169" s="13">
        <v>100.00000000000004</v>
      </c>
      <c r="AL169" s="13">
        <v>0.53669570913108544</v>
      </c>
      <c r="AM169" s="40">
        <v>0.65900000000000003</v>
      </c>
      <c r="AN169" s="89">
        <v>2.25</v>
      </c>
      <c r="AO169" s="14">
        <v>3.2173832135954381</v>
      </c>
      <c r="AP169" s="14" t="s">
        <v>840</v>
      </c>
      <c r="AQ169" s="13">
        <v>2.7531029281425501</v>
      </c>
      <c r="AR169" s="40">
        <v>0.1</v>
      </c>
      <c r="AS169" s="40">
        <v>0.56377483867442646</v>
      </c>
      <c r="AT169" s="38">
        <v>0.106</v>
      </c>
      <c r="AW169" s="42">
        <f>(12900/((LN(497700/S169))+(0.85*(AN169-1))+3.8))-273</f>
        <v>901.18755752804577</v>
      </c>
      <c r="AX169" s="42">
        <f>(12900/((LN(497700/S169))+(0.85*(AO169-1))+3.8))-273</f>
        <v>819.42457977859476</v>
      </c>
      <c r="AY169" s="42">
        <f>(10108/((LN(497700/S169))+(1.16*(AN169-1))+1.48))-273</f>
        <v>843.43485676451542</v>
      </c>
      <c r="AZ169" s="42">
        <f>(10108/((LN(497700/S169))+(1.16*(AO169-1))+1.48))-273</f>
        <v>720.31914090335658</v>
      </c>
      <c r="BA169" s="42">
        <f>((LN(S169))-4.29+(1.35*(LN(AQ169))))/0.0056</f>
        <v>726.9851076598959</v>
      </c>
      <c r="BB169" s="42">
        <f>(4338.8/((4.322*AR169)+6.456-LOG(S169)))-273</f>
        <v>853.7346671206783</v>
      </c>
      <c r="BC169" s="42">
        <f>((LN(S169))-3.313+(1.35*(LN(AQ169))))/0.0065</f>
        <v>776.63332352237182</v>
      </c>
      <c r="BD169" s="42">
        <f>(12288/(18.99-(1.069*(LN(AQ169)))-(LN(S169))))-273</f>
        <v>852.94904322861089</v>
      </c>
      <c r="BE169" s="42">
        <f>(11113/(14.297+(0.964*AN169)-(LN(S169))))-273</f>
        <v>900.23916426381629</v>
      </c>
      <c r="BF169" s="42">
        <f>(11113/(14.297+(0.964*AO169)-(LN(S169))))-273</f>
        <v>795.08276081654844</v>
      </c>
      <c r="BG169" s="42">
        <f>(5790/(0.96-(1.28*J169)+(12.39*AS169)+(0.83*AT169)+(2.06*J169*AS169)-LOG(S169)))-273</f>
        <v>914.18092593965002</v>
      </c>
      <c r="BI169" s="42">
        <f t="shared" si="22"/>
        <v>98.812442471954228</v>
      </c>
      <c r="BJ169" s="42">
        <f t="shared" si="22"/>
        <v>180.57542022140524</v>
      </c>
      <c r="BK169" s="42">
        <f t="shared" si="22"/>
        <v>156.56514323548458</v>
      </c>
      <c r="BL169" s="42">
        <f t="shared" si="22"/>
        <v>279.68085909664342</v>
      </c>
      <c r="BM169" s="42">
        <f t="shared" si="22"/>
        <v>273.0148923401041</v>
      </c>
      <c r="BN169" s="42">
        <f t="shared" si="22"/>
        <v>146.2653328793217</v>
      </c>
      <c r="BO169" s="42">
        <f t="shared" si="22"/>
        <v>223.36667647762818</v>
      </c>
      <c r="BP169" s="42">
        <f t="shared" si="21"/>
        <v>147.05095677138911</v>
      </c>
      <c r="BQ169" s="42">
        <f t="shared" si="20"/>
        <v>99.760835736183708</v>
      </c>
      <c r="BR169" s="42">
        <f t="shared" si="20"/>
        <v>204.91723918345156</v>
      </c>
      <c r="BS169" s="42">
        <f t="shared" si="20"/>
        <v>85.819074060349976</v>
      </c>
      <c r="BU169" s="42">
        <f t="shared" si="28"/>
        <v>94.756346161055262</v>
      </c>
      <c r="CC169" s="119" t="s">
        <v>840</v>
      </c>
      <c r="CD169" s="118">
        <f t="shared" si="29"/>
        <v>105.15640344726785</v>
      </c>
    </row>
    <row r="170" spans="1:82" s="1" customFormat="1">
      <c r="A170" s="38" t="s">
        <v>208</v>
      </c>
      <c r="B170" s="38" t="s">
        <v>366</v>
      </c>
      <c r="C170" s="38" t="s">
        <v>210</v>
      </c>
      <c r="D170" s="38">
        <v>48</v>
      </c>
      <c r="E170" s="38">
        <v>1000</v>
      </c>
      <c r="F170" s="38">
        <v>1</v>
      </c>
      <c r="G170" s="38">
        <f t="shared" si="23"/>
        <v>1273</v>
      </c>
      <c r="H170" s="75">
        <f t="shared" si="24"/>
        <v>7.855459544383347E-4</v>
      </c>
      <c r="I170" s="75">
        <f t="shared" si="25"/>
        <v>9.9999999999999995E-7</v>
      </c>
      <c r="J170" s="76">
        <v>1</v>
      </c>
      <c r="K170" s="13">
        <v>0.1</v>
      </c>
      <c r="L170" s="40">
        <v>0.55244528002870741</v>
      </c>
      <c r="M170" s="40">
        <v>0.01</v>
      </c>
      <c r="N170" s="40">
        <v>0.19600000000000001</v>
      </c>
      <c r="O170" s="40">
        <v>3.0000000000000001E-3</v>
      </c>
      <c r="P170" s="83">
        <v>6</v>
      </c>
      <c r="Q170" s="77"/>
      <c r="R170" s="13">
        <v>0</v>
      </c>
      <c r="S170" s="78">
        <v>1320</v>
      </c>
      <c r="T170" s="78">
        <v>240</v>
      </c>
      <c r="U170" s="13">
        <f t="shared" si="26"/>
        <v>3.12057393120585</v>
      </c>
      <c r="V170" s="40">
        <f t="shared" si="27"/>
        <v>7.8909090909090915E-2</v>
      </c>
      <c r="X170" s="13">
        <v>61.040840263193779</v>
      </c>
      <c r="Y170" s="40">
        <v>2.9121297625025137E-2</v>
      </c>
      <c r="Z170" s="13">
        <v>15.375162392484997</v>
      </c>
      <c r="AA170" s="13">
        <v>6.6358354491704716</v>
      </c>
      <c r="AB170" s="13"/>
      <c r="AC170" s="40">
        <v>7.0222928910790752E-2</v>
      </c>
      <c r="AD170" s="13"/>
      <c r="AE170" s="13">
        <v>5.6128399122081234</v>
      </c>
      <c r="AF170" s="13">
        <v>2.2064306233658662</v>
      </c>
      <c r="AG170" s="13">
        <v>2.4217230910412737</v>
      </c>
      <c r="AH170" s="40">
        <v>2.8276457069119732E-2</v>
      </c>
      <c r="AI170" s="13">
        <v>6.5795475849305518</v>
      </c>
      <c r="AJ170" s="13">
        <v>100</v>
      </c>
      <c r="AL170" s="13">
        <v>0.93428778105166044</v>
      </c>
      <c r="AM170" s="40">
        <v>0.27200000000000002</v>
      </c>
      <c r="AN170" s="14">
        <v>1.7980079542962935</v>
      </c>
      <c r="AO170" s="14">
        <v>1.7980079542962935</v>
      </c>
      <c r="AP170" s="14"/>
      <c r="AQ170" s="13">
        <v>4.4899404895730788</v>
      </c>
      <c r="AR170" s="40">
        <v>0.04</v>
      </c>
      <c r="AS170" s="40">
        <v>0.55244528002870741</v>
      </c>
      <c r="AT170" s="40">
        <v>0.19600000000000001</v>
      </c>
      <c r="AW170" s="42">
        <f>(12900/((LN(497700/S170))+(0.85*(AN170-1))+3.8))-273</f>
        <v>966.11303396498397</v>
      </c>
      <c r="AX170" s="42">
        <f>(12900/((LN(497700/S170))+(0.85*(AO170-1))+3.8))-273</f>
        <v>966.11303396498397</v>
      </c>
      <c r="AY170" s="42">
        <f>(10108/((LN(497700/S170))+(1.16*(AN170-1))+1.48))-273</f>
        <v>939.27312949981388</v>
      </c>
      <c r="AZ170" s="42">
        <f>(10108/((LN(497700/S170))+(1.16*(AO170-1))+1.48))-273</f>
        <v>939.27312949981388</v>
      </c>
      <c r="BA170" s="42">
        <f>((LN(S170))-4.29+(1.35*(LN(AQ170))))/0.0056</f>
        <v>879.08397677498294</v>
      </c>
      <c r="BB170" s="42">
        <f>(4338.8/((4.322*AR170)+6.456-LOG(S170)))-273</f>
        <v>963.7222000933632</v>
      </c>
      <c r="BC170" s="42">
        <f>((LN(S170))-3.313+(1.35*(LN(AQ170))))/0.0065</f>
        <v>907.67234922152386</v>
      </c>
      <c r="BD170" s="42">
        <f>(12288/(18.99-(1.069*(LN(AQ170)))-(LN(S170))))-273</f>
        <v>931.80668275725247</v>
      </c>
      <c r="BE170" s="42">
        <f>(11113/(14.297+(0.964*AN170)-(LN(S170))))-273</f>
        <v>983.43130298854476</v>
      </c>
      <c r="BF170" s="42">
        <f>(11113/(14.297+(0.964*AO170)-(LN(S170))))-273</f>
        <v>983.43130298854476</v>
      </c>
      <c r="BG170" s="42">
        <f>(5790/(0.96-(1.28*J170)+(12.39*AS170)+(0.83*AT170)+(2.06*J170*AS170)-LOG(S170)))-273</f>
        <v>957.62133641790274</v>
      </c>
      <c r="BI170" s="42">
        <f t="shared" si="22"/>
        <v>33.88696603501603</v>
      </c>
      <c r="BJ170" s="42">
        <f t="shared" si="22"/>
        <v>33.88696603501603</v>
      </c>
      <c r="BK170" s="42">
        <f t="shared" si="22"/>
        <v>60.726870500186124</v>
      </c>
      <c r="BL170" s="42">
        <f t="shared" si="22"/>
        <v>60.726870500186124</v>
      </c>
      <c r="BM170" s="42">
        <f t="shared" si="22"/>
        <v>120.91602322501706</v>
      </c>
      <c r="BN170" s="42">
        <f t="shared" si="22"/>
        <v>36.277799906636801</v>
      </c>
      <c r="BO170" s="42">
        <f t="shared" si="22"/>
        <v>92.327650778476141</v>
      </c>
      <c r="BP170" s="42">
        <f t="shared" si="21"/>
        <v>68.193317242747526</v>
      </c>
      <c r="BQ170" s="42">
        <f t="shared" si="20"/>
        <v>16.568697011455242</v>
      </c>
      <c r="BR170" s="42">
        <f t="shared" si="20"/>
        <v>16.568697011455242</v>
      </c>
      <c r="BS170" s="42">
        <f t="shared" si="20"/>
        <v>42.378663582097261</v>
      </c>
      <c r="BU170" s="42">
        <f t="shared" si="28"/>
        <v>-8.4916975470812304</v>
      </c>
      <c r="CC170" s="119"/>
      <c r="CD170" s="118">
        <f t="shared" si="29"/>
        <v>0</v>
      </c>
    </row>
    <row r="171" spans="1:82" s="1" customFormat="1">
      <c r="A171" s="38" t="s">
        <v>208</v>
      </c>
      <c r="B171" s="38" t="s">
        <v>367</v>
      </c>
      <c r="C171" s="38" t="s">
        <v>210</v>
      </c>
      <c r="D171" s="38">
        <v>48</v>
      </c>
      <c r="E171" s="38">
        <v>1000</v>
      </c>
      <c r="F171" s="38">
        <v>1</v>
      </c>
      <c r="G171" s="38">
        <f t="shared" si="23"/>
        <v>1273</v>
      </c>
      <c r="H171" s="75">
        <f t="shared" si="24"/>
        <v>7.855459544383347E-4</v>
      </c>
      <c r="I171" s="75">
        <f t="shared" si="25"/>
        <v>9.9999999999999995E-7</v>
      </c>
      <c r="J171" s="76">
        <v>1</v>
      </c>
      <c r="K171" s="13">
        <v>0.1</v>
      </c>
      <c r="L171" s="40">
        <v>0.53760932407741036</v>
      </c>
      <c r="M171" s="40">
        <v>8.9999999999999993E-3</v>
      </c>
      <c r="N171" s="40">
        <v>0.29699999999999999</v>
      </c>
      <c r="O171" s="40">
        <v>4.0000000000000001E-3</v>
      </c>
      <c r="P171" s="83">
        <v>6</v>
      </c>
      <c r="Q171" s="77"/>
      <c r="R171" s="13">
        <v>0</v>
      </c>
      <c r="S171" s="78">
        <v>820</v>
      </c>
      <c r="T171" s="78">
        <v>160.01672952431642</v>
      </c>
      <c r="U171" s="13">
        <f t="shared" si="26"/>
        <v>2.9138138523837167</v>
      </c>
      <c r="V171" s="40">
        <f t="shared" si="27"/>
        <v>8.4691781236040639E-2</v>
      </c>
      <c r="X171" s="13">
        <v>64.523944395875404</v>
      </c>
      <c r="Y171" s="40">
        <v>2.4254737751646369E-2</v>
      </c>
      <c r="Z171" s="13">
        <v>12.685124638530198</v>
      </c>
      <c r="AA171" s="13">
        <v>3.1005978543093828</v>
      </c>
      <c r="AB171" s="13"/>
      <c r="AC171" s="40">
        <v>5.2371635791579968E-2</v>
      </c>
      <c r="AD171" s="13"/>
      <c r="AE171" s="13">
        <v>2.5094504371227355</v>
      </c>
      <c r="AF171" s="13">
        <v>3.1098925952179775</v>
      </c>
      <c r="AG171" s="13">
        <v>3.2845542349974113</v>
      </c>
      <c r="AH171" s="40">
        <v>2.1569847069719362E-2</v>
      </c>
      <c r="AI171" s="13">
        <v>10.688605848511669</v>
      </c>
      <c r="AJ171" s="13">
        <v>100.00036622517771</v>
      </c>
      <c r="AL171" s="13">
        <v>0.95851491168478209</v>
      </c>
      <c r="AM171" s="40">
        <v>0.19500000000000001</v>
      </c>
      <c r="AN171" s="14">
        <v>1.5697630647170144</v>
      </c>
      <c r="AO171" s="14">
        <v>1.5697630647170144</v>
      </c>
      <c r="AP171" s="14"/>
      <c r="AQ171" s="13">
        <v>6.975629339145784</v>
      </c>
      <c r="AR171" s="40">
        <v>3.6999999999999998E-2</v>
      </c>
      <c r="AS171" s="40">
        <v>0.53760932407741036</v>
      </c>
      <c r="AT171" s="40">
        <v>0.29699999999999999</v>
      </c>
      <c r="AW171" s="42">
        <f>(12900/((LN(497700/S171))+(0.85*(AN171-1))+3.8))-273</f>
        <v>933.4252492172925</v>
      </c>
      <c r="AX171" s="42">
        <f>(12900/((LN(497700/S171))+(0.85*(AO171-1))+3.8))-273</f>
        <v>933.4252492172925</v>
      </c>
      <c r="AY171" s="42">
        <f>(10108/((LN(497700/S171))+(1.16*(AN171-1))+1.48))-273</f>
        <v>909.30884471443187</v>
      </c>
      <c r="AZ171" s="42">
        <f>(10108/((LN(497700/S171))+(1.16*(AO171-1))+1.48))-273</f>
        <v>909.30884471443187</v>
      </c>
      <c r="BA171" s="42">
        <f>((LN(S171))-4.29+(1.35*(LN(AQ171))))/0.0056</f>
        <v>900.28121156161512</v>
      </c>
      <c r="BB171" s="42">
        <f>(4338.8/((4.322*AR171)+6.456-LOG(S171)))-273</f>
        <v>898.98342211073805</v>
      </c>
      <c r="BC171" s="42">
        <f>((LN(S171))-3.313+(1.35*(LN(AQ171))))/0.0065</f>
        <v>925.93458226846849</v>
      </c>
      <c r="BD171" s="42">
        <f>(12288/(18.99-(1.069*(LN(AQ171)))-(LN(S171))))-273</f>
        <v>931.20460831096352</v>
      </c>
      <c r="BE171" s="42">
        <f>(11113/(14.297+(0.964*AN171)-(LN(S171))))-273</f>
        <v>948.08168410252802</v>
      </c>
      <c r="BF171" s="42">
        <f>(11113/(14.297+(0.964*AO171)-(LN(S171))))-273</f>
        <v>948.08168410252802</v>
      </c>
      <c r="BG171" s="42">
        <f>(5790/(0.96-(1.28*J171)+(12.39*AS171)+(0.83*AT171)+(2.06*J171*AS171)-LOG(S171)))-273</f>
        <v>938.00549735261188</v>
      </c>
      <c r="BI171" s="42">
        <f t="shared" si="22"/>
        <v>66.574750782707497</v>
      </c>
      <c r="BJ171" s="42">
        <f t="shared" si="22"/>
        <v>66.574750782707497</v>
      </c>
      <c r="BK171" s="42">
        <f t="shared" si="22"/>
        <v>90.691155285568129</v>
      </c>
      <c r="BL171" s="42">
        <f t="shared" si="22"/>
        <v>90.691155285568129</v>
      </c>
      <c r="BM171" s="42">
        <f t="shared" si="22"/>
        <v>99.718788438384877</v>
      </c>
      <c r="BN171" s="42">
        <f t="shared" si="22"/>
        <v>101.01657788926195</v>
      </c>
      <c r="BO171" s="42">
        <f t="shared" si="22"/>
        <v>74.065417731531511</v>
      </c>
      <c r="BP171" s="42">
        <f t="shared" si="21"/>
        <v>68.795391689036478</v>
      </c>
      <c r="BQ171" s="42">
        <f t="shared" si="20"/>
        <v>51.918315897471984</v>
      </c>
      <c r="BR171" s="42">
        <f t="shared" si="20"/>
        <v>51.918315897471984</v>
      </c>
      <c r="BS171" s="42">
        <f t="shared" si="20"/>
        <v>61.994502647388117</v>
      </c>
      <c r="BU171" s="42">
        <f t="shared" si="28"/>
        <v>4.5802481353193798</v>
      </c>
      <c r="CC171" s="119"/>
      <c r="CD171" s="118">
        <f t="shared" si="29"/>
        <v>0</v>
      </c>
    </row>
    <row r="172" spans="1:82" s="1" customFormat="1">
      <c r="A172" s="38" t="s">
        <v>208</v>
      </c>
      <c r="B172" s="38" t="s">
        <v>368</v>
      </c>
      <c r="C172" s="38" t="s">
        <v>210</v>
      </c>
      <c r="D172" s="38">
        <v>48</v>
      </c>
      <c r="E172" s="38">
        <v>1000</v>
      </c>
      <c r="F172" s="38">
        <v>1</v>
      </c>
      <c r="G172" s="38">
        <f t="shared" si="23"/>
        <v>1273</v>
      </c>
      <c r="H172" s="75">
        <f t="shared" si="24"/>
        <v>7.855459544383347E-4</v>
      </c>
      <c r="I172" s="75">
        <f t="shared" si="25"/>
        <v>9.9999999999999995E-7</v>
      </c>
      <c r="J172" s="76">
        <v>1</v>
      </c>
      <c r="K172" s="13">
        <v>0.1</v>
      </c>
      <c r="L172" s="40">
        <v>0.53136111630246674</v>
      </c>
      <c r="M172" s="40">
        <v>8.0000000000000002E-3</v>
      </c>
      <c r="N172" s="40">
        <v>0.32380944176941701</v>
      </c>
      <c r="O172" s="40">
        <v>4.0000000000000001E-3</v>
      </c>
      <c r="P172" s="83">
        <v>6</v>
      </c>
      <c r="Q172" s="77"/>
      <c r="R172" s="13">
        <v>0</v>
      </c>
      <c r="S172" s="78">
        <v>760</v>
      </c>
      <c r="T172" s="78">
        <v>60</v>
      </c>
      <c r="U172" s="13">
        <f t="shared" si="26"/>
        <v>2.8808135922807914</v>
      </c>
      <c r="V172" s="40">
        <f t="shared" si="27"/>
        <v>3.4263157894736843E-2</v>
      </c>
      <c r="X172" s="13">
        <v>65.885271960120249</v>
      </c>
      <c r="Y172" s="40">
        <v>2.6823021094549794E-2</v>
      </c>
      <c r="Z172" s="13">
        <v>12.156781002278313</v>
      </c>
      <c r="AA172" s="13">
        <v>1.8144986392771634</v>
      </c>
      <c r="AB172" s="13"/>
      <c r="AC172" s="40">
        <v>0.13161461149034023</v>
      </c>
      <c r="AD172" s="13"/>
      <c r="AE172" s="13">
        <v>1.1949980088044279</v>
      </c>
      <c r="AF172" s="13">
        <v>3.3477081201935399</v>
      </c>
      <c r="AG172" s="13">
        <v>3.5377813770837165</v>
      </c>
      <c r="AH172" s="40">
        <v>1.9199230810303732E-2</v>
      </c>
      <c r="AI172" s="13">
        <v>11.884609743133106</v>
      </c>
      <c r="AJ172" s="13">
        <v>99.999285714285705</v>
      </c>
      <c r="AL172" s="13">
        <v>1.0562382101863086</v>
      </c>
      <c r="AM172" s="40">
        <v>6.2E-2</v>
      </c>
      <c r="AN172" s="13">
        <v>1.35</v>
      </c>
      <c r="AO172" s="14">
        <v>1.3701390455584428</v>
      </c>
      <c r="AP172" s="14"/>
      <c r="AQ172" s="13">
        <v>9.1041679155229804</v>
      </c>
      <c r="AR172" s="40">
        <v>1E-3</v>
      </c>
      <c r="AS172" s="40">
        <v>0.53136111630246674</v>
      </c>
      <c r="AT172" s="40">
        <v>0.32380944176941701</v>
      </c>
      <c r="AW172" s="42">
        <f>(12900/((LN(497700/S172))+(0.85*(AN172-1))+3.8))-273</f>
        <v>946.05878413163668</v>
      </c>
      <c r="AX172" s="42">
        <f>(12900/((LN(497700/S172))+(0.85*(AO172-1))+3.8))-273</f>
        <v>944.08992150987979</v>
      </c>
      <c r="AY172" s="42">
        <f>(10108/((LN(497700/S172))+(1.16*(AN172-1))+1.48))-273</f>
        <v>934.58369274591746</v>
      </c>
      <c r="AZ172" s="42">
        <f>(10108/((LN(497700/S172))+(1.16*(AO172-1))+1.48))-273</f>
        <v>931.22279172488174</v>
      </c>
      <c r="BA172" s="42">
        <f>((LN(S172))-4.29+(1.35*(LN(AQ172))))/0.0056</f>
        <v>950.91197627122483</v>
      </c>
      <c r="BB172" s="42">
        <f>(4338.8/((4.322*AR172)+6.456-LOG(S172)))-273</f>
        <v>939.12175131182221</v>
      </c>
      <c r="BC172" s="42">
        <f>((LN(S172))-3.313+(1.35*(LN(AQ172))))/0.0065</f>
        <v>969.5549334029015</v>
      </c>
      <c r="BD172" s="42">
        <f>(12288/(18.99-(1.069*(LN(AQ172)))-(LN(S172))))-273</f>
        <v>956.34746343927463</v>
      </c>
      <c r="BE172" s="42">
        <f>(11113/(14.297+(0.964*AN172)-(LN(S172))))-273</f>
        <v>966.58716017196366</v>
      </c>
      <c r="BF172" s="42">
        <f>(11113/(14.297+(0.964*AO172)-(LN(S172))))-273</f>
        <v>963.90861307667024</v>
      </c>
      <c r="BG172" s="42">
        <f>(5790/(0.96-(1.28*J172)+(12.39*AS172)+(0.83*AT172)+(2.06*J172*AS172)-LOG(S172)))-273</f>
        <v>946.94480172236945</v>
      </c>
      <c r="BI172" s="42">
        <f t="shared" si="22"/>
        <v>53.941215868363315</v>
      </c>
      <c r="BJ172" s="42">
        <f t="shared" si="22"/>
        <v>55.910078490120213</v>
      </c>
      <c r="BK172" s="42">
        <f t="shared" si="22"/>
        <v>65.41630725408254</v>
      </c>
      <c r="BL172" s="42">
        <f t="shared" si="22"/>
        <v>68.777208275118255</v>
      </c>
      <c r="BM172" s="42">
        <f t="shared" si="22"/>
        <v>49.08802372877517</v>
      </c>
      <c r="BN172" s="42">
        <f t="shared" si="22"/>
        <v>60.878248688177791</v>
      </c>
      <c r="BO172" s="42">
        <f t="shared" si="22"/>
        <v>30.445066597098503</v>
      </c>
      <c r="BP172" s="42">
        <f t="shared" si="21"/>
        <v>43.652536560725366</v>
      </c>
      <c r="BQ172" s="42">
        <f t="shared" si="20"/>
        <v>33.41283982803634</v>
      </c>
      <c r="BR172" s="42">
        <f t="shared" si="20"/>
        <v>36.091386923329765</v>
      </c>
      <c r="BS172" s="42">
        <f t="shared" si="20"/>
        <v>53.055198277630552</v>
      </c>
      <c r="BU172" s="42">
        <f t="shared" si="28"/>
        <v>2.8548802124896611</v>
      </c>
      <c r="CC172" s="119"/>
      <c r="CD172" s="118">
        <f t="shared" si="29"/>
        <v>2.6785470952934247</v>
      </c>
    </row>
    <row r="173" spans="1:82" s="1" customFormat="1">
      <c r="A173" s="38" t="s">
        <v>208</v>
      </c>
      <c r="B173" s="38" t="s">
        <v>369</v>
      </c>
      <c r="C173" s="38" t="s">
        <v>210</v>
      </c>
      <c r="D173" s="38">
        <v>48</v>
      </c>
      <c r="E173" s="38">
        <v>1000</v>
      </c>
      <c r="F173" s="38">
        <v>1</v>
      </c>
      <c r="G173" s="38">
        <f t="shared" si="23"/>
        <v>1273</v>
      </c>
      <c r="H173" s="75">
        <f t="shared" si="24"/>
        <v>7.855459544383347E-4</v>
      </c>
      <c r="I173" s="75">
        <f t="shared" si="25"/>
        <v>9.9999999999999995E-7</v>
      </c>
      <c r="J173" s="76">
        <v>1</v>
      </c>
      <c r="K173" s="13">
        <v>0.1</v>
      </c>
      <c r="L173" s="40">
        <v>0.52431883927189937</v>
      </c>
      <c r="M173" s="40">
        <v>8.0000000000000002E-3</v>
      </c>
      <c r="N173" s="40">
        <v>0.35399999999999998</v>
      </c>
      <c r="O173" s="40">
        <v>4.0000000000000001E-3</v>
      </c>
      <c r="P173" s="83">
        <v>7</v>
      </c>
      <c r="Q173" s="77"/>
      <c r="R173" s="13">
        <v>0</v>
      </c>
      <c r="S173" s="78">
        <v>880</v>
      </c>
      <c r="T173" s="78">
        <v>120</v>
      </c>
      <c r="U173" s="13">
        <f t="shared" si="26"/>
        <v>2.9444826721501687</v>
      </c>
      <c r="V173" s="40">
        <f t="shared" si="27"/>
        <v>5.9181818181818176E-2</v>
      </c>
      <c r="X173" s="13">
        <v>67.398422755221006</v>
      </c>
      <c r="Y173" s="40">
        <v>2.7201374007375573E-2</v>
      </c>
      <c r="Z173" s="13">
        <v>11.427268236226071</v>
      </c>
      <c r="AA173" s="13">
        <v>0.39390334093566404</v>
      </c>
      <c r="AB173" s="13"/>
      <c r="AC173" s="40">
        <v>7.6786045517970108E-2</v>
      </c>
      <c r="AD173" s="13"/>
      <c r="AE173" s="13">
        <v>0.31389491069695996</v>
      </c>
      <c r="AF173" s="13">
        <v>3.2722101226643798</v>
      </c>
      <c r="AG173" s="13">
        <v>3.7950360340837563</v>
      </c>
      <c r="AH173" s="40">
        <v>2.2643394733608532E-2</v>
      </c>
      <c r="AI173" s="13">
        <v>13.272633785913214</v>
      </c>
      <c r="AJ173" s="13">
        <v>100</v>
      </c>
      <c r="AL173" s="13">
        <v>1.1357166871694679</v>
      </c>
      <c r="AM173" s="40">
        <v>3.5999999999999997E-2</v>
      </c>
      <c r="AN173" s="89">
        <v>1.58</v>
      </c>
      <c r="AO173" s="14">
        <v>1.2160008260474706</v>
      </c>
      <c r="AP173" s="14" t="s">
        <v>840</v>
      </c>
      <c r="AQ173" s="13">
        <v>13.311764075482962</v>
      </c>
      <c r="AR173" s="40">
        <v>-8.0000000000000002E-3</v>
      </c>
      <c r="AS173" s="40">
        <v>0.52431883927189937</v>
      </c>
      <c r="AT173" s="40">
        <v>0.35399999999999998</v>
      </c>
      <c r="AW173" s="42">
        <f>(12900/((LN(497700/S173))+(0.85*(AN173-1))+3.8))-273</f>
        <v>940.45172104318908</v>
      </c>
      <c r="AX173" s="42">
        <f>(12900/((LN(497700/S173))+(0.85*(AO173-1))+3.8))-273</f>
        <v>976.82662779062093</v>
      </c>
      <c r="AY173" s="42">
        <f>(10108/((LN(497700/S173))+(1.16*(AN173-1))+1.48))-273</f>
        <v>917.48868921452026</v>
      </c>
      <c r="AZ173" s="42">
        <f>(10108/((LN(497700/S173))+(1.16*(AO173-1))+1.48))-273</f>
        <v>979.78992778581755</v>
      </c>
      <c r="BA173" s="42">
        <f>((LN(S173))-4.29+(1.35*(LN(AQ173))))/0.0056</f>
        <v>1068.678022344342</v>
      </c>
      <c r="BB173" s="42">
        <f>(4338.8/((4.322*AR173)+6.456-LOG(S173)))-273</f>
        <v>974.87840543836523</v>
      </c>
      <c r="BC173" s="42">
        <f>((LN(S173))-3.313+(1.35*(LN(AQ173))))/0.0065</f>
        <v>1071.0149115582024</v>
      </c>
      <c r="BD173" s="42">
        <f>(12288/(18.99-(1.069*(LN(AQ173)))-(LN(S173))))-273</f>
        <v>1028.3071135792461</v>
      </c>
      <c r="BE173" s="42">
        <f>(11113/(14.297+(0.964*AN173)-(LN(S173))))-273</f>
        <v>956.28722205606778</v>
      </c>
      <c r="BF173" s="42">
        <f>(11113/(14.297+(0.964*AO173)-(LN(S173))))-273</f>
        <v>1005.9288326312148</v>
      </c>
      <c r="BG173" s="42">
        <f>(5790/(0.96-(1.28*J173)+(12.39*AS173)+(0.83*AT173)+(2.06*J173*AS173)-LOG(S173)))-273</f>
        <v>984.12573297211156</v>
      </c>
      <c r="BI173" s="42">
        <f t="shared" si="22"/>
        <v>59.548278956810918</v>
      </c>
      <c r="BJ173" s="42">
        <f t="shared" si="22"/>
        <v>23.173372209379067</v>
      </c>
      <c r="BK173" s="42">
        <f t="shared" si="22"/>
        <v>82.511310785479736</v>
      </c>
      <c r="BL173" s="42">
        <f t="shared" si="22"/>
        <v>20.210072214182446</v>
      </c>
      <c r="BM173" s="42">
        <f t="shared" si="22"/>
        <v>-68.678022344342025</v>
      </c>
      <c r="BN173" s="42">
        <f t="shared" si="22"/>
        <v>25.121594561634765</v>
      </c>
      <c r="BO173" s="42">
        <f t="shared" si="22"/>
        <v>-71.014911558202357</v>
      </c>
      <c r="BP173" s="42">
        <f t="shared" si="21"/>
        <v>-28.307113579246106</v>
      </c>
      <c r="BQ173" s="42">
        <f t="shared" si="20"/>
        <v>43.712777943932224</v>
      </c>
      <c r="BR173" s="42">
        <f t="shared" si="20"/>
        <v>-5.9288326312148456</v>
      </c>
      <c r="BS173" s="42">
        <f t="shared" si="20"/>
        <v>15.874267027888436</v>
      </c>
      <c r="BU173" s="42">
        <f t="shared" si="28"/>
        <v>7.2991051814906314</v>
      </c>
      <c r="CC173" s="119" t="s">
        <v>840</v>
      </c>
      <c r="CD173" s="118">
        <f t="shared" si="29"/>
        <v>49.64161057514707</v>
      </c>
    </row>
    <row r="174" spans="1:82" s="1" customFormat="1" ht="18">
      <c r="A174" s="38" t="s">
        <v>208</v>
      </c>
      <c r="B174" s="38" t="s">
        <v>370</v>
      </c>
      <c r="C174" s="38" t="s">
        <v>210</v>
      </c>
      <c r="D174" s="38">
        <v>48</v>
      </c>
      <c r="E174" s="38">
        <v>1000</v>
      </c>
      <c r="F174" s="38">
        <v>1</v>
      </c>
      <c r="G174" s="38">
        <f t="shared" si="23"/>
        <v>1273</v>
      </c>
      <c r="H174" s="75">
        <f t="shared" si="24"/>
        <v>7.855459544383347E-4</v>
      </c>
      <c r="I174" s="75">
        <f t="shared" si="25"/>
        <v>9.9999999999999995E-7</v>
      </c>
      <c r="J174" s="76">
        <v>1</v>
      </c>
      <c r="K174" s="13">
        <v>0.1</v>
      </c>
      <c r="L174" s="40">
        <v>0.57150026630024353</v>
      </c>
      <c r="M174" s="40">
        <v>1.1403702115210032E-2</v>
      </c>
      <c r="N174" s="40">
        <v>0.11983575876905316</v>
      </c>
      <c r="O174" s="40">
        <v>1.7972121430066179E-3</v>
      </c>
      <c r="P174" s="13">
        <v>-3.6</v>
      </c>
      <c r="Q174" s="77">
        <v>7.5035868596803184</v>
      </c>
      <c r="R174" s="13">
        <v>0</v>
      </c>
      <c r="S174" s="81">
        <v>2930</v>
      </c>
      <c r="T174" s="78">
        <v>570.08333333333337</v>
      </c>
      <c r="U174" s="13">
        <f t="shared" si="26"/>
        <v>3.4668676203541096</v>
      </c>
      <c r="V174" s="40">
        <f t="shared" si="27"/>
        <v>8.4442377701934024E-2</v>
      </c>
      <c r="X174" s="13">
        <v>57.626728887194666</v>
      </c>
      <c r="Y174" s="40">
        <v>2.2352597115826642E-2</v>
      </c>
      <c r="Z174" s="13">
        <v>12.425351238909311</v>
      </c>
      <c r="AA174" s="13">
        <v>13.720398572364212</v>
      </c>
      <c r="AB174" s="79"/>
      <c r="AC174" s="40">
        <v>0.22196302183485908</v>
      </c>
      <c r="AD174" s="40"/>
      <c r="AE174" s="13">
        <v>10.824955694868292</v>
      </c>
      <c r="AF174" s="13">
        <v>0.54838206794718936</v>
      </c>
      <c r="AG174" s="13">
        <v>0.57815526250016058</v>
      </c>
      <c r="AH174" s="40">
        <v>2.6379632960021698E-2</v>
      </c>
      <c r="AI174" s="13">
        <v>4.0053330243054504</v>
      </c>
      <c r="AJ174" s="13">
        <v>99.999999999999972</v>
      </c>
      <c r="AL174" s="13">
        <v>0.58582078042285413</v>
      </c>
      <c r="AM174" s="40">
        <v>0.71435202252610708</v>
      </c>
      <c r="AN174" s="13">
        <v>3.1502395905936744</v>
      </c>
      <c r="AO174" s="14">
        <v>3.1502395905936735</v>
      </c>
      <c r="AP174" s="14"/>
      <c r="AQ174" s="13">
        <v>2.4018403162939101</v>
      </c>
      <c r="AR174" s="40">
        <v>0.17299999999999999</v>
      </c>
      <c r="AS174" s="40">
        <v>0.57150026630024353</v>
      </c>
      <c r="AT174" s="40">
        <v>0.11983575876905316</v>
      </c>
      <c r="AW174" s="42">
        <f>(12900/((LN(497700/S174))+(0.85*(AN174-1))+3.8))-273</f>
        <v>925.58414156040863</v>
      </c>
      <c r="AX174" s="42">
        <f>(12900/((LN(497700/S174))+(0.85*(AO174-1))+3.8))-273</f>
        <v>925.58414156040863</v>
      </c>
      <c r="AY174" s="42">
        <f>(10108/((LN(497700/S174))+(1.16*(AN174-1))+1.48))-273</f>
        <v>836.6384984180163</v>
      </c>
      <c r="AZ174" s="42">
        <f>(10108/((LN(497700/S174))+(1.16*(AO174-1))+1.48))-273</f>
        <v>836.63849841801652</v>
      </c>
      <c r="BA174" s="42">
        <f>((LN(S174))-4.29+(1.35*(LN(AQ174))))/0.0056</f>
        <v>870.65629976259993</v>
      </c>
      <c r="BB174" s="42">
        <f>(4338.8/((4.322*AR174)+6.456-LOG(S174)))-273</f>
        <v>888.08848154443126</v>
      </c>
      <c r="BC174" s="42">
        <f>((LN(S174))-3.313+(1.35*(LN(AQ174))))/0.0065</f>
        <v>900.4115813339323</v>
      </c>
      <c r="BD174" s="42">
        <f>(12288/(18.99-(1.069*(LN(AQ174)))-(LN(S174))))-273</f>
        <v>947.19193340338552</v>
      </c>
      <c r="BE174" s="42">
        <f>(11113/(14.297+(0.964*AN174)-(LN(S174))))-273</f>
        <v>915.41973397746983</v>
      </c>
      <c r="BF174" s="42">
        <f>(11113/(14.297+(0.964*AO174)-(LN(S174))))-273</f>
        <v>915.41973397746983</v>
      </c>
      <c r="BG174" s="42">
        <f>(5790/(0.96-(1.28*J174)+(12.39*AS174)+(0.83*AT174)+(2.06*J174*AS174)-LOG(S174)))-273</f>
        <v>993.74363039550349</v>
      </c>
      <c r="BI174" s="42">
        <f t="shared" si="22"/>
        <v>74.415858439591375</v>
      </c>
      <c r="BJ174" s="42">
        <f t="shared" si="22"/>
        <v>74.415858439591375</v>
      </c>
      <c r="BK174" s="42">
        <f t="shared" si="22"/>
        <v>163.3615015819837</v>
      </c>
      <c r="BL174" s="42">
        <f t="shared" ref="BL174:BS211" si="30">$E174-AZ174</f>
        <v>163.36150158198348</v>
      </c>
      <c r="BM174" s="42">
        <f t="shared" si="30"/>
        <v>129.34370023740007</v>
      </c>
      <c r="BN174" s="42">
        <f t="shared" si="30"/>
        <v>111.91151845556874</v>
      </c>
      <c r="BO174" s="42">
        <f t="shared" si="30"/>
        <v>99.588418666067696</v>
      </c>
      <c r="BP174" s="42">
        <f t="shared" si="21"/>
        <v>52.808066596614481</v>
      </c>
      <c r="BQ174" s="42">
        <f t="shared" si="20"/>
        <v>84.580266022530168</v>
      </c>
      <c r="BR174" s="42">
        <f t="shared" si="20"/>
        <v>84.580266022530168</v>
      </c>
      <c r="BS174" s="42">
        <f t="shared" si="20"/>
        <v>6.2563696044965127</v>
      </c>
      <c r="BU174" s="42">
        <f t="shared" si="28"/>
        <v>68.159488835094862</v>
      </c>
      <c r="CC174" s="119"/>
      <c r="CD174" s="118">
        <f t="shared" si="29"/>
        <v>0</v>
      </c>
    </row>
    <row r="175" spans="1:82" s="1" customFormat="1" ht="18">
      <c r="A175" s="38" t="s">
        <v>208</v>
      </c>
      <c r="B175" s="38" t="s">
        <v>371</v>
      </c>
      <c r="C175" s="38" t="s">
        <v>210</v>
      </c>
      <c r="D175" s="38">
        <v>48</v>
      </c>
      <c r="E175" s="38">
        <v>1000</v>
      </c>
      <c r="F175" s="38">
        <v>1</v>
      </c>
      <c r="G175" s="38">
        <f t="shared" si="23"/>
        <v>1273</v>
      </c>
      <c r="H175" s="75">
        <f t="shared" si="24"/>
        <v>7.855459544383347E-4</v>
      </c>
      <c r="I175" s="75">
        <f t="shared" si="25"/>
        <v>9.9999999999999995E-7</v>
      </c>
      <c r="J175" s="76">
        <v>1</v>
      </c>
      <c r="K175" s="13">
        <v>0.1</v>
      </c>
      <c r="L175" s="40">
        <v>0.57088572052163411</v>
      </c>
      <c r="M175" s="40">
        <v>1.3651750483003919E-2</v>
      </c>
      <c r="N175" s="40">
        <v>0.15157056290484744</v>
      </c>
      <c r="O175" s="40">
        <v>2.3570926387103779E-3</v>
      </c>
      <c r="P175" s="13">
        <v>-3.6</v>
      </c>
      <c r="Q175" s="77">
        <v>7.5035868596803184</v>
      </c>
      <c r="R175" s="13">
        <v>0</v>
      </c>
      <c r="S175" s="78">
        <v>2460</v>
      </c>
      <c r="T175" s="78">
        <v>540</v>
      </c>
      <c r="U175" s="13">
        <f t="shared" si="26"/>
        <v>3.3909351071033793</v>
      </c>
      <c r="V175" s="40">
        <f t="shared" si="27"/>
        <v>9.5268292682926831E-2</v>
      </c>
      <c r="X175" s="13">
        <v>56.691692494944625</v>
      </c>
      <c r="Y175" s="40">
        <v>2.6719542609318768E-2</v>
      </c>
      <c r="Z175" s="13">
        <v>12.713811028428848</v>
      </c>
      <c r="AA175" s="13">
        <v>13.567365680768489</v>
      </c>
      <c r="AB175" s="79"/>
      <c r="AC175" s="40">
        <v>7.4197254487601769E-2</v>
      </c>
      <c r="AD175" s="40"/>
      <c r="AE175" s="13">
        <v>11.524668524618566</v>
      </c>
      <c r="AF175" s="13">
        <v>0.17301957424741329</v>
      </c>
      <c r="AG175" s="13">
        <v>7.1440495044853142E-3</v>
      </c>
      <c r="AH175" s="40">
        <v>2.440097519133691E-2</v>
      </c>
      <c r="AI175" s="13">
        <v>5.1969808751993023</v>
      </c>
      <c r="AJ175" s="13">
        <v>100</v>
      </c>
      <c r="AL175" s="13">
        <v>0.59838706863762547</v>
      </c>
      <c r="AM175" s="40">
        <v>0.70629325201652093</v>
      </c>
      <c r="AN175" s="13">
        <v>3.0862621006381135</v>
      </c>
      <c r="AO175" s="14">
        <v>3.0862621006381135</v>
      </c>
      <c r="AP175" s="14"/>
      <c r="AQ175" s="13">
        <v>2.4130513280149732</v>
      </c>
      <c r="AR175" s="40">
        <v>0.19500000000000001</v>
      </c>
      <c r="AS175" s="40">
        <v>0.57088572052163411</v>
      </c>
      <c r="AT175" s="40">
        <v>0.15157056290484744</v>
      </c>
      <c r="AW175" s="42">
        <f>(12900/((LN(497700/S175))+(0.85*(AN175-1))+3.8))-273</f>
        <v>912.31761716352048</v>
      </c>
      <c r="AX175" s="42">
        <f>(12900/((LN(497700/S175))+(0.85*(AO175-1))+3.8))-273</f>
        <v>912.31761716352048</v>
      </c>
      <c r="AY175" s="42">
        <f>(10108/((LN(497700/S175))+(1.16*(AN175-1))+1.48))-273</f>
        <v>824.51461041950893</v>
      </c>
      <c r="AZ175" s="42">
        <f>(10108/((LN(497700/S175))+(1.16*(AO175-1))+1.48))-273</f>
        <v>824.51461041950893</v>
      </c>
      <c r="BA175" s="42">
        <f>((LN(S175))-4.29+(1.35*(LN(AQ175))))/0.0056</f>
        <v>840.55730483032607</v>
      </c>
      <c r="BB175" s="42">
        <f>(4338.8/((4.322*AR175)+6.456-LOG(S175)))-273</f>
        <v>837.27663997624791</v>
      </c>
      <c r="BC175" s="42">
        <f>((LN(S175))-3.313+(1.35*(LN(AQ175))))/0.0065</f>
        <v>874.48013954612702</v>
      </c>
      <c r="BD175" s="42">
        <f>(12288/(18.99-(1.069*(LN(AQ175)))-(LN(S175))))-273</f>
        <v>926.95198302947165</v>
      </c>
      <c r="BE175" s="42">
        <f>(11113/(14.297+(0.964*AN175)-(LN(S175))))-273</f>
        <v>901.20944076061755</v>
      </c>
      <c r="BF175" s="42">
        <f>(11113/(14.297+(0.964*AO175)-(LN(S175))))-273</f>
        <v>901.20944076061755</v>
      </c>
      <c r="BG175" s="42">
        <f>(5790/(0.96-(1.28*J175)+(12.39*AS175)+(0.83*AT175)+(2.06*J175*AS175)-LOG(S175)))-273</f>
        <v>968.37918925118038</v>
      </c>
      <c r="BI175" s="42">
        <f t="shared" ref="BI175:BN238" si="31">$E175-AW175</f>
        <v>87.682382836479519</v>
      </c>
      <c r="BJ175" s="42">
        <f t="shared" si="31"/>
        <v>87.682382836479519</v>
      </c>
      <c r="BK175" s="42">
        <f t="shared" si="31"/>
        <v>175.48538958049107</v>
      </c>
      <c r="BL175" s="42">
        <f t="shared" si="30"/>
        <v>175.48538958049107</v>
      </c>
      <c r="BM175" s="42">
        <f t="shared" si="30"/>
        <v>159.44269516967393</v>
      </c>
      <c r="BN175" s="42">
        <f t="shared" si="30"/>
        <v>162.72336002375209</v>
      </c>
      <c r="BO175" s="42">
        <f t="shared" si="30"/>
        <v>125.51986045387298</v>
      </c>
      <c r="BP175" s="42">
        <f t="shared" si="21"/>
        <v>73.048016970528352</v>
      </c>
      <c r="BQ175" s="42">
        <f t="shared" si="20"/>
        <v>98.790559239382446</v>
      </c>
      <c r="BR175" s="42">
        <f t="shared" si="20"/>
        <v>98.790559239382446</v>
      </c>
      <c r="BS175" s="42">
        <f t="shared" si="20"/>
        <v>31.620810748819622</v>
      </c>
      <c r="BU175" s="42">
        <f t="shared" si="28"/>
        <v>56.061572087659897</v>
      </c>
      <c r="CC175" s="119"/>
      <c r="CD175" s="118">
        <f t="shared" si="29"/>
        <v>0</v>
      </c>
    </row>
    <row r="176" spans="1:82" s="1" customFormat="1" ht="18">
      <c r="A176" s="38" t="s">
        <v>208</v>
      </c>
      <c r="B176" s="38" t="s">
        <v>372</v>
      </c>
      <c r="C176" s="38" t="s">
        <v>210</v>
      </c>
      <c r="D176" s="38">
        <v>48</v>
      </c>
      <c r="E176" s="38">
        <v>1000</v>
      </c>
      <c r="F176" s="38">
        <v>1</v>
      </c>
      <c r="G176" s="38">
        <f t="shared" si="23"/>
        <v>1273</v>
      </c>
      <c r="H176" s="75">
        <f t="shared" si="24"/>
        <v>7.855459544383347E-4</v>
      </c>
      <c r="I176" s="75">
        <f t="shared" si="25"/>
        <v>9.9999999999999995E-7</v>
      </c>
      <c r="J176" s="76">
        <v>1</v>
      </c>
      <c r="K176" s="13">
        <v>0.1</v>
      </c>
      <c r="L176" s="40">
        <v>0.55742386332516758</v>
      </c>
      <c r="M176" s="40">
        <v>1.1665964648757217E-2</v>
      </c>
      <c r="N176" s="40">
        <v>0.21451958869036322</v>
      </c>
      <c r="O176" s="40">
        <v>2.9756461428661072E-3</v>
      </c>
      <c r="P176" s="13">
        <v>-3.6</v>
      </c>
      <c r="Q176" s="77">
        <v>7.5035868596803184</v>
      </c>
      <c r="R176" s="13">
        <v>0</v>
      </c>
      <c r="S176" s="78">
        <v>1910</v>
      </c>
      <c r="T176" s="78">
        <v>480</v>
      </c>
      <c r="U176" s="13">
        <f t="shared" si="26"/>
        <v>3.2810333672477277</v>
      </c>
      <c r="V176" s="40">
        <f t="shared" si="27"/>
        <v>0.10906806282722513</v>
      </c>
      <c r="X176" s="13">
        <v>59.047924584989516</v>
      </c>
      <c r="Y176" s="40">
        <v>2.0405030810949423E-2</v>
      </c>
      <c r="Z176" s="13">
        <v>15.571446472379682</v>
      </c>
      <c r="AA176" s="13">
        <v>6.5493949075307771</v>
      </c>
      <c r="AB176" s="79"/>
      <c r="AC176" s="40">
        <v>0.1087749444829474</v>
      </c>
      <c r="AD176" s="40"/>
      <c r="AE176" s="13">
        <v>6.8611101021489134</v>
      </c>
      <c r="AF176" s="13">
        <v>2.0920553219511846</v>
      </c>
      <c r="AG176" s="13">
        <v>2.4341593885820494</v>
      </c>
      <c r="AH176" s="40">
        <v>2.3886291841695988E-2</v>
      </c>
      <c r="AI176" s="13">
        <v>7.290842955282292</v>
      </c>
      <c r="AJ176" s="13">
        <v>99.999999999999986</v>
      </c>
      <c r="AL176" s="13">
        <v>0.83936330002280046</v>
      </c>
      <c r="AM176" s="40">
        <v>0.30014046148761186</v>
      </c>
      <c r="AN176" s="13">
        <v>2.0540255381899262</v>
      </c>
      <c r="AO176" s="14">
        <v>2.0540255381899262</v>
      </c>
      <c r="AP176" s="14"/>
      <c r="AQ176" s="13">
        <v>4.1649730955084516</v>
      </c>
      <c r="AR176" s="40">
        <v>6.9000000000000006E-2</v>
      </c>
      <c r="AS176" s="40">
        <v>0.55742386332516758</v>
      </c>
      <c r="AT176" s="40">
        <v>0.21451958869036322</v>
      </c>
      <c r="AW176" s="42">
        <f>(12900/((LN(497700/S176))+(0.85*(AN176-1))+3.8))-273</f>
        <v>984.45505731646267</v>
      </c>
      <c r="AX176" s="42">
        <f>(12900/((LN(497700/S176))+(0.85*(AO176-1))+3.8))-273</f>
        <v>984.45505731646267</v>
      </c>
      <c r="AY176" s="42">
        <f>(10108/((LN(497700/S176))+(1.16*(AN176-1))+1.48))-273</f>
        <v>949.90507475273239</v>
      </c>
      <c r="AZ176" s="42">
        <f>(10108/((LN(497700/S176))+(1.16*(AO176-1))+1.48))-273</f>
        <v>949.90507475273239</v>
      </c>
      <c r="BA176" s="42">
        <f>((LN(S176))-4.29+(1.35*(LN(AQ176))))/0.0056</f>
        <v>926.949423670432</v>
      </c>
      <c r="BB176" s="42">
        <f>(4338.8/((4.322*AR176)+6.456-LOG(S176)))-273</f>
        <v>976.22814614718118</v>
      </c>
      <c r="BC176" s="42">
        <f>((LN(S176))-3.313+(1.35*(LN(AQ176))))/0.0065</f>
        <v>948.91027270067991</v>
      </c>
      <c r="BD176" s="42">
        <f>(12288/(18.99-(1.069*(LN(AQ176)))-(LN(S176))))-273</f>
        <v>966.96105239778399</v>
      </c>
      <c r="BE176" s="42">
        <f>(11113/(14.297+(0.964*AN176)-(LN(S176))))-273</f>
        <v>1001.1019290067866</v>
      </c>
      <c r="BF176" s="42">
        <f>(11113/(14.297+(0.964*AO176)-(LN(S176))))-273</f>
        <v>1001.1019290067866</v>
      </c>
      <c r="BG176" s="42">
        <f>(5790/(0.96-(1.28*J176)+(12.39*AS176)+(0.83*AT176)+(2.06*J176*AS176)-LOG(S176)))-273</f>
        <v>977.05594043136944</v>
      </c>
      <c r="BI176" s="42">
        <f t="shared" si="31"/>
        <v>15.544942683537329</v>
      </c>
      <c r="BJ176" s="42">
        <f t="shared" si="31"/>
        <v>15.544942683537329</v>
      </c>
      <c r="BK176" s="42">
        <f t="shared" si="31"/>
        <v>50.094925247267611</v>
      </c>
      <c r="BL176" s="42">
        <f t="shared" si="30"/>
        <v>50.094925247267611</v>
      </c>
      <c r="BM176" s="42">
        <f t="shared" si="30"/>
        <v>73.050576329568003</v>
      </c>
      <c r="BN176" s="42">
        <f t="shared" si="30"/>
        <v>23.771853852818822</v>
      </c>
      <c r="BO176" s="42">
        <f t="shared" si="30"/>
        <v>51.089727299320089</v>
      </c>
      <c r="BP176" s="42">
        <f t="shared" si="21"/>
        <v>33.038947602216012</v>
      </c>
      <c r="BQ176" s="42">
        <f t="shared" si="20"/>
        <v>-1.1019290067865768</v>
      </c>
      <c r="BR176" s="42">
        <f t="shared" si="20"/>
        <v>-1.1019290067865768</v>
      </c>
      <c r="BS176" s="42">
        <f t="shared" si="20"/>
        <v>22.944059568630564</v>
      </c>
      <c r="BU176" s="42">
        <f t="shared" si="28"/>
        <v>-7.3991168850932354</v>
      </c>
      <c r="CC176" s="119"/>
      <c r="CD176" s="118">
        <f t="shared" si="29"/>
        <v>0</v>
      </c>
    </row>
    <row r="177" spans="1:82" s="1" customFormat="1" ht="18">
      <c r="A177" s="38" t="s">
        <v>208</v>
      </c>
      <c r="B177" s="38" t="s">
        <v>373</v>
      </c>
      <c r="C177" s="38" t="s">
        <v>210</v>
      </c>
      <c r="D177" s="38">
        <v>48</v>
      </c>
      <c r="E177" s="38">
        <v>1000</v>
      </c>
      <c r="F177" s="38">
        <v>1</v>
      </c>
      <c r="G177" s="38">
        <f t="shared" si="23"/>
        <v>1273</v>
      </c>
      <c r="H177" s="75">
        <f t="shared" si="24"/>
        <v>7.855459544383347E-4</v>
      </c>
      <c r="I177" s="75">
        <f t="shared" si="25"/>
        <v>9.9999999999999995E-7</v>
      </c>
      <c r="J177" s="76">
        <v>1</v>
      </c>
      <c r="K177" s="13">
        <v>0.1</v>
      </c>
      <c r="L177" s="40">
        <v>0.55413002991536742</v>
      </c>
      <c r="M177" s="40">
        <v>8.0000000000000002E-3</v>
      </c>
      <c r="N177" s="40">
        <v>0.26300000000000001</v>
      </c>
      <c r="O177" s="40">
        <v>1E-3</v>
      </c>
      <c r="P177" s="13">
        <v>-3.6</v>
      </c>
      <c r="Q177" s="77">
        <v>7.5035868596803184</v>
      </c>
      <c r="R177" s="13">
        <v>0</v>
      </c>
      <c r="S177" s="78">
        <v>1330</v>
      </c>
      <c r="T177" s="78">
        <v>180</v>
      </c>
      <c r="U177" s="13">
        <f t="shared" si="26"/>
        <v>3.1238516409670858</v>
      </c>
      <c r="V177" s="40">
        <f t="shared" si="27"/>
        <v>5.8736842105263157E-2</v>
      </c>
      <c r="X177" s="13">
        <v>61.9</v>
      </c>
      <c r="Y177" s="40">
        <v>1.2E-2</v>
      </c>
      <c r="Z177" s="13">
        <v>12.85</v>
      </c>
      <c r="AA177" s="13">
        <v>7.43</v>
      </c>
      <c r="AB177" s="79"/>
      <c r="AC177" s="40">
        <v>0.08</v>
      </c>
      <c r="AD177" s="40"/>
      <c r="AE177" s="13">
        <v>6.34</v>
      </c>
      <c r="AF177" s="13">
        <v>2.04</v>
      </c>
      <c r="AG177" s="13">
        <v>2.6</v>
      </c>
      <c r="AH177" s="40">
        <v>2.1000000000000001E-2</v>
      </c>
      <c r="AI177" s="39">
        <v>6.73</v>
      </c>
      <c r="AJ177" s="13">
        <v>100.00300000000001</v>
      </c>
      <c r="AL177" s="13">
        <v>0.72607571421224726</v>
      </c>
      <c r="AM177" s="40">
        <v>0.51100000000000001</v>
      </c>
      <c r="AN177" s="14">
        <v>2.2757135010017899</v>
      </c>
      <c r="AO177" s="14">
        <v>2.2757135010017899</v>
      </c>
      <c r="AP177" s="14"/>
      <c r="AQ177" s="13">
        <v>3.9224684330149029</v>
      </c>
      <c r="AR177" s="40">
        <v>0.113</v>
      </c>
      <c r="AS177" s="40">
        <v>0.55413002991536742</v>
      </c>
      <c r="AT177" s="40">
        <v>0.26300000000000001</v>
      </c>
      <c r="AW177" s="42">
        <f>(12900/((LN(497700/S177))+(0.85*(AN177-1))+3.8))-273</f>
        <v>920.43057881375285</v>
      </c>
      <c r="AX177" s="42">
        <f>(12900/((LN(497700/S177))+(0.85*(AO177-1))+3.8))-273</f>
        <v>920.43057881375285</v>
      </c>
      <c r="AY177" s="42">
        <f>(10108/((LN(497700/S177))+(1.16*(AN177-1))+1.48))-273</f>
        <v>864.69302311071488</v>
      </c>
      <c r="AZ177" s="42">
        <f>(10108/((LN(497700/S177))+(1.16*(AO177-1))+1.48))-273</f>
        <v>864.69302311071488</v>
      </c>
      <c r="BA177" s="42">
        <f>((LN(S177))-4.29+(1.35*(LN(AQ177))))/0.0056</f>
        <v>847.85853293063678</v>
      </c>
      <c r="BB177" s="42">
        <f>(4338.8/((4.322*AR177)+6.456-LOG(S177)))-273</f>
        <v>862.65265804814612</v>
      </c>
      <c r="BC177" s="42">
        <f>((LN(S177))-3.313+(1.35*(LN(AQ177))))/0.0065</f>
        <v>880.7704283710101</v>
      </c>
      <c r="BD177" s="42">
        <f>(12288/(18.99-(1.069*(LN(AQ177)))-(LN(S177))))-273</f>
        <v>915.84978932378885</v>
      </c>
      <c r="BE177" s="42">
        <f>(11113/(14.297+(0.964*AN177)-(LN(S177))))-273</f>
        <v>922.22208947990157</v>
      </c>
      <c r="BF177" s="42">
        <f>(11113/(14.297+(0.964*AO177)-(LN(S177))))-273</f>
        <v>922.22208947990157</v>
      </c>
      <c r="BG177" s="42">
        <f>(5790/(0.96-(1.28*J177)+(12.39*AS177)+(0.83*AT177)+(2.06*J177*AS177)-LOG(S177)))-273</f>
        <v>937.88737288169091</v>
      </c>
      <c r="BI177" s="42">
        <f t="shared" si="31"/>
        <v>79.569421186247155</v>
      </c>
      <c r="BJ177" s="42">
        <f t="shared" si="31"/>
        <v>79.569421186247155</v>
      </c>
      <c r="BK177" s="42">
        <f t="shared" si="31"/>
        <v>135.30697688928512</v>
      </c>
      <c r="BL177" s="42">
        <f t="shared" si="30"/>
        <v>135.30697688928512</v>
      </c>
      <c r="BM177" s="42">
        <f t="shared" si="30"/>
        <v>152.14146706936322</v>
      </c>
      <c r="BN177" s="42">
        <f t="shared" si="30"/>
        <v>137.34734195185388</v>
      </c>
      <c r="BO177" s="42">
        <f t="shared" si="30"/>
        <v>119.2295716289899</v>
      </c>
      <c r="BP177" s="42">
        <f t="shared" si="21"/>
        <v>84.150210676211145</v>
      </c>
      <c r="BQ177" s="42">
        <f t="shared" si="20"/>
        <v>77.77791052009843</v>
      </c>
      <c r="BR177" s="42">
        <f t="shared" si="20"/>
        <v>77.77791052009843</v>
      </c>
      <c r="BS177" s="42">
        <f t="shared" si="20"/>
        <v>62.112627118309092</v>
      </c>
      <c r="BU177" s="42">
        <f t="shared" si="28"/>
        <v>17.456794067938063</v>
      </c>
      <c r="CC177" s="119"/>
      <c r="CD177" s="118">
        <f t="shared" si="29"/>
        <v>0</v>
      </c>
    </row>
    <row r="178" spans="1:82" s="1" customFormat="1" ht="18">
      <c r="A178" s="38" t="s">
        <v>208</v>
      </c>
      <c r="B178" s="38" t="s">
        <v>374</v>
      </c>
      <c r="C178" s="38" t="s">
        <v>210</v>
      </c>
      <c r="D178" s="38">
        <v>48</v>
      </c>
      <c r="E178" s="38">
        <v>1000</v>
      </c>
      <c r="F178" s="38">
        <v>1</v>
      </c>
      <c r="G178" s="38">
        <f t="shared" si="23"/>
        <v>1273</v>
      </c>
      <c r="H178" s="75">
        <f t="shared" si="24"/>
        <v>7.855459544383347E-4</v>
      </c>
      <c r="I178" s="75">
        <f t="shared" si="25"/>
        <v>9.9999999999999995E-7</v>
      </c>
      <c r="J178" s="76">
        <v>1</v>
      </c>
      <c r="K178" s="13">
        <v>0.1</v>
      </c>
      <c r="L178" s="40">
        <v>0.52331627794052737</v>
      </c>
      <c r="M178" s="40">
        <v>6.7171534526063569E-3</v>
      </c>
      <c r="N178" s="40">
        <v>0.37881440844597247</v>
      </c>
      <c r="O178" s="40">
        <v>3.840555045199296E-3</v>
      </c>
      <c r="P178" s="13">
        <v>-3.6</v>
      </c>
      <c r="Q178" s="77">
        <v>7.5035868596803184</v>
      </c>
      <c r="R178" s="13">
        <v>0</v>
      </c>
      <c r="S178" s="81">
        <v>1010</v>
      </c>
      <c r="T178" s="78">
        <v>140</v>
      </c>
      <c r="U178" s="13">
        <f t="shared" si="26"/>
        <v>3.0043213737826426</v>
      </c>
      <c r="V178" s="40">
        <f t="shared" si="27"/>
        <v>6.0158415841584163E-2</v>
      </c>
      <c r="X178" s="13">
        <v>67.110893250826578</v>
      </c>
      <c r="Y178" s="40">
        <v>2.4297040488889265E-2</v>
      </c>
      <c r="Z178" s="13">
        <v>10.642204725717745</v>
      </c>
      <c r="AA178" s="13">
        <v>0.19355066908068674</v>
      </c>
      <c r="AB178" s="79"/>
      <c r="AC178" s="40">
        <v>0.11239101173531206</v>
      </c>
      <c r="AD178" s="40"/>
      <c r="AE178" s="13">
        <v>0.16764788817380533</v>
      </c>
      <c r="AF178" s="13">
        <v>3.1928341464892278</v>
      </c>
      <c r="AG178" s="13">
        <v>3.9816068872738133</v>
      </c>
      <c r="AH178" s="40">
        <v>1.9013951926766554E-2</v>
      </c>
      <c r="AI178" s="13">
        <v>14.555560428287171</v>
      </c>
      <c r="AJ178" s="13">
        <v>100</v>
      </c>
      <c r="AL178" s="13">
        <v>1.0785452168537617</v>
      </c>
      <c r="AM178" s="40">
        <v>1.5287963676357815E-2</v>
      </c>
      <c r="AN178" s="13">
        <v>1.2643988373941952</v>
      </c>
      <c r="AO178" s="14">
        <v>1.2643988373941952</v>
      </c>
      <c r="AP178" s="14"/>
      <c r="AQ178" s="13">
        <v>13.865279570844667</v>
      </c>
      <c r="AR178" s="40">
        <v>-3.4000000000000002E-2</v>
      </c>
      <c r="AS178" s="40">
        <v>0.52331627794052737</v>
      </c>
      <c r="AT178" s="40">
        <v>0.37881440844597247</v>
      </c>
      <c r="AW178" s="42">
        <f>(12900/((LN(497700/S178))+(0.85*(AN178-1))+3.8))-273</f>
        <v>988.64007633636243</v>
      </c>
      <c r="AX178" s="42">
        <f>(12900/((LN(497700/S178))+(0.85*(AO178-1))+3.8))-273</f>
        <v>988.64007633636243</v>
      </c>
      <c r="AY178" s="42">
        <f>(10108/((LN(497700/S178))+(1.16*(AN178-1))+1.48))-273</f>
        <v>992.59617429290233</v>
      </c>
      <c r="AZ178" s="42">
        <f>(10108/((LN(497700/S178))+(1.16*(AO178-1))+1.48))-273</f>
        <v>992.59617429290233</v>
      </c>
      <c r="BA178" s="42">
        <f>((LN(S178))-4.29+(1.35*(LN(AQ178))))/0.0056</f>
        <v>1103.1034281087007</v>
      </c>
      <c r="BB178" s="42">
        <f>(4338.8/((4.322*AR178)+6.456-LOG(S178)))-273</f>
        <v>1039.9057980033469</v>
      </c>
      <c r="BC178" s="42">
        <f>((LN(S178))-3.313+(1.35*(LN(AQ178))))/0.0065</f>
        <v>1100.6737226782652</v>
      </c>
      <c r="BD178" s="42">
        <f>(12288/(18.99-(1.069*(LN(AQ178)))-(LN(S178))))-273</f>
        <v>1053.7859575597536</v>
      </c>
      <c r="BE178" s="42">
        <f>(11113/(14.297+(0.964*AN178)-(LN(S178))))-273</f>
        <v>1019.4835989941989</v>
      </c>
      <c r="BF178" s="42">
        <f>(11113/(14.297+(0.964*AO178)-(LN(S178))))-273</f>
        <v>1019.4835989941989</v>
      </c>
      <c r="BG178" s="42">
        <f>(5790/(0.96-(1.28*J178)+(12.39*AS178)+(0.83*AT178)+(2.06*J178*AS178)-LOG(S178)))-273</f>
        <v>998.96422958303765</v>
      </c>
      <c r="BI178" s="42">
        <f t="shared" si="31"/>
        <v>11.359923663637574</v>
      </c>
      <c r="BJ178" s="42">
        <f t="shared" si="31"/>
        <v>11.359923663637574</v>
      </c>
      <c r="BK178" s="42">
        <f t="shared" si="31"/>
        <v>7.403825707097667</v>
      </c>
      <c r="BL178" s="42">
        <f t="shared" si="30"/>
        <v>7.403825707097667</v>
      </c>
      <c r="BM178" s="42">
        <f t="shared" si="30"/>
        <v>-103.10342810870065</v>
      </c>
      <c r="BN178" s="42">
        <f t="shared" si="30"/>
        <v>-39.905798003346945</v>
      </c>
      <c r="BO178" s="42">
        <f t="shared" si="30"/>
        <v>-100.67372267826522</v>
      </c>
      <c r="BP178" s="42">
        <f t="shared" si="21"/>
        <v>-53.78595755975357</v>
      </c>
      <c r="BQ178" s="42">
        <f t="shared" si="20"/>
        <v>-19.483598994198928</v>
      </c>
      <c r="BR178" s="42">
        <f t="shared" si="20"/>
        <v>-19.483598994198928</v>
      </c>
      <c r="BS178" s="42">
        <f t="shared" si="20"/>
        <v>1.0357704169623503</v>
      </c>
      <c r="BU178" s="42">
        <f t="shared" si="28"/>
        <v>10.324153246675223</v>
      </c>
      <c r="CC178" s="119"/>
      <c r="CD178" s="118">
        <f t="shared" si="29"/>
        <v>0</v>
      </c>
    </row>
    <row r="179" spans="1:82" s="1" customFormat="1" ht="18">
      <c r="A179" s="38" t="s">
        <v>208</v>
      </c>
      <c r="B179" s="38" t="s">
        <v>375</v>
      </c>
      <c r="C179" s="38" t="s">
        <v>210</v>
      </c>
      <c r="D179" s="38">
        <v>48</v>
      </c>
      <c r="E179" s="38">
        <v>1000</v>
      </c>
      <c r="F179" s="38">
        <v>1</v>
      </c>
      <c r="G179" s="38">
        <f t="shared" si="23"/>
        <v>1273</v>
      </c>
      <c r="H179" s="75">
        <f t="shared" si="24"/>
        <v>7.855459544383347E-4</v>
      </c>
      <c r="I179" s="75">
        <f t="shared" si="25"/>
        <v>9.9999999999999995E-7</v>
      </c>
      <c r="J179" s="76">
        <v>1</v>
      </c>
      <c r="K179" s="13">
        <v>0.1</v>
      </c>
      <c r="L179" s="40">
        <v>0.51958246252630202</v>
      </c>
      <c r="M179" s="40">
        <v>9.9256253155803522E-3</v>
      </c>
      <c r="N179" s="40">
        <v>0.39266606815104516</v>
      </c>
      <c r="O179" s="40">
        <v>4.7807546633400677E-3</v>
      </c>
      <c r="P179" s="13">
        <v>-3.6</v>
      </c>
      <c r="Q179" s="77">
        <v>7.5035868596803184</v>
      </c>
      <c r="R179" s="13">
        <v>0</v>
      </c>
      <c r="S179" s="78">
        <v>910</v>
      </c>
      <c r="T179" s="78">
        <v>220</v>
      </c>
      <c r="U179" s="13">
        <f t="shared" si="26"/>
        <v>2.9590413923210934</v>
      </c>
      <c r="V179" s="40">
        <f t="shared" si="27"/>
        <v>0.10492307692307692</v>
      </c>
      <c r="X179" s="13">
        <v>60.769801104226971</v>
      </c>
      <c r="Y179" s="40">
        <v>2.5926537428691738E-2</v>
      </c>
      <c r="Z179" s="13">
        <v>11.040248084196156</v>
      </c>
      <c r="AA179" s="13">
        <v>3.5830464419907768</v>
      </c>
      <c r="AB179" s="79"/>
      <c r="AC179" s="40">
        <v>4.9343753838077854E-2</v>
      </c>
      <c r="AD179" s="40"/>
      <c r="AE179" s="13">
        <v>3.7136502905106048</v>
      </c>
      <c r="AF179" s="13">
        <v>2.3692425571847067</v>
      </c>
      <c r="AG179" s="13">
        <v>2.779248337591528</v>
      </c>
      <c r="AH179" s="40">
        <v>1.875891151338515E-2</v>
      </c>
      <c r="AI179" s="13">
        <v>15.650733981519116</v>
      </c>
      <c r="AJ179" s="13">
        <v>99.999999999999986</v>
      </c>
      <c r="AL179" s="13">
        <v>0.80832103717797088</v>
      </c>
      <c r="AM179" s="40">
        <v>0.18785465389484646</v>
      </c>
      <c r="AN179" s="13">
        <v>1.859018793832681</v>
      </c>
      <c r="AO179" s="14">
        <v>1.8590187938326805</v>
      </c>
      <c r="AP179" s="14"/>
      <c r="AQ179" s="13">
        <v>5.9776128644714381</v>
      </c>
      <c r="AR179" s="40">
        <v>-1.2999999999999999E-2</v>
      </c>
      <c r="AS179" s="40">
        <v>0.51958246252630202</v>
      </c>
      <c r="AT179" s="40">
        <v>0.39266606815104516</v>
      </c>
      <c r="AW179" s="42">
        <f>(12900/((LN(497700/S179))+(0.85*(AN179-1))+3.8))-273</f>
        <v>917.6438497335912</v>
      </c>
      <c r="AX179" s="42">
        <f>(12900/((LN(497700/S179))+(0.85*(AO179-1))+3.8))-273</f>
        <v>917.6438497335912</v>
      </c>
      <c r="AY179" s="42">
        <f>(10108/((LN(497700/S179))+(1.16*(AN179-1))+1.48))-273</f>
        <v>878.15189657969017</v>
      </c>
      <c r="AZ179" s="42">
        <f>(10108/((LN(497700/S179))+(1.16*(AO179-1))+1.48))-273</f>
        <v>878.15189657969017</v>
      </c>
      <c r="BA179" s="42">
        <f>((LN(S179))-4.29+(1.35*(LN(AQ179))))/0.0056</f>
        <v>881.6559565780608</v>
      </c>
      <c r="BB179" s="42">
        <f>(4338.8/((4.322*AR179)+6.456-LOG(S179)))-273</f>
        <v>987.99585608096595</v>
      </c>
      <c r="BC179" s="42">
        <f>((LN(S179))-3.313+(1.35*(LN(AQ179))))/0.0065</f>
        <v>909.88820874417559</v>
      </c>
      <c r="BD179" s="42">
        <f>(12288/(18.99-(1.069*(LN(AQ179)))-(LN(S179))))-273</f>
        <v>924.0587158031085</v>
      </c>
      <c r="BE179" s="42">
        <f>(11113/(14.297+(0.964*AN179)-(LN(S179))))-273</f>
        <v>925.083215492504</v>
      </c>
      <c r="BF179" s="42">
        <f>(11113/(14.297+(0.964*AO179)-(LN(S179))))-273</f>
        <v>925.08321549250445</v>
      </c>
      <c r="BG179" s="42">
        <f>(5790/(0.96-(1.28*J179)+(12.39*AS179)+(0.83*AT179)+(2.06*J179*AS179)-LOG(S179)))-273</f>
        <v>998.17582770796912</v>
      </c>
      <c r="BI179" s="42">
        <f t="shared" si="31"/>
        <v>82.356150266408804</v>
      </c>
      <c r="BJ179" s="42">
        <f t="shared" si="31"/>
        <v>82.356150266408804</v>
      </c>
      <c r="BK179" s="42">
        <f t="shared" si="31"/>
        <v>121.84810342030983</v>
      </c>
      <c r="BL179" s="42">
        <f t="shared" si="30"/>
        <v>121.84810342030983</v>
      </c>
      <c r="BM179" s="42">
        <f t="shared" si="30"/>
        <v>118.3440434219392</v>
      </c>
      <c r="BN179" s="42">
        <f t="shared" si="30"/>
        <v>12.00414391903405</v>
      </c>
      <c r="BO179" s="42">
        <f t="shared" si="30"/>
        <v>90.111791255824414</v>
      </c>
      <c r="BP179" s="42">
        <f t="shared" si="21"/>
        <v>75.941284196891502</v>
      </c>
      <c r="BQ179" s="42">
        <f t="shared" si="20"/>
        <v>74.916784507496004</v>
      </c>
      <c r="BR179" s="42">
        <f t="shared" si="20"/>
        <v>74.916784507495549</v>
      </c>
      <c r="BS179" s="42">
        <f t="shared" si="20"/>
        <v>1.8241722920308803</v>
      </c>
      <c r="BU179" s="42">
        <f t="shared" si="28"/>
        <v>80.531977974377924</v>
      </c>
      <c r="CC179" s="119"/>
      <c r="CD179" s="118">
        <f t="shared" si="29"/>
        <v>4.5474735088646412E-13</v>
      </c>
    </row>
    <row r="180" spans="1:82" s="1" customFormat="1">
      <c r="A180" s="38" t="s">
        <v>208</v>
      </c>
      <c r="B180" s="38" t="s">
        <v>376</v>
      </c>
      <c r="C180" s="38" t="s">
        <v>210</v>
      </c>
      <c r="D180" s="38">
        <v>48</v>
      </c>
      <c r="E180" s="38">
        <v>950</v>
      </c>
      <c r="F180" s="38">
        <v>1</v>
      </c>
      <c r="G180" s="38">
        <f t="shared" si="23"/>
        <v>1223</v>
      </c>
      <c r="H180" s="75">
        <f t="shared" si="24"/>
        <v>8.1766148814390845E-4</v>
      </c>
      <c r="I180" s="75">
        <f t="shared" si="25"/>
        <v>1.1080332409972298E-6</v>
      </c>
      <c r="J180" s="76">
        <v>0.8</v>
      </c>
      <c r="K180" s="13">
        <v>0.1</v>
      </c>
      <c r="L180" s="40">
        <v>0.54712540279077482</v>
      </c>
      <c r="M180" s="40">
        <v>5.0000000000000001E-3</v>
      </c>
      <c r="N180" s="40">
        <v>0.152</v>
      </c>
      <c r="O180" s="40">
        <v>1E-3</v>
      </c>
      <c r="P180" s="39">
        <v>-11.11</v>
      </c>
      <c r="Q180" s="77">
        <v>0.79</v>
      </c>
      <c r="R180" s="13">
        <v>0</v>
      </c>
      <c r="S180" s="78">
        <v>480</v>
      </c>
      <c r="T180" s="78">
        <v>50</v>
      </c>
      <c r="U180" s="13">
        <f t="shared" si="26"/>
        <v>2.6812412373755872</v>
      </c>
      <c r="V180" s="40">
        <f t="shared" si="27"/>
        <v>4.5208333333333336E-2</v>
      </c>
      <c r="X180" s="13">
        <v>65.12</v>
      </c>
      <c r="Y180" s="40">
        <v>0.52</v>
      </c>
      <c r="Z180" s="13">
        <v>14</v>
      </c>
      <c r="AA180" s="13">
        <v>1.72</v>
      </c>
      <c r="AB180" s="40">
        <v>0.09</v>
      </c>
      <c r="AC180" s="40">
        <v>3.86</v>
      </c>
      <c r="AD180" s="40"/>
      <c r="AE180" s="13">
        <v>4</v>
      </c>
      <c r="AF180" s="13">
        <v>3.03</v>
      </c>
      <c r="AG180" s="13">
        <v>2.8</v>
      </c>
      <c r="AH180" s="40">
        <v>0.11</v>
      </c>
      <c r="AI180" s="13">
        <v>4.75</v>
      </c>
      <c r="AJ180" s="13">
        <v>100</v>
      </c>
      <c r="AL180" s="13">
        <v>0.91572892585426913</v>
      </c>
      <c r="AM180" s="40">
        <v>0.11</v>
      </c>
      <c r="AN180" s="14">
        <v>1.7055423199877249</v>
      </c>
      <c r="AO180" s="14">
        <v>1.7055423199877249</v>
      </c>
      <c r="AP180" s="14"/>
      <c r="AQ180" s="13">
        <v>6.0716998438834269</v>
      </c>
      <c r="AR180" s="40">
        <v>6.0000000000000001E-3</v>
      </c>
      <c r="AS180" s="40">
        <v>0.54712540279077482</v>
      </c>
      <c r="AT180" s="40">
        <v>0.152</v>
      </c>
      <c r="AW180" s="42">
        <f>(12900/((LN(497700/S180))+(0.85*(AN180-1))+3.8))-273</f>
        <v>864.19733735620525</v>
      </c>
      <c r="AX180" s="42">
        <f>(12900/((LN(497700/S180))+(0.85*(AO180-1))+3.8))-273</f>
        <v>864.19733735620525</v>
      </c>
      <c r="AY180" s="42">
        <f>(10108/((LN(497700/S180))+(1.16*(AN180-1))+1.48))-273</f>
        <v>820.65583027214552</v>
      </c>
      <c r="AZ180" s="42">
        <f>(10108/((LN(497700/S180))+(1.16*(AO180-1))+1.48))-273</f>
        <v>820.65583027214552</v>
      </c>
      <c r="BA180" s="42">
        <f>((LN(S180))-4.29+(1.35*(LN(AQ180))))/0.0056</f>
        <v>771.19611108285505</v>
      </c>
      <c r="BB180" s="42">
        <f>(4338.8/((4.322*AR180)+6.456-LOG(S180)))-273</f>
        <v>868.58195732925583</v>
      </c>
      <c r="BC180" s="42">
        <f>((LN(S180))-3.313+(1.35*(LN(AQ180))))/0.0065</f>
        <v>814.72280339445979</v>
      </c>
      <c r="BD180" s="42">
        <f>(12288/(18.99-(1.069*(LN(AQ180)))-(LN(S180))))-273</f>
        <v>855.56904868811762</v>
      </c>
      <c r="BE180" s="42">
        <f>(11113/(14.297+(0.964*AN180)-(LN(S180))))-273</f>
        <v>864.76944467052317</v>
      </c>
      <c r="BF180" s="42">
        <f>(11113/(14.297+(0.964*AO180)-(LN(S180))))-273</f>
        <v>864.76944467052317</v>
      </c>
      <c r="BG180" s="42">
        <f>(5790/(0.96-(1.28*J180)+(12.39*AS180)+(0.83*AT180)+(2.06*J180*AS180)-LOG(S180)))-273</f>
        <v>870.93753764195435</v>
      </c>
      <c r="BI180" s="42">
        <f t="shared" si="31"/>
        <v>85.802662643794747</v>
      </c>
      <c r="BJ180" s="42">
        <f t="shared" si="31"/>
        <v>85.802662643794747</v>
      </c>
      <c r="BK180" s="42">
        <f t="shared" si="31"/>
        <v>129.34416972785448</v>
      </c>
      <c r="BL180" s="42">
        <f t="shared" si="30"/>
        <v>129.34416972785448</v>
      </c>
      <c r="BM180" s="42">
        <f t="shared" si="30"/>
        <v>178.80388891714495</v>
      </c>
      <c r="BN180" s="42">
        <f t="shared" si="30"/>
        <v>81.418042670744171</v>
      </c>
      <c r="BO180" s="42">
        <f t="shared" si="30"/>
        <v>135.27719660554021</v>
      </c>
      <c r="BP180" s="42">
        <f t="shared" si="21"/>
        <v>94.430951311882382</v>
      </c>
      <c r="BQ180" s="42">
        <f t="shared" si="20"/>
        <v>85.230555329476829</v>
      </c>
      <c r="BR180" s="42">
        <f t="shared" si="20"/>
        <v>85.230555329476829</v>
      </c>
      <c r="BS180" s="42">
        <f t="shared" si="20"/>
        <v>79.06246235804565</v>
      </c>
      <c r="BU180" s="42">
        <f t="shared" si="28"/>
        <v>6.740200285749097</v>
      </c>
      <c r="CC180" s="119"/>
      <c r="CD180" s="118">
        <f t="shared" si="29"/>
        <v>0</v>
      </c>
    </row>
    <row r="181" spans="1:82" s="1" customFormat="1">
      <c r="A181" s="38" t="s">
        <v>208</v>
      </c>
      <c r="B181" s="38" t="s">
        <v>377</v>
      </c>
      <c r="C181" s="38" t="s">
        <v>210</v>
      </c>
      <c r="D181" s="38">
        <v>48</v>
      </c>
      <c r="E181" s="38">
        <v>950</v>
      </c>
      <c r="F181" s="38">
        <v>1</v>
      </c>
      <c r="G181" s="38">
        <f t="shared" si="23"/>
        <v>1223</v>
      </c>
      <c r="H181" s="75">
        <f t="shared" si="24"/>
        <v>8.1766148814390845E-4</v>
      </c>
      <c r="I181" s="75">
        <f t="shared" si="25"/>
        <v>1.1080332409972298E-6</v>
      </c>
      <c r="J181" s="76">
        <v>0.8</v>
      </c>
      <c r="K181" s="13">
        <v>0.1</v>
      </c>
      <c r="L181" s="40">
        <v>0.53887261458700519</v>
      </c>
      <c r="M181" s="40">
        <v>7.0000000000000001E-3</v>
      </c>
      <c r="N181" s="40">
        <v>0.14099999999999999</v>
      </c>
      <c r="O181" s="40">
        <v>1E-3</v>
      </c>
      <c r="P181" s="39">
        <v>-11.11</v>
      </c>
      <c r="Q181" s="77">
        <v>0.79</v>
      </c>
      <c r="R181" s="13">
        <v>0</v>
      </c>
      <c r="S181" s="81">
        <v>500</v>
      </c>
      <c r="T181" s="78">
        <v>240</v>
      </c>
      <c r="U181" s="13">
        <f t="shared" si="26"/>
        <v>2.6989700043360187</v>
      </c>
      <c r="V181" s="40">
        <f t="shared" si="27"/>
        <v>0.20831999999999998</v>
      </c>
      <c r="X181" s="13">
        <v>68</v>
      </c>
      <c r="Y181" s="40">
        <v>0.45</v>
      </c>
      <c r="Z181" s="13">
        <v>13.75</v>
      </c>
      <c r="AA181" s="13">
        <v>1.43</v>
      </c>
      <c r="AB181" s="40">
        <v>0.06</v>
      </c>
      <c r="AC181" s="40">
        <v>3.54</v>
      </c>
      <c r="AD181" s="40"/>
      <c r="AE181" s="13">
        <v>2.0499999999999998</v>
      </c>
      <c r="AF181" s="13">
        <v>2.21</v>
      </c>
      <c r="AG181" s="13">
        <v>4.0199999999999996</v>
      </c>
      <c r="AH181" s="40">
        <v>0.12</v>
      </c>
      <c r="AI181" s="13">
        <v>4.37</v>
      </c>
      <c r="AJ181" s="13">
        <v>100.00000000000001</v>
      </c>
      <c r="AL181" s="13">
        <v>1.1737666417009802</v>
      </c>
      <c r="AM181" s="40">
        <v>0.10299999999999999</v>
      </c>
      <c r="AN181" s="14">
        <v>1.2703993230776962</v>
      </c>
      <c r="AO181" s="14">
        <v>1.2703993230776962</v>
      </c>
      <c r="AP181" s="14"/>
      <c r="AQ181" s="13">
        <v>7.6952572483024548</v>
      </c>
      <c r="AR181" s="40">
        <v>-0.01</v>
      </c>
      <c r="AS181" s="40">
        <v>0.53887261458700519</v>
      </c>
      <c r="AT181" s="40">
        <v>0.14099999999999999</v>
      </c>
      <c r="AW181" s="42">
        <f>(12900/((LN(497700/S181))+(0.85*(AN181-1))+3.8))-273</f>
        <v>906.91573870225056</v>
      </c>
      <c r="AX181" s="42">
        <f>(12900/((LN(497700/S181))+(0.85*(AO181-1))+3.8))-273</f>
        <v>906.91573870225056</v>
      </c>
      <c r="AY181" s="42">
        <f>(10108/((LN(497700/S181))+(1.16*(AN181-1))+1.48))-273</f>
        <v>889.26552754567456</v>
      </c>
      <c r="AZ181" s="42">
        <f>(10108/((LN(497700/S181))+(1.16*(AO181-1))+1.48))-273</f>
        <v>889.26552754567456</v>
      </c>
      <c r="BA181" s="42">
        <f>((LN(S181))-4.29+(1.35*(LN(AQ181))))/0.0056</f>
        <v>835.61138656992773</v>
      </c>
      <c r="BB181" s="42">
        <f>(4338.8/((4.322*AR181)+6.456-LOG(S181)))-273</f>
        <v>895.2880936466106</v>
      </c>
      <c r="BC181" s="42">
        <f>((LN(S181))-3.313+(1.35*(LN(AQ181))))/0.0065</f>
        <v>870.2190407371686</v>
      </c>
      <c r="BD181" s="42">
        <f>(12288/(18.99-(1.069*(LN(AQ181)))-(LN(S181))))-273</f>
        <v>886.90336243641264</v>
      </c>
      <c r="BE181" s="42">
        <f>(11113/(14.297+(0.964*AN181)-(LN(S181))))-273</f>
        <v>921.04019769843126</v>
      </c>
      <c r="BF181" s="42">
        <f>(11113/(14.297+(0.964*AO181)-(LN(S181))))-273</f>
        <v>921.04019769843126</v>
      </c>
      <c r="BG181" s="42">
        <f>(5790/(0.96-(1.28*J181)+(12.39*AS181)+(0.83*AT181)+(2.06*J181*AS181)-LOG(S181)))-273</f>
        <v>904.12743581189193</v>
      </c>
      <c r="BI181" s="42">
        <f t="shared" si="31"/>
        <v>43.084261297749435</v>
      </c>
      <c r="BJ181" s="42">
        <f t="shared" si="31"/>
        <v>43.084261297749435</v>
      </c>
      <c r="BK181" s="42">
        <f t="shared" si="31"/>
        <v>60.734472454325442</v>
      </c>
      <c r="BL181" s="42">
        <f t="shared" si="30"/>
        <v>60.734472454325442</v>
      </c>
      <c r="BM181" s="42">
        <f t="shared" si="30"/>
        <v>114.38861343007227</v>
      </c>
      <c r="BN181" s="42">
        <f t="shared" si="30"/>
        <v>54.711906353389395</v>
      </c>
      <c r="BO181" s="42">
        <f t="shared" si="30"/>
        <v>79.780959262831402</v>
      </c>
      <c r="BP181" s="42">
        <f t="shared" si="21"/>
        <v>63.096637563587365</v>
      </c>
      <c r="BQ181" s="42">
        <f t="shared" si="20"/>
        <v>28.959802301568743</v>
      </c>
      <c r="BR181" s="42">
        <f t="shared" si="20"/>
        <v>28.959802301568743</v>
      </c>
      <c r="BS181" s="42">
        <f t="shared" si="20"/>
        <v>45.872564188108072</v>
      </c>
      <c r="BU181" s="42">
        <f t="shared" si="28"/>
        <v>-2.7883028903586364</v>
      </c>
      <c r="CC181" s="119"/>
      <c r="CD181" s="118">
        <f t="shared" si="29"/>
        <v>0</v>
      </c>
    </row>
    <row r="182" spans="1:82" s="1" customFormat="1">
      <c r="A182" s="38" t="s">
        <v>208</v>
      </c>
      <c r="B182" s="38" t="s">
        <v>378</v>
      </c>
      <c r="C182" s="38" t="s">
        <v>210</v>
      </c>
      <c r="D182" s="38">
        <v>48</v>
      </c>
      <c r="E182" s="38">
        <v>900</v>
      </c>
      <c r="F182" s="38">
        <v>1</v>
      </c>
      <c r="G182" s="38">
        <f t="shared" si="23"/>
        <v>1173</v>
      </c>
      <c r="H182" s="75">
        <f t="shared" si="24"/>
        <v>8.5251491901108269E-4</v>
      </c>
      <c r="I182" s="75">
        <f t="shared" si="25"/>
        <v>1.2345679012345679E-6</v>
      </c>
      <c r="J182" s="76">
        <v>0.8</v>
      </c>
      <c r="K182" s="13">
        <v>0.1</v>
      </c>
      <c r="L182" s="40">
        <v>0.54646155462516188</v>
      </c>
      <c r="M182" s="40">
        <v>7.0000000000000001E-3</v>
      </c>
      <c r="N182" s="40">
        <v>0.16600000000000001</v>
      </c>
      <c r="O182" s="40">
        <v>2E-3</v>
      </c>
      <c r="P182" s="39">
        <v>-11.96</v>
      </c>
      <c r="Q182" s="77">
        <v>0.81</v>
      </c>
      <c r="R182" s="13">
        <v>0</v>
      </c>
      <c r="S182" s="78">
        <v>290</v>
      </c>
      <c r="T182" s="78">
        <v>20</v>
      </c>
      <c r="U182" s="13">
        <f t="shared" si="26"/>
        <v>2.4623979978989561</v>
      </c>
      <c r="V182" s="40">
        <f t="shared" si="27"/>
        <v>2.993103448275862E-2</v>
      </c>
      <c r="X182" s="13">
        <v>64.569999999999993</v>
      </c>
      <c r="Y182" s="40">
        <v>0.49</v>
      </c>
      <c r="Z182" s="13">
        <v>14.52</v>
      </c>
      <c r="AA182" s="13">
        <v>1.6</v>
      </c>
      <c r="AB182" s="40">
        <v>0.08</v>
      </c>
      <c r="AC182" s="40">
        <v>3.96</v>
      </c>
      <c r="AD182" s="40"/>
      <c r="AE182" s="13">
        <v>3.65</v>
      </c>
      <c r="AF182" s="13">
        <v>2.85</v>
      </c>
      <c r="AG182" s="13">
        <v>2.92</v>
      </c>
      <c r="AH182" s="40">
        <v>0.13</v>
      </c>
      <c r="AI182" s="13">
        <v>5.23</v>
      </c>
      <c r="AJ182" s="13">
        <v>99.999999999999972</v>
      </c>
      <c r="AL182" s="13">
        <v>1.0023634494969709</v>
      </c>
      <c r="AM182" s="40">
        <v>0.123</v>
      </c>
      <c r="AN182" s="14">
        <v>1.5618642630811053</v>
      </c>
      <c r="AO182" s="14">
        <v>1.5618642630811053</v>
      </c>
      <c r="AP182" s="14"/>
      <c r="AQ182" s="13">
        <v>6.3400415133839365</v>
      </c>
      <c r="AR182" s="40">
        <v>8.9999999999999993E-3</v>
      </c>
      <c r="AS182" s="40">
        <v>0.54646155462516188</v>
      </c>
      <c r="AT182" s="40">
        <v>0.16600000000000001</v>
      </c>
      <c r="AW182" s="42">
        <f>(12900/((LN(497700/S182))+(0.85*(AN182-1))+3.8))-273</f>
        <v>827.1703889287644</v>
      </c>
      <c r="AX182" s="42">
        <f>(12900/((LN(497700/S182))+(0.85*(AO182-1))+3.8))-273</f>
        <v>827.1703889287644</v>
      </c>
      <c r="AY182" s="42">
        <f>(10108/((LN(497700/S182))+(1.16*(AN182-1))+1.48))-273</f>
        <v>782.15509168852941</v>
      </c>
      <c r="AZ182" s="42">
        <f>(10108/((LN(497700/S182))+(1.16*(AO182-1))+1.48))-273</f>
        <v>782.15509168852941</v>
      </c>
      <c r="BA182" s="42">
        <f>((LN(S182))-4.29+(1.35*(LN(AQ182))))/0.0056</f>
        <v>691.63858927831996</v>
      </c>
      <c r="BB182" s="42">
        <f>(4338.8/((4.322*AR182)+6.456-LOG(S182)))-273</f>
        <v>802.9578419688446</v>
      </c>
      <c r="BC182" s="42">
        <f>((LN(S182))-3.313+(1.35*(LN(AQ182))))/0.0065</f>
        <v>746.18093845516796</v>
      </c>
      <c r="BD182" s="42">
        <f>(12288/(18.99-(1.069*(LN(AQ182)))-(LN(S182))))-273</f>
        <v>810.04407236222255</v>
      </c>
      <c r="BE182" s="42">
        <f>(11113/(14.297+(0.964*AN182)-(LN(S182))))-273</f>
        <v>823.74009237429163</v>
      </c>
      <c r="BF182" s="42">
        <f>(11113/(14.297+(0.964*AO182)-(LN(S182))))-273</f>
        <v>823.74009237429163</v>
      </c>
      <c r="BG182" s="42">
        <f>(5790/(0.96-(1.28*J182)+(12.39*AS182)+(0.83*AT182)+(2.06*J182*AS182)-LOG(S182)))-273</f>
        <v>823.04925609422776</v>
      </c>
      <c r="BI182" s="42">
        <f t="shared" si="31"/>
        <v>72.829611071235604</v>
      </c>
      <c r="BJ182" s="42">
        <f t="shared" si="31"/>
        <v>72.829611071235604</v>
      </c>
      <c r="BK182" s="42">
        <f t="shared" si="31"/>
        <v>117.84490831147059</v>
      </c>
      <c r="BL182" s="42">
        <f t="shared" si="30"/>
        <v>117.84490831147059</v>
      </c>
      <c r="BM182" s="42">
        <f t="shared" si="30"/>
        <v>208.36141072168004</v>
      </c>
      <c r="BN182" s="42">
        <f t="shared" si="30"/>
        <v>97.042158031155395</v>
      </c>
      <c r="BO182" s="42">
        <f t="shared" si="30"/>
        <v>153.81906154483204</v>
      </c>
      <c r="BP182" s="42">
        <f t="shared" si="21"/>
        <v>89.955927637777449</v>
      </c>
      <c r="BQ182" s="42">
        <f t="shared" si="20"/>
        <v>76.259907625708365</v>
      </c>
      <c r="BR182" s="42">
        <f t="shared" si="20"/>
        <v>76.259907625708365</v>
      </c>
      <c r="BS182" s="42">
        <f t="shared" si="20"/>
        <v>76.950743905772242</v>
      </c>
      <c r="BU182" s="42">
        <f t="shared" si="28"/>
        <v>-4.1211328345366383</v>
      </c>
      <c r="CC182" s="119"/>
      <c r="CD182" s="118">
        <f t="shared" si="29"/>
        <v>0</v>
      </c>
    </row>
    <row r="183" spans="1:82" s="1" customFormat="1">
      <c r="A183" s="38" t="s">
        <v>208</v>
      </c>
      <c r="B183" s="38" t="s">
        <v>379</v>
      </c>
      <c r="C183" s="38" t="s">
        <v>210</v>
      </c>
      <c r="D183" s="38">
        <v>48</v>
      </c>
      <c r="E183" s="38">
        <v>900</v>
      </c>
      <c r="F183" s="38">
        <v>1</v>
      </c>
      <c r="G183" s="38">
        <f t="shared" si="23"/>
        <v>1173</v>
      </c>
      <c r="H183" s="75">
        <f t="shared" si="24"/>
        <v>8.5251491901108269E-4</v>
      </c>
      <c r="I183" s="75">
        <f t="shared" si="25"/>
        <v>1.2345679012345679E-6</v>
      </c>
      <c r="J183" s="76">
        <v>0.8</v>
      </c>
      <c r="K183" s="13">
        <v>0.1</v>
      </c>
      <c r="L183" s="40">
        <v>0.54035384491214589</v>
      </c>
      <c r="M183" s="40">
        <v>6.0000000000000001E-3</v>
      </c>
      <c r="N183" s="40">
        <v>0.16300000000000001</v>
      </c>
      <c r="O183" s="40">
        <v>1E-3</v>
      </c>
      <c r="P183" s="39">
        <v>-11.96</v>
      </c>
      <c r="Q183" s="77">
        <v>0.81</v>
      </c>
      <c r="R183" s="13">
        <v>0</v>
      </c>
      <c r="S183" s="78">
        <v>520</v>
      </c>
      <c r="T183" s="78">
        <v>70</v>
      </c>
      <c r="U183" s="13">
        <f t="shared" si="26"/>
        <v>2.716003343634799</v>
      </c>
      <c r="V183" s="40">
        <f t="shared" si="27"/>
        <v>5.8423076923076918E-2</v>
      </c>
      <c r="X183" s="13">
        <v>67.34</v>
      </c>
      <c r="Y183" s="40">
        <v>0.44</v>
      </c>
      <c r="Z183" s="13">
        <v>13.21</v>
      </c>
      <c r="AA183" s="13">
        <v>1.57</v>
      </c>
      <c r="AB183" s="40">
        <v>7.0000000000000007E-2</v>
      </c>
      <c r="AC183" s="40">
        <v>3.28</v>
      </c>
      <c r="AD183" s="40"/>
      <c r="AE183" s="13">
        <v>2.4300000000000002</v>
      </c>
      <c r="AF183" s="13">
        <v>2.54</v>
      </c>
      <c r="AG183" s="13">
        <v>3.84</v>
      </c>
      <c r="AH183" s="40">
        <v>0.12</v>
      </c>
      <c r="AI183" s="13">
        <v>5.16</v>
      </c>
      <c r="AJ183" s="13">
        <v>100.00000000000001</v>
      </c>
      <c r="AL183" s="13">
        <v>1.0358028342128356</v>
      </c>
      <c r="AM183" s="40">
        <v>9.8000000000000004E-2</v>
      </c>
      <c r="AN183" s="14">
        <v>1.4467397480277919</v>
      </c>
      <c r="AO183" s="14">
        <v>1.4467397480277919</v>
      </c>
      <c r="AP183" s="14"/>
      <c r="AQ183" s="13">
        <v>7.1984813602553137</v>
      </c>
      <c r="AR183" s="40">
        <v>-5.0000000000000001E-3</v>
      </c>
      <c r="AS183" s="40">
        <v>0.54035384491214589</v>
      </c>
      <c r="AT183" s="40">
        <v>0.16300000000000001</v>
      </c>
      <c r="AW183" s="42">
        <f>(12900/((LN(497700/S183))+(0.85*(AN183-1))+3.8))-273</f>
        <v>895.09178129385486</v>
      </c>
      <c r="AX183" s="42">
        <f>(12900/((LN(497700/S183))+(0.85*(AO183-1))+3.8))-273</f>
        <v>895.09178129385486</v>
      </c>
      <c r="AY183" s="42">
        <f>(10108/((LN(497700/S183))+(1.16*(AN183-1))+1.48))-273</f>
        <v>867.58203202379491</v>
      </c>
      <c r="AZ183" s="42">
        <f>(10108/((LN(497700/S183))+(1.16*(AO183-1))+1.48))-273</f>
        <v>867.58203202379491</v>
      </c>
      <c r="BA183" s="42">
        <f>((LN(S183))-4.29+(1.35*(LN(AQ183))))/0.0056</f>
        <v>826.5273967355929</v>
      </c>
      <c r="BB183" s="42">
        <f>(4338.8/((4.322*AR183)+6.456-LOG(S183)))-273</f>
        <v>893.8501425403847</v>
      </c>
      <c r="BC183" s="42">
        <f>((LN(S183))-3.313+(1.35*(LN(AQ183))))/0.0065</f>
        <v>862.39283411066458</v>
      </c>
      <c r="BD183" s="42">
        <f>(12288/(18.99-(1.069*(LN(AQ183)))-(LN(S183))))-273</f>
        <v>883.3974828080452</v>
      </c>
      <c r="BE183" s="42">
        <f>(11113/(14.297+(0.964*AN183)-(LN(S183))))-273</f>
        <v>904.49546190581987</v>
      </c>
      <c r="BF183" s="42">
        <f>(11113/(14.297+(0.964*AO183)-(LN(S183))))-273</f>
        <v>904.49546190581987</v>
      </c>
      <c r="BG183" s="42">
        <f>(5790/(0.96-(1.28*J183)+(12.39*AS183)+(0.83*AT183)+(2.06*J183*AS183)-LOG(S183)))-273</f>
        <v>898.88118310538334</v>
      </c>
      <c r="BI183" s="42">
        <f t="shared" si="31"/>
        <v>4.908218706145135</v>
      </c>
      <c r="BJ183" s="42">
        <f t="shared" si="31"/>
        <v>4.908218706145135</v>
      </c>
      <c r="BK183" s="42">
        <f t="shared" si="31"/>
        <v>32.417967976205091</v>
      </c>
      <c r="BL183" s="42">
        <f t="shared" si="30"/>
        <v>32.417967976205091</v>
      </c>
      <c r="BM183" s="42">
        <f t="shared" si="30"/>
        <v>73.472603264407098</v>
      </c>
      <c r="BN183" s="42">
        <f t="shared" si="30"/>
        <v>6.1498574596153048</v>
      </c>
      <c r="BO183" s="42">
        <f t="shared" si="30"/>
        <v>37.60716588933542</v>
      </c>
      <c r="BP183" s="42">
        <f t="shared" si="21"/>
        <v>16.602517191954803</v>
      </c>
      <c r="BQ183" s="42">
        <f t="shared" si="20"/>
        <v>-4.4954619058198659</v>
      </c>
      <c r="BR183" s="42">
        <f t="shared" si="20"/>
        <v>-4.4954619058198659</v>
      </c>
      <c r="BS183" s="42">
        <f t="shared" si="20"/>
        <v>1.118816894616657</v>
      </c>
      <c r="BU183" s="42">
        <f t="shared" si="28"/>
        <v>3.789401811528478</v>
      </c>
      <c r="CC183" s="119"/>
      <c r="CD183" s="118">
        <f t="shared" si="29"/>
        <v>0</v>
      </c>
    </row>
    <row r="184" spans="1:82" s="1" customFormat="1">
      <c r="A184" s="38" t="s">
        <v>208</v>
      </c>
      <c r="B184" s="38" t="s">
        <v>380</v>
      </c>
      <c r="C184" s="38" t="s">
        <v>210</v>
      </c>
      <c r="D184" s="38">
        <v>48</v>
      </c>
      <c r="E184" s="38">
        <v>900</v>
      </c>
      <c r="F184" s="38">
        <v>1</v>
      </c>
      <c r="G184" s="38">
        <f t="shared" si="23"/>
        <v>1173</v>
      </c>
      <c r="H184" s="75">
        <f t="shared" si="24"/>
        <v>8.5251491901108269E-4</v>
      </c>
      <c r="I184" s="75">
        <f t="shared" si="25"/>
        <v>1.2345679012345679E-6</v>
      </c>
      <c r="J184" s="76">
        <v>1</v>
      </c>
      <c r="K184" s="13">
        <v>0.1</v>
      </c>
      <c r="L184" s="40">
        <v>0.57690496752863518</v>
      </c>
      <c r="M184" s="40">
        <v>1.4999999999999999E-2</v>
      </c>
      <c r="N184" s="40">
        <v>0</v>
      </c>
      <c r="O184" s="40">
        <v>0</v>
      </c>
      <c r="P184" s="83">
        <v>2</v>
      </c>
      <c r="Q184" s="77"/>
      <c r="R184" s="13">
        <v>0</v>
      </c>
      <c r="S184" s="78">
        <v>900</v>
      </c>
      <c r="T184" s="78">
        <v>140</v>
      </c>
      <c r="U184" s="13">
        <f t="shared" si="26"/>
        <v>2.9542425094393248</v>
      </c>
      <c r="V184" s="40">
        <f t="shared" si="27"/>
        <v>6.7511111111111105E-2</v>
      </c>
      <c r="X184" s="13">
        <v>57.393123795430725</v>
      </c>
      <c r="Y184" s="40">
        <v>2.8077995307015088E-2</v>
      </c>
      <c r="Z184" s="13">
        <v>14.314322648082026</v>
      </c>
      <c r="AA184" s="13">
        <v>15.104797585935593</v>
      </c>
      <c r="AB184" s="13"/>
      <c r="AC184" s="40">
        <v>5.5950259467547149E-2</v>
      </c>
      <c r="AD184" s="13"/>
      <c r="AE184" s="13">
        <v>12.80685850629051</v>
      </c>
      <c r="AF184" s="13">
        <v>0.19026456182324364</v>
      </c>
      <c r="AG184" s="13">
        <v>7.9133371271509712E-2</v>
      </c>
      <c r="AH184" s="40">
        <v>2.7471276391834418E-2</v>
      </c>
      <c r="AI184" s="13">
        <v>0</v>
      </c>
      <c r="AJ184" s="13">
        <v>100</v>
      </c>
      <c r="AL184" s="13">
        <v>0.60437757698096006</v>
      </c>
      <c r="AM184" s="40">
        <v>0.71599999999999997</v>
      </c>
      <c r="AN184" s="14">
        <v>3.2018855979192868</v>
      </c>
      <c r="AO184" s="14">
        <v>3.2018855979192868</v>
      </c>
      <c r="AP184" s="14"/>
      <c r="AQ184" s="13">
        <v>2.2643966382773222</v>
      </c>
      <c r="AR184" s="40">
        <v>0.159</v>
      </c>
      <c r="AS184" s="40">
        <v>0.57690496752863518</v>
      </c>
      <c r="AT184" s="40">
        <v>0</v>
      </c>
      <c r="AW184" s="42">
        <f>(12900/((LN(497700/S184))+(0.85*(AN184-1))+3.8))-273</f>
        <v>803.16936924593961</v>
      </c>
      <c r="AX184" s="42">
        <f>(12900/((LN(497700/S184))+(0.85*(AO184-1))+3.8))-273</f>
        <v>803.16936924593961</v>
      </c>
      <c r="AY184" s="42">
        <f>(10108/((LN(497700/S184))+(1.16*(AN184-1))+1.48))-273</f>
        <v>703.66126499075619</v>
      </c>
      <c r="AZ184" s="42">
        <f>(10108/((LN(497700/S184))+(1.16*(AO184-1))+1.48))-273</f>
        <v>703.66126499075619</v>
      </c>
      <c r="BA184" s="42">
        <f>((LN(S184))-4.29+(1.35*(LN(AQ184))))/0.0056</f>
        <v>645.67161078743493</v>
      </c>
      <c r="BB184" s="42">
        <f>(4338.8/((4.322*AR184)+6.456-LOG(S184)))-273</f>
        <v>762.77133005518499</v>
      </c>
      <c r="BC184" s="42">
        <f>((LN(S184))-3.313+(1.35*(LN(AQ184))))/0.0065</f>
        <v>706.57861852455937</v>
      </c>
      <c r="BD184" s="42">
        <f>(12288/(18.99-(1.069*(LN(AQ184)))-(LN(S184))))-273</f>
        <v>813.09738034257293</v>
      </c>
      <c r="BE184" s="42">
        <f>(11113/(14.297+(0.964*AN184)-(LN(S184))))-273</f>
        <v>777.25667158594729</v>
      </c>
      <c r="BF184" s="42">
        <f>(11113/(14.297+(0.964*AO184)-(LN(S184))))-273</f>
        <v>777.25667158594729</v>
      </c>
      <c r="BG184" s="42">
        <f>(5790/(0.96-(1.28*J184)+(12.39*AS184)+(0.83*AT184)+(2.06*J184*AS184)-LOG(S184)))-273</f>
        <v>870.80892930155574</v>
      </c>
      <c r="BI184" s="42">
        <f t="shared" si="31"/>
        <v>96.830630754060394</v>
      </c>
      <c r="BJ184" s="42">
        <f t="shared" si="31"/>
        <v>96.830630754060394</v>
      </c>
      <c r="BK184" s="42">
        <f t="shared" si="31"/>
        <v>196.33873500924381</v>
      </c>
      <c r="BL184" s="42">
        <f t="shared" si="30"/>
        <v>196.33873500924381</v>
      </c>
      <c r="BM184" s="42">
        <f t="shared" si="30"/>
        <v>254.32838921256507</v>
      </c>
      <c r="BN184" s="42">
        <f t="shared" si="30"/>
        <v>137.22866994481501</v>
      </c>
      <c r="BO184" s="42">
        <f t="shared" si="30"/>
        <v>193.42138147544063</v>
      </c>
      <c r="BP184" s="42">
        <f t="shared" si="21"/>
        <v>86.902619657427067</v>
      </c>
      <c r="BQ184" s="42">
        <f t="shared" si="21"/>
        <v>122.74332841405271</v>
      </c>
      <c r="BR184" s="42">
        <f t="shared" si="21"/>
        <v>122.74332841405271</v>
      </c>
      <c r="BS184" s="42">
        <f t="shared" si="21"/>
        <v>29.191070698444264</v>
      </c>
      <c r="BU184" s="42">
        <f t="shared" si="28"/>
        <v>67.63956005561613</v>
      </c>
      <c r="CC184" s="119"/>
      <c r="CD184" s="118">
        <f t="shared" si="29"/>
        <v>0</v>
      </c>
    </row>
    <row r="185" spans="1:82" s="1" customFormat="1">
      <c r="A185" s="38" t="s">
        <v>208</v>
      </c>
      <c r="B185" s="38" t="s">
        <v>381</v>
      </c>
      <c r="C185" s="38" t="s">
        <v>210</v>
      </c>
      <c r="D185" s="38">
        <v>48</v>
      </c>
      <c r="E185" s="38">
        <v>900</v>
      </c>
      <c r="F185" s="38">
        <v>1</v>
      </c>
      <c r="G185" s="38">
        <f t="shared" si="23"/>
        <v>1173</v>
      </c>
      <c r="H185" s="75">
        <f t="shared" si="24"/>
        <v>8.5251491901108269E-4</v>
      </c>
      <c r="I185" s="75">
        <f t="shared" si="25"/>
        <v>1.2345679012345679E-6</v>
      </c>
      <c r="J185" s="76">
        <v>1</v>
      </c>
      <c r="K185" s="13">
        <v>0.1</v>
      </c>
      <c r="L185" s="40">
        <v>0.55938981863990822</v>
      </c>
      <c r="M185" s="40">
        <v>1.2999999999999999E-2</v>
      </c>
      <c r="N185" s="40">
        <v>4.61505432444042E-2</v>
      </c>
      <c r="O185" s="40">
        <v>1E-3</v>
      </c>
      <c r="P185" s="83">
        <v>2</v>
      </c>
      <c r="Q185" s="77"/>
      <c r="R185" s="13">
        <v>0</v>
      </c>
      <c r="S185" s="78">
        <v>670</v>
      </c>
      <c r="T185" s="78">
        <v>200</v>
      </c>
      <c r="U185" s="13">
        <f t="shared" si="26"/>
        <v>2.8260748027008264</v>
      </c>
      <c r="V185" s="40">
        <f t="shared" si="27"/>
        <v>0.12955223880597014</v>
      </c>
      <c r="X185" s="13">
        <v>61.361322532618004</v>
      </c>
      <c r="Y185" s="40">
        <v>2.7237228817961937E-2</v>
      </c>
      <c r="Z185" s="13">
        <v>15.388566819943883</v>
      </c>
      <c r="AA185" s="13">
        <v>11.956072369291793</v>
      </c>
      <c r="AB185" s="13"/>
      <c r="AC185" s="40">
        <v>7.9217700236821564E-2</v>
      </c>
      <c r="AD185" s="13"/>
      <c r="AE185" s="13">
        <v>8.5408107541876745</v>
      </c>
      <c r="AF185" s="13">
        <v>0.75051796308260843</v>
      </c>
      <c r="AG185" s="13">
        <v>0.42574573635500534</v>
      </c>
      <c r="AH185" s="40">
        <v>4.3257336643600985E-2</v>
      </c>
      <c r="AI185" s="13">
        <v>1.4272515588226526</v>
      </c>
      <c r="AJ185" s="13">
        <v>100.00000000000001</v>
      </c>
      <c r="AL185" s="13">
        <v>0.89340483344844157</v>
      </c>
      <c r="AM185" s="40">
        <v>0.47499999999999998</v>
      </c>
      <c r="AN185" s="14">
        <v>1.980904960367488</v>
      </c>
      <c r="AO185" s="14">
        <v>1.980904960367488</v>
      </c>
      <c r="AP185" s="14"/>
      <c r="AQ185" s="13">
        <v>3.1585468296793686</v>
      </c>
      <c r="AR185" s="40">
        <v>0.124</v>
      </c>
      <c r="AS185" s="40">
        <v>0.55938981863990822</v>
      </c>
      <c r="AT185" s="40">
        <v>4.61505432444042E-2</v>
      </c>
      <c r="AW185" s="42">
        <f>(12900/((LN(497700/S185))+(0.85*(AN185-1))+3.8))-273</f>
        <v>874.25362520130807</v>
      </c>
      <c r="AX185" s="42">
        <f>(12900/((LN(497700/S185))+(0.85*(AO185-1))+3.8))-273</f>
        <v>874.25362520130807</v>
      </c>
      <c r="AY185" s="42">
        <f>(10108/((LN(497700/S185))+(1.16*(AN185-1))+1.48))-273</f>
        <v>822.32338880114298</v>
      </c>
      <c r="AZ185" s="42">
        <f>(10108/((LN(497700/S185))+(1.16*(AO185-1))+1.48))-273</f>
        <v>822.32338880114298</v>
      </c>
      <c r="BA185" s="42">
        <f>((LN(S185))-4.29+(1.35*(LN(AQ185))))/0.0056</f>
        <v>673.20160543207555</v>
      </c>
      <c r="BB185" s="42">
        <f>(4338.8/((4.322*AR185)+6.456-LOG(S185)))-273</f>
        <v>768.51533779753709</v>
      </c>
      <c r="BC185" s="42">
        <f>((LN(S185))-3.313+(1.35*(LN(AQ185))))/0.0065</f>
        <v>730.29676775686517</v>
      </c>
      <c r="BD185" s="42">
        <f>(12288/(18.99-(1.069*(LN(AQ185)))-(LN(S185))))-273</f>
        <v>818.95097171924567</v>
      </c>
      <c r="BE185" s="42">
        <f>(11113/(14.297+(0.964*AN185)-(LN(S185))))-273</f>
        <v>872.7510534274536</v>
      </c>
      <c r="BF185" s="42">
        <f>(11113/(14.297+(0.964*AO185)-(LN(S185))))-273</f>
        <v>872.7510534274536</v>
      </c>
      <c r="BG185" s="42">
        <f>(5790/(0.96-(1.28*J185)+(12.39*AS185)+(0.83*AT185)+(2.06*J185*AS185)-LOG(S185)))-273</f>
        <v>890.72248252609211</v>
      </c>
      <c r="BI185" s="42">
        <f t="shared" si="31"/>
        <v>25.746374798691932</v>
      </c>
      <c r="BJ185" s="42">
        <f t="shared" si="31"/>
        <v>25.746374798691932</v>
      </c>
      <c r="BK185" s="42">
        <f t="shared" si="31"/>
        <v>77.676611198857017</v>
      </c>
      <c r="BL185" s="42">
        <f t="shared" si="30"/>
        <v>77.676611198857017</v>
      </c>
      <c r="BM185" s="42">
        <f t="shared" si="30"/>
        <v>226.79839456792445</v>
      </c>
      <c r="BN185" s="42">
        <f t="shared" si="30"/>
        <v>131.48466220246291</v>
      </c>
      <c r="BO185" s="42">
        <f t="shared" si="30"/>
        <v>169.70323224313483</v>
      </c>
      <c r="BP185" s="42">
        <f t="shared" si="30"/>
        <v>81.049028280754328</v>
      </c>
      <c r="BQ185" s="42">
        <f t="shared" si="30"/>
        <v>27.248946572546402</v>
      </c>
      <c r="BR185" s="42">
        <f t="shared" si="30"/>
        <v>27.248946572546402</v>
      </c>
      <c r="BS185" s="42">
        <f t="shared" si="30"/>
        <v>9.2775174739078921</v>
      </c>
      <c r="BU185" s="42">
        <f t="shared" si="28"/>
        <v>16.46885732478404</v>
      </c>
      <c r="CC185" s="119"/>
      <c r="CD185" s="118">
        <f t="shared" si="29"/>
        <v>0</v>
      </c>
    </row>
    <row r="186" spans="1:82" s="1" customFormat="1">
      <c r="A186" s="38" t="s">
        <v>208</v>
      </c>
      <c r="B186" s="38" t="s">
        <v>382</v>
      </c>
      <c r="C186" s="38" t="s">
        <v>210</v>
      </c>
      <c r="D186" s="38">
        <v>48</v>
      </c>
      <c r="E186" s="38">
        <v>900</v>
      </c>
      <c r="F186" s="38">
        <v>1</v>
      </c>
      <c r="G186" s="38">
        <f t="shared" si="23"/>
        <v>1173</v>
      </c>
      <c r="H186" s="75">
        <f t="shared" si="24"/>
        <v>8.5251491901108269E-4</v>
      </c>
      <c r="I186" s="75">
        <f t="shared" si="25"/>
        <v>1.2345679012345679E-6</v>
      </c>
      <c r="J186" s="76">
        <v>1</v>
      </c>
      <c r="K186" s="13">
        <v>0.1</v>
      </c>
      <c r="L186" s="40">
        <v>0.55104882391361509</v>
      </c>
      <c r="M186" s="40">
        <v>1.2E-2</v>
      </c>
      <c r="N186" s="40">
        <v>0.11600000000000001</v>
      </c>
      <c r="O186" s="40">
        <v>2E-3</v>
      </c>
      <c r="P186" s="83">
        <v>2</v>
      </c>
      <c r="Q186" s="77"/>
      <c r="R186" s="13">
        <v>0</v>
      </c>
      <c r="S186" s="78">
        <v>590</v>
      </c>
      <c r="T186" s="78">
        <v>239.9628166206677</v>
      </c>
      <c r="U186" s="13">
        <f t="shared" si="26"/>
        <v>2.7708520116421442</v>
      </c>
      <c r="V186" s="40">
        <f t="shared" si="27"/>
        <v>0.17651502103960978</v>
      </c>
      <c r="X186" s="13">
        <v>65.492263478121302</v>
      </c>
      <c r="Y186" s="40">
        <v>2.8807681859191706E-2</v>
      </c>
      <c r="Z186" s="13">
        <v>12.156477298402455</v>
      </c>
      <c r="AA186" s="13">
        <v>7.2351487535182795</v>
      </c>
      <c r="AB186" s="13"/>
      <c r="AC186" s="40">
        <v>5.0915577189709155E-2</v>
      </c>
      <c r="AD186" s="13"/>
      <c r="AE186" s="13">
        <v>7.1458413911841649</v>
      </c>
      <c r="AF186" s="13">
        <v>1.9512350256688198</v>
      </c>
      <c r="AG186" s="13">
        <v>2.2120372834769548</v>
      </c>
      <c r="AH186" s="40">
        <v>2.3678888594026375E-2</v>
      </c>
      <c r="AI186" s="13">
        <v>3.7035946219851095</v>
      </c>
      <c r="AJ186" s="13">
        <v>100</v>
      </c>
      <c r="AL186" s="13">
        <v>0.65367572354726178</v>
      </c>
      <c r="AM186" s="40">
        <v>0.441</v>
      </c>
      <c r="AN186" s="13">
        <v>2.42</v>
      </c>
      <c r="AO186" s="14">
        <v>2.4515191571825157</v>
      </c>
      <c r="AP186" s="14"/>
      <c r="AQ186" s="13">
        <v>3.9923474010625446</v>
      </c>
      <c r="AR186" s="40">
        <v>9.6000000000000002E-2</v>
      </c>
      <c r="AS186" s="40">
        <v>0.55104882391361509</v>
      </c>
      <c r="AT186" s="40">
        <v>0.11600000000000001</v>
      </c>
      <c r="AW186" s="42">
        <f>(12900/((LN(497700/S186))+(0.85*(AN186-1))+3.8))-273</f>
        <v>825.37429954191884</v>
      </c>
      <c r="AX186" s="42">
        <f>(12900/((LN(497700/S186))+(0.85*(AO186-1))+3.8))-273</f>
        <v>822.87444365495185</v>
      </c>
      <c r="AY186" s="42">
        <f>(10108/((LN(497700/S186))+(1.16*(AN186-1))+1.48))-273</f>
        <v>751.65017303229661</v>
      </c>
      <c r="AZ186" s="42">
        <f>(10108/((LN(497700/S186))+(1.16*(AO186-1))+1.48))-273</f>
        <v>747.86651455933224</v>
      </c>
      <c r="BA186" s="42">
        <f>((LN(S186))-4.29+(1.35*(LN(AQ186))))/0.0056</f>
        <v>706.97048187836276</v>
      </c>
      <c r="BB186" s="42">
        <f>(4338.8/((4.322*AR186)+6.456-LOG(S186)))-273</f>
        <v>785.22841917436517</v>
      </c>
      <c r="BC186" s="42">
        <f>((LN(S186))-3.313+(1.35*(LN(AQ186))))/0.0065</f>
        <v>759.38995361828177</v>
      </c>
      <c r="BD186" s="42">
        <f>(12288/(18.99-(1.069*(LN(AQ186)))-(LN(S186))))-273</f>
        <v>831.04551660356151</v>
      </c>
      <c r="BE186" s="42">
        <f>(11113/(14.297+(0.964*AN186)-(LN(S186))))-273</f>
        <v>811.22077693130723</v>
      </c>
      <c r="BF186" s="42">
        <f>(11113/(14.297+(0.964*AO186)-(LN(S186))))-273</f>
        <v>808.01620337504937</v>
      </c>
      <c r="BG186" s="42">
        <f>(5790/(0.96-(1.28*J186)+(12.39*AS186)+(0.83*AT186)+(2.06*J186*AS186)-LOG(S186)))-273</f>
        <v>892.43935042516864</v>
      </c>
      <c r="BI186" s="42">
        <f t="shared" si="31"/>
        <v>74.625700458081155</v>
      </c>
      <c r="BJ186" s="42">
        <f t="shared" si="31"/>
        <v>77.125556345048153</v>
      </c>
      <c r="BK186" s="42">
        <f t="shared" si="31"/>
        <v>148.34982696770339</v>
      </c>
      <c r="BL186" s="42">
        <f t="shared" si="30"/>
        <v>152.13348544066776</v>
      </c>
      <c r="BM186" s="42">
        <f t="shared" si="30"/>
        <v>193.02951812163724</v>
      </c>
      <c r="BN186" s="42">
        <f t="shared" si="30"/>
        <v>114.77158082563483</v>
      </c>
      <c r="BO186" s="42">
        <f t="shared" si="30"/>
        <v>140.61004638171823</v>
      </c>
      <c r="BP186" s="42">
        <f t="shared" si="30"/>
        <v>68.954483396438491</v>
      </c>
      <c r="BQ186" s="42">
        <f t="shared" si="30"/>
        <v>88.779223068692772</v>
      </c>
      <c r="BR186" s="42">
        <f t="shared" si="30"/>
        <v>91.983796624950628</v>
      </c>
      <c r="BS186" s="42">
        <f t="shared" si="30"/>
        <v>7.5606495748313591</v>
      </c>
      <c r="BU186" s="42">
        <f t="shared" si="28"/>
        <v>69.564906770216794</v>
      </c>
      <c r="CC186" s="119"/>
      <c r="CD186" s="118">
        <f t="shared" si="29"/>
        <v>3.2045735562578557</v>
      </c>
    </row>
    <row r="187" spans="1:82" s="1" customFormat="1">
      <c r="A187" s="38" t="s">
        <v>208</v>
      </c>
      <c r="B187" s="38" t="s">
        <v>383</v>
      </c>
      <c r="C187" s="38" t="s">
        <v>210</v>
      </c>
      <c r="D187" s="38">
        <v>48</v>
      </c>
      <c r="E187" s="38">
        <v>900</v>
      </c>
      <c r="F187" s="38">
        <v>1</v>
      </c>
      <c r="G187" s="38">
        <f t="shared" si="23"/>
        <v>1173</v>
      </c>
      <c r="H187" s="75">
        <f t="shared" si="24"/>
        <v>8.5251491901108269E-4</v>
      </c>
      <c r="I187" s="75">
        <f t="shared" si="25"/>
        <v>1.2345679012345679E-6</v>
      </c>
      <c r="J187" s="76">
        <v>1</v>
      </c>
      <c r="K187" s="13">
        <v>0.1</v>
      </c>
      <c r="L187" s="40">
        <v>0.55266384339675045</v>
      </c>
      <c r="M187" s="40">
        <v>1.0999999999999999E-2</v>
      </c>
      <c r="N187" s="40">
        <v>0.19600000000000001</v>
      </c>
      <c r="O187" s="40">
        <v>3.0000000000000001E-3</v>
      </c>
      <c r="P187" s="83">
        <v>2</v>
      </c>
      <c r="Q187" s="77"/>
      <c r="R187" s="13">
        <v>0</v>
      </c>
      <c r="S187" s="81">
        <v>696</v>
      </c>
      <c r="T187" s="78">
        <v>134</v>
      </c>
      <c r="U187" s="13">
        <f t="shared" si="26"/>
        <v>2.842609239610562</v>
      </c>
      <c r="V187" s="40">
        <f t="shared" si="27"/>
        <v>8.3557471264367814E-2</v>
      </c>
      <c r="X187" s="13">
        <v>62.292339610807829</v>
      </c>
      <c r="Y187" s="40">
        <v>2.3299246289533778E-2</v>
      </c>
      <c r="Z187" s="13">
        <v>12.407012868346985</v>
      </c>
      <c r="AA187" s="13">
        <v>8.2309540844680527</v>
      </c>
      <c r="AB187" s="13"/>
      <c r="AC187" s="40">
        <v>4.7875669147526015E-2</v>
      </c>
      <c r="AD187" s="13"/>
      <c r="AE187" s="13">
        <v>6.5081382120391744</v>
      </c>
      <c r="AF187" s="13">
        <v>1.8604120582905905</v>
      </c>
      <c r="AG187" s="13">
        <v>1.8841146765948693</v>
      </c>
      <c r="AH187" s="40">
        <v>3.1407788558297921E-2</v>
      </c>
      <c r="AI187" s="13">
        <v>6.7144457854571451</v>
      </c>
      <c r="AJ187" s="13">
        <v>100.00000000000001</v>
      </c>
      <c r="AL187" s="13">
        <v>0.73270117309406357</v>
      </c>
      <c r="AM187" s="40">
        <v>0.39200000000000002</v>
      </c>
      <c r="AN187" s="13">
        <v>2.27</v>
      </c>
      <c r="AO187" s="14">
        <v>2.2403490347212545</v>
      </c>
      <c r="AP187" s="14"/>
      <c r="AQ187" s="13">
        <v>3.7788290568495499</v>
      </c>
      <c r="AR187" s="40">
        <v>7.4999999999999997E-2</v>
      </c>
      <c r="AS187" s="40">
        <v>0.55266384339675045</v>
      </c>
      <c r="AT187" s="40">
        <v>0.19600000000000001</v>
      </c>
      <c r="AW187" s="42">
        <f>(12900/((LN(497700/S187))+(0.85*(AN187-1))+3.8))-273</f>
        <v>853.45032727505372</v>
      </c>
      <c r="AX187" s="42">
        <f>(12900/((LN(497700/S187))+(0.85*(AO187-1))+3.8))-273</f>
        <v>855.93488442169496</v>
      </c>
      <c r="AY187" s="42">
        <f>(10108/((LN(497700/S187))+(1.16*(AN187-1))+1.48))-273</f>
        <v>788.1401597460947</v>
      </c>
      <c r="AZ187" s="42">
        <f>(10108/((LN(497700/S187))+(1.16*(AO187-1))+1.48))-273</f>
        <v>791.98561786862365</v>
      </c>
      <c r="BA187" s="42">
        <f>((LN(S187))-4.29+(1.35*(LN(AQ187))))/0.0056</f>
        <v>723.22478831581918</v>
      </c>
      <c r="BB187" s="42">
        <f>(4338.8/((4.322*AR187)+6.456-LOG(S187)))-273</f>
        <v>828.90605355685898</v>
      </c>
      <c r="BC187" s="42">
        <f>((LN(S187))-3.313+(1.35*(LN(AQ187))))/0.0065</f>
        <v>773.39366377978263</v>
      </c>
      <c r="BD187" s="42">
        <f>(12288/(18.99-(1.069*(LN(AQ187)))-(LN(S187))))-273</f>
        <v>841.70881968011372</v>
      </c>
      <c r="BE187" s="42">
        <f>(11113/(14.297+(0.964*AN187)-(LN(S187))))-273</f>
        <v>845.01588343665276</v>
      </c>
      <c r="BF187" s="42">
        <f>(11113/(14.297+(0.964*AO187)-(LN(S187))))-273</f>
        <v>848.2401517173605</v>
      </c>
      <c r="BG187" s="42">
        <f>(5790/(0.96-(1.28*J187)+(12.39*AS187)+(0.83*AT187)+(2.06*J187*AS187)-LOG(S187)))-273</f>
        <v>888.23676226393809</v>
      </c>
      <c r="BI187" s="42">
        <f t="shared" si="31"/>
        <v>46.549672724946277</v>
      </c>
      <c r="BJ187" s="42">
        <f t="shared" si="31"/>
        <v>44.06511557830504</v>
      </c>
      <c r="BK187" s="42">
        <f t="shared" si="31"/>
        <v>111.8598402539053</v>
      </c>
      <c r="BL187" s="42">
        <f t="shared" si="30"/>
        <v>108.01438213137635</v>
      </c>
      <c r="BM187" s="42">
        <f t="shared" si="30"/>
        <v>176.77521168418082</v>
      </c>
      <c r="BN187" s="42">
        <f t="shared" si="30"/>
        <v>71.093946443141022</v>
      </c>
      <c r="BO187" s="42">
        <f t="shared" si="30"/>
        <v>126.60633622021737</v>
      </c>
      <c r="BP187" s="42">
        <f t="shared" si="30"/>
        <v>58.29118031988628</v>
      </c>
      <c r="BQ187" s="42">
        <f t="shared" si="30"/>
        <v>54.984116563347243</v>
      </c>
      <c r="BR187" s="42">
        <f t="shared" si="30"/>
        <v>51.759848282639496</v>
      </c>
      <c r="BS187" s="42">
        <f t="shared" si="30"/>
        <v>11.76323773606191</v>
      </c>
      <c r="BU187" s="42">
        <f t="shared" si="28"/>
        <v>32.30187784224313</v>
      </c>
      <c r="CC187" s="119"/>
      <c r="CD187" s="118">
        <f t="shared" si="29"/>
        <v>3.2242682807077472</v>
      </c>
    </row>
    <row r="188" spans="1:82" s="1" customFormat="1">
      <c r="A188" s="38" t="s">
        <v>208</v>
      </c>
      <c r="B188" s="38" t="s">
        <v>384</v>
      </c>
      <c r="C188" s="38" t="s">
        <v>210</v>
      </c>
      <c r="D188" s="38">
        <v>48</v>
      </c>
      <c r="E188" s="38">
        <v>900</v>
      </c>
      <c r="F188" s="38">
        <v>1</v>
      </c>
      <c r="G188" s="38">
        <f t="shared" si="23"/>
        <v>1173</v>
      </c>
      <c r="H188" s="75">
        <f t="shared" si="24"/>
        <v>8.5251491901108269E-4</v>
      </c>
      <c r="I188" s="75">
        <f t="shared" si="25"/>
        <v>1.2345679012345679E-6</v>
      </c>
      <c r="J188" s="76">
        <v>1</v>
      </c>
      <c r="K188" s="13">
        <v>0.1</v>
      </c>
      <c r="L188" s="40">
        <v>0.54443726421811489</v>
      </c>
      <c r="M188" s="40">
        <v>1.2E-2</v>
      </c>
      <c r="N188" s="40">
        <v>0.27127601478930502</v>
      </c>
      <c r="O188" s="40">
        <v>4.0000000000000001E-3</v>
      </c>
      <c r="P188" s="83">
        <v>6</v>
      </c>
      <c r="Q188" s="77"/>
      <c r="R188" s="13">
        <v>0</v>
      </c>
      <c r="S188" s="78">
        <v>328</v>
      </c>
      <c r="T188" s="78">
        <v>80</v>
      </c>
      <c r="U188" s="13">
        <f t="shared" si="26"/>
        <v>2.5158738437116792</v>
      </c>
      <c r="V188" s="40">
        <f t="shared" si="27"/>
        <v>0.10585365853658536</v>
      </c>
      <c r="X188" s="13">
        <v>63.043421664257409</v>
      </c>
      <c r="Y188" s="40">
        <v>2.8016197256823094E-2</v>
      </c>
      <c r="Z188" s="13">
        <v>12.374963761063198</v>
      </c>
      <c r="AA188" s="13">
        <v>4.7946385849886113</v>
      </c>
      <c r="AB188" s="13"/>
      <c r="AC188" s="40">
        <v>4.5356958601224295E-2</v>
      </c>
      <c r="AD188" s="13"/>
      <c r="AE188" s="13">
        <v>5.4706100071457611</v>
      </c>
      <c r="AF188" s="13">
        <v>2.2061819273896313</v>
      </c>
      <c r="AG188" s="13">
        <v>2.2819037930857156</v>
      </c>
      <c r="AH188" s="40">
        <v>2.4827796966580735E-2</v>
      </c>
      <c r="AI188" s="13">
        <v>9.7300793092450419</v>
      </c>
      <c r="AJ188" s="13">
        <v>100</v>
      </c>
      <c r="AL188" s="13">
        <v>0.77120843186690702</v>
      </c>
      <c r="AM188" s="40">
        <v>0.23100000000000001</v>
      </c>
      <c r="AN188" s="14">
        <v>2.0137124224864795</v>
      </c>
      <c r="AO188" s="14">
        <v>2.0137124224864795</v>
      </c>
      <c r="AP188" s="14"/>
      <c r="AQ188" s="13">
        <v>5.1029734973354204</v>
      </c>
      <c r="AR188" s="40">
        <v>4.5999999999999999E-2</v>
      </c>
      <c r="AS188" s="40">
        <v>0.54443726421811489</v>
      </c>
      <c r="AT188" s="40">
        <v>0.27127601478930502</v>
      </c>
      <c r="AW188" s="42">
        <f>(12900/((LN(497700/S188))+(0.85*(AN188-1))+3.8))-273</f>
        <v>803.2201901491519</v>
      </c>
      <c r="AX188" s="42">
        <f>(12900/((LN(497700/S188))+(0.85*(AO188-1))+3.8))-273</f>
        <v>803.2201901491519</v>
      </c>
      <c r="AY188" s="42">
        <f>(10108/((LN(497700/S188))+(1.16*(AN188-1))+1.48))-273</f>
        <v>739.76013987312081</v>
      </c>
      <c r="AZ188" s="42">
        <f>(10108/((LN(497700/S188))+(1.16*(AO188-1))+1.48))-273</f>
        <v>739.76013987312081</v>
      </c>
      <c r="BA188" s="42">
        <f>((LN(S188))-4.29+(1.35*(LN(AQ188))))/0.0056</f>
        <v>661.29914462312286</v>
      </c>
      <c r="BB188" s="42">
        <f>(4338.8/((4.322*AR188)+6.456-LOG(S188)))-273</f>
        <v>775.28819280810649</v>
      </c>
      <c r="BC188" s="42">
        <f>((LN(S188))-3.313+(1.35*(LN(AQ188))))/0.0065</f>
        <v>720.04233998299821</v>
      </c>
      <c r="BD188" s="42">
        <f>(12288/(18.99-(1.069*(LN(AQ188)))-(LN(S188))))-273</f>
        <v>799.74694720467028</v>
      </c>
      <c r="BE188" s="42">
        <f>(11113/(14.297+(0.964*AN188)-(LN(S188))))-273</f>
        <v>790.93314659091834</v>
      </c>
      <c r="BF188" s="42">
        <f>(11113/(14.297+(0.964*AO188)-(LN(S188))))-273</f>
        <v>790.93314659091834</v>
      </c>
      <c r="BG188" s="42">
        <f>(5790/(0.96-(1.28*J188)+(12.39*AS188)+(0.83*AT188)+(2.06*J188*AS188)-LOG(S188)))-273</f>
        <v>828.51356559776377</v>
      </c>
      <c r="BI188" s="42">
        <f t="shared" si="31"/>
        <v>96.779809850848096</v>
      </c>
      <c r="BJ188" s="42">
        <f t="shared" si="31"/>
        <v>96.779809850848096</v>
      </c>
      <c r="BK188" s="42">
        <f t="shared" si="31"/>
        <v>160.23986012687919</v>
      </c>
      <c r="BL188" s="42">
        <f t="shared" si="30"/>
        <v>160.23986012687919</v>
      </c>
      <c r="BM188" s="42">
        <f t="shared" si="30"/>
        <v>238.70085537687714</v>
      </c>
      <c r="BN188" s="42">
        <f t="shared" si="30"/>
        <v>124.71180719189351</v>
      </c>
      <c r="BO188" s="42">
        <f t="shared" si="30"/>
        <v>179.95766001700179</v>
      </c>
      <c r="BP188" s="42">
        <f t="shared" si="30"/>
        <v>100.25305279532972</v>
      </c>
      <c r="BQ188" s="42">
        <f t="shared" si="30"/>
        <v>109.06685340908166</v>
      </c>
      <c r="BR188" s="42">
        <f t="shared" si="30"/>
        <v>109.06685340908166</v>
      </c>
      <c r="BS188" s="42">
        <f t="shared" si="30"/>
        <v>71.486434402236227</v>
      </c>
      <c r="BU188" s="42">
        <f t="shared" si="28"/>
        <v>25.293375448611869</v>
      </c>
      <c r="CC188" s="119"/>
      <c r="CD188" s="118">
        <f t="shared" si="29"/>
        <v>0</v>
      </c>
    </row>
    <row r="189" spans="1:82" s="1" customFormat="1">
      <c r="A189" s="38" t="s">
        <v>208</v>
      </c>
      <c r="B189" s="38" t="s">
        <v>385</v>
      </c>
      <c r="C189" s="38" t="s">
        <v>210</v>
      </c>
      <c r="D189" s="38">
        <v>48</v>
      </c>
      <c r="E189" s="38">
        <v>900</v>
      </c>
      <c r="F189" s="38">
        <v>1</v>
      </c>
      <c r="G189" s="38">
        <f t="shared" si="23"/>
        <v>1173</v>
      </c>
      <c r="H189" s="75">
        <f t="shared" si="24"/>
        <v>8.5251491901108269E-4</v>
      </c>
      <c r="I189" s="75">
        <f t="shared" si="25"/>
        <v>1.2345679012345679E-6</v>
      </c>
      <c r="J189" s="76">
        <v>1</v>
      </c>
      <c r="K189" s="13">
        <v>0.1</v>
      </c>
      <c r="L189" s="40">
        <v>0.53097018956049236</v>
      </c>
      <c r="M189" s="40">
        <v>8.9999999999999993E-3</v>
      </c>
      <c r="N189" s="40">
        <v>0.32683839378442398</v>
      </c>
      <c r="O189" s="40">
        <v>4.0000000000000001E-3</v>
      </c>
      <c r="P189" s="83">
        <v>6</v>
      </c>
      <c r="Q189" s="77"/>
      <c r="R189" s="13">
        <v>0</v>
      </c>
      <c r="S189" s="81">
        <v>356</v>
      </c>
      <c r="T189" s="78">
        <v>70</v>
      </c>
      <c r="U189" s="13">
        <f t="shared" si="26"/>
        <v>2.5514499979728753</v>
      </c>
      <c r="V189" s="40">
        <f t="shared" si="27"/>
        <v>8.5337078651685397E-2</v>
      </c>
      <c r="X189" s="13">
        <v>66.524999982034686</v>
      </c>
      <c r="Y189" s="40">
        <v>2.3561468667577683E-2</v>
      </c>
      <c r="Z189" s="13">
        <v>11.452678021095025</v>
      </c>
      <c r="AA189" s="13">
        <v>1.2955578605860634</v>
      </c>
      <c r="AB189" s="13"/>
      <c r="AC189" s="40">
        <v>0.10549804783567925</v>
      </c>
      <c r="AD189" s="13"/>
      <c r="AE189" s="13">
        <v>1.1964650645745427</v>
      </c>
      <c r="AF189" s="13">
        <v>3.5469726860464839</v>
      </c>
      <c r="AG189" s="13">
        <v>3.8439762009375431</v>
      </c>
      <c r="AH189" s="40">
        <v>1.598731101957792E-2</v>
      </c>
      <c r="AI189" s="13">
        <v>11.994303357202815</v>
      </c>
      <c r="AJ189" s="13">
        <v>99.999999999999986</v>
      </c>
      <c r="AL189" s="13">
        <v>0.94094833200348926</v>
      </c>
      <c r="AM189" s="40">
        <v>4.5999999999999999E-2</v>
      </c>
      <c r="AN189" s="14">
        <v>1.5198355494396731</v>
      </c>
      <c r="AO189" s="14">
        <v>1.5198355494396731</v>
      </c>
      <c r="AP189" s="14"/>
      <c r="AQ189" s="13">
        <v>9.4398748969552653</v>
      </c>
      <c r="AR189" s="40">
        <v>2E-3</v>
      </c>
      <c r="AS189" s="40">
        <v>0.53097018956049236</v>
      </c>
      <c r="AT189" s="40">
        <v>0.32683839378442398</v>
      </c>
      <c r="AW189" s="42">
        <f>(12900/((LN(497700/S189))+(0.85*(AN189-1))+3.8))-273</f>
        <v>850.23525527719039</v>
      </c>
      <c r="AX189" s="42">
        <f>(12900/((LN(497700/S189))+(0.85*(AO189-1))+3.8))-273</f>
        <v>850.23525527719039</v>
      </c>
      <c r="AY189" s="42">
        <f>(10108/((LN(497700/S189))+(1.16*(AN189-1))+1.48))-273</f>
        <v>810.87120739131569</v>
      </c>
      <c r="AZ189" s="42">
        <f>(10108/((LN(497700/S189))+(1.16*(AO189-1))+1.48))-273</f>
        <v>810.87120739131569</v>
      </c>
      <c r="BA189" s="42">
        <f>((LN(S189))-4.29+(1.35*(LN(AQ189))))/0.0056</f>
        <v>824.21489520542707</v>
      </c>
      <c r="BB189" s="42">
        <f>(4338.8/((4.322*AR189)+6.456-LOG(S189)))-273</f>
        <v>835.76179349973472</v>
      </c>
      <c r="BC189" s="42">
        <f>((LN(S189))-3.313+(1.35*(LN(AQ189))))/0.0065</f>
        <v>860.40052510006012</v>
      </c>
      <c r="BD189" s="42">
        <f>(12288/(18.99-(1.069*(LN(AQ189)))-(LN(S189))))-273</f>
        <v>873.77941287080625</v>
      </c>
      <c r="BE189" s="42">
        <f>(11113/(14.297+(0.964*AN189)-(LN(S189))))-273</f>
        <v>850.9795300378712</v>
      </c>
      <c r="BF189" s="42">
        <f>(11113/(14.297+(0.964*AO189)-(LN(S189))))-273</f>
        <v>850.9795300378712</v>
      </c>
      <c r="BG189" s="42">
        <f>(5790/(0.96-(1.28*J189)+(12.39*AS189)+(0.83*AT189)+(2.06*J189*AS189)-LOG(S189)))-273</f>
        <v>868.48384557832424</v>
      </c>
      <c r="BI189" s="42">
        <f t="shared" si="31"/>
        <v>49.76474472280961</v>
      </c>
      <c r="BJ189" s="42">
        <f t="shared" si="31"/>
        <v>49.76474472280961</v>
      </c>
      <c r="BK189" s="42">
        <f t="shared" si="31"/>
        <v>89.128792608684307</v>
      </c>
      <c r="BL189" s="42">
        <f t="shared" si="30"/>
        <v>89.128792608684307</v>
      </c>
      <c r="BM189" s="42">
        <f t="shared" si="30"/>
        <v>75.785104794572931</v>
      </c>
      <c r="BN189" s="42">
        <f t="shared" si="30"/>
        <v>64.238206500265278</v>
      </c>
      <c r="BO189" s="42">
        <f t="shared" si="30"/>
        <v>39.599474899939878</v>
      </c>
      <c r="BP189" s="42">
        <f t="shared" si="30"/>
        <v>26.220587129193746</v>
      </c>
      <c r="BQ189" s="42">
        <f t="shared" si="30"/>
        <v>49.0204699621288</v>
      </c>
      <c r="BR189" s="42">
        <f t="shared" si="30"/>
        <v>49.0204699621288</v>
      </c>
      <c r="BS189" s="42">
        <f t="shared" si="30"/>
        <v>31.516154421675765</v>
      </c>
      <c r="BU189" s="42">
        <f t="shared" si="28"/>
        <v>18.248590301133845</v>
      </c>
      <c r="CC189" s="119"/>
      <c r="CD189" s="118">
        <f t="shared" si="29"/>
        <v>0</v>
      </c>
    </row>
    <row r="190" spans="1:82" s="1" customFormat="1">
      <c r="A190" s="38" t="s">
        <v>208</v>
      </c>
      <c r="B190" s="38" t="s">
        <v>386</v>
      </c>
      <c r="C190" s="38" t="s">
        <v>210</v>
      </c>
      <c r="D190" s="38">
        <v>48</v>
      </c>
      <c r="E190" s="38">
        <v>900</v>
      </c>
      <c r="F190" s="38">
        <v>1</v>
      </c>
      <c r="G190" s="38">
        <f t="shared" si="23"/>
        <v>1173</v>
      </c>
      <c r="H190" s="75">
        <f t="shared" si="24"/>
        <v>8.5251491901108269E-4</v>
      </c>
      <c r="I190" s="75">
        <f t="shared" si="25"/>
        <v>1.2345679012345679E-6</v>
      </c>
      <c r="J190" s="76">
        <v>1</v>
      </c>
      <c r="K190" s="13">
        <v>0.1</v>
      </c>
      <c r="L190" s="40">
        <v>0.52396096775834444</v>
      </c>
      <c r="M190" s="40">
        <v>8.0000000000000002E-3</v>
      </c>
      <c r="N190" s="40">
        <v>0.35399999999999998</v>
      </c>
      <c r="O190" s="40">
        <v>4.0000000000000001E-3</v>
      </c>
      <c r="P190" s="83">
        <v>7</v>
      </c>
      <c r="Q190" s="77"/>
      <c r="R190" s="13">
        <v>0</v>
      </c>
      <c r="S190" s="81">
        <v>304</v>
      </c>
      <c r="T190" s="78">
        <v>48</v>
      </c>
      <c r="U190" s="13">
        <f t="shared" si="26"/>
        <v>2.4828735836087539</v>
      </c>
      <c r="V190" s="40">
        <f t="shared" si="27"/>
        <v>6.8526315789473685E-2</v>
      </c>
      <c r="X190" s="13">
        <v>67.702342389848425</v>
      </c>
      <c r="Y190" s="40">
        <v>2.6080537598582788E-2</v>
      </c>
      <c r="Z190" s="13">
        <v>10.861833173213832</v>
      </c>
      <c r="AA190" s="13">
        <v>0.72222228063475913</v>
      </c>
      <c r="AB190" s="13"/>
      <c r="AC190" s="40">
        <v>5.81617763840531E-2</v>
      </c>
      <c r="AD190" s="13"/>
      <c r="AE190" s="13">
        <v>0.51869729769100992</v>
      </c>
      <c r="AF190" s="13">
        <v>3.183487636318866</v>
      </c>
      <c r="AG190" s="13">
        <v>3.5740142570345297</v>
      </c>
      <c r="AH190" s="40">
        <v>2.2049121123898029E-2</v>
      </c>
      <c r="AI190" s="13">
        <v>13.331111530152054</v>
      </c>
      <c r="AJ190" s="13">
        <v>100.00000000000001</v>
      </c>
      <c r="AL190" s="13">
        <v>1.0808975492222317</v>
      </c>
      <c r="AM190" s="40">
        <v>2.9000000000000001E-2</v>
      </c>
      <c r="AN190" s="14">
        <v>1.2702349322296358</v>
      </c>
      <c r="AO190" s="14">
        <v>1.2702349322296358</v>
      </c>
      <c r="AP190" s="14"/>
      <c r="AQ190" s="13">
        <v>12.332173503869569</v>
      </c>
      <c r="AR190" s="40">
        <v>-1E-3</v>
      </c>
      <c r="AS190" s="40">
        <v>0.52396096775834444</v>
      </c>
      <c r="AT190" s="40">
        <v>0.35399999999999998</v>
      </c>
      <c r="AW190" s="42">
        <f>(12900/((LN(497700/S190))+(0.85*(AN190-1))+3.8))-273</f>
        <v>855.56698465331488</v>
      </c>
      <c r="AX190" s="42">
        <f>(12900/((LN(497700/S190))+(0.85*(AO190-1))+3.8))-273</f>
        <v>855.56698465331488</v>
      </c>
      <c r="AY190" s="42">
        <f>(10108/((LN(497700/S190))+(1.16*(AN190-1))+1.48))-273</f>
        <v>826.38903387080222</v>
      </c>
      <c r="AZ190" s="42">
        <f>(10108/((LN(497700/S190))+(1.16*(AO190-1))+1.48))-273</f>
        <v>826.38903387080222</v>
      </c>
      <c r="BA190" s="42">
        <f>((LN(S190))-4.29+(1.35*(LN(AQ190))))/0.0056</f>
        <v>860.44880955321935</v>
      </c>
      <c r="BB190" s="42">
        <f>(4338.8/((4.322*AR190)+6.456-LOG(S190)))-273</f>
        <v>820.22595542392173</v>
      </c>
      <c r="BC190" s="42">
        <f>((LN(S190))-3.313+(1.35*(LN(AQ190))))/0.0065</f>
        <v>891.61743592277355</v>
      </c>
      <c r="BD190" s="42">
        <f>(12288/(18.99-(1.069*(LN(AQ190)))-(LN(S190))))-273</f>
        <v>887.62290734013391</v>
      </c>
      <c r="BE190" s="42">
        <f>(11113/(14.297+(0.964*AN190)-(LN(S190))))-273</f>
        <v>860.46157985523882</v>
      </c>
      <c r="BF190" s="42">
        <f>(11113/(14.297+(0.964*AO190)-(LN(S190))))-273</f>
        <v>860.46157985523882</v>
      </c>
      <c r="BG190" s="42">
        <f>(5790/(0.96-(1.28*J190)+(12.39*AS190)+(0.83*AT190)+(2.06*J190*AS190)-LOG(S190)))-273</f>
        <v>870.77545926217249</v>
      </c>
      <c r="BI190" s="42">
        <f t="shared" si="31"/>
        <v>44.433015346685124</v>
      </c>
      <c r="BJ190" s="42">
        <f t="shared" si="31"/>
        <v>44.433015346685124</v>
      </c>
      <c r="BK190" s="42">
        <f t="shared" si="31"/>
        <v>73.610966129197777</v>
      </c>
      <c r="BL190" s="42">
        <f t="shared" si="30"/>
        <v>73.610966129197777</v>
      </c>
      <c r="BM190" s="42">
        <f t="shared" si="30"/>
        <v>39.551190446780652</v>
      </c>
      <c r="BN190" s="42">
        <f t="shared" si="30"/>
        <v>79.774044576078268</v>
      </c>
      <c r="BO190" s="42">
        <f t="shared" si="30"/>
        <v>8.3825640772264478</v>
      </c>
      <c r="BP190" s="42">
        <f t="shared" si="30"/>
        <v>12.377092659866094</v>
      </c>
      <c r="BQ190" s="42">
        <f t="shared" si="30"/>
        <v>39.538420144761176</v>
      </c>
      <c r="BR190" s="42">
        <f t="shared" si="30"/>
        <v>39.538420144761176</v>
      </c>
      <c r="BS190" s="42">
        <f t="shared" si="30"/>
        <v>29.22454073782751</v>
      </c>
      <c r="BU190" s="42">
        <f t="shared" si="28"/>
        <v>15.208474608857614</v>
      </c>
      <c r="CC190" s="119"/>
      <c r="CD190" s="118">
        <f t="shared" si="29"/>
        <v>0</v>
      </c>
    </row>
    <row r="191" spans="1:82" s="1" customFormat="1" ht="18">
      <c r="A191" s="38" t="s">
        <v>208</v>
      </c>
      <c r="B191" s="38" t="s">
        <v>387</v>
      </c>
      <c r="C191" s="38" t="s">
        <v>210</v>
      </c>
      <c r="D191" s="38">
        <v>48</v>
      </c>
      <c r="E191" s="38">
        <v>900</v>
      </c>
      <c r="F191" s="38">
        <v>1</v>
      </c>
      <c r="G191" s="38">
        <f t="shared" si="23"/>
        <v>1173</v>
      </c>
      <c r="H191" s="75">
        <f t="shared" si="24"/>
        <v>8.5251491901108269E-4</v>
      </c>
      <c r="I191" s="75">
        <f t="shared" si="25"/>
        <v>1.2345679012345679E-6</v>
      </c>
      <c r="J191" s="76">
        <v>1</v>
      </c>
      <c r="K191" s="13">
        <v>0.1</v>
      </c>
      <c r="L191" s="40">
        <v>0.57136506971841527</v>
      </c>
      <c r="M191" s="40">
        <v>1.6311409725342167E-2</v>
      </c>
      <c r="N191" s="40">
        <v>0.11814746527826565</v>
      </c>
      <c r="O191" s="40">
        <v>2.1317856246830008E-3</v>
      </c>
      <c r="P191" s="13">
        <v>-4.6399999999999997</v>
      </c>
      <c r="Q191" s="77">
        <v>8.1340009192566107</v>
      </c>
      <c r="R191" s="13">
        <v>0</v>
      </c>
      <c r="S191" s="81">
        <v>2620</v>
      </c>
      <c r="T191" s="78">
        <v>570.08333333333337</v>
      </c>
      <c r="U191" s="13">
        <f t="shared" si="26"/>
        <v>3.4183012913197452</v>
      </c>
      <c r="V191" s="40">
        <f t="shared" si="27"/>
        <v>9.44336513994911E-2</v>
      </c>
      <c r="X191" s="13">
        <v>56.341060476041768</v>
      </c>
      <c r="Y191" s="40">
        <v>2.258175213791944E-2</v>
      </c>
      <c r="Z191" s="13">
        <v>14.557418729275406</v>
      </c>
      <c r="AA191" s="13">
        <v>13.472880895960476</v>
      </c>
      <c r="AB191" s="79"/>
      <c r="AC191" s="40">
        <v>7.2113333392023873E-2</v>
      </c>
      <c r="AD191" s="40"/>
      <c r="AE191" s="13">
        <v>11.343933721251766</v>
      </c>
      <c r="AF191" s="13">
        <v>0.23515974839171438</v>
      </c>
      <c r="AG191" s="13">
        <v>1.3528215319648292E-2</v>
      </c>
      <c r="AH191" s="40">
        <v>2.5350202005693233E-2</v>
      </c>
      <c r="AI191" s="13">
        <v>3.9159729262235814</v>
      </c>
      <c r="AJ191" s="13">
        <v>100</v>
      </c>
      <c r="AL191" s="13">
        <v>0.69230969654909846</v>
      </c>
      <c r="AM191" s="40">
        <v>0.65188139914080534</v>
      </c>
      <c r="AN191" s="13">
        <v>2.7254978989191843</v>
      </c>
      <c r="AO191" s="14">
        <v>2.7254978989191843</v>
      </c>
      <c r="AP191" s="14"/>
      <c r="AQ191" s="13">
        <v>2.5226148886829587</v>
      </c>
      <c r="AR191" s="40">
        <v>0.17899999999999999</v>
      </c>
      <c r="AS191" s="40">
        <v>0.57136506971841527</v>
      </c>
      <c r="AT191" s="40">
        <v>0.11814746527826565</v>
      </c>
      <c r="AW191" s="42">
        <f>(12900/((LN(497700/S191))+(0.85*(AN191-1))+3.8))-273</f>
        <v>953.99428725479584</v>
      </c>
      <c r="AX191" s="42">
        <f>(12900/((LN(497700/S191))+(0.85*(AO191-1))+3.8))-273</f>
        <v>953.99428725479584</v>
      </c>
      <c r="AY191" s="42">
        <f>(10108/((LN(497700/S191))+(1.16*(AN191-1))+1.48))-273</f>
        <v>885.05865377927353</v>
      </c>
      <c r="AZ191" s="42">
        <f>(10108/((LN(497700/S191))+(1.16*(AO191-1))+1.48))-273</f>
        <v>885.05865377927353</v>
      </c>
      <c r="BA191" s="42">
        <f>((LN(S191))-4.29+(1.35*(LN(AQ191))))/0.0056</f>
        <v>862.51414656192287</v>
      </c>
      <c r="BB191" s="42">
        <f>(4338.8/((4.322*AR191)+6.456-LOG(S191)))-273</f>
        <v>865.39325455514245</v>
      </c>
      <c r="BC191" s="42">
        <f>((LN(S191))-3.313+(1.35*(LN(AQ191))))/0.0065</f>
        <v>893.39680319181059</v>
      </c>
      <c r="BD191" s="42">
        <f>(12288/(18.99-(1.069*(LN(AQ191)))-(LN(S191))))-273</f>
        <v>940.039108983083</v>
      </c>
      <c r="BE191" s="42">
        <f>(11113/(14.297+(0.964*AN191)-(LN(S191))))-273</f>
        <v>954.48781251914829</v>
      </c>
      <c r="BF191" s="42">
        <f>(11113/(14.297+(0.964*AO191)-(LN(S191))))-273</f>
        <v>954.48781251914829</v>
      </c>
      <c r="BG191" s="42">
        <f>(5790/(0.96-(1.28*J191)+(12.39*AS191)+(0.83*AT191)+(2.06*J191*AS191)-LOG(S191)))-273</f>
        <v>981.3364614978334</v>
      </c>
      <c r="BI191" s="42">
        <f t="shared" si="31"/>
        <v>-53.994287254795836</v>
      </c>
      <c r="BJ191" s="42">
        <f t="shared" si="31"/>
        <v>-53.994287254795836</v>
      </c>
      <c r="BK191" s="42">
        <f t="shared" si="31"/>
        <v>14.941346220726473</v>
      </c>
      <c r="BL191" s="42">
        <f t="shared" si="30"/>
        <v>14.941346220726473</v>
      </c>
      <c r="BM191" s="42">
        <f t="shared" si="30"/>
        <v>37.485853438077129</v>
      </c>
      <c r="BN191" s="42">
        <f t="shared" si="30"/>
        <v>34.606745444857552</v>
      </c>
      <c r="BO191" s="42">
        <f t="shared" si="30"/>
        <v>6.6031968081894092</v>
      </c>
      <c r="BP191" s="42">
        <f t="shared" si="30"/>
        <v>-40.039108983082997</v>
      </c>
      <c r="BQ191" s="42">
        <f t="shared" si="30"/>
        <v>-54.487812519148292</v>
      </c>
      <c r="BR191" s="42">
        <f t="shared" si="30"/>
        <v>-54.487812519148292</v>
      </c>
      <c r="BS191" s="42">
        <f t="shared" si="30"/>
        <v>-81.336461497833398</v>
      </c>
      <c r="BU191" s="42">
        <f t="shared" si="28"/>
        <v>27.342174243037562</v>
      </c>
      <c r="CC191" s="119"/>
      <c r="CD191" s="118">
        <f t="shared" si="29"/>
        <v>0</v>
      </c>
    </row>
    <row r="192" spans="1:82" s="1" customFormat="1" ht="18">
      <c r="A192" s="38" t="s">
        <v>208</v>
      </c>
      <c r="B192" s="90" t="s">
        <v>388</v>
      </c>
      <c r="C192" s="38" t="s">
        <v>210</v>
      </c>
      <c r="D192" s="38">
        <v>48</v>
      </c>
      <c r="E192" s="38">
        <v>900</v>
      </c>
      <c r="F192" s="38">
        <v>1</v>
      </c>
      <c r="G192" s="38">
        <f t="shared" si="23"/>
        <v>1173</v>
      </c>
      <c r="H192" s="75">
        <f t="shared" si="24"/>
        <v>8.5251491901108269E-4</v>
      </c>
      <c r="I192" s="75">
        <f t="shared" si="25"/>
        <v>1.2345679012345679E-6</v>
      </c>
      <c r="J192" s="76">
        <v>1</v>
      </c>
      <c r="K192" s="13">
        <v>0.1</v>
      </c>
      <c r="L192" s="80">
        <v>0.56798782607393605</v>
      </c>
      <c r="M192" s="40">
        <v>1.1545480187254889E-2</v>
      </c>
      <c r="N192" s="40">
        <v>0.1605694677974765</v>
      </c>
      <c r="O192" s="40">
        <v>2.2072821812939777E-3</v>
      </c>
      <c r="P192" s="13">
        <v>-4.6399999999999997</v>
      </c>
      <c r="Q192" s="77">
        <v>8.1340009192566107</v>
      </c>
      <c r="R192" s="13">
        <v>0</v>
      </c>
      <c r="S192" s="81">
        <v>2460</v>
      </c>
      <c r="T192" s="78">
        <v>536</v>
      </c>
      <c r="U192" s="13">
        <f t="shared" si="26"/>
        <v>3.3909351071033793</v>
      </c>
      <c r="V192" s="40">
        <f t="shared" si="27"/>
        <v>9.4562601626016263E-2</v>
      </c>
      <c r="X192" s="13">
        <v>59.184277390498352</v>
      </c>
      <c r="Y192" s="40">
        <v>1.9007346926986361E-2</v>
      </c>
      <c r="Z192" s="13">
        <v>15.7332644027707</v>
      </c>
      <c r="AA192" s="13">
        <v>12.931205016498801</v>
      </c>
      <c r="AB192" s="79"/>
      <c r="AC192" s="40">
        <v>0.12105774163841095</v>
      </c>
      <c r="AD192" s="40"/>
      <c r="AE192" s="13">
        <v>9.3003277813438796</v>
      </c>
      <c r="AF192" s="13">
        <v>0.58436972735728099</v>
      </c>
      <c r="AG192" s="13">
        <v>0.67029171526986875</v>
      </c>
      <c r="AH192" s="40">
        <v>3.0720396199703189E-2</v>
      </c>
      <c r="AI192" s="13">
        <v>5.4254784814960013</v>
      </c>
      <c r="AJ192" s="13">
        <v>100.00000000000001</v>
      </c>
      <c r="AL192" s="13">
        <v>0.98480909498329849</v>
      </c>
      <c r="AM192" s="40">
        <v>0.47095048930988953</v>
      </c>
      <c r="AN192" s="89">
        <v>1.789247456895559</v>
      </c>
      <c r="AO192" s="14">
        <v>2.1789014464945167</v>
      </c>
      <c r="AP192" s="14" t="s">
        <v>840</v>
      </c>
      <c r="AQ192" s="13">
        <v>3.191694955202236</v>
      </c>
      <c r="AR192" s="40">
        <v>8.4000000000000005E-2</v>
      </c>
      <c r="AS192" s="80">
        <v>0.56798782607393605</v>
      </c>
      <c r="AT192" s="40">
        <v>0.1605694677974765</v>
      </c>
      <c r="AW192" s="42">
        <f>(12900/((LN(497700/S192))+(0.85*(AN192-1))+3.8))-273</f>
        <v>1045.9244788365336</v>
      </c>
      <c r="AX192" s="42">
        <f>(12900/((LN(497700/S192))+(0.85*(AO192-1))+3.8))-273</f>
        <v>1002.7243428386237</v>
      </c>
      <c r="AY192" s="42">
        <f>(10108/((LN(497700/S192))+(1.16*(AN192-1))+1.48))-273</f>
        <v>1038.8135714188704</v>
      </c>
      <c r="AZ192" s="42">
        <f>(10108/((LN(497700/S192))+(1.16*(AO192-1))+1.48))-273</f>
        <v>966.12610849665884</v>
      </c>
      <c r="BA192" s="42">
        <f>((LN(S192))-4.29+(1.35*(LN(AQ192))))/0.0056</f>
        <v>907.975353017374</v>
      </c>
      <c r="BB192" s="42">
        <f>(4338.8/((4.322*AR192)+6.456-LOG(S192)))-273</f>
        <v>992.65260117028538</v>
      </c>
      <c r="BC192" s="42">
        <f>((LN(S192))-3.313+(1.35*(LN(AQ192))))/0.0065</f>
        <v>932.5633810611223</v>
      </c>
      <c r="BD192" s="42">
        <f>(12288/(18.99-(1.069*(LN(AQ192)))-(LN(S192))))-273</f>
        <v>963.03660299338026</v>
      </c>
      <c r="BE192" s="42">
        <f>(11113/(14.297+(0.964*AN192)-(LN(S192))))-273</f>
        <v>1079.9475347676937</v>
      </c>
      <c r="BF192" s="42">
        <f>(11113/(14.297+(0.964*AO192)-(LN(S192))))-273</f>
        <v>1020.78224584797</v>
      </c>
      <c r="BG192" s="42">
        <f>(5790/(0.96-(1.28*J192)+(12.39*AS192)+(0.83*AT192)+(2.06*J192*AS192)-LOG(S192)))-273</f>
        <v>977.604340524995</v>
      </c>
      <c r="BI192" s="42">
        <f t="shared" si="31"/>
        <v>-145.92447883653358</v>
      </c>
      <c r="BJ192" s="42">
        <f t="shared" si="31"/>
        <v>-102.72434283862367</v>
      </c>
      <c r="BK192" s="42">
        <f t="shared" si="31"/>
        <v>-138.81357141887042</v>
      </c>
      <c r="BL192" s="42">
        <f t="shared" si="30"/>
        <v>-66.126108496658844</v>
      </c>
      <c r="BM192" s="42">
        <f t="shared" si="30"/>
        <v>-7.9753530173740046</v>
      </c>
      <c r="BN192" s="42">
        <f t="shared" si="30"/>
        <v>-92.652601170285379</v>
      </c>
      <c r="BO192" s="42">
        <f t="shared" si="30"/>
        <v>-32.5633810611223</v>
      </c>
      <c r="BP192" s="42">
        <f t="shared" si="30"/>
        <v>-63.036602993380257</v>
      </c>
      <c r="BQ192" s="42">
        <f t="shared" si="30"/>
        <v>-179.9475347676937</v>
      </c>
      <c r="BR192" s="42">
        <f t="shared" si="30"/>
        <v>-120.78224584796999</v>
      </c>
      <c r="BS192" s="42">
        <f t="shared" si="30"/>
        <v>-77.604340524994996</v>
      </c>
      <c r="BU192" s="42">
        <f t="shared" si="28"/>
        <v>-25.120002313628675</v>
      </c>
      <c r="CC192" s="119" t="s">
        <v>840</v>
      </c>
      <c r="CD192" s="118">
        <f t="shared" si="29"/>
        <v>59.165288919723707</v>
      </c>
    </row>
    <row r="193" spans="1:82" s="1" customFormat="1" ht="18">
      <c r="A193" s="38" t="s">
        <v>208</v>
      </c>
      <c r="B193" s="90" t="s">
        <v>389</v>
      </c>
      <c r="C193" s="38" t="s">
        <v>210</v>
      </c>
      <c r="D193" s="38">
        <v>48</v>
      </c>
      <c r="E193" s="38">
        <v>900</v>
      </c>
      <c r="F193" s="38">
        <v>1</v>
      </c>
      <c r="G193" s="38">
        <f t="shared" si="23"/>
        <v>1173</v>
      </c>
      <c r="H193" s="75">
        <f t="shared" si="24"/>
        <v>8.5251491901108269E-4</v>
      </c>
      <c r="I193" s="75">
        <f t="shared" si="25"/>
        <v>1.2345679012345679E-6</v>
      </c>
      <c r="J193" s="76">
        <v>1</v>
      </c>
      <c r="K193" s="13">
        <v>0.1</v>
      </c>
      <c r="L193" s="40">
        <v>0.56159030417061051</v>
      </c>
      <c r="M193" s="40">
        <v>1.5483990934452033E-2</v>
      </c>
      <c r="N193" s="40">
        <v>0.20480893228941557</v>
      </c>
      <c r="O193" s="40">
        <v>3.3609605735997572E-3</v>
      </c>
      <c r="P193" s="13">
        <v>-4.6399999999999997</v>
      </c>
      <c r="Q193" s="77">
        <v>8.1340009192566107</v>
      </c>
      <c r="R193" s="13">
        <v>0</v>
      </c>
      <c r="S193" s="81">
        <v>1910</v>
      </c>
      <c r="T193" s="78">
        <v>781.85714285714289</v>
      </c>
      <c r="U193" s="13">
        <f t="shared" si="26"/>
        <v>3.2810333672477277</v>
      </c>
      <c r="V193" s="40">
        <f t="shared" si="27"/>
        <v>0.17765759162303665</v>
      </c>
      <c r="X193" s="13">
        <v>57.682279636638853</v>
      </c>
      <c r="Y193" s="40">
        <v>2.7437371371294112E-2</v>
      </c>
      <c r="Z193" s="13">
        <v>14.29522420177981</v>
      </c>
      <c r="AA193" s="13">
        <v>10.377575623263406</v>
      </c>
      <c r="AB193" s="79"/>
      <c r="AC193" s="40">
        <v>0.14862029698706555</v>
      </c>
      <c r="AD193" s="40"/>
      <c r="AE193" s="13">
        <v>8.2878713943658564</v>
      </c>
      <c r="AF193" s="13">
        <v>0.95847624145340915</v>
      </c>
      <c r="AG193" s="13">
        <v>1.0734581230901934</v>
      </c>
      <c r="AH193" s="40">
        <v>2.6834863795743961E-2</v>
      </c>
      <c r="AI193" s="13">
        <v>7.1222222472543866</v>
      </c>
      <c r="AJ193" s="13">
        <v>100.00000000000001</v>
      </c>
      <c r="AL193" s="13">
        <v>0.80274403023520591</v>
      </c>
      <c r="AM193" s="40">
        <v>0.47405930256675516</v>
      </c>
      <c r="AN193" s="13">
        <v>2.2087933550427943</v>
      </c>
      <c r="AO193" s="14">
        <v>2.2087933550427934</v>
      </c>
      <c r="AP193" s="14"/>
      <c r="AQ193" s="13">
        <v>3.1796905450196027</v>
      </c>
      <c r="AR193" s="40">
        <v>0.11</v>
      </c>
      <c r="AS193" s="40">
        <v>0.56159030417061051</v>
      </c>
      <c r="AT193" s="40">
        <v>0.20480893228941557</v>
      </c>
      <c r="AW193" s="42">
        <f>(12900/((LN(497700/S193))+(0.85*(AN193-1))+3.8))-273</f>
        <v>968.53439613992668</v>
      </c>
      <c r="AX193" s="42">
        <f>(12900/((LN(497700/S193))+(0.85*(AO193-1))+3.8))-273</f>
        <v>968.53439613992668</v>
      </c>
      <c r="AY193" s="42">
        <f>(10108/((LN(497700/S193))+(1.16*(AN193-1))+1.48))-273</f>
        <v>923.90785666442434</v>
      </c>
      <c r="AZ193" s="42">
        <f>(10108/((LN(497700/S193))+(1.16*(AO193-1))+1.48))-273</f>
        <v>923.90785666442457</v>
      </c>
      <c r="BA193" s="42">
        <f>((LN(S193))-4.29+(1.35*(LN(AQ193))))/0.0056</f>
        <v>861.87799248573651</v>
      </c>
      <c r="BB193" s="42">
        <f>(4338.8/((4.322*AR193)+6.456-LOG(S193)))-273</f>
        <v>915.58642563258741</v>
      </c>
      <c r="BC193" s="42">
        <f>((LN(S193))-3.313+(1.35*(LN(AQ193))))/0.0065</f>
        <v>892.84873198771163</v>
      </c>
      <c r="BD193" s="42">
        <f>(12288/(18.99-(1.069*(LN(AQ193)))-(LN(S193))))-273</f>
        <v>931.87840297023718</v>
      </c>
      <c r="BE193" s="42">
        <f>(11113/(14.297+(0.964*AN193)-(LN(S193))))-273</f>
        <v>979.6745620309548</v>
      </c>
      <c r="BF193" s="42">
        <f>(11113/(14.297+(0.964*AO193)-(LN(S193))))-273</f>
        <v>979.67456203095526</v>
      </c>
      <c r="BG193" s="42">
        <f>(5790/(0.96-(1.28*J193)+(12.39*AS193)+(0.83*AT193)+(2.06*J193*AS193)-LOG(S193)))-273</f>
        <v>963.13934939388491</v>
      </c>
      <c r="BI193" s="42">
        <f t="shared" si="31"/>
        <v>-68.534396139926685</v>
      </c>
      <c r="BJ193" s="42">
        <f t="shared" si="31"/>
        <v>-68.534396139926685</v>
      </c>
      <c r="BK193" s="42">
        <f t="shared" si="31"/>
        <v>-23.907856664424344</v>
      </c>
      <c r="BL193" s="42">
        <f t="shared" si="30"/>
        <v>-23.907856664424571</v>
      </c>
      <c r="BM193" s="42">
        <f t="shared" si="30"/>
        <v>38.122007514263487</v>
      </c>
      <c r="BN193" s="42">
        <f t="shared" si="30"/>
        <v>-15.586425632587407</v>
      </c>
      <c r="BO193" s="42">
        <f t="shared" si="30"/>
        <v>7.1512680122883694</v>
      </c>
      <c r="BP193" s="42">
        <f t="shared" si="30"/>
        <v>-31.878402970237175</v>
      </c>
      <c r="BQ193" s="42">
        <f t="shared" si="30"/>
        <v>-79.674562030954803</v>
      </c>
      <c r="BR193" s="42">
        <f t="shared" si="30"/>
        <v>-79.674562030955258</v>
      </c>
      <c r="BS193" s="42">
        <f t="shared" si="30"/>
        <v>-63.139349393884913</v>
      </c>
      <c r="BU193" s="42">
        <f t="shared" si="28"/>
        <v>-5.3950467460417713</v>
      </c>
      <c r="CC193" s="119"/>
      <c r="CD193" s="118">
        <f t="shared" si="29"/>
        <v>4.5474735088646412E-13</v>
      </c>
    </row>
    <row r="194" spans="1:82" s="1" customFormat="1" ht="18">
      <c r="A194" s="38" t="s">
        <v>208</v>
      </c>
      <c r="B194" s="38" t="s">
        <v>390</v>
      </c>
      <c r="C194" s="38" t="s">
        <v>210</v>
      </c>
      <c r="D194" s="38">
        <v>48</v>
      </c>
      <c r="E194" s="38">
        <v>900</v>
      </c>
      <c r="F194" s="38">
        <v>1</v>
      </c>
      <c r="G194" s="38">
        <f t="shared" si="23"/>
        <v>1173</v>
      </c>
      <c r="H194" s="75">
        <f t="shared" si="24"/>
        <v>8.5251491901108269E-4</v>
      </c>
      <c r="I194" s="75">
        <f t="shared" si="25"/>
        <v>1.2345679012345679E-6</v>
      </c>
      <c r="J194" s="76">
        <v>1</v>
      </c>
      <c r="K194" s="13">
        <v>0.1</v>
      </c>
      <c r="L194" s="40">
        <v>0.55494357264178229</v>
      </c>
      <c r="M194" s="40">
        <v>6.0000000000000001E-3</v>
      </c>
      <c r="N194" s="40">
        <v>0.28100000000000003</v>
      </c>
      <c r="O194" s="40">
        <v>1E-3</v>
      </c>
      <c r="P194" s="13">
        <v>-4.6399999999999997</v>
      </c>
      <c r="Q194" s="77">
        <v>8.1340009192566107</v>
      </c>
      <c r="R194" s="13">
        <v>0</v>
      </c>
      <c r="S194" s="81">
        <v>790</v>
      </c>
      <c r="T194" s="78">
        <v>180</v>
      </c>
      <c r="U194" s="13">
        <f t="shared" si="26"/>
        <v>2.8976270912904414</v>
      </c>
      <c r="V194" s="40">
        <f t="shared" si="27"/>
        <v>9.8886075949367089E-2</v>
      </c>
      <c r="X194" s="13">
        <v>60.98</v>
      </c>
      <c r="Y194" s="40">
        <v>0.02</v>
      </c>
      <c r="Z194" s="13">
        <v>13</v>
      </c>
      <c r="AA194" s="13">
        <v>7.56</v>
      </c>
      <c r="AB194" s="79"/>
      <c r="AC194" s="40">
        <v>0.08</v>
      </c>
      <c r="AD194" s="40"/>
      <c r="AE194" s="13">
        <v>6.23</v>
      </c>
      <c r="AF194" s="13">
        <v>1.98</v>
      </c>
      <c r="AG194" s="13">
        <v>2.66</v>
      </c>
      <c r="AH194" s="40">
        <v>0.03</v>
      </c>
      <c r="AI194" s="39">
        <v>7.46</v>
      </c>
      <c r="AJ194" s="13">
        <v>100</v>
      </c>
      <c r="AL194" s="13">
        <v>0.74438357293930757</v>
      </c>
      <c r="AM194" s="40">
        <v>0.36899999999999999</v>
      </c>
      <c r="AN194" s="14">
        <v>2.2379559886749258</v>
      </c>
      <c r="AO194" s="14">
        <v>2.2379559886749258</v>
      </c>
      <c r="AP194" s="14"/>
      <c r="AQ194" s="13">
        <v>3.8820282309689591</v>
      </c>
      <c r="AR194" s="40">
        <v>5.2999999999999999E-2</v>
      </c>
      <c r="AS194" s="40">
        <v>0.55494357264178229</v>
      </c>
      <c r="AT194" s="40">
        <v>0.28100000000000003</v>
      </c>
      <c r="AW194" s="42">
        <f>(12900/((LN(497700/S194))+(0.85*(AN194-1))+3.8))-273</f>
        <v>868.7967856682892</v>
      </c>
      <c r="AX194" s="42">
        <f>(12900/((LN(497700/S194))+(0.85*(AO194-1))+3.8))-273</f>
        <v>868.7967856682892</v>
      </c>
      <c r="AY194" s="42">
        <f>(10108/((LN(497700/S194))+(1.16*(AN194-1))+1.48))-273</f>
        <v>806.71280285174225</v>
      </c>
      <c r="AZ194" s="42">
        <f>(10108/((LN(497700/S194))+(1.16*(AO194-1))+1.48))-273</f>
        <v>806.71280285174225</v>
      </c>
      <c r="BA194" s="42">
        <f>((LN(S194))-4.29+(1.35*(LN(AQ194))))/0.0056</f>
        <v>752.34212810784356</v>
      </c>
      <c r="BB194" s="42">
        <f>(4338.8/((4.322*AR194)+6.456-LOG(S194)))-273</f>
        <v>872.57623359218701</v>
      </c>
      <c r="BC194" s="42">
        <f>((LN(S194))-3.313+(1.35*(LN(AQ194))))/0.0065</f>
        <v>798.479371908296</v>
      </c>
      <c r="BD194" s="42">
        <f>(12288/(18.99-(1.069*(LN(AQ194)))-(LN(S194))))-273</f>
        <v>857.65667045936789</v>
      </c>
      <c r="BE194" s="42">
        <f>(11113/(14.297+(0.964*AN194)-(LN(S194))))-273</f>
        <v>863.02482745530051</v>
      </c>
      <c r="BF194" s="42">
        <f>(11113/(14.297+(0.964*AO194)-(LN(S194))))-273</f>
        <v>863.02482745530051</v>
      </c>
      <c r="BG194" s="42">
        <f>(5790/(0.96-(1.28*J194)+(12.39*AS194)+(0.83*AT194)+(2.06*J194*AS194)-LOG(S194)))-273</f>
        <v>877.05598063522643</v>
      </c>
      <c r="BI194" s="42">
        <f t="shared" si="31"/>
        <v>31.203214331710797</v>
      </c>
      <c r="BJ194" s="42">
        <f t="shared" si="31"/>
        <v>31.203214331710797</v>
      </c>
      <c r="BK194" s="42">
        <f t="shared" si="31"/>
        <v>93.287197148257746</v>
      </c>
      <c r="BL194" s="42">
        <f t="shared" si="30"/>
        <v>93.287197148257746</v>
      </c>
      <c r="BM194" s="42">
        <f t="shared" si="30"/>
        <v>147.65787189215644</v>
      </c>
      <c r="BN194" s="42">
        <f t="shared" si="30"/>
        <v>27.423766407812991</v>
      </c>
      <c r="BO194" s="42">
        <f t="shared" si="30"/>
        <v>101.520628091704</v>
      </c>
      <c r="BP194" s="42">
        <f t="shared" si="30"/>
        <v>42.343329540632112</v>
      </c>
      <c r="BQ194" s="42">
        <f t="shared" si="30"/>
        <v>36.97517254469949</v>
      </c>
      <c r="BR194" s="42">
        <f t="shared" si="30"/>
        <v>36.97517254469949</v>
      </c>
      <c r="BS194" s="42">
        <f t="shared" si="30"/>
        <v>22.944019364773567</v>
      </c>
      <c r="BU194" s="42">
        <f t="shared" si="28"/>
        <v>8.2591949669372298</v>
      </c>
      <c r="CC194" s="119"/>
      <c r="CD194" s="118">
        <f t="shared" si="29"/>
        <v>0</v>
      </c>
    </row>
    <row r="195" spans="1:82" s="1" customFormat="1" ht="18">
      <c r="A195" s="38" t="s">
        <v>208</v>
      </c>
      <c r="B195" s="90" t="s">
        <v>391</v>
      </c>
      <c r="C195" s="38" t="s">
        <v>210</v>
      </c>
      <c r="D195" s="38">
        <v>48</v>
      </c>
      <c r="E195" s="38">
        <v>900</v>
      </c>
      <c r="F195" s="38">
        <v>1</v>
      </c>
      <c r="G195" s="38">
        <f t="shared" si="23"/>
        <v>1173</v>
      </c>
      <c r="H195" s="75">
        <f t="shared" si="24"/>
        <v>8.5251491901108269E-4</v>
      </c>
      <c r="I195" s="75">
        <f t="shared" si="25"/>
        <v>1.2345679012345679E-6</v>
      </c>
      <c r="J195" s="76">
        <v>1</v>
      </c>
      <c r="K195" s="13">
        <v>0.1</v>
      </c>
      <c r="L195" s="40">
        <v>0.53758328911046904</v>
      </c>
      <c r="M195" s="40">
        <v>1.0893850864022583E-2</v>
      </c>
      <c r="N195" s="40">
        <v>0.35588022054578389</v>
      </c>
      <c r="O195" s="40">
        <v>4.6917392293226931E-3</v>
      </c>
      <c r="P195" s="13">
        <v>-4.6399999999999997</v>
      </c>
      <c r="Q195" s="77">
        <v>8.1340009192566107</v>
      </c>
      <c r="R195" s="13">
        <v>0</v>
      </c>
      <c r="S195" s="81">
        <v>560</v>
      </c>
      <c r="T195" s="78">
        <v>135.60869565217391</v>
      </c>
      <c r="U195" s="13">
        <f t="shared" si="26"/>
        <v>2.7481880270062002</v>
      </c>
      <c r="V195" s="40">
        <f t="shared" si="27"/>
        <v>0.10509673913043478</v>
      </c>
      <c r="X195" s="13">
        <v>62.927805343367226</v>
      </c>
      <c r="Y195" s="40">
        <v>2.2400826072665875E-2</v>
      </c>
      <c r="Z195" s="13">
        <v>11.184567396772707</v>
      </c>
      <c r="AA195" s="13">
        <v>3.2872374237294131</v>
      </c>
      <c r="AB195" s="79"/>
      <c r="AC195" s="40">
        <v>5.1016809120934495E-2</v>
      </c>
      <c r="AD195" s="40"/>
      <c r="AE195" s="13">
        <v>3.2265060831644696</v>
      </c>
      <c r="AF195" s="13">
        <v>2.5668677295404683</v>
      </c>
      <c r="AG195" s="13">
        <v>3.0634774238227158</v>
      </c>
      <c r="AH195" s="40">
        <v>2.1822917302216409E-2</v>
      </c>
      <c r="AI195" s="13">
        <v>13.648298047107165</v>
      </c>
      <c r="AJ195" s="13">
        <v>99.999999999999972</v>
      </c>
      <c r="AL195" s="13">
        <v>0.83434033129448026</v>
      </c>
      <c r="AM195" s="40">
        <v>0.16445021162378781</v>
      </c>
      <c r="AN195" s="13">
        <v>1.7795118020425531</v>
      </c>
      <c r="AO195" s="14">
        <v>1.7795118020425527</v>
      </c>
      <c r="AP195" s="14"/>
      <c r="AQ195" s="13">
        <v>6.4394991230541798</v>
      </c>
      <c r="AR195" s="40">
        <v>2.9000000000000001E-2</v>
      </c>
      <c r="AS195" s="40">
        <v>0.53758328911046904</v>
      </c>
      <c r="AT195" s="40">
        <v>0.35588022054578389</v>
      </c>
      <c r="AW195" s="42">
        <f>(12900/((LN(497700/S195))+(0.85*(AN195-1))+3.8))-273</f>
        <v>873.42199342738718</v>
      </c>
      <c r="AX195" s="42">
        <f>(12900/((LN(497700/S195))+(0.85*(AO195-1))+3.8))-273</f>
        <v>873.42199342738718</v>
      </c>
      <c r="AY195" s="42">
        <f>(10108/((LN(497700/S195))+(1.16*(AN195-1))+1.48))-273</f>
        <v>828.80349594311997</v>
      </c>
      <c r="AZ195" s="42">
        <f>(10108/((LN(497700/S195))+(1.16*(AO195-1))+1.48))-273</f>
        <v>828.80349594311997</v>
      </c>
      <c r="BA195" s="42">
        <f>((LN(S195))-4.29+(1.35*(LN(AQ195))))/0.0056</f>
        <v>812.90094844757004</v>
      </c>
      <c r="BB195" s="42">
        <f>(4338.8/((4.322*AR195)+6.456-LOG(S195)))-273</f>
        <v>858.91501260548716</v>
      </c>
      <c r="BC195" s="42">
        <f>((LN(S195))-3.313+(1.35*(LN(AQ195))))/0.0065</f>
        <v>850.65312481636795</v>
      </c>
      <c r="BD195" s="42">
        <f>(12288/(18.99-(1.069*(LN(AQ195)))-(LN(S195))))-273</f>
        <v>878.52103714063378</v>
      </c>
      <c r="BE195" s="42">
        <f>(11113/(14.297+(0.964*AN195)-(LN(S195))))-273</f>
        <v>874.50225091635593</v>
      </c>
      <c r="BF195" s="42">
        <f>(11113/(14.297+(0.964*AO195)-(LN(S195))))-273</f>
        <v>874.50225091635639</v>
      </c>
      <c r="BG195" s="42">
        <f>(5790/(0.96-(1.28*J195)+(12.39*AS195)+(0.83*AT195)+(2.06*J195*AS195)-LOG(S195)))-273</f>
        <v>886.09625383521075</v>
      </c>
      <c r="BI195" s="42">
        <f t="shared" si="31"/>
        <v>26.578006572612821</v>
      </c>
      <c r="BJ195" s="42">
        <f t="shared" si="31"/>
        <v>26.578006572612821</v>
      </c>
      <c r="BK195" s="42">
        <f t="shared" si="31"/>
        <v>71.19650405688003</v>
      </c>
      <c r="BL195" s="42">
        <f t="shared" si="30"/>
        <v>71.19650405688003</v>
      </c>
      <c r="BM195" s="42">
        <f t="shared" si="30"/>
        <v>87.099051552429955</v>
      </c>
      <c r="BN195" s="42">
        <f t="shared" si="30"/>
        <v>41.084987394512837</v>
      </c>
      <c r="BO195" s="42">
        <f t="shared" si="30"/>
        <v>49.346875183632051</v>
      </c>
      <c r="BP195" s="42">
        <f t="shared" si="30"/>
        <v>21.47896285936622</v>
      </c>
      <c r="BQ195" s="42">
        <f t="shared" si="30"/>
        <v>25.497749083644067</v>
      </c>
      <c r="BR195" s="42">
        <f t="shared" si="30"/>
        <v>25.497749083643612</v>
      </c>
      <c r="BS195" s="42">
        <f t="shared" si="30"/>
        <v>13.903746164789254</v>
      </c>
      <c r="BU195" s="42">
        <f t="shared" si="28"/>
        <v>12.674260407823567</v>
      </c>
      <c r="CC195" s="119"/>
      <c r="CD195" s="118">
        <f t="shared" si="29"/>
        <v>4.5474735088646412E-13</v>
      </c>
    </row>
    <row r="196" spans="1:82" s="1" customFormat="1" ht="18">
      <c r="A196" s="38" t="s">
        <v>208</v>
      </c>
      <c r="B196" s="90" t="s">
        <v>392</v>
      </c>
      <c r="C196" s="38" t="s">
        <v>210</v>
      </c>
      <c r="D196" s="38">
        <v>48</v>
      </c>
      <c r="E196" s="38">
        <v>900</v>
      </c>
      <c r="F196" s="38">
        <v>1</v>
      </c>
      <c r="G196" s="38">
        <f t="shared" si="23"/>
        <v>1173</v>
      </c>
      <c r="H196" s="75">
        <f t="shared" si="24"/>
        <v>8.5251491901108269E-4</v>
      </c>
      <c r="I196" s="75">
        <f t="shared" si="25"/>
        <v>1.2345679012345679E-6</v>
      </c>
      <c r="J196" s="76">
        <v>1</v>
      </c>
      <c r="K196" s="13">
        <v>0.1</v>
      </c>
      <c r="L196" s="40">
        <v>0.52280044764260347</v>
      </c>
      <c r="M196" s="40">
        <v>9.346515983542884E-3</v>
      </c>
      <c r="N196" s="40">
        <v>0.4204681879193406</v>
      </c>
      <c r="O196" s="40">
        <v>5.0192700596727357E-3</v>
      </c>
      <c r="P196" s="13">
        <v>-4.6399999999999997</v>
      </c>
      <c r="Q196" s="77">
        <v>8.1340009192566107</v>
      </c>
      <c r="R196" s="13">
        <v>0</v>
      </c>
      <c r="S196" s="81">
        <v>340</v>
      </c>
      <c r="T196" s="78">
        <v>217.3125</v>
      </c>
      <c r="U196" s="13">
        <f t="shared" si="26"/>
        <v>2.5314789170422549</v>
      </c>
      <c r="V196" s="40">
        <f t="shared" si="27"/>
        <v>0.27739301470588235</v>
      </c>
      <c r="X196" s="13">
        <v>65.581742517088756</v>
      </c>
      <c r="Y196" s="40">
        <v>2.9404890020883877E-2</v>
      </c>
      <c r="Z196" s="13">
        <v>9.9815545843965463</v>
      </c>
      <c r="AA196" s="13">
        <v>0.32123086153348629</v>
      </c>
      <c r="AB196" s="79"/>
      <c r="AC196" s="40">
        <v>6.2215360751177347E-2</v>
      </c>
      <c r="AD196" s="40"/>
      <c r="AE196" s="13">
        <v>0.33974241602820782</v>
      </c>
      <c r="AF196" s="13">
        <v>2.8078076087321557</v>
      </c>
      <c r="AG196" s="13">
        <v>3.9678428875213436</v>
      </c>
      <c r="AH196" s="40">
        <v>1.8451213394838063E-2</v>
      </c>
      <c r="AI196" s="13">
        <v>16.890007660532635</v>
      </c>
      <c r="AJ196" s="13">
        <v>100.00000000000004</v>
      </c>
      <c r="AL196" s="13">
        <v>1.0471861382713765</v>
      </c>
      <c r="AM196" s="40">
        <v>7.0732246194076158E-3</v>
      </c>
      <c r="AN196" s="13">
        <v>1.2927922717582345</v>
      </c>
      <c r="AO196" s="14">
        <v>1.2927922717582343</v>
      </c>
      <c r="AP196" s="14"/>
      <c r="AQ196" s="13">
        <v>13.537686711748915</v>
      </c>
      <c r="AR196" s="40">
        <v>-1E-3</v>
      </c>
      <c r="AS196" s="40">
        <v>0.52280044764260347</v>
      </c>
      <c r="AT196" s="40">
        <v>0.4204681879193406</v>
      </c>
      <c r="AW196" s="42">
        <f>(12900/((LN(497700/S196))+(0.85*(AN196-1))+3.8))-273</f>
        <v>864.79885674048842</v>
      </c>
      <c r="AX196" s="42">
        <f>(12900/((LN(497700/S196))+(0.85*(AO196-1))+3.8))-273</f>
        <v>864.79885674048842</v>
      </c>
      <c r="AY196" s="42">
        <f>(10108/((LN(497700/S196))+(1.16*(AN196-1))+1.48))-273</f>
        <v>836.73922417712492</v>
      </c>
      <c r="AZ196" s="42">
        <f>(10108/((LN(497700/S196))+(1.16*(AO196-1))+1.48))-273</f>
        <v>836.73922417712492</v>
      </c>
      <c r="BA196" s="42">
        <f>((LN(S196))-4.29+(1.35*(LN(AQ196))))/0.0056</f>
        <v>902.91787742456961</v>
      </c>
      <c r="BB196" s="42">
        <f>(4338.8/((4.322*AR196)+6.456-LOG(S196)))-273</f>
        <v>833.7805252192511</v>
      </c>
      <c r="BC196" s="42">
        <f>((LN(S196))-3.313+(1.35*(LN(AQ196))))/0.0065</f>
        <v>928.20617131962911</v>
      </c>
      <c r="BD196" s="42">
        <f>(12288/(18.99-(1.069*(LN(AQ196)))-(LN(S196))))-273</f>
        <v>911.2943330055557</v>
      </c>
      <c r="BE196" s="42">
        <f>(11113/(14.297+(0.964*AN196)-(LN(S196))))-273</f>
        <v>870.98288962454058</v>
      </c>
      <c r="BF196" s="42">
        <f>(11113/(14.297+(0.964*AO196)-(LN(S196))))-273</f>
        <v>870.98288962454058</v>
      </c>
      <c r="BG196" s="42">
        <f>(5790/(0.96-(1.28*J196)+(12.39*AS196)+(0.83*AT196)+(2.06*J196*AS196)-LOG(S196)))-273</f>
        <v>873.08617125366118</v>
      </c>
      <c r="BI196" s="42">
        <f t="shared" si="31"/>
        <v>35.201143259511582</v>
      </c>
      <c r="BJ196" s="42">
        <f t="shared" si="31"/>
        <v>35.201143259511582</v>
      </c>
      <c r="BK196" s="42">
        <f t="shared" si="31"/>
        <v>63.260775822875075</v>
      </c>
      <c r="BL196" s="42">
        <f t="shared" si="30"/>
        <v>63.260775822875075</v>
      </c>
      <c r="BM196" s="42">
        <f t="shared" si="30"/>
        <v>-2.9178774245696104</v>
      </c>
      <c r="BN196" s="42">
        <f t="shared" si="30"/>
        <v>66.219474780748897</v>
      </c>
      <c r="BO196" s="42">
        <f t="shared" si="30"/>
        <v>-28.206171319629107</v>
      </c>
      <c r="BP196" s="42">
        <f t="shared" si="30"/>
        <v>-11.2943330055557</v>
      </c>
      <c r="BQ196" s="42">
        <f t="shared" si="30"/>
        <v>29.017110375459424</v>
      </c>
      <c r="BR196" s="42">
        <f t="shared" si="30"/>
        <v>29.017110375459424</v>
      </c>
      <c r="BS196" s="42">
        <f t="shared" si="30"/>
        <v>26.913828746338822</v>
      </c>
      <c r="BU196" s="42">
        <f t="shared" si="28"/>
        <v>8.2873145131727597</v>
      </c>
      <c r="CC196" s="119"/>
      <c r="CD196" s="118">
        <f t="shared" si="29"/>
        <v>0</v>
      </c>
    </row>
    <row r="197" spans="1:82" s="1" customFormat="1">
      <c r="A197" s="38" t="s">
        <v>208</v>
      </c>
      <c r="B197" s="65" t="s">
        <v>393</v>
      </c>
      <c r="C197" s="38" t="s">
        <v>210</v>
      </c>
      <c r="D197" s="38">
        <v>48</v>
      </c>
      <c r="E197" s="38">
        <v>800</v>
      </c>
      <c r="F197" s="38">
        <v>1</v>
      </c>
      <c r="G197" s="38">
        <f t="shared" si="23"/>
        <v>1073</v>
      </c>
      <c r="H197" s="75">
        <f t="shared" si="24"/>
        <v>9.3196644920782849E-4</v>
      </c>
      <c r="I197" s="75">
        <f t="shared" si="25"/>
        <v>1.5625000000000001E-6</v>
      </c>
      <c r="J197" s="76">
        <v>1</v>
      </c>
      <c r="K197" s="13">
        <v>0.1</v>
      </c>
      <c r="L197" s="40">
        <v>0.56831004718515921</v>
      </c>
      <c r="M197" s="40">
        <v>8.9999999999999993E-3</v>
      </c>
      <c r="N197" s="40">
        <v>0</v>
      </c>
      <c r="O197" s="40">
        <v>0</v>
      </c>
      <c r="P197" s="83">
        <v>2</v>
      </c>
      <c r="Q197" s="77"/>
      <c r="R197" s="13">
        <v>0</v>
      </c>
      <c r="S197" s="81">
        <v>525</v>
      </c>
      <c r="T197" s="78">
        <v>144</v>
      </c>
      <c r="U197" s="13">
        <f t="shared" si="26"/>
        <v>2.720159303405957</v>
      </c>
      <c r="V197" s="40">
        <f t="shared" si="27"/>
        <v>0.11904000000000001</v>
      </c>
      <c r="X197" s="13">
        <v>61.337127058279187</v>
      </c>
      <c r="Y197" s="40">
        <v>3.3152086018725276E-2</v>
      </c>
      <c r="Z197" s="13">
        <v>12.119968027683472</v>
      </c>
      <c r="AA197" s="13">
        <v>14.310751114159812</v>
      </c>
      <c r="AB197" s="79"/>
      <c r="AC197" s="40">
        <v>0.10273815537652153</v>
      </c>
      <c r="AD197" s="40"/>
      <c r="AE197" s="13">
        <v>11.883306619384523</v>
      </c>
      <c r="AF197" s="13">
        <v>0.16732972705751581</v>
      </c>
      <c r="AG197" s="13">
        <v>2.3421476634321314E-2</v>
      </c>
      <c r="AH197" s="40">
        <v>2.22057354059364E-2</v>
      </c>
      <c r="AI197" s="13">
        <v>0</v>
      </c>
      <c r="AJ197" s="13">
        <v>100.00000000000003</v>
      </c>
      <c r="AL197" s="13">
        <v>0.55324270900545158</v>
      </c>
      <c r="AM197" s="40">
        <v>0.81299999999999994</v>
      </c>
      <c r="AN197" s="14">
        <v>3.2466145543562641</v>
      </c>
      <c r="AO197" s="14">
        <v>3.2466145543562641</v>
      </c>
      <c r="AP197" s="14"/>
      <c r="AQ197" s="13">
        <v>2.4108621129263068</v>
      </c>
      <c r="AR197" s="40">
        <v>0.246</v>
      </c>
      <c r="AS197" s="40">
        <v>0.56831004718515921</v>
      </c>
      <c r="AT197" s="40">
        <v>0</v>
      </c>
      <c r="AW197" s="42">
        <f>(12900/((LN(497700/S197))+(0.85*(AN197-1))+3.8))-273</f>
        <v>753.74496538210155</v>
      </c>
      <c r="AX197" s="42">
        <f>(12900/((LN(497700/S197))+(0.85*(AO197-1))+3.8))-273</f>
        <v>753.74496538210155</v>
      </c>
      <c r="AY197" s="42">
        <f>(10108/((LN(497700/S197))+(1.16*(AN197-1))+1.48))-273</f>
        <v>650.91271784993148</v>
      </c>
      <c r="AZ197" s="42">
        <f>(10108/((LN(497700/S197))+(1.16*(AO197-1))+1.48))-273</f>
        <v>650.91271784993148</v>
      </c>
      <c r="BA197" s="42">
        <f>((LN(S197))-4.29+(1.35*(LN(AQ197))))/0.0056</f>
        <v>564.53164494494922</v>
      </c>
      <c r="BB197" s="42">
        <f>(4338.8/((4.322*AR197)+6.456-LOG(S197)))-273</f>
        <v>631.09509424210091</v>
      </c>
      <c r="BC197" s="42">
        <f>((LN(S197))-3.313+(1.35*(LN(AQ197))))/0.0065</f>
        <v>636.6734171833408</v>
      </c>
      <c r="BD197" s="42">
        <f>(12288/(18.99-(1.069*(LN(AQ197)))-(LN(S197))))-273</f>
        <v>769.60189389688549</v>
      </c>
      <c r="BE197" s="42">
        <f>(11113/(14.297+(0.964*AN197)-(LN(S197))))-273</f>
        <v>722.49076028593493</v>
      </c>
      <c r="BF197" s="42">
        <f>(11113/(14.297+(0.964*AO197)-(LN(S197))))-273</f>
        <v>722.49076028593493</v>
      </c>
      <c r="BG197" s="42">
        <f>(5790/(0.96-(1.28*J197)+(12.39*AS197)+(0.83*AT197)+(2.06*J197*AS197)-LOG(S197)))-273</f>
        <v>846.50668544822656</v>
      </c>
      <c r="BI197" s="42">
        <f t="shared" si="31"/>
        <v>46.255034617898446</v>
      </c>
      <c r="BJ197" s="42">
        <f t="shared" si="31"/>
        <v>46.255034617898446</v>
      </c>
      <c r="BK197" s="42">
        <f t="shared" si="31"/>
        <v>149.08728215006852</v>
      </c>
      <c r="BL197" s="42">
        <f t="shared" si="30"/>
        <v>149.08728215006852</v>
      </c>
      <c r="BM197" s="42">
        <f t="shared" si="30"/>
        <v>235.46835505505078</v>
      </c>
      <c r="BN197" s="42">
        <f t="shared" si="30"/>
        <v>168.90490575789909</v>
      </c>
      <c r="BO197" s="42">
        <f t="shared" si="30"/>
        <v>163.3265828166592</v>
      </c>
      <c r="BP197" s="42">
        <f t="shared" si="30"/>
        <v>30.398106103114515</v>
      </c>
      <c r="BQ197" s="42">
        <f t="shared" si="30"/>
        <v>77.509239714065075</v>
      </c>
      <c r="BR197" s="42">
        <f t="shared" si="30"/>
        <v>77.509239714065075</v>
      </c>
      <c r="BS197" s="42">
        <f t="shared" si="30"/>
        <v>-46.506685448226563</v>
      </c>
      <c r="BU197" s="42">
        <f t="shared" si="28"/>
        <v>92.761720066125008</v>
      </c>
      <c r="CC197" s="119"/>
      <c r="CD197" s="118">
        <f t="shared" si="29"/>
        <v>0</v>
      </c>
    </row>
    <row r="198" spans="1:82" s="1" customFormat="1">
      <c r="A198" s="38" t="s">
        <v>208</v>
      </c>
      <c r="B198" s="65" t="s">
        <v>394</v>
      </c>
      <c r="C198" s="38" t="s">
        <v>210</v>
      </c>
      <c r="D198" s="38">
        <v>48</v>
      </c>
      <c r="E198" s="38">
        <v>800</v>
      </c>
      <c r="F198" s="38">
        <v>1</v>
      </c>
      <c r="G198" s="38">
        <f t="shared" si="23"/>
        <v>1073</v>
      </c>
      <c r="H198" s="75">
        <f t="shared" si="24"/>
        <v>9.3196644920782849E-4</v>
      </c>
      <c r="I198" s="75">
        <f t="shared" si="25"/>
        <v>1.5625000000000001E-6</v>
      </c>
      <c r="J198" s="76">
        <v>1</v>
      </c>
      <c r="K198" s="13">
        <v>0.1</v>
      </c>
      <c r="L198" s="40">
        <v>0.56608221378499712</v>
      </c>
      <c r="M198" s="40">
        <v>1.0999999999999999E-2</v>
      </c>
      <c r="N198" s="40">
        <v>4.4999999999999998E-2</v>
      </c>
      <c r="O198" s="40">
        <v>1E-3</v>
      </c>
      <c r="P198" s="83">
        <v>2</v>
      </c>
      <c r="Q198" s="77"/>
      <c r="R198" s="13">
        <v>0</v>
      </c>
      <c r="S198" s="81">
        <v>480</v>
      </c>
      <c r="T198" s="78">
        <v>186</v>
      </c>
      <c r="U198" s="13">
        <f t="shared" si="26"/>
        <v>2.6812412373755872</v>
      </c>
      <c r="V198" s="40">
        <f t="shared" si="27"/>
        <v>0.16817499999999999</v>
      </c>
      <c r="X198" s="13">
        <v>61.017974482757836</v>
      </c>
      <c r="Y198" s="40">
        <v>3.0955660678999731E-2</v>
      </c>
      <c r="Z198" s="13">
        <v>12.577898910339753</v>
      </c>
      <c r="AA198" s="13">
        <v>13.08752698676405</v>
      </c>
      <c r="AB198" s="13"/>
      <c r="AC198" s="40">
        <v>5.8311037949132713E-2</v>
      </c>
      <c r="AD198" s="13"/>
      <c r="AE198" s="13">
        <v>10.914545312306496</v>
      </c>
      <c r="AF198" s="13">
        <v>0.56203098862567091</v>
      </c>
      <c r="AG198" s="13">
        <v>0.3108327061263218</v>
      </c>
      <c r="AH198" s="40">
        <v>2.0658559627894334E-2</v>
      </c>
      <c r="AI198" s="13">
        <v>1.4192653548238527</v>
      </c>
      <c r="AJ198" s="13">
        <v>100</v>
      </c>
      <c r="AL198" s="13">
        <v>0.59593537782154238</v>
      </c>
      <c r="AM198" s="40">
        <v>0.63400000000000001</v>
      </c>
      <c r="AN198" s="14">
        <v>2.9871898244456085</v>
      </c>
      <c r="AO198" s="14">
        <v>2.9871898244456085</v>
      </c>
      <c r="AP198" s="14"/>
      <c r="AQ198" s="13">
        <v>2.6019518373907342</v>
      </c>
      <c r="AR198" s="40">
        <v>9.4E-2</v>
      </c>
      <c r="AS198" s="40">
        <v>0.56608221378499712</v>
      </c>
      <c r="AT198" s="40">
        <v>4.4999999999999998E-2</v>
      </c>
      <c r="AW198" s="42">
        <f>(12900/((LN(497700/S198))+(0.85*(AN198-1))+3.8))-273</f>
        <v>764.55481851205718</v>
      </c>
      <c r="AX198" s="42">
        <f>(12900/((LN(497700/S198))+(0.85*(AO198-1))+3.8))-273</f>
        <v>764.55481851205718</v>
      </c>
      <c r="AY198" s="42">
        <f>(10108/((LN(497700/S198))+(1.16*(AN198-1))+1.48))-273</f>
        <v>669.1101061288316</v>
      </c>
      <c r="AZ198" s="42">
        <f>(10108/((LN(497700/S198))+(1.16*(AO198-1))+1.48))-273</f>
        <v>669.1101061288316</v>
      </c>
      <c r="BA198" s="42">
        <f>((LN(S198))-4.29+(1.35*(LN(AQ198))))/0.0056</f>
        <v>566.91779080458832</v>
      </c>
      <c r="BB198" s="42">
        <f>(4338.8/((4.322*AR198)+6.456-LOG(S198)))-273</f>
        <v>764.73552438984007</v>
      </c>
      <c r="BC198" s="42">
        <f>((LN(S198))-3.313+(1.35*(LN(AQ198))))/0.0065</f>
        <v>638.72917361626071</v>
      </c>
      <c r="BD198" s="42">
        <f>(12288/(18.99-(1.069*(LN(AQ198)))-(LN(S198))))-273</f>
        <v>768.88835861172174</v>
      </c>
      <c r="BE198" s="42">
        <f>(11113/(14.297+(0.964*AN198)-(LN(S198))))-273</f>
        <v>737.00967604972232</v>
      </c>
      <c r="BF198" s="42">
        <f>(11113/(14.297+(0.964*AO198)-(LN(S198))))-273</f>
        <v>737.00967604972232</v>
      </c>
      <c r="BG198" s="42">
        <f>(5790/(0.96-(1.28*J198)+(12.39*AS198)+(0.83*AT198)+(2.06*J198*AS198)-LOG(S198)))-273</f>
        <v>837.04670353415281</v>
      </c>
      <c r="BI198" s="42">
        <f t="shared" si="31"/>
        <v>35.445181487942818</v>
      </c>
      <c r="BJ198" s="42">
        <f t="shared" si="31"/>
        <v>35.445181487942818</v>
      </c>
      <c r="BK198" s="42">
        <f t="shared" si="31"/>
        <v>130.8898938711684</v>
      </c>
      <c r="BL198" s="42">
        <f t="shared" si="30"/>
        <v>130.8898938711684</v>
      </c>
      <c r="BM198" s="42">
        <f t="shared" si="30"/>
        <v>233.08220919541168</v>
      </c>
      <c r="BN198" s="42">
        <f t="shared" si="30"/>
        <v>35.264475610159934</v>
      </c>
      <c r="BO198" s="42">
        <f t="shared" si="30"/>
        <v>161.27082638373929</v>
      </c>
      <c r="BP198" s="42">
        <f t="shared" si="30"/>
        <v>31.111641388278258</v>
      </c>
      <c r="BQ198" s="42">
        <f t="shared" si="30"/>
        <v>62.990323950277684</v>
      </c>
      <c r="BR198" s="42">
        <f t="shared" si="30"/>
        <v>62.990323950277684</v>
      </c>
      <c r="BS198" s="42">
        <f t="shared" si="30"/>
        <v>-37.046703534152812</v>
      </c>
      <c r="BU198" s="42">
        <f t="shared" si="28"/>
        <v>72.49188502209563</v>
      </c>
      <c r="CC198" s="119"/>
      <c r="CD198" s="118">
        <f t="shared" si="29"/>
        <v>0</v>
      </c>
    </row>
    <row r="199" spans="1:82" s="1" customFormat="1">
      <c r="A199" s="38" t="s">
        <v>208</v>
      </c>
      <c r="B199" s="65" t="s">
        <v>395</v>
      </c>
      <c r="C199" s="38" t="s">
        <v>210</v>
      </c>
      <c r="D199" s="38">
        <v>48</v>
      </c>
      <c r="E199" s="38">
        <v>800</v>
      </c>
      <c r="F199" s="38">
        <v>1</v>
      </c>
      <c r="G199" s="38">
        <f t="shared" si="23"/>
        <v>1073</v>
      </c>
      <c r="H199" s="75">
        <f t="shared" si="24"/>
        <v>9.3196644920782849E-4</v>
      </c>
      <c r="I199" s="75">
        <f t="shared" si="25"/>
        <v>1.5625000000000001E-6</v>
      </c>
      <c r="J199" s="76">
        <v>1</v>
      </c>
      <c r="K199" s="13">
        <v>0.1</v>
      </c>
      <c r="L199" s="40">
        <v>0.56721570455123937</v>
      </c>
      <c r="M199" s="40">
        <v>0.01</v>
      </c>
      <c r="N199" s="40">
        <v>0.10199999999999999</v>
      </c>
      <c r="O199" s="40">
        <v>1E-3</v>
      </c>
      <c r="P199" s="83">
        <v>2</v>
      </c>
      <c r="Q199" s="77"/>
      <c r="R199" s="13">
        <v>0</v>
      </c>
      <c r="S199" s="81">
        <v>450</v>
      </c>
      <c r="T199" s="78">
        <v>200</v>
      </c>
      <c r="U199" s="13">
        <f t="shared" si="26"/>
        <v>2.6532125137753435</v>
      </c>
      <c r="V199" s="40">
        <f t="shared" si="27"/>
        <v>0.19288888888888889</v>
      </c>
      <c r="X199" s="13">
        <v>56.728284542357862</v>
      </c>
      <c r="Y199" s="40">
        <v>2.5201662643179669E-2</v>
      </c>
      <c r="Z199" s="13">
        <v>18.441669927799449</v>
      </c>
      <c r="AA199" s="13">
        <v>9.471121468460634</v>
      </c>
      <c r="AB199" s="13"/>
      <c r="AC199" s="40">
        <v>5.4318371022708985E-2</v>
      </c>
      <c r="AD199" s="13"/>
      <c r="AE199" s="13">
        <v>9.4985297901974466</v>
      </c>
      <c r="AF199" s="13">
        <v>1.4204836504257625</v>
      </c>
      <c r="AG199" s="13">
        <v>1.1293530154578248</v>
      </c>
      <c r="AH199" s="40">
        <v>2.3046911551995265E-2</v>
      </c>
      <c r="AI199" s="13">
        <v>3.2079906600831447</v>
      </c>
      <c r="AJ199" s="13">
        <v>100.00000000000001</v>
      </c>
      <c r="AL199" s="13">
        <v>0.88535257574877257</v>
      </c>
      <c r="AM199" s="40">
        <v>0.42899999999999999</v>
      </c>
      <c r="AN199" s="14">
        <v>2.1311947399877194</v>
      </c>
      <c r="AO199" s="14">
        <v>2.1311947399877194</v>
      </c>
      <c r="AP199" s="14"/>
      <c r="AQ199" s="13">
        <v>3.3787031851297091</v>
      </c>
      <c r="AR199" s="40">
        <v>6.8000000000000005E-2</v>
      </c>
      <c r="AS199" s="40">
        <v>0.56721570455123937</v>
      </c>
      <c r="AT199" s="40">
        <v>0.10199999999999999</v>
      </c>
      <c r="AW199" s="42">
        <f>(12900/((LN(497700/S199))+(0.85*(AN199-1))+3.8))-273</f>
        <v>823.00486835721608</v>
      </c>
      <c r="AX199" s="42">
        <f>(12900/((LN(497700/S199))+(0.85*(AO199-1))+3.8))-273</f>
        <v>823.00486835721608</v>
      </c>
      <c r="AY199" s="42">
        <f>(10108/((LN(497700/S199))+(1.16*(AN199-1))+1.48))-273</f>
        <v>758.35584184919435</v>
      </c>
      <c r="AZ199" s="42">
        <f>(10108/((LN(497700/S199))+(1.16*(AO199-1))+1.48))-273</f>
        <v>758.35584184919435</v>
      </c>
      <c r="BA199" s="42">
        <f>((LN(S199))-4.29+(1.35*(LN(AQ199))))/0.0056</f>
        <v>618.36816653422864</v>
      </c>
      <c r="BB199" s="42">
        <f>(4338.8/((4.322*AR199)+6.456-LOG(S199)))-273</f>
        <v>786.10061506813349</v>
      </c>
      <c r="BC199" s="42">
        <f>((LN(S199))-3.313+(1.35*(LN(AQ199))))/0.0065</f>
        <v>683.05565116795083</v>
      </c>
      <c r="BD199" s="42">
        <f>(12288/(18.99-(1.069*(LN(AQ199)))-(LN(S199))))-273</f>
        <v>788.20830591421986</v>
      </c>
      <c r="BE199" s="42">
        <f>(11113/(14.297+(0.964*AN199)-(LN(S199))))-273</f>
        <v>812.01823831951992</v>
      </c>
      <c r="BF199" s="42">
        <f>(11113/(14.297+(0.964*AO199)-(LN(S199))))-273</f>
        <v>812.01823831951992</v>
      </c>
      <c r="BG199" s="42">
        <f>(5790/(0.96-(1.28*J199)+(12.39*AS199)+(0.83*AT199)+(2.06*J199*AS199)-LOG(S199)))-273</f>
        <v>817.86502119747274</v>
      </c>
      <c r="BI199" s="42">
        <f t="shared" si="31"/>
        <v>-23.004868357216083</v>
      </c>
      <c r="BJ199" s="42">
        <f t="shared" si="31"/>
        <v>-23.004868357216083</v>
      </c>
      <c r="BK199" s="42">
        <f t="shared" si="31"/>
        <v>41.644158150805652</v>
      </c>
      <c r="BL199" s="42">
        <f t="shared" si="30"/>
        <v>41.644158150805652</v>
      </c>
      <c r="BM199" s="42">
        <f t="shared" si="30"/>
        <v>181.63183346577136</v>
      </c>
      <c r="BN199" s="42">
        <f t="shared" si="30"/>
        <v>13.899384931866507</v>
      </c>
      <c r="BO199" s="42">
        <f t="shared" si="30"/>
        <v>116.94434883204917</v>
      </c>
      <c r="BP199" s="42">
        <f t="shared" si="30"/>
        <v>11.791694085780136</v>
      </c>
      <c r="BQ199" s="42">
        <f t="shared" si="30"/>
        <v>-12.018238319519924</v>
      </c>
      <c r="BR199" s="42">
        <f t="shared" si="30"/>
        <v>-12.018238319519924</v>
      </c>
      <c r="BS199" s="42">
        <f t="shared" si="30"/>
        <v>-17.865021197472743</v>
      </c>
      <c r="BU199" s="42">
        <f t="shared" si="28"/>
        <v>-5.1398471597433399</v>
      </c>
      <c r="CC199" s="119"/>
      <c r="CD199" s="118">
        <f t="shared" si="29"/>
        <v>0</v>
      </c>
    </row>
    <row r="200" spans="1:82" s="1" customFormat="1">
      <c r="A200" s="38" t="s">
        <v>208</v>
      </c>
      <c r="B200" s="65" t="s">
        <v>396</v>
      </c>
      <c r="C200" s="38" t="s">
        <v>210</v>
      </c>
      <c r="D200" s="38">
        <v>48</v>
      </c>
      <c r="E200" s="38">
        <v>800</v>
      </c>
      <c r="F200" s="38">
        <v>1</v>
      </c>
      <c r="G200" s="38">
        <f t="shared" si="23"/>
        <v>1073</v>
      </c>
      <c r="H200" s="75">
        <f t="shared" si="24"/>
        <v>9.3196644920782849E-4</v>
      </c>
      <c r="I200" s="75">
        <f t="shared" si="25"/>
        <v>1.5625000000000001E-6</v>
      </c>
      <c r="J200" s="76">
        <v>1</v>
      </c>
      <c r="K200" s="13">
        <v>0.1</v>
      </c>
      <c r="L200" s="40">
        <v>0.55681432504347195</v>
      </c>
      <c r="M200" s="40">
        <v>8.9999999999999993E-3</v>
      </c>
      <c r="N200" s="40">
        <v>0.191</v>
      </c>
      <c r="O200" s="40">
        <v>2E-3</v>
      </c>
      <c r="P200" s="83">
        <v>2</v>
      </c>
      <c r="Q200" s="77"/>
      <c r="R200" s="13">
        <v>0</v>
      </c>
      <c r="S200" s="81">
        <v>280</v>
      </c>
      <c r="T200" s="78">
        <v>100</v>
      </c>
      <c r="U200" s="13">
        <f t="shared" si="26"/>
        <v>2.4471580313422194</v>
      </c>
      <c r="V200" s="40">
        <f t="shared" si="27"/>
        <v>0.155</v>
      </c>
      <c r="X200" s="13">
        <v>59.573885816412243</v>
      </c>
      <c r="Y200" s="40">
        <v>3.0616025182869797E-2</v>
      </c>
      <c r="Z200" s="13">
        <v>15.497982674100182</v>
      </c>
      <c r="AA200" s="13">
        <v>7.4075762220122172</v>
      </c>
      <c r="AB200" s="79"/>
      <c r="AC200" s="40">
        <v>5.0012451955236563E-2</v>
      </c>
      <c r="AD200" s="40"/>
      <c r="AE200" s="13">
        <v>7.4384210314719104</v>
      </c>
      <c r="AF200" s="13">
        <v>1.2709876226059675</v>
      </c>
      <c r="AG200" s="13">
        <v>2.2816110065398196</v>
      </c>
      <c r="AH200" s="40">
        <v>2.7481513076526427E-2</v>
      </c>
      <c r="AI200" s="13">
        <v>6.4214256366430131</v>
      </c>
      <c r="AJ200" s="13">
        <v>99.999999999999972</v>
      </c>
      <c r="AL200" s="13">
        <v>0.8569372204664546</v>
      </c>
      <c r="AM200" s="40">
        <v>0.40600000000000003</v>
      </c>
      <c r="AN200" s="89">
        <v>2.42</v>
      </c>
      <c r="AO200" s="14">
        <v>2.0041749475142359</v>
      </c>
      <c r="AP200" s="14" t="s">
        <v>840</v>
      </c>
      <c r="AQ200" s="13">
        <v>4.000155302289726</v>
      </c>
      <c r="AR200" s="40">
        <v>6.2E-2</v>
      </c>
      <c r="AS200" s="40">
        <v>0.55681432504347195</v>
      </c>
      <c r="AT200" s="40">
        <v>0.191</v>
      </c>
      <c r="AW200" s="42">
        <f>(12900/((LN(497700/S200))+(0.85*(AN200-1))+3.8))-273</f>
        <v>759.82930726174686</v>
      </c>
      <c r="AX200" s="42">
        <f>(12900/((LN(497700/S200))+(0.85*(AO200-1))+3.8))-273</f>
        <v>789.90836620095297</v>
      </c>
      <c r="AY200" s="42">
        <f>(10108/((LN(497700/S200))+(1.16*(AN200-1))+1.48))-273</f>
        <v>679.67149486530548</v>
      </c>
      <c r="AZ200" s="42">
        <f>(10108/((LN(497700/S200))+(1.16*(AO200-1))+1.48))-273</f>
        <v>725.0443838876065</v>
      </c>
      <c r="BA200" s="42">
        <f>((LN(S200))-4.29+(1.35*(LN(AQ200))))/0.0056</f>
        <v>574.34632217614262</v>
      </c>
      <c r="BB200" s="42">
        <f>(4338.8/((4.322*AR200)+6.456-LOG(S200)))-273</f>
        <v>741.49540423309759</v>
      </c>
      <c r="BC200" s="42">
        <f>((LN(S200))-3.313+(1.35*(LN(AQ200))))/0.0065</f>
        <v>645.12913910559985</v>
      </c>
      <c r="BD200" s="42">
        <f>(12288/(18.99-(1.069*(LN(AQ200)))-(LN(S200))))-273</f>
        <v>761.93405927078243</v>
      </c>
      <c r="BE200" s="42">
        <f>(11113/(14.297+(0.964*AN200)-(LN(S200))))-273</f>
        <v>737.72384117944455</v>
      </c>
      <c r="BF200" s="42">
        <f>(11113/(14.297+(0.964*AO200)-(LN(S200))))-273</f>
        <v>775.96672119332607</v>
      </c>
      <c r="BG200" s="42">
        <f>(5790/(0.96-(1.28*J200)+(12.39*AS200)+(0.83*AT200)+(2.06*J200*AS200)-LOG(S200)))-273</f>
        <v>791.85912257804011</v>
      </c>
      <c r="BI200" s="42">
        <f t="shared" si="31"/>
        <v>40.170692738253138</v>
      </c>
      <c r="BJ200" s="42">
        <f t="shared" si="31"/>
        <v>10.091633799047031</v>
      </c>
      <c r="BK200" s="42">
        <f t="shared" si="31"/>
        <v>120.32850513469452</v>
      </c>
      <c r="BL200" s="42">
        <f t="shared" si="30"/>
        <v>74.9556161123935</v>
      </c>
      <c r="BM200" s="42">
        <f t="shared" si="30"/>
        <v>225.65367782385738</v>
      </c>
      <c r="BN200" s="42">
        <f t="shared" si="30"/>
        <v>58.504595766902412</v>
      </c>
      <c r="BO200" s="42">
        <f t="shared" si="30"/>
        <v>154.87086089440015</v>
      </c>
      <c r="BP200" s="42">
        <f t="shared" si="30"/>
        <v>38.065940729217573</v>
      </c>
      <c r="BQ200" s="42">
        <f t="shared" si="30"/>
        <v>62.276158820555452</v>
      </c>
      <c r="BR200" s="42">
        <f t="shared" si="30"/>
        <v>24.033278806673934</v>
      </c>
      <c r="BS200" s="42">
        <f t="shared" si="30"/>
        <v>8.1408774219598854</v>
      </c>
      <c r="BU200" s="42">
        <f t="shared" si="28"/>
        <v>1.9507563770871457</v>
      </c>
      <c r="CC200" s="119" t="s">
        <v>840</v>
      </c>
      <c r="CD200" s="118">
        <f t="shared" si="29"/>
        <v>38.242880013881518</v>
      </c>
    </row>
    <row r="201" spans="1:82" s="1" customFormat="1">
      <c r="A201" s="38" t="s">
        <v>208</v>
      </c>
      <c r="B201" s="65" t="s">
        <v>397</v>
      </c>
      <c r="C201" s="38" t="s">
        <v>210</v>
      </c>
      <c r="D201" s="38">
        <v>48</v>
      </c>
      <c r="E201" s="38">
        <v>800</v>
      </c>
      <c r="F201" s="38">
        <v>1</v>
      </c>
      <c r="G201" s="38">
        <f t="shared" si="23"/>
        <v>1073</v>
      </c>
      <c r="H201" s="75">
        <f t="shared" si="24"/>
        <v>9.3196644920782849E-4</v>
      </c>
      <c r="I201" s="75">
        <f t="shared" si="25"/>
        <v>1.5625000000000001E-6</v>
      </c>
      <c r="J201" s="76">
        <v>1</v>
      </c>
      <c r="K201" s="13">
        <v>0.1</v>
      </c>
      <c r="L201" s="40">
        <v>0.5412601522780206</v>
      </c>
      <c r="M201" s="40">
        <v>0.01</v>
      </c>
      <c r="N201" s="40">
        <v>0.27700000000000002</v>
      </c>
      <c r="O201" s="40">
        <v>4.0000000000000001E-3</v>
      </c>
      <c r="P201" s="83">
        <v>4</v>
      </c>
      <c r="Q201" s="77"/>
      <c r="R201" s="13">
        <v>0</v>
      </c>
      <c r="S201" s="81">
        <v>230</v>
      </c>
      <c r="T201" s="78">
        <v>50</v>
      </c>
      <c r="U201" s="13">
        <f t="shared" si="26"/>
        <v>2.3617278360175931</v>
      </c>
      <c r="V201" s="40">
        <f t="shared" si="27"/>
        <v>9.4347826086956521E-2</v>
      </c>
      <c r="X201" s="13">
        <v>64.091960482729519</v>
      </c>
      <c r="Y201" s="40">
        <v>2.8754096034534198E-2</v>
      </c>
      <c r="Z201" s="13">
        <v>12.195950248357489</v>
      </c>
      <c r="AA201" s="13">
        <v>4.2176971441024786</v>
      </c>
      <c r="AB201" s="13"/>
      <c r="AC201" s="40">
        <v>5.9687809412878642E-2</v>
      </c>
      <c r="AD201" s="13"/>
      <c r="AE201" s="13">
        <v>4.1057534765007579</v>
      </c>
      <c r="AF201" s="13">
        <v>2.2989919009961226</v>
      </c>
      <c r="AG201" s="13">
        <v>3.0843285594910483</v>
      </c>
      <c r="AH201" s="40">
        <v>2.4966196924984238E-2</v>
      </c>
      <c r="AI201" s="13">
        <v>9.8919100854501973</v>
      </c>
      <c r="AJ201" s="13">
        <v>100</v>
      </c>
      <c r="AL201" s="13">
        <v>0.83615004223160971</v>
      </c>
      <c r="AM201" s="40">
        <v>0.20899999999999999</v>
      </c>
      <c r="AN201" s="13">
        <v>1.87</v>
      </c>
      <c r="AO201" s="14">
        <v>1.821914550256732</v>
      </c>
      <c r="AP201" s="14"/>
      <c r="AQ201" s="13">
        <v>5.7359020163701686</v>
      </c>
      <c r="AR201" s="40">
        <v>4.3999999999999997E-2</v>
      </c>
      <c r="AS201" s="40">
        <v>0.5412601522780206</v>
      </c>
      <c r="AT201" s="40">
        <v>0.27700000000000002</v>
      </c>
      <c r="AW201" s="42">
        <f>(12900/((LN(497700/S201))+(0.85*(AN201-1))+3.8))-273</f>
        <v>782.71788849159088</v>
      </c>
      <c r="AX201" s="42">
        <f>(12900/((LN(497700/S201))+(0.85*(AO201-1))+3.8))-273</f>
        <v>786.26107318332083</v>
      </c>
      <c r="AY201" s="42">
        <f>(10108/((LN(497700/S201))+(1.16*(AN201-1))+1.48))-273</f>
        <v>721.01374634198123</v>
      </c>
      <c r="AZ201" s="42">
        <f>(10108/((LN(497700/S201))+(1.16*(AO201-1))+1.48))-273</f>
        <v>726.49626355169846</v>
      </c>
      <c r="BA201" s="42">
        <f>((LN(S201))-4.29+(1.35*(LN(AQ201))))/0.0056</f>
        <v>626.1044798530113</v>
      </c>
      <c r="BB201" s="42">
        <f>(4338.8/((4.322*AR201)+6.456-LOG(S201)))-273</f>
        <v>739.68773373813792</v>
      </c>
      <c r="BC201" s="42">
        <f>((LN(S201))-3.313+(1.35*(LN(AQ201))))/0.0065</f>
        <v>689.72078264259426</v>
      </c>
      <c r="BD201" s="42">
        <f>(12288/(18.99-(1.069*(LN(AQ201)))-(LN(S201))))-273</f>
        <v>778.6360971598865</v>
      </c>
      <c r="BE201" s="42">
        <f>(11113/(14.297+(0.964*AN201)-(LN(S201))))-273</f>
        <v>769.33879339534769</v>
      </c>
      <c r="BF201" s="42">
        <f>(11113/(14.297+(0.964*AO201)-(LN(S201))))-273</f>
        <v>773.89045054507937</v>
      </c>
      <c r="BG201" s="42">
        <f>(5790/(0.96-(1.28*J201)+(12.39*AS201)+(0.83*AT201)+(2.06*J201*AS201)-LOG(S201)))-273</f>
        <v>805.33450889590904</v>
      </c>
      <c r="BI201" s="42">
        <f t="shared" si="31"/>
        <v>17.282111508409116</v>
      </c>
      <c r="BJ201" s="42">
        <f t="shared" si="31"/>
        <v>13.738926816679168</v>
      </c>
      <c r="BK201" s="42">
        <f t="shared" si="31"/>
        <v>78.986253658018768</v>
      </c>
      <c r="BL201" s="42">
        <f t="shared" si="30"/>
        <v>73.503736448301538</v>
      </c>
      <c r="BM201" s="42">
        <f t="shared" si="30"/>
        <v>173.8955201469887</v>
      </c>
      <c r="BN201" s="42">
        <f t="shared" si="30"/>
        <v>60.312266261862078</v>
      </c>
      <c r="BO201" s="42">
        <f t="shared" si="30"/>
        <v>110.27921735740574</v>
      </c>
      <c r="BP201" s="42">
        <f t="shared" si="30"/>
        <v>21.363902840113496</v>
      </c>
      <c r="BQ201" s="42">
        <f t="shared" si="30"/>
        <v>30.661206604652307</v>
      </c>
      <c r="BR201" s="42">
        <f t="shared" si="30"/>
        <v>26.109549454920625</v>
      </c>
      <c r="BS201" s="42">
        <f t="shared" si="30"/>
        <v>-5.334508895909039</v>
      </c>
      <c r="BU201" s="42">
        <f t="shared" si="28"/>
        <v>19.073435712588207</v>
      </c>
      <c r="CC201" s="119"/>
      <c r="CD201" s="118">
        <f t="shared" si="29"/>
        <v>4.5516571497316818</v>
      </c>
    </row>
    <row r="202" spans="1:82" s="1" customFormat="1">
      <c r="A202" s="38" t="s">
        <v>208</v>
      </c>
      <c r="B202" s="65" t="s">
        <v>398</v>
      </c>
      <c r="C202" s="38" t="s">
        <v>210</v>
      </c>
      <c r="D202" s="38">
        <v>48</v>
      </c>
      <c r="E202" s="38">
        <v>800</v>
      </c>
      <c r="F202" s="38">
        <v>1</v>
      </c>
      <c r="G202" s="38">
        <f t="shared" si="23"/>
        <v>1073</v>
      </c>
      <c r="H202" s="75">
        <f t="shared" si="24"/>
        <v>9.3196644920782849E-4</v>
      </c>
      <c r="I202" s="75">
        <f t="shared" si="25"/>
        <v>1.5625000000000001E-6</v>
      </c>
      <c r="J202" s="76">
        <v>1</v>
      </c>
      <c r="K202" s="13">
        <v>0.1</v>
      </c>
      <c r="L202" s="40">
        <v>0.53104931803331923</v>
      </c>
      <c r="M202" s="40">
        <v>8.9999999999999993E-3</v>
      </c>
      <c r="N202" s="40">
        <v>0.32500000000000001</v>
      </c>
      <c r="O202" s="40">
        <v>4.0000000000000001E-3</v>
      </c>
      <c r="P202" s="83">
        <v>6</v>
      </c>
      <c r="Q202" s="77"/>
      <c r="R202" s="13">
        <v>0</v>
      </c>
      <c r="S202" s="81">
        <v>145</v>
      </c>
      <c r="T202" s="78">
        <v>90</v>
      </c>
      <c r="U202" s="13">
        <f t="shared" si="26"/>
        <v>2.1613680022349748</v>
      </c>
      <c r="V202" s="40">
        <f t="shared" si="27"/>
        <v>0.26937931034482759</v>
      </c>
      <c r="X202" s="13">
        <v>65.685053471307683</v>
      </c>
      <c r="Y202" s="40">
        <v>2.6896049913068737E-2</v>
      </c>
      <c r="Z202" s="13">
        <v>12.794675880270116</v>
      </c>
      <c r="AA202" s="13">
        <v>1.2458682361509692</v>
      </c>
      <c r="AB202" s="13"/>
      <c r="AC202" s="40">
        <v>9.3552912245357972E-2</v>
      </c>
      <c r="AD202" s="13"/>
      <c r="AE202" s="13">
        <v>1.3762901664159872</v>
      </c>
      <c r="AF202" s="13">
        <v>3.058560476459963</v>
      </c>
      <c r="AG202" s="13">
        <v>3.839060093321828</v>
      </c>
      <c r="AH202" s="40">
        <v>3.7179766425920885E-2</v>
      </c>
      <c r="AI202" s="13">
        <v>11.84286294748911</v>
      </c>
      <c r="AJ202" s="13">
        <v>100</v>
      </c>
      <c r="AL202" s="13">
        <v>1.0945371808431565</v>
      </c>
      <c r="AM202" s="40">
        <v>6.4000000000000001E-2</v>
      </c>
      <c r="AN202" s="14">
        <v>1.3221279893230429</v>
      </c>
      <c r="AO202" s="14">
        <v>1.3221279893230429</v>
      </c>
      <c r="AP202" s="14"/>
      <c r="AQ202" s="13">
        <v>10.007242953883008</v>
      </c>
      <c r="AR202" s="40">
        <v>-5.0000000000000001E-3</v>
      </c>
      <c r="AS202" s="40">
        <v>0.53104931803331923</v>
      </c>
      <c r="AT202" s="40">
        <v>0.32500000000000001</v>
      </c>
      <c r="AW202" s="42">
        <f>(12900/((LN(497700/S202))+(0.85*(AN202-1))+3.8))-273</f>
        <v>783.0934789355324</v>
      </c>
      <c r="AX202" s="42">
        <f>(12900/((LN(497700/S202))+(0.85*(AO202-1))+3.8))-273</f>
        <v>783.0934789355324</v>
      </c>
      <c r="AY202" s="42">
        <f>(10108/((LN(497700/S202))+(1.16*(AN202-1))+1.48))-273</f>
        <v>738.33727393398829</v>
      </c>
      <c r="AZ202" s="42">
        <f>(10108/((LN(497700/S202))+(1.16*(AO202-1))+1.48))-273</f>
        <v>738.33727393398829</v>
      </c>
      <c r="BA202" s="42">
        <f>((LN(S202))-4.29+(1.35*(LN(AQ202))))/0.0056</f>
        <v>677.89304692858275</v>
      </c>
      <c r="BB202" s="42">
        <f>(4338.8/((4.322*AR202)+6.456-LOG(S202)))-273</f>
        <v>742.39378975099567</v>
      </c>
      <c r="BC202" s="42">
        <f>((LN(S202))-3.313+(1.35*(LN(AQ202))))/0.0065</f>
        <v>734.33862504616354</v>
      </c>
      <c r="BD202" s="42">
        <f>(12288/(18.99-(1.069*(LN(AQ202)))-(LN(S202))))-273</f>
        <v>790.80134713452685</v>
      </c>
      <c r="BE202" s="42">
        <f>(11113/(14.297+(0.964*AN202)-(LN(S202))))-273</f>
        <v>775.91102013988461</v>
      </c>
      <c r="BF202" s="42">
        <f>(11113/(14.297+(0.964*AO202)-(LN(S202))))-273</f>
        <v>775.91102013988461</v>
      </c>
      <c r="BG202" s="42">
        <f>(5790/(0.96-(1.28*J202)+(12.39*AS202)+(0.83*AT202)+(2.06*J202*AS202)-LOG(S202)))-273</f>
        <v>787.04259907560527</v>
      </c>
      <c r="BI202" s="42">
        <f t="shared" si="31"/>
        <v>16.906521064467597</v>
      </c>
      <c r="BJ202" s="42">
        <f t="shared" si="31"/>
        <v>16.906521064467597</v>
      </c>
      <c r="BK202" s="42">
        <f t="shared" si="31"/>
        <v>61.662726066011714</v>
      </c>
      <c r="BL202" s="42">
        <f t="shared" si="30"/>
        <v>61.662726066011714</v>
      </c>
      <c r="BM202" s="42">
        <f t="shared" si="30"/>
        <v>122.10695307141725</v>
      </c>
      <c r="BN202" s="42">
        <f t="shared" si="30"/>
        <v>57.606210249004334</v>
      </c>
      <c r="BO202" s="42">
        <f t="shared" si="30"/>
        <v>65.661374953836457</v>
      </c>
      <c r="BP202" s="42">
        <f t="shared" si="30"/>
        <v>9.1986528654731501</v>
      </c>
      <c r="BQ202" s="42">
        <f t="shared" si="30"/>
        <v>24.088979860115387</v>
      </c>
      <c r="BR202" s="42">
        <f t="shared" si="30"/>
        <v>24.088979860115387</v>
      </c>
      <c r="BS202" s="42">
        <f t="shared" si="30"/>
        <v>12.957400924394733</v>
      </c>
      <c r="BU202" s="42">
        <f t="shared" si="28"/>
        <v>3.9491201400728642</v>
      </c>
      <c r="CC202" s="119"/>
      <c r="CD202" s="118">
        <f t="shared" si="29"/>
        <v>0</v>
      </c>
    </row>
    <row r="203" spans="1:82" s="1" customFormat="1">
      <c r="A203" s="38" t="s">
        <v>208</v>
      </c>
      <c r="B203" s="65" t="s">
        <v>399</v>
      </c>
      <c r="C203" s="38" t="s">
        <v>210</v>
      </c>
      <c r="D203" s="38">
        <v>48</v>
      </c>
      <c r="E203" s="38">
        <v>800</v>
      </c>
      <c r="F203" s="38">
        <v>1</v>
      </c>
      <c r="G203" s="38">
        <f t="shared" si="23"/>
        <v>1073</v>
      </c>
      <c r="H203" s="75">
        <f t="shared" si="24"/>
        <v>9.3196644920782849E-4</v>
      </c>
      <c r="I203" s="75">
        <f t="shared" si="25"/>
        <v>1.5625000000000001E-6</v>
      </c>
      <c r="J203" s="76">
        <v>1</v>
      </c>
      <c r="K203" s="13">
        <v>0.1</v>
      </c>
      <c r="L203" s="40">
        <v>0.53192337308421045</v>
      </c>
      <c r="M203" s="40">
        <v>8.0000000000000002E-3</v>
      </c>
      <c r="N203" s="40">
        <v>0.34300000000000003</v>
      </c>
      <c r="O203" s="40">
        <v>4.0000000000000001E-3</v>
      </c>
      <c r="P203" s="83">
        <v>6</v>
      </c>
      <c r="Q203" s="77"/>
      <c r="R203" s="13">
        <v>0</v>
      </c>
      <c r="S203" s="78">
        <v>150</v>
      </c>
      <c r="T203" s="78">
        <v>60</v>
      </c>
      <c r="U203" s="13">
        <f t="shared" si="26"/>
        <v>2.1760912590556813</v>
      </c>
      <c r="V203" s="40">
        <f t="shared" si="27"/>
        <v>0.1736</v>
      </c>
      <c r="X203" s="13">
        <v>63.732731791667355</v>
      </c>
      <c r="Y203" s="40">
        <v>2.9867736307202752E-2</v>
      </c>
      <c r="Z203" s="13">
        <v>14.880307758169257</v>
      </c>
      <c r="AA203" s="13">
        <v>0.74827057336154035</v>
      </c>
      <c r="AB203" s="13"/>
      <c r="AC203" s="40">
        <v>4.1595311732078234E-2</v>
      </c>
      <c r="AD203" s="13"/>
      <c r="AE203" s="13">
        <v>0.77408550758799677</v>
      </c>
      <c r="AF203" s="13">
        <v>3.2070235751290568</v>
      </c>
      <c r="AG203" s="13">
        <v>4.016078324891236</v>
      </c>
      <c r="AH203" s="40">
        <v>2.057472547808184E-2</v>
      </c>
      <c r="AI203" s="13">
        <v>12.549464695676201</v>
      </c>
      <c r="AJ203" s="13">
        <v>100.00000000000001</v>
      </c>
      <c r="AL203" s="13">
        <v>1.3490171912966187</v>
      </c>
      <c r="AM203" s="40">
        <v>9.5000000000000001E-2</v>
      </c>
      <c r="AN203" s="14">
        <v>1.1006623013382413</v>
      </c>
      <c r="AO203" s="14">
        <v>1.1006623013382413</v>
      </c>
      <c r="AP203" s="14"/>
      <c r="AQ203" s="13">
        <v>11.769214755426171</v>
      </c>
      <c r="AR203" s="40">
        <v>-1.2E-2</v>
      </c>
      <c r="AS203" s="40">
        <v>0.53192337308421045</v>
      </c>
      <c r="AT203" s="40">
        <v>0.34300000000000003</v>
      </c>
      <c r="AW203" s="42">
        <f>(12900/((LN(497700/S203))+(0.85*(AN203-1))+3.8))-273</f>
        <v>802.65611196291638</v>
      </c>
      <c r="AX203" s="42">
        <f>(12900/((LN(497700/S203))+(0.85*(AO203-1))+3.8))-273</f>
        <v>802.65611196291638</v>
      </c>
      <c r="AY203" s="42">
        <f>(10108/((LN(497700/S203))+(1.16*(AN203-1))+1.48))-273</f>
        <v>768.64458140916258</v>
      </c>
      <c r="AZ203" s="42">
        <f>(10108/((LN(497700/S203))+(1.16*(AO203-1))+1.48))-273</f>
        <v>768.64458140916258</v>
      </c>
      <c r="BA203" s="42">
        <f>((LN(S203))-4.29+(1.35*(LN(AQ203))))/0.0056</f>
        <v>723.04339616502386</v>
      </c>
      <c r="BB203" s="42">
        <f>(4338.8/((4.322*AR203)+6.456-LOG(S203)))-273</f>
        <v>753.195384827206</v>
      </c>
      <c r="BC203" s="42">
        <f>((LN(S203))-3.313+(1.35*(LN(AQ203))))/0.0065</f>
        <v>773.23738746525123</v>
      </c>
      <c r="BD203" s="42">
        <f>(12288/(18.99-(1.069*(LN(AQ203)))-(LN(S203))))-273</f>
        <v>810.23882091687642</v>
      </c>
      <c r="BE203" s="42">
        <f>(11113/(14.297+(0.964*AN203)-(LN(S203))))-273</f>
        <v>800.98927281007741</v>
      </c>
      <c r="BF203" s="42">
        <f>(11113/(14.297+(0.964*AO203)-(LN(S203))))-273</f>
        <v>800.98927281007741</v>
      </c>
      <c r="BG203" s="42">
        <f>(5790/(0.96-(1.28*J203)+(12.39*AS203)+(0.83*AT203)+(2.06*J203*AS203)-LOG(S203)))-273</f>
        <v>784.5552079934721</v>
      </c>
      <c r="BI203" s="42">
        <f t="shared" si="31"/>
        <v>-2.6561119629163841</v>
      </c>
      <c r="BJ203" s="42">
        <f t="shared" si="31"/>
        <v>-2.6561119629163841</v>
      </c>
      <c r="BK203" s="42">
        <f t="shared" si="31"/>
        <v>31.355418590837417</v>
      </c>
      <c r="BL203" s="42">
        <f t="shared" si="30"/>
        <v>31.355418590837417</v>
      </c>
      <c r="BM203" s="42">
        <f t="shared" si="30"/>
        <v>76.956603834976136</v>
      </c>
      <c r="BN203" s="42">
        <f t="shared" si="30"/>
        <v>46.804615172794001</v>
      </c>
      <c r="BO203" s="42">
        <f t="shared" si="30"/>
        <v>26.762612534748769</v>
      </c>
      <c r="BP203" s="42">
        <f t="shared" si="30"/>
        <v>-10.238820916876421</v>
      </c>
      <c r="BQ203" s="42">
        <f t="shared" si="30"/>
        <v>-0.9892728100774093</v>
      </c>
      <c r="BR203" s="42">
        <f t="shared" si="30"/>
        <v>-0.9892728100774093</v>
      </c>
      <c r="BS203" s="42">
        <f t="shared" si="30"/>
        <v>15.444792006527905</v>
      </c>
      <c r="BU203" s="42">
        <f t="shared" si="28"/>
        <v>-18.100903969444289</v>
      </c>
      <c r="CC203" s="119"/>
      <c r="CD203" s="118">
        <f t="shared" si="29"/>
        <v>0</v>
      </c>
    </row>
    <row r="204" spans="1:82" s="1" customFormat="1" ht="18">
      <c r="A204" s="38" t="s">
        <v>208</v>
      </c>
      <c r="B204" s="65" t="s">
        <v>400</v>
      </c>
      <c r="C204" s="38" t="s">
        <v>210</v>
      </c>
      <c r="D204" s="38">
        <v>48</v>
      </c>
      <c r="E204" s="38">
        <v>800</v>
      </c>
      <c r="F204" s="38">
        <v>1</v>
      </c>
      <c r="G204" s="38">
        <f t="shared" si="23"/>
        <v>1073</v>
      </c>
      <c r="H204" s="75">
        <f t="shared" si="24"/>
        <v>9.3196644920782849E-4</v>
      </c>
      <c r="I204" s="75">
        <f t="shared" si="25"/>
        <v>1.5625000000000001E-6</v>
      </c>
      <c r="J204" s="76">
        <v>1</v>
      </c>
      <c r="K204" s="13">
        <v>0.1</v>
      </c>
      <c r="L204" s="40">
        <v>0.57007347507964834</v>
      </c>
      <c r="M204" s="40">
        <v>1.1025501140883734E-2</v>
      </c>
      <c r="N204" s="40">
        <v>0.12018151156893542</v>
      </c>
      <c r="O204" s="40">
        <v>1.7508016469073308E-3</v>
      </c>
      <c r="P204" s="13">
        <v>-5.88</v>
      </c>
      <c r="Q204" s="77">
        <v>8.8699862072661979</v>
      </c>
      <c r="R204" s="13">
        <v>0</v>
      </c>
      <c r="S204" s="81">
        <v>520</v>
      </c>
      <c r="T204" s="78">
        <v>270</v>
      </c>
      <c r="U204" s="13">
        <f t="shared" si="26"/>
        <v>2.716003343634799</v>
      </c>
      <c r="V204" s="40">
        <f t="shared" si="27"/>
        <v>0.22534615384615386</v>
      </c>
      <c r="X204" s="13">
        <v>58.062027137483049</v>
      </c>
      <c r="Y204" s="40">
        <v>2.5967869260907318E-2</v>
      </c>
      <c r="Z204" s="13">
        <v>12.14868455848868</v>
      </c>
      <c r="AA204" s="13">
        <v>13.80994049326535</v>
      </c>
      <c r="AB204" s="79"/>
      <c r="AC204" s="40">
        <v>4.491667670794338E-2</v>
      </c>
      <c r="AD204" s="40"/>
      <c r="AE204" s="13">
        <v>11.579903138225017</v>
      </c>
      <c r="AF204" s="13">
        <v>0.2371070220705602</v>
      </c>
      <c r="AG204" s="13">
        <v>3.1613477579201008E-2</v>
      </c>
      <c r="AH204" s="40">
        <v>2.4251294166345291E-2</v>
      </c>
      <c r="AI204" s="13">
        <v>4.0355883327529494</v>
      </c>
      <c r="AJ204" s="13">
        <v>100</v>
      </c>
      <c r="AL204" s="13">
        <v>0.56560368601098188</v>
      </c>
      <c r="AM204" s="40">
        <v>0.72171809930329545</v>
      </c>
      <c r="AN204" s="14">
        <v>3.2263131236816363</v>
      </c>
      <c r="AO204" s="14">
        <v>3.2263131236816363</v>
      </c>
      <c r="AP204" s="14"/>
      <c r="AQ204" s="13">
        <v>2.3898365783446596</v>
      </c>
      <c r="AR204" s="40">
        <v>0.19400000000000001</v>
      </c>
      <c r="AS204" s="40">
        <v>0.57007347507964834</v>
      </c>
      <c r="AT204" s="40">
        <v>0.12018151156893542</v>
      </c>
      <c r="AW204" s="42">
        <f>(12900/((LN(497700/S204))+(0.85*(AN204-1))+3.8))-273</f>
        <v>754.37352264340279</v>
      </c>
      <c r="AX204" s="42">
        <f>(12900/((LN(497700/S204))+(0.85*(AO204-1))+3.8))-273</f>
        <v>754.37352264340279</v>
      </c>
      <c r="AY204" s="42">
        <f>(10108/((LN(497700/S204))+(1.16*(AN204-1))+1.48))-273</f>
        <v>652.09484890166095</v>
      </c>
      <c r="AZ204" s="42">
        <f>(10108/((LN(497700/S204))+(1.16*(AO204-1))+1.48))-273</f>
        <v>652.09484890166095</v>
      </c>
      <c r="BA204" s="42">
        <f>((LN(S204))-4.29+(1.35*(LN(AQ204))))/0.0056</f>
        <v>560.71116841781975</v>
      </c>
      <c r="BB204" s="42">
        <f>(4338.8/((4.322*AR204)+6.456-LOG(S204)))-273</f>
        <v>674.65392454607957</v>
      </c>
      <c r="BC204" s="42">
        <f>((LN(S204))-3.313+(1.35*(LN(AQ204))))/0.0065</f>
        <v>633.38192971381409</v>
      </c>
      <c r="BD204" s="42">
        <f>(12288/(18.99-(1.069*(LN(AQ204)))-(LN(S204))))-273</f>
        <v>767.92970871212538</v>
      </c>
      <c r="BE204" s="42">
        <f>(11113/(14.297+(0.964*AN204)-(LN(S204))))-273</f>
        <v>723.38341067698263</v>
      </c>
      <c r="BF204" s="42">
        <f>(11113/(14.297+(0.964*AO204)-(LN(S204))))-273</f>
        <v>723.38341067698263</v>
      </c>
      <c r="BG204" s="42">
        <f>(5790/(0.96-(1.28*J204)+(12.39*AS204)+(0.83*AT204)+(2.06*J204*AS204)-LOG(S204)))-273</f>
        <v>819.18307624532781</v>
      </c>
      <c r="BI204" s="42">
        <f t="shared" si="31"/>
        <v>45.626477356597206</v>
      </c>
      <c r="BJ204" s="42">
        <f t="shared" si="31"/>
        <v>45.626477356597206</v>
      </c>
      <c r="BK204" s="42">
        <f t="shared" si="31"/>
        <v>147.90515109833905</v>
      </c>
      <c r="BL204" s="42">
        <f t="shared" si="30"/>
        <v>147.90515109833905</v>
      </c>
      <c r="BM204" s="42">
        <f t="shared" si="30"/>
        <v>239.28883158218025</v>
      </c>
      <c r="BN204" s="42">
        <f t="shared" si="30"/>
        <v>125.34607545392043</v>
      </c>
      <c r="BO204" s="42">
        <f t="shared" si="30"/>
        <v>166.61807028618591</v>
      </c>
      <c r="BP204" s="42">
        <f t="shared" si="30"/>
        <v>32.070291287874625</v>
      </c>
      <c r="BQ204" s="42">
        <f t="shared" si="30"/>
        <v>76.616589323017365</v>
      </c>
      <c r="BR204" s="42">
        <f t="shared" si="30"/>
        <v>76.616589323017365</v>
      </c>
      <c r="BS204" s="42">
        <f t="shared" si="30"/>
        <v>-19.183076245327811</v>
      </c>
      <c r="BU204" s="42">
        <f t="shared" si="28"/>
        <v>64.809553601925018</v>
      </c>
      <c r="CC204" s="119"/>
      <c r="CD204" s="118">
        <f t="shared" si="29"/>
        <v>0</v>
      </c>
    </row>
    <row r="205" spans="1:82" s="1" customFormat="1" ht="18">
      <c r="A205" s="38" t="s">
        <v>208</v>
      </c>
      <c r="B205" s="65" t="s">
        <v>401</v>
      </c>
      <c r="C205" s="38" t="s">
        <v>210</v>
      </c>
      <c r="D205" s="38">
        <v>48</v>
      </c>
      <c r="E205" s="38">
        <v>800</v>
      </c>
      <c r="F205" s="38">
        <v>1</v>
      </c>
      <c r="G205" s="38">
        <f t="shared" si="23"/>
        <v>1073</v>
      </c>
      <c r="H205" s="75">
        <f t="shared" si="24"/>
        <v>9.3196644920782849E-4</v>
      </c>
      <c r="I205" s="75">
        <f t="shared" si="25"/>
        <v>1.5625000000000001E-6</v>
      </c>
      <c r="J205" s="76">
        <v>1</v>
      </c>
      <c r="K205" s="13">
        <v>0.1</v>
      </c>
      <c r="L205" s="40">
        <v>0.56603328082868709</v>
      </c>
      <c r="M205" s="40">
        <v>1.2126011590056667E-2</v>
      </c>
      <c r="N205" s="40">
        <v>0.15531940880499112</v>
      </c>
      <c r="O205" s="40">
        <v>2.4733781522900617E-3</v>
      </c>
      <c r="P205" s="13">
        <v>-5.88</v>
      </c>
      <c r="Q205" s="77">
        <v>8.8699862072661979</v>
      </c>
      <c r="R205" s="13">
        <v>0</v>
      </c>
      <c r="S205" s="81">
        <v>380</v>
      </c>
      <c r="T205" s="78">
        <v>180</v>
      </c>
      <c r="U205" s="13">
        <f t="shared" si="26"/>
        <v>2.5797835966168101</v>
      </c>
      <c r="V205" s="40">
        <f t="shared" si="27"/>
        <v>0.20557894736842103</v>
      </c>
      <c r="X205" s="13">
        <v>56.241453369463635</v>
      </c>
      <c r="Y205" s="40">
        <v>2.1926880305955618E-2</v>
      </c>
      <c r="Z205" s="13">
        <v>16.815234414122944</v>
      </c>
      <c r="AA205" s="13">
        <v>10.390904435832796</v>
      </c>
      <c r="AB205" s="79"/>
      <c r="AC205" s="40">
        <v>6.484267713367968E-2</v>
      </c>
      <c r="AD205" s="40"/>
      <c r="AE205" s="13">
        <v>10.196189342171479</v>
      </c>
      <c r="AF205" s="13">
        <v>0.52096550913879158</v>
      </c>
      <c r="AG205" s="13">
        <v>0.56591212067719321</v>
      </c>
      <c r="AH205" s="40">
        <v>2.6864220876042552E-2</v>
      </c>
      <c r="AI205" s="13">
        <v>5.1557070302774948</v>
      </c>
      <c r="AJ205" s="13">
        <v>100.00000000000001</v>
      </c>
      <c r="AL205" s="13">
        <v>0.84040185304930926</v>
      </c>
      <c r="AM205" s="40">
        <v>0.45829342759772768</v>
      </c>
      <c r="AN205" s="14">
        <v>2.206686812694056</v>
      </c>
      <c r="AO205" s="14">
        <v>2.206686812694056</v>
      </c>
      <c r="AP205" s="14"/>
      <c r="AQ205" s="13">
        <v>3.1449514850442473</v>
      </c>
      <c r="AR205" s="40">
        <v>0.10199999999999999</v>
      </c>
      <c r="AS205" s="40">
        <v>0.56603328082868709</v>
      </c>
      <c r="AT205" s="40">
        <v>0.15531940880499112</v>
      </c>
      <c r="AW205" s="42">
        <f>(12900/((LN(497700/S205))+(0.85*(AN205-1))+3.8))-273</f>
        <v>801.70756285508241</v>
      </c>
      <c r="AX205" s="42">
        <f>(12900/((LN(497700/S205))+(0.85*(AO205-1))+3.8))-273</f>
        <v>801.70756285508241</v>
      </c>
      <c r="AY205" s="42">
        <f>(10108/((LN(497700/S205))+(1.16*(AN205-1))+1.48))-273</f>
        <v>732.03729556135136</v>
      </c>
      <c r="AZ205" s="42">
        <f>(10108/((LN(497700/S205))+(1.16*(AO205-1))+1.48))-273</f>
        <v>732.03729556135136</v>
      </c>
      <c r="BA205" s="42">
        <f>((LN(S205))-4.29+(1.35*(LN(AQ205))))/0.0056</f>
        <v>570.89271055103848</v>
      </c>
      <c r="BB205" s="42">
        <f>(4338.8/((4.322*AR205)+6.456-LOG(S205)))-273</f>
        <v>732.03574066273723</v>
      </c>
      <c r="BC205" s="42">
        <f>((LN(S205))-3.313+(1.35*(LN(AQ205))))/0.0065</f>
        <v>642.15371985935622</v>
      </c>
      <c r="BD205" s="42">
        <f>(12288/(18.99-(1.069*(LN(AQ205)))-(LN(S205))))-273</f>
        <v>766.15695374254369</v>
      </c>
      <c r="BE205" s="42">
        <f>(11113/(14.297+(0.964*AN205)-(LN(S205))))-273</f>
        <v>786.98861847120361</v>
      </c>
      <c r="BF205" s="42">
        <f>(11113/(14.297+(0.964*AO205)-(LN(S205))))-273</f>
        <v>786.98861847120361</v>
      </c>
      <c r="BG205" s="42">
        <f>(5790/(0.96-(1.28*J205)+(12.39*AS205)+(0.83*AT205)+(2.06*J205*AS205)-LOG(S205)))-273</f>
        <v>797.57424750013729</v>
      </c>
      <c r="BI205" s="42">
        <f t="shared" si="31"/>
        <v>-1.7075628550824149</v>
      </c>
      <c r="BJ205" s="42">
        <f t="shared" si="31"/>
        <v>-1.7075628550824149</v>
      </c>
      <c r="BK205" s="42">
        <f t="shared" si="31"/>
        <v>67.962704438648643</v>
      </c>
      <c r="BL205" s="42">
        <f t="shared" si="30"/>
        <v>67.962704438648643</v>
      </c>
      <c r="BM205" s="42">
        <f t="shared" si="30"/>
        <v>229.10728944896152</v>
      </c>
      <c r="BN205" s="42">
        <f t="shared" si="30"/>
        <v>67.964259337262774</v>
      </c>
      <c r="BO205" s="42">
        <f t="shared" si="30"/>
        <v>157.84628014064378</v>
      </c>
      <c r="BP205" s="42">
        <f t="shared" si="30"/>
        <v>33.843046257456308</v>
      </c>
      <c r="BQ205" s="42">
        <f t="shared" si="30"/>
        <v>13.011381528796392</v>
      </c>
      <c r="BR205" s="42">
        <f t="shared" si="30"/>
        <v>13.011381528796392</v>
      </c>
      <c r="BS205" s="42">
        <f t="shared" si="30"/>
        <v>2.4257524998627105</v>
      </c>
      <c r="BU205" s="42">
        <f t="shared" si="28"/>
        <v>-4.1333153549451254</v>
      </c>
      <c r="CC205" s="119"/>
      <c r="CD205" s="118">
        <f t="shared" si="29"/>
        <v>0</v>
      </c>
    </row>
    <row r="206" spans="1:82" s="1" customFormat="1" ht="18">
      <c r="A206" s="38" t="s">
        <v>208</v>
      </c>
      <c r="B206" s="65" t="s">
        <v>402</v>
      </c>
      <c r="C206" s="38" t="s">
        <v>210</v>
      </c>
      <c r="D206" s="38">
        <v>48</v>
      </c>
      <c r="E206" s="38">
        <v>800</v>
      </c>
      <c r="F206" s="38">
        <v>1</v>
      </c>
      <c r="G206" s="38">
        <f t="shared" si="23"/>
        <v>1073</v>
      </c>
      <c r="H206" s="75">
        <f t="shared" si="24"/>
        <v>9.3196644920782849E-4</v>
      </c>
      <c r="I206" s="75">
        <f t="shared" si="25"/>
        <v>1.5625000000000001E-6</v>
      </c>
      <c r="J206" s="76">
        <v>1</v>
      </c>
      <c r="K206" s="13">
        <v>0.1</v>
      </c>
      <c r="L206" s="40">
        <v>0.56698779810698696</v>
      </c>
      <c r="M206" s="40">
        <v>7.0000000000000001E-3</v>
      </c>
      <c r="N206" s="40">
        <v>0.19900000000000001</v>
      </c>
      <c r="O206" s="40">
        <v>1E-3</v>
      </c>
      <c r="P206" s="13">
        <v>-5.88</v>
      </c>
      <c r="Q206" s="77">
        <v>8.8699862072661979</v>
      </c>
      <c r="R206" s="13">
        <v>0</v>
      </c>
      <c r="S206" s="81">
        <v>490</v>
      </c>
      <c r="T206" s="78">
        <v>100</v>
      </c>
      <c r="U206" s="13">
        <f t="shared" si="26"/>
        <v>2.6901960800285138</v>
      </c>
      <c r="V206" s="40">
        <f t="shared" si="27"/>
        <v>8.8571428571428579E-2</v>
      </c>
      <c r="X206" s="13">
        <v>60</v>
      </c>
      <c r="Y206" s="40">
        <v>1.4999999999999999E-2</v>
      </c>
      <c r="Z206" s="13">
        <v>13.5</v>
      </c>
      <c r="AA206" s="13">
        <v>11.5</v>
      </c>
      <c r="AB206" s="79"/>
      <c r="AC206" s="40">
        <v>0.03</v>
      </c>
      <c r="AD206" s="40"/>
      <c r="AE206" s="13">
        <v>10</v>
      </c>
      <c r="AF206" s="13">
        <v>1.1200000000000001</v>
      </c>
      <c r="AG206" s="13">
        <v>1.35</v>
      </c>
      <c r="AH206" s="40">
        <v>1.2E-2</v>
      </c>
      <c r="AI206" s="39">
        <v>2.4700000000000002</v>
      </c>
      <c r="AJ206" s="13">
        <v>99.997</v>
      </c>
      <c r="AL206" s="13">
        <v>0.62831482587844434</v>
      </c>
      <c r="AM206" s="40">
        <v>0.38500000000000001</v>
      </c>
      <c r="AN206" s="14">
        <v>2.8570940207918873</v>
      </c>
      <c r="AO206" s="14">
        <v>2.8570940207918873</v>
      </c>
      <c r="AP206" s="14"/>
      <c r="AQ206" s="13">
        <v>2.8114412150505887</v>
      </c>
      <c r="AR206" s="40">
        <v>0.10100000000000001</v>
      </c>
      <c r="AS206" s="40">
        <v>0.56698779810698696</v>
      </c>
      <c r="AT206" s="40">
        <v>0.19900000000000001</v>
      </c>
      <c r="AW206" s="42">
        <f>(12900/((LN(497700/S206))+(0.85*(AN206-1))+3.8))-273</f>
        <v>775.62044177617713</v>
      </c>
      <c r="AX206" s="42">
        <f>(12900/((LN(497700/S206))+(0.85*(AO206-1))+3.8))-273</f>
        <v>775.62044177617713</v>
      </c>
      <c r="AY206" s="42">
        <f>(10108/((LN(497700/S206))+(1.16*(AN206-1))+1.48))-273</f>
        <v>684.41670065031826</v>
      </c>
      <c r="AZ206" s="42">
        <f>(10108/((LN(497700/S206))+(1.16*(AO206-1))+1.48))-273</f>
        <v>684.41670065031826</v>
      </c>
      <c r="BA206" s="42">
        <f>((LN(S206))-4.29+(1.35*(LN(AQ206))))/0.0056</f>
        <v>589.26726157327118</v>
      </c>
      <c r="BB206" s="42">
        <f>(4338.8/((4.322*AR206)+6.456-LOG(S206)))-273</f>
        <v>759.47584376545433</v>
      </c>
      <c r="BC206" s="42">
        <f>((LN(S206))-3.313+(1.35*(LN(AQ206))))/0.0065</f>
        <v>657.98410227851048</v>
      </c>
      <c r="BD206" s="42">
        <f>(12288/(18.99-(1.069*(LN(AQ206)))-(LN(S206))))-273</f>
        <v>778.1033786171256</v>
      </c>
      <c r="BE206" s="42">
        <f>(11113/(14.297+(0.964*AN206)-(LN(S206))))-273</f>
        <v>750.59497924320738</v>
      </c>
      <c r="BF206" s="42">
        <f>(11113/(14.297+(0.964*AO206)-(LN(S206))))-273</f>
        <v>750.59497924320738</v>
      </c>
      <c r="BG206" s="42">
        <f>(5790/(0.96-(1.28*J206)+(12.39*AS206)+(0.83*AT206)+(2.06*J206*AS206)-LOG(S206)))-273</f>
        <v>809.65832618969512</v>
      </c>
      <c r="BI206" s="42">
        <f t="shared" si="31"/>
        <v>24.379558223822869</v>
      </c>
      <c r="BJ206" s="42">
        <f t="shared" si="31"/>
        <v>24.379558223822869</v>
      </c>
      <c r="BK206" s="42">
        <f t="shared" si="31"/>
        <v>115.58329934968174</v>
      </c>
      <c r="BL206" s="42">
        <f t="shared" si="30"/>
        <v>115.58329934968174</v>
      </c>
      <c r="BM206" s="42">
        <f t="shared" si="30"/>
        <v>210.73273842672882</v>
      </c>
      <c r="BN206" s="42">
        <f t="shared" si="30"/>
        <v>40.524156234545671</v>
      </c>
      <c r="BO206" s="42">
        <f t="shared" si="30"/>
        <v>142.01589772148952</v>
      </c>
      <c r="BP206" s="42">
        <f t="shared" si="30"/>
        <v>21.8966213828744</v>
      </c>
      <c r="BQ206" s="42">
        <f t="shared" si="30"/>
        <v>49.405020756792624</v>
      </c>
      <c r="BR206" s="42">
        <f t="shared" si="30"/>
        <v>49.405020756792624</v>
      </c>
      <c r="BS206" s="42">
        <f t="shared" si="30"/>
        <v>-9.6583261896951171</v>
      </c>
      <c r="BU206" s="42">
        <f t="shared" si="28"/>
        <v>34.037884413517986</v>
      </c>
      <c r="CC206" s="119"/>
      <c r="CD206" s="118">
        <f t="shared" si="29"/>
        <v>0</v>
      </c>
    </row>
    <row r="207" spans="1:82" s="1" customFormat="1" ht="18">
      <c r="A207" s="38" t="s">
        <v>208</v>
      </c>
      <c r="B207" s="65" t="s">
        <v>403</v>
      </c>
      <c r="C207" s="38" t="s">
        <v>210</v>
      </c>
      <c r="D207" s="38">
        <v>1</v>
      </c>
      <c r="E207" s="38">
        <v>800</v>
      </c>
      <c r="F207" s="38">
        <v>1</v>
      </c>
      <c r="G207" s="38">
        <f t="shared" ref="G207:G286" si="32">E207+273</f>
        <v>1073</v>
      </c>
      <c r="H207" s="75">
        <f t="shared" ref="H207:H286" si="33">1/G207</f>
        <v>9.3196644920782849E-4</v>
      </c>
      <c r="I207" s="75">
        <f t="shared" ref="I207:I286" si="34">((F207/E207)^2)</f>
        <v>1.5625000000000001E-6</v>
      </c>
      <c r="J207" s="76">
        <v>1</v>
      </c>
      <c r="K207" s="13">
        <v>0.1</v>
      </c>
      <c r="L207" s="40">
        <v>0.55719811079208836</v>
      </c>
      <c r="M207" s="40">
        <v>6.0000000000000001E-3</v>
      </c>
      <c r="N207" s="40">
        <v>0.27200000000000002</v>
      </c>
      <c r="O207" s="40">
        <v>1E-3</v>
      </c>
      <c r="P207" s="13">
        <v>-5.88</v>
      </c>
      <c r="Q207" s="77">
        <v>8.8699862072661979</v>
      </c>
      <c r="R207" s="13">
        <v>0</v>
      </c>
      <c r="S207" s="81">
        <v>280</v>
      </c>
      <c r="T207" s="78">
        <v>150</v>
      </c>
      <c r="U207" s="13">
        <f t="shared" ref="U207:U286" si="35">LOG(S207)</f>
        <v>2.4471580313422194</v>
      </c>
      <c r="V207" s="40">
        <f t="shared" ref="V207:V286" si="36">0.434*(T207/S207)</f>
        <v>0.23249999999999998</v>
      </c>
      <c r="X207" s="13">
        <v>61.75</v>
      </c>
      <c r="Y207" s="40">
        <v>2.4E-2</v>
      </c>
      <c r="Z207" s="13">
        <v>13</v>
      </c>
      <c r="AA207" s="13">
        <v>7.65</v>
      </c>
      <c r="AB207" s="79"/>
      <c r="AC207" s="40">
        <v>2.2100000000000002E-2</v>
      </c>
      <c r="AD207" s="40"/>
      <c r="AE207" s="13">
        <v>7</v>
      </c>
      <c r="AF207" s="13">
        <v>2.14</v>
      </c>
      <c r="AG207" s="13">
        <v>2.7</v>
      </c>
      <c r="AH207" s="40">
        <v>1.7000000000000001E-2</v>
      </c>
      <c r="AI207" s="39">
        <v>5.7</v>
      </c>
      <c r="AJ207" s="13">
        <v>100.0031</v>
      </c>
      <c r="AL207" s="13">
        <v>0.6781195700328525</v>
      </c>
      <c r="AM207" s="40">
        <v>0.34599999999999997</v>
      </c>
      <c r="AN207" s="14">
        <v>2.4745843313895923</v>
      </c>
      <c r="AO207" s="14">
        <v>2.4745843313895923</v>
      </c>
      <c r="AP207" s="14"/>
      <c r="AQ207" s="13">
        <v>3.7294387528420341</v>
      </c>
      <c r="AR207" s="40">
        <v>6.2E-2</v>
      </c>
      <c r="AS207" s="40">
        <v>0.55719811079208836</v>
      </c>
      <c r="AT207" s="40">
        <v>0.27200000000000002</v>
      </c>
      <c r="AW207" s="42">
        <f>(12900/((LN(497700/S207))+(0.85*(AN207-1))+3.8))-273</f>
        <v>756.00683780500276</v>
      </c>
      <c r="AX207" s="42">
        <f>(12900/((LN(497700/S207))+(0.85*(AO207-1))+3.8))-273</f>
        <v>756.00683780500276</v>
      </c>
      <c r="AY207" s="42">
        <f>(10108/((LN(497700/S207))+(1.16*(AN207-1))+1.48))-273</f>
        <v>674.02000342472047</v>
      </c>
      <c r="AZ207" s="42">
        <f>(10108/((LN(497700/S207))+(1.16*(AO207-1))+1.48))-273</f>
        <v>674.02000342472047</v>
      </c>
      <c r="BA207" s="42">
        <f>((LN(S207))-4.29+(1.35*(LN(AQ207))))/0.0056</f>
        <v>557.45313767340099</v>
      </c>
      <c r="BB207" s="42">
        <f>(4338.8/((4.322*AR207)+6.456-LOG(S207)))-273</f>
        <v>741.49540423309759</v>
      </c>
      <c r="BC207" s="42">
        <f>((LN(S207))-3.313+(1.35*(LN(AQ207))))/0.0065</f>
        <v>630.57501091862241</v>
      </c>
      <c r="BD207" s="42">
        <f>(12288/(18.99-(1.069*(LN(AQ207)))-(LN(S207))))-273</f>
        <v>755.44538163835637</v>
      </c>
      <c r="BE207" s="42">
        <f>(11113/(14.297+(0.964*AN207)-(LN(S207))))-273</f>
        <v>732.90985005292498</v>
      </c>
      <c r="BF207" s="42">
        <f>(11113/(14.297+(0.964*AO207)-(LN(S207))))-273</f>
        <v>732.90985005292498</v>
      </c>
      <c r="BG207" s="42">
        <f>(5790/(0.96-(1.28*J207)+(12.39*AS207)+(0.83*AT207)+(2.06*J207*AS207)-LOG(S207)))-273</f>
        <v>777.7948286340627</v>
      </c>
      <c r="BI207" s="42">
        <f t="shared" si="31"/>
        <v>43.99316219499724</v>
      </c>
      <c r="BJ207" s="42">
        <f t="shared" si="31"/>
        <v>43.99316219499724</v>
      </c>
      <c r="BK207" s="42">
        <f t="shared" si="31"/>
        <v>125.97999657527953</v>
      </c>
      <c r="BL207" s="42">
        <f t="shared" si="30"/>
        <v>125.97999657527953</v>
      </c>
      <c r="BM207" s="42">
        <f t="shared" si="30"/>
        <v>242.54686232659901</v>
      </c>
      <c r="BN207" s="42">
        <f t="shared" si="30"/>
        <v>58.504595766902412</v>
      </c>
      <c r="BO207" s="42">
        <f t="shared" si="30"/>
        <v>169.42498908137759</v>
      </c>
      <c r="BP207" s="42">
        <f t="shared" si="30"/>
        <v>44.554618361643634</v>
      </c>
      <c r="BQ207" s="42">
        <f t="shared" si="30"/>
        <v>67.09014994707502</v>
      </c>
      <c r="BR207" s="42">
        <f t="shared" si="30"/>
        <v>67.09014994707502</v>
      </c>
      <c r="BS207" s="42">
        <f t="shared" si="30"/>
        <v>22.205171365937304</v>
      </c>
      <c r="BU207" s="42">
        <f t="shared" ref="BU207:BU270" si="37">BG207-AX207</f>
        <v>21.787990829059936</v>
      </c>
      <c r="CC207" s="119"/>
      <c r="CD207" s="118">
        <f t="shared" ref="CD207:CD270" si="38">IF(BQ207&gt;BR207,BQ207-BR207,BR207-BQ207)</f>
        <v>0</v>
      </c>
    </row>
    <row r="208" spans="1:82" s="1" customFormat="1" ht="18">
      <c r="A208" s="38" t="s">
        <v>208</v>
      </c>
      <c r="B208" s="65" t="s">
        <v>404</v>
      </c>
      <c r="C208" s="38" t="s">
        <v>210</v>
      </c>
      <c r="D208" s="38">
        <v>48</v>
      </c>
      <c r="E208" s="38">
        <v>800</v>
      </c>
      <c r="F208" s="38">
        <v>1</v>
      </c>
      <c r="G208" s="38">
        <f t="shared" si="32"/>
        <v>1073</v>
      </c>
      <c r="H208" s="75">
        <f t="shared" si="33"/>
        <v>9.3196644920782849E-4</v>
      </c>
      <c r="I208" s="75">
        <f t="shared" si="34"/>
        <v>1.5625000000000001E-6</v>
      </c>
      <c r="J208" s="76">
        <v>1</v>
      </c>
      <c r="K208" s="13">
        <v>0.1</v>
      </c>
      <c r="L208" s="40">
        <v>0.54748784929850114</v>
      </c>
      <c r="M208" s="40">
        <v>6.0000000000000001E-3</v>
      </c>
      <c r="N208" s="40">
        <v>0.35899999999999999</v>
      </c>
      <c r="O208" s="40">
        <v>2E-3</v>
      </c>
      <c r="P208" s="13">
        <v>-5.88</v>
      </c>
      <c r="Q208" s="77">
        <v>8.8699862072661979</v>
      </c>
      <c r="R208" s="13">
        <v>0</v>
      </c>
      <c r="S208" s="81">
        <v>270</v>
      </c>
      <c r="T208" s="78">
        <v>100</v>
      </c>
      <c r="U208" s="13">
        <f t="shared" si="35"/>
        <v>2.4313637641589874</v>
      </c>
      <c r="V208" s="40">
        <f t="shared" si="36"/>
        <v>0.16074074074074074</v>
      </c>
      <c r="X208" s="13">
        <v>63.5</v>
      </c>
      <c r="Y208" s="40">
        <v>2.5999999999999999E-2</v>
      </c>
      <c r="Z208" s="13">
        <v>12.5</v>
      </c>
      <c r="AA208" s="13">
        <v>3.44</v>
      </c>
      <c r="AB208" s="79"/>
      <c r="AC208" s="40">
        <v>3.4000000000000002E-2</v>
      </c>
      <c r="AD208" s="40"/>
      <c r="AE208" s="13">
        <v>3.24</v>
      </c>
      <c r="AF208" s="13">
        <v>4</v>
      </c>
      <c r="AG208" s="13">
        <v>4.2300000000000004</v>
      </c>
      <c r="AH208" s="40">
        <v>2.1999999999999999E-2</v>
      </c>
      <c r="AI208" s="39">
        <v>9.01</v>
      </c>
      <c r="AJ208" s="13">
        <v>100.00200000000002</v>
      </c>
      <c r="AL208" s="13">
        <v>0.73313153175524903</v>
      </c>
      <c r="AM208" s="40">
        <v>0.11700000000000001</v>
      </c>
      <c r="AN208" s="89">
        <v>1.5</v>
      </c>
      <c r="AO208" s="14">
        <v>2.1491287488614725</v>
      </c>
      <c r="AP208" s="14" t="s">
        <v>840</v>
      </c>
      <c r="AQ208" s="13">
        <v>5.6299568410091965</v>
      </c>
      <c r="AR208" s="40">
        <v>-0.01</v>
      </c>
      <c r="AS208" s="40">
        <v>0.54748784929850114</v>
      </c>
      <c r="AT208" s="40">
        <v>0.35899999999999999</v>
      </c>
      <c r="AW208" s="42">
        <f>(12900/((LN(497700/S208))+(0.85*(AN208-1))+3.8))-273</f>
        <v>825.40230263066542</v>
      </c>
      <c r="AX208" s="42">
        <f>(12900/((LN(497700/S208))+(0.85*(AO208-1))+3.8))-273</f>
        <v>776.11396596114764</v>
      </c>
      <c r="AY208" s="42">
        <f>(10108/((LN(497700/S208))+(1.16*(AN208-1))+1.48))-273</f>
        <v>782.18853089706136</v>
      </c>
      <c r="AZ208" s="42">
        <f>(10108/((LN(497700/S208))+(1.16*(AO208-1))+1.48))-273</f>
        <v>705.28946924091554</v>
      </c>
      <c r="BA208" s="42">
        <f>((LN(S208))-4.29+(1.35*(LN(AQ208))))/0.0056</f>
        <v>650.24274230440142</v>
      </c>
      <c r="BB208" s="42">
        <f>(4338.8/((4.322*AR208)+6.456-LOG(S208)))-273</f>
        <v>816.76297452695121</v>
      </c>
      <c r="BC208" s="42">
        <f>((LN(S208))-3.313+(1.35*(LN(AQ208))))/0.0065</f>
        <v>710.51682413917661</v>
      </c>
      <c r="BD208" s="42">
        <f>(12288/(18.99-(1.069*(LN(AQ208)))-(LN(S208))))-273</f>
        <v>791.42718927025339</v>
      </c>
      <c r="BE208" s="42">
        <f>(11113/(14.297+(0.964*AN208)-(LN(S208))))-273</f>
        <v>822.46202464846488</v>
      </c>
      <c r="BF208" s="42">
        <f>(11113/(14.297+(0.964*AO208)-(LN(S208))))-273</f>
        <v>758.81532837387181</v>
      </c>
      <c r="BG208" s="42">
        <f>(5790/(0.96-(1.28*J208)+(12.39*AS208)+(0.83*AT208)+(2.06*J208*AS208)-LOG(S208)))-273</f>
        <v>787.86591619404408</v>
      </c>
      <c r="BI208" s="42">
        <f t="shared" si="31"/>
        <v>-25.402302630665417</v>
      </c>
      <c r="BJ208" s="42">
        <f t="shared" si="31"/>
        <v>23.886034038852358</v>
      </c>
      <c r="BK208" s="42">
        <f t="shared" si="31"/>
        <v>17.811469102938645</v>
      </c>
      <c r="BL208" s="42">
        <f t="shared" si="30"/>
        <v>94.710530759084463</v>
      </c>
      <c r="BM208" s="42">
        <f t="shared" si="30"/>
        <v>149.75725769559858</v>
      </c>
      <c r="BN208" s="42">
        <f t="shared" si="30"/>
        <v>-16.762974526951211</v>
      </c>
      <c r="BO208" s="42">
        <f t="shared" si="30"/>
        <v>89.483175860823394</v>
      </c>
      <c r="BP208" s="42">
        <f t="shared" si="30"/>
        <v>8.5728107297466067</v>
      </c>
      <c r="BQ208" s="42">
        <f t="shared" si="30"/>
        <v>-22.462024648464876</v>
      </c>
      <c r="BR208" s="42">
        <f t="shared" si="30"/>
        <v>41.184671626128193</v>
      </c>
      <c r="BS208" s="42">
        <f t="shared" si="30"/>
        <v>12.134083805955925</v>
      </c>
      <c r="BU208" s="42">
        <f t="shared" si="37"/>
        <v>11.751950232896434</v>
      </c>
      <c r="CC208" s="119" t="s">
        <v>840</v>
      </c>
      <c r="CD208" s="118">
        <f t="shared" si="38"/>
        <v>63.646696274593069</v>
      </c>
    </row>
    <row r="209" spans="1:82" s="1" customFormat="1" ht="18">
      <c r="A209" s="38" t="s">
        <v>208</v>
      </c>
      <c r="B209" s="65" t="s">
        <v>405</v>
      </c>
      <c r="C209" s="38" t="s">
        <v>210</v>
      </c>
      <c r="D209" s="38">
        <v>48</v>
      </c>
      <c r="E209" s="38">
        <v>800</v>
      </c>
      <c r="F209" s="38">
        <v>1</v>
      </c>
      <c r="G209" s="38">
        <f t="shared" si="32"/>
        <v>1073</v>
      </c>
      <c r="H209" s="75">
        <f t="shared" si="33"/>
        <v>9.3196644920782849E-4</v>
      </c>
      <c r="I209" s="75">
        <f t="shared" si="34"/>
        <v>1.5625000000000001E-6</v>
      </c>
      <c r="J209" s="76">
        <v>1</v>
      </c>
      <c r="K209" s="13">
        <v>0.1</v>
      </c>
      <c r="L209" s="40">
        <v>0.53606198453173015</v>
      </c>
      <c r="M209" s="40">
        <v>7.0000000000000001E-3</v>
      </c>
      <c r="N209" s="40">
        <v>0.41899999999999998</v>
      </c>
      <c r="O209" s="40">
        <v>1E-3</v>
      </c>
      <c r="P209" s="13">
        <v>-5.88</v>
      </c>
      <c r="Q209" s="77">
        <v>8.8699862072661979</v>
      </c>
      <c r="R209" s="13">
        <v>0</v>
      </c>
      <c r="S209" s="81">
        <v>250</v>
      </c>
      <c r="T209" s="78">
        <v>60</v>
      </c>
      <c r="U209" s="13">
        <f t="shared" si="35"/>
        <v>2.3979400086720375</v>
      </c>
      <c r="V209" s="40">
        <f t="shared" si="36"/>
        <v>0.10415999999999999</v>
      </c>
      <c r="X209" s="13">
        <v>66</v>
      </c>
      <c r="Y209" s="40">
        <v>2.1926880305955618E-2</v>
      </c>
      <c r="Z209" s="13">
        <v>12</v>
      </c>
      <c r="AA209" s="13">
        <v>0.2</v>
      </c>
      <c r="AB209" s="79"/>
      <c r="AC209" s="40">
        <v>3.5000000000000003E-2</v>
      </c>
      <c r="AD209" s="40"/>
      <c r="AE209" s="13">
        <v>0.2</v>
      </c>
      <c r="AF209" s="13">
        <v>5.24</v>
      </c>
      <c r="AG209" s="13">
        <v>4.97</v>
      </c>
      <c r="AH209" s="40">
        <v>1.4999999999999999E-2</v>
      </c>
      <c r="AI209" s="39">
        <v>11.32</v>
      </c>
      <c r="AJ209" s="13">
        <v>100.00192688030594</v>
      </c>
      <c r="AL209" s="13">
        <v>0.83544118343260154</v>
      </c>
      <c r="AM209" s="40">
        <v>5.8999999999999997E-2</v>
      </c>
      <c r="AN209" s="89">
        <v>1.1100000000000001</v>
      </c>
      <c r="AO209" s="14">
        <v>1.7630624803123218</v>
      </c>
      <c r="AP209" s="14" t="s">
        <v>840</v>
      </c>
      <c r="AQ209" s="13">
        <v>9.92004393723394</v>
      </c>
      <c r="AR209" s="40">
        <v>-1.6E-2</v>
      </c>
      <c r="AS209" s="40">
        <v>0.53606198453173015</v>
      </c>
      <c r="AT209" s="40">
        <v>0.41899999999999998</v>
      </c>
      <c r="AW209" s="42">
        <f>(12900/((LN(497700/S209))+(0.85*(AN209-1))+3.8))-273</f>
        <v>849.73574419763941</v>
      </c>
      <c r="AX209" s="42">
        <f>(12900/((LN(497700/S209))+(0.85*(AO209-1))+3.8))-273</f>
        <v>797.99315086823754</v>
      </c>
      <c r="AY209" s="42">
        <f>(10108/((LN(497700/S209))+(1.16*(AN209-1))+1.48))-273</f>
        <v>825.23107094764759</v>
      </c>
      <c r="AZ209" s="42">
        <f>(10108/((LN(497700/S209))+(1.16*(AO209-1))+1.48))-273</f>
        <v>741.71229182078093</v>
      </c>
      <c r="BA209" s="42">
        <f>((LN(S209))-4.29+(1.35*(LN(AQ209))))/0.0056</f>
        <v>773.05595374305938</v>
      </c>
      <c r="BB209" s="42">
        <f>(4338.8/((4.322*AR209)+6.456-LOG(S209)))-273</f>
        <v>814.71623949028549</v>
      </c>
      <c r="BC209" s="42">
        <f>((LN(S209))-3.313+(1.35*(LN(AQ209))))/0.0065</f>
        <v>816.32512937863589</v>
      </c>
      <c r="BD209" s="42">
        <f>(12288/(18.99-(1.069*(LN(AQ209)))-(LN(S209))))-273</f>
        <v>842.50311468297446</v>
      </c>
      <c r="BE209" s="42">
        <f>(11113/(14.297+(0.964*AN209)-(LN(S209))))-273</f>
        <v>855.72995151312648</v>
      </c>
      <c r="BF209" s="42">
        <f>(11113/(14.297+(0.964*AO209)-(LN(S209))))-273</f>
        <v>787.89362202456391</v>
      </c>
      <c r="BG209" s="42">
        <f>(5790/(0.96-(1.28*J209)+(12.39*AS209)+(0.83*AT209)+(2.06*J209*AS209)-LOG(S209)))-273</f>
        <v>804.02382022649999</v>
      </c>
      <c r="BI209" s="42">
        <f t="shared" si="31"/>
        <v>-49.735744197639406</v>
      </c>
      <c r="BJ209" s="42">
        <f t="shared" si="31"/>
        <v>2.0068491317624648</v>
      </c>
      <c r="BK209" s="42">
        <f t="shared" si="31"/>
        <v>-25.231070947647595</v>
      </c>
      <c r="BL209" s="42">
        <f t="shared" si="30"/>
        <v>58.287708179219067</v>
      </c>
      <c r="BM209" s="42">
        <f t="shared" si="30"/>
        <v>26.944046256940624</v>
      </c>
      <c r="BN209" s="42">
        <f t="shared" si="30"/>
        <v>-14.716239490285489</v>
      </c>
      <c r="BO209" s="42">
        <f t="shared" si="30"/>
        <v>-16.325129378635893</v>
      </c>
      <c r="BP209" s="42">
        <f t="shared" si="30"/>
        <v>-42.503114682974456</v>
      </c>
      <c r="BQ209" s="42">
        <f t="shared" si="30"/>
        <v>-55.72995151312648</v>
      </c>
      <c r="BR209" s="42">
        <f t="shared" si="30"/>
        <v>12.106377975436089</v>
      </c>
      <c r="BS209" s="42">
        <f t="shared" si="30"/>
        <v>-4.0238202264999927</v>
      </c>
      <c r="BU209" s="42">
        <f t="shared" si="37"/>
        <v>6.0306693582624575</v>
      </c>
      <c r="CC209" s="119" t="s">
        <v>840</v>
      </c>
      <c r="CD209" s="118">
        <f t="shared" si="38"/>
        <v>67.836329488562569</v>
      </c>
    </row>
    <row r="210" spans="1:82" s="1" customFormat="1">
      <c r="A210" s="38" t="s">
        <v>406</v>
      </c>
      <c r="B210" s="38" t="s">
        <v>407</v>
      </c>
      <c r="C210" s="38" t="s">
        <v>210</v>
      </c>
      <c r="D210" s="38" t="s">
        <v>408</v>
      </c>
      <c r="E210" s="38">
        <v>1060</v>
      </c>
      <c r="F210" s="65">
        <v>2</v>
      </c>
      <c r="G210" s="38">
        <f t="shared" si="32"/>
        <v>1333</v>
      </c>
      <c r="H210" s="75">
        <f t="shared" si="33"/>
        <v>7.501875468867217E-4</v>
      </c>
      <c r="I210" s="75">
        <f t="shared" si="34"/>
        <v>3.5599857600569598E-6</v>
      </c>
      <c r="J210" s="38">
        <v>1E-4</v>
      </c>
      <c r="K210" s="38"/>
      <c r="L210" s="18">
        <v>0.54535746717827915</v>
      </c>
      <c r="M210" s="77"/>
      <c r="N210" s="18">
        <v>3.2013484441541923E-2</v>
      </c>
      <c r="O210" s="13"/>
      <c r="P210" s="13">
        <v>-13.9</v>
      </c>
      <c r="Q210" s="13">
        <v>-3.68</v>
      </c>
      <c r="R210" s="13">
        <v>0</v>
      </c>
      <c r="S210" s="78">
        <v>4848</v>
      </c>
      <c r="T210" s="78"/>
      <c r="U210" s="13">
        <f t="shared" si="35"/>
        <v>3.6855626111582298</v>
      </c>
      <c r="V210" s="40">
        <v>4.2999999999999997E-2</v>
      </c>
      <c r="X210" s="91">
        <v>69.48</v>
      </c>
      <c r="Y210" s="91">
        <v>2.64</v>
      </c>
      <c r="Z210" s="91">
        <v>11.24</v>
      </c>
      <c r="AA210" s="91">
        <v>1.59</v>
      </c>
      <c r="AB210" s="91">
        <v>0.08</v>
      </c>
      <c r="AC210" s="91">
        <v>5.1100000000000003</v>
      </c>
      <c r="AD210" s="91"/>
      <c r="AE210" s="91">
        <v>4.55</v>
      </c>
      <c r="AF210" s="91">
        <v>0.87</v>
      </c>
      <c r="AG210" s="91">
        <v>3.54</v>
      </c>
      <c r="AI210" s="91">
        <v>0.92</v>
      </c>
      <c r="AJ210" s="13">
        <f t="shared" ref="AJ210:AJ273" si="39">SUM(X210:AI210)</f>
        <v>100.02000000000001</v>
      </c>
      <c r="AL210" s="14">
        <v>1.1958055841659645</v>
      </c>
      <c r="AM210" s="18">
        <v>0.19039693399927327</v>
      </c>
      <c r="AN210" s="14">
        <v>1.7766402648636983</v>
      </c>
      <c r="AO210" s="14">
        <v>1.7766402648636983</v>
      </c>
      <c r="AP210" s="14"/>
      <c r="AQ210" s="14">
        <v>6.1113805085034878</v>
      </c>
      <c r="AR210" s="18">
        <v>4.8045205058133839E-3</v>
      </c>
      <c r="AS210" s="18">
        <v>0.54535746717827915</v>
      </c>
      <c r="AT210" s="18">
        <v>3.2013484441541923E-2</v>
      </c>
      <c r="AW210" s="42">
        <f>(12900/((LN(497700/S210))+(0.85*(AN210-1))+3.8))-273</f>
        <v>1145.8959937240115</v>
      </c>
      <c r="AX210" s="42">
        <f>(12900/((LN(497700/S210))+(0.85*(AO210-1))+3.8))-273</f>
        <v>1145.8959937240115</v>
      </c>
      <c r="AY210" s="42">
        <f>(10108/((LN(497700/S210))+(1.16*(AN210-1))+1.48))-273</f>
        <v>1168.4601586622312</v>
      </c>
      <c r="AZ210" s="42">
        <f>(10108/((LN(497700/S210))+(1.16*(AO210-1))+1.48))-273</f>
        <v>1168.4601586622312</v>
      </c>
      <c r="BA210" s="42">
        <f>((LN(S210))-4.29+(1.35*(LN(AQ210))))/0.0056</f>
        <v>1185.7192248982899</v>
      </c>
      <c r="BB210" s="42">
        <f>(4338.8/((4.322*AR210)+6.456-LOG(S210)))-273</f>
        <v>1281.4554574083515</v>
      </c>
      <c r="BC210" s="42">
        <f>((LN(S210))-3.313+(1.35*(LN(AQ210))))/0.0065</f>
        <v>1171.8504091431421</v>
      </c>
      <c r="BD210" s="42">
        <f>(12288/(18.99-(1.069*(LN(AQ210)))-(LN(S210))))-273</f>
        <v>1161.0690188339261</v>
      </c>
      <c r="BE210" s="42">
        <f>(11113/(14.297+(0.964*AN210)-(LN(S210))))-273</f>
        <v>1204.1326191338148</v>
      </c>
      <c r="BF210" s="42">
        <f>(11113/(14.297+(0.964*AO210)-(LN(S210))))-273</f>
        <v>1204.1326191338148</v>
      </c>
      <c r="BG210" s="42">
        <f>(5790/(0.96-(1.28*J210)+(12.39*AS210)+(0.83*AT210)+(2.06*J210*AS210)-LOG(S210)))-273</f>
        <v>1153.8211021327468</v>
      </c>
      <c r="BI210" s="42">
        <f t="shared" si="31"/>
        <v>-85.895993724011532</v>
      </c>
      <c r="BJ210" s="42">
        <f t="shared" si="31"/>
        <v>-85.895993724011532</v>
      </c>
      <c r="BK210" s="42">
        <f t="shared" si="31"/>
        <v>-108.46015866223115</v>
      </c>
      <c r="BL210" s="42">
        <f t="shared" si="30"/>
        <v>-108.46015866223115</v>
      </c>
      <c r="BM210" s="42">
        <f t="shared" si="30"/>
        <v>-125.71922489828989</v>
      </c>
      <c r="BN210" s="42">
        <f t="shared" si="30"/>
        <v>-221.45545740835155</v>
      </c>
      <c r="BO210" s="42">
        <f t="shared" si="30"/>
        <v>-111.85040914314209</v>
      </c>
      <c r="BP210" s="42">
        <f t="shared" si="30"/>
        <v>-101.06901883392607</v>
      </c>
      <c r="BQ210" s="42">
        <f t="shared" si="30"/>
        <v>-144.13261913381484</v>
      </c>
      <c r="BR210" s="42">
        <f t="shared" si="30"/>
        <v>-144.13261913381484</v>
      </c>
      <c r="BS210" s="42">
        <f t="shared" si="30"/>
        <v>-93.821102132746773</v>
      </c>
      <c r="BU210" s="42">
        <f t="shared" si="37"/>
        <v>7.925108408735241</v>
      </c>
      <c r="CC210" s="119"/>
      <c r="CD210" s="118">
        <f t="shared" si="38"/>
        <v>0</v>
      </c>
    </row>
    <row r="211" spans="1:82" s="1" customFormat="1">
      <c r="A211" s="38" t="s">
        <v>406</v>
      </c>
      <c r="B211" s="38" t="s">
        <v>407</v>
      </c>
      <c r="C211" s="38" t="s">
        <v>210</v>
      </c>
      <c r="D211" s="38" t="s">
        <v>408</v>
      </c>
      <c r="E211" s="38">
        <v>1196</v>
      </c>
      <c r="F211" s="65">
        <v>2</v>
      </c>
      <c r="G211" s="38">
        <f t="shared" si="32"/>
        <v>1469</v>
      </c>
      <c r="H211" s="75">
        <f t="shared" si="33"/>
        <v>6.8073519400953025E-4</v>
      </c>
      <c r="I211" s="75">
        <f t="shared" si="34"/>
        <v>2.7963893021330858E-6</v>
      </c>
      <c r="J211" s="38">
        <v>1E-4</v>
      </c>
      <c r="K211" s="38"/>
      <c r="L211" s="18">
        <v>0.54535746717827915</v>
      </c>
      <c r="M211" s="77"/>
      <c r="N211" s="18">
        <v>3.2013484441541923E-2</v>
      </c>
      <c r="O211" s="13"/>
      <c r="P211" s="13">
        <v>-11.99</v>
      </c>
      <c r="Q211" s="13">
        <v>-3.53</v>
      </c>
      <c r="R211" s="13">
        <v>0</v>
      </c>
      <c r="S211" s="78">
        <v>7525</v>
      </c>
      <c r="T211" s="78"/>
      <c r="U211" s="13">
        <f t="shared" si="35"/>
        <v>3.8765065042658811</v>
      </c>
      <c r="V211" s="40">
        <v>4.2999999999999997E-2</v>
      </c>
      <c r="X211" s="91">
        <v>69.48</v>
      </c>
      <c r="Y211" s="91">
        <v>2.64</v>
      </c>
      <c r="Z211" s="91">
        <v>11.24</v>
      </c>
      <c r="AA211" s="91">
        <v>1.59</v>
      </c>
      <c r="AB211" s="91">
        <v>0.08</v>
      </c>
      <c r="AC211" s="91">
        <v>5.1100000000000003</v>
      </c>
      <c r="AD211" s="91"/>
      <c r="AE211" s="91">
        <v>4.55</v>
      </c>
      <c r="AF211" s="91">
        <v>0.87</v>
      </c>
      <c r="AG211" s="91">
        <v>3.54</v>
      </c>
      <c r="AI211" s="91">
        <v>0.92</v>
      </c>
      <c r="AJ211" s="13">
        <f t="shared" si="39"/>
        <v>100.02000000000001</v>
      </c>
      <c r="AL211" s="14">
        <v>1.1958055841659645</v>
      </c>
      <c r="AM211" s="18">
        <v>0.19039693399927327</v>
      </c>
      <c r="AN211" s="14">
        <v>1.7766402648636983</v>
      </c>
      <c r="AO211" s="14">
        <v>1.7766402648636983</v>
      </c>
      <c r="AP211" s="14"/>
      <c r="AQ211" s="14">
        <v>6.1113805085034878</v>
      </c>
      <c r="AR211" s="18">
        <v>4.8045205058133839E-3</v>
      </c>
      <c r="AS211" s="18">
        <v>0.54535746717827915</v>
      </c>
      <c r="AT211" s="18">
        <v>3.2013484441541923E-2</v>
      </c>
      <c r="AW211" s="42">
        <f>(12900/((LN(497700/S211))+(0.85*(AN211-1))+3.8))-273</f>
        <v>1218.0000979619088</v>
      </c>
      <c r="AX211" s="42">
        <f>(12900/((LN(497700/S211))+(0.85*(AO211-1))+3.8))-273</f>
        <v>1218.0000979619088</v>
      </c>
      <c r="AY211" s="42">
        <f>(10108/((LN(497700/S211))+(1.16*(AN211-1))+1.48))-273</f>
        <v>1264.8835313026477</v>
      </c>
      <c r="AZ211" s="42">
        <f>(10108/((LN(497700/S211))+(1.16*(AO211-1))+1.48))-273</f>
        <v>1264.8835313026477</v>
      </c>
      <c r="BA211" s="42">
        <f>((LN(S211))-4.29+(1.35*(LN(AQ211))))/0.0056</f>
        <v>1264.2307538032767</v>
      </c>
      <c r="BB211" s="42">
        <f>(4338.8/((4.322*AR211)+6.456-LOG(S211)))-273</f>
        <v>1395.603247513531</v>
      </c>
      <c r="BC211" s="42">
        <f>((LN(S211))-3.313+(1.35*(LN(AQ211))))/0.0065</f>
        <v>1239.491110968977</v>
      </c>
      <c r="BD211" s="42">
        <f>(12288/(18.99-(1.069*(LN(AQ211)))-(LN(S211))))-273</f>
        <v>1238.6323570410086</v>
      </c>
      <c r="BE211" s="42">
        <f>(11113/(14.297+(0.964*AN211)-(LN(S211))))-273</f>
        <v>1295.8139880079527</v>
      </c>
      <c r="BF211" s="42">
        <f>(11113/(14.297+(0.964*AO211)-(LN(S211))))-273</f>
        <v>1295.8139880079527</v>
      </c>
      <c r="BG211" s="42">
        <f>(5790/(0.96-(1.28*J211)+(12.39*AS211)+(0.83*AT211)+(2.06*J211*AS211)-LOG(S211)))-273</f>
        <v>1224.2738561601266</v>
      </c>
      <c r="BI211" s="42">
        <f t="shared" si="31"/>
        <v>-22.00009796190875</v>
      </c>
      <c r="BJ211" s="42">
        <f t="shared" si="31"/>
        <v>-22.00009796190875</v>
      </c>
      <c r="BK211" s="42">
        <f t="shared" si="31"/>
        <v>-68.883531302647725</v>
      </c>
      <c r="BL211" s="42">
        <f t="shared" si="30"/>
        <v>-68.883531302647725</v>
      </c>
      <c r="BM211" s="42">
        <f t="shared" si="30"/>
        <v>-68.230753803276684</v>
      </c>
      <c r="BN211" s="42">
        <f t="shared" si="30"/>
        <v>-199.60324751353096</v>
      </c>
      <c r="BO211" s="42">
        <f t="shared" ref="BL211:BS256" si="40">$E211-BC211</f>
        <v>-43.491110968976955</v>
      </c>
      <c r="BP211" s="42">
        <f t="shared" si="40"/>
        <v>-42.632357041008618</v>
      </c>
      <c r="BQ211" s="42">
        <f t="shared" si="40"/>
        <v>-99.81398800795273</v>
      </c>
      <c r="BR211" s="42">
        <f t="shared" si="40"/>
        <v>-99.81398800795273</v>
      </c>
      <c r="BS211" s="42">
        <f t="shared" si="40"/>
        <v>-28.27385616012657</v>
      </c>
      <c r="BU211" s="42">
        <f t="shared" si="37"/>
        <v>6.2737581982178199</v>
      </c>
      <c r="CC211" s="119"/>
      <c r="CD211" s="118">
        <f t="shared" si="38"/>
        <v>0</v>
      </c>
    </row>
    <row r="212" spans="1:82" s="1" customFormat="1">
      <c r="A212" s="38" t="s">
        <v>406</v>
      </c>
      <c r="B212" s="38" t="s">
        <v>407</v>
      </c>
      <c r="C212" s="38" t="s">
        <v>210</v>
      </c>
      <c r="D212" s="38" t="s">
        <v>408</v>
      </c>
      <c r="E212" s="38">
        <v>1303</v>
      </c>
      <c r="F212" s="65">
        <v>2</v>
      </c>
      <c r="G212" s="38">
        <f t="shared" si="32"/>
        <v>1576</v>
      </c>
      <c r="H212" s="75">
        <f t="shared" si="33"/>
        <v>6.3451776649746188E-4</v>
      </c>
      <c r="I212" s="75">
        <f t="shared" si="34"/>
        <v>2.3559776158566715E-6</v>
      </c>
      <c r="J212" s="38">
        <v>1E-4</v>
      </c>
      <c r="K212" s="38"/>
      <c r="L212" s="18">
        <v>0.54535746717827915</v>
      </c>
      <c r="M212" s="77"/>
      <c r="N212" s="18">
        <v>3.2013484441541923E-2</v>
      </c>
      <c r="O212" s="13"/>
      <c r="P212" s="13">
        <v>-10.72</v>
      </c>
      <c r="Q212" s="13">
        <v>-3.45</v>
      </c>
      <c r="R212" s="13">
        <v>0</v>
      </c>
      <c r="S212" s="78">
        <v>15556</v>
      </c>
      <c r="T212" s="78"/>
      <c r="U212" s="13">
        <f t="shared" si="35"/>
        <v>4.1918979344754224</v>
      </c>
      <c r="V212" s="40">
        <v>4.2999999999999997E-2</v>
      </c>
      <c r="X212" s="91">
        <v>69.48</v>
      </c>
      <c r="Y212" s="91">
        <v>2.64</v>
      </c>
      <c r="Z212" s="91">
        <v>11.24</v>
      </c>
      <c r="AA212" s="91">
        <v>1.59</v>
      </c>
      <c r="AB212" s="91">
        <v>0.08</v>
      </c>
      <c r="AC212" s="91">
        <v>5.1100000000000003</v>
      </c>
      <c r="AD212" s="91"/>
      <c r="AE212" s="91">
        <v>4.55</v>
      </c>
      <c r="AF212" s="91">
        <v>0.87</v>
      </c>
      <c r="AG212" s="91">
        <v>3.54</v>
      </c>
      <c r="AI212" s="91">
        <v>0.92</v>
      </c>
      <c r="AJ212" s="13">
        <f t="shared" si="39"/>
        <v>100.02000000000001</v>
      </c>
      <c r="AL212" s="14">
        <v>1.1958055841659645</v>
      </c>
      <c r="AM212" s="18">
        <v>0.19039693399927327</v>
      </c>
      <c r="AN212" s="14">
        <v>1.7766402648636983</v>
      </c>
      <c r="AO212" s="14">
        <v>1.7766402648636983</v>
      </c>
      <c r="AP212" s="14"/>
      <c r="AQ212" s="14">
        <v>6.1113805085034878</v>
      </c>
      <c r="AR212" s="18">
        <v>4.8045205058133839E-3</v>
      </c>
      <c r="AS212" s="18">
        <v>0.54535746717827915</v>
      </c>
      <c r="AT212" s="18">
        <v>3.2013484441541923E-2</v>
      </c>
      <c r="AW212" s="42">
        <f>(12900/((LN(497700/S212))+(0.85*(AN212-1))+3.8))-273</f>
        <v>1354.617454410339</v>
      </c>
      <c r="AX212" s="42">
        <f>(12900/((LN(497700/S212))+(0.85*(AO212-1))+3.8))-273</f>
        <v>1354.617454410339</v>
      </c>
      <c r="AY212" s="42">
        <f>(10108/((LN(497700/S212))+(1.16*(AN212-1))+1.48))-273</f>
        <v>1455.9113000582411</v>
      </c>
      <c r="AZ212" s="42">
        <f>(10108/((LN(497700/S212))+(1.16*(AO212-1))+1.48))-273</f>
        <v>1455.9113000582411</v>
      </c>
      <c r="BA212" s="42">
        <f>((LN(S212))-4.29+(1.35*(LN(AQ212))))/0.0056</f>
        <v>1393.9121119565914</v>
      </c>
      <c r="BB212" s="42">
        <f>(4338.8/((4.322*AR212)+6.456-LOG(S212)))-273</f>
        <v>1625.9287403736369</v>
      </c>
      <c r="BC212" s="42">
        <f>((LN(S212))-3.313+(1.35*(LN(AQ212))))/0.0065</f>
        <v>1351.2165887626018</v>
      </c>
      <c r="BD212" s="42">
        <f>(12288/(18.99-(1.069*(LN(AQ212)))-(LN(S212))))-273</f>
        <v>1386.9247804583815</v>
      </c>
      <c r="BE212" s="42">
        <f>(11113/(14.297+(0.964*AN212)-(LN(S212))))-273</f>
        <v>1475.0197875505562</v>
      </c>
      <c r="BF212" s="42">
        <f>(11113/(14.297+(0.964*AO212)-(LN(S212))))-273</f>
        <v>1475.0197875505562</v>
      </c>
      <c r="BG212" s="42">
        <f>(5790/(0.96-(1.28*J212)+(12.39*AS212)+(0.83*AT212)+(2.06*J212*AS212)-LOG(S212)))-273</f>
        <v>1357.2343455033335</v>
      </c>
      <c r="BI212" s="42">
        <f t="shared" si="31"/>
        <v>-51.617454410338951</v>
      </c>
      <c r="BJ212" s="42">
        <f t="shared" si="31"/>
        <v>-51.617454410338951</v>
      </c>
      <c r="BK212" s="42">
        <f t="shared" si="31"/>
        <v>-152.91130005824107</v>
      </c>
      <c r="BL212" s="42">
        <f t="shared" si="40"/>
        <v>-152.91130005824107</v>
      </c>
      <c r="BM212" s="42">
        <f t="shared" si="40"/>
        <v>-90.912111956591389</v>
      </c>
      <c r="BN212" s="42">
        <f t="shared" si="40"/>
        <v>-322.92874037363686</v>
      </c>
      <c r="BO212" s="42">
        <f t="shared" si="40"/>
        <v>-48.216588762601759</v>
      </c>
      <c r="BP212" s="42">
        <f t="shared" si="40"/>
        <v>-83.92478045838152</v>
      </c>
      <c r="BQ212" s="42">
        <f t="shared" si="40"/>
        <v>-172.0197875505562</v>
      </c>
      <c r="BR212" s="42">
        <f t="shared" si="40"/>
        <v>-172.0197875505562</v>
      </c>
      <c r="BS212" s="42">
        <f t="shared" si="40"/>
        <v>-54.234345503333543</v>
      </c>
      <c r="BU212" s="42">
        <f t="shared" si="37"/>
        <v>2.6168910929945923</v>
      </c>
      <c r="CC212" s="119"/>
      <c r="CD212" s="118">
        <f t="shared" si="38"/>
        <v>0</v>
      </c>
    </row>
    <row r="213" spans="1:82" s="1" customFormat="1">
      <c r="A213" s="38" t="s">
        <v>406</v>
      </c>
      <c r="B213" s="38" t="s">
        <v>407</v>
      </c>
      <c r="C213" s="38" t="s">
        <v>210</v>
      </c>
      <c r="D213" s="38" t="s">
        <v>408</v>
      </c>
      <c r="E213" s="38">
        <v>1393</v>
      </c>
      <c r="F213" s="65">
        <v>2</v>
      </c>
      <c r="G213" s="38">
        <f t="shared" si="32"/>
        <v>1666</v>
      </c>
      <c r="H213" s="75">
        <f t="shared" si="33"/>
        <v>6.0024009603841532E-4</v>
      </c>
      <c r="I213" s="75">
        <f t="shared" si="34"/>
        <v>2.0613785778446125E-6</v>
      </c>
      <c r="J213" s="38">
        <v>1E-4</v>
      </c>
      <c r="K213" s="38"/>
      <c r="L213" s="18">
        <v>0.54535746717827915</v>
      </c>
      <c r="M213" s="77"/>
      <c r="N213" s="18">
        <v>3.2013484441541923E-2</v>
      </c>
      <c r="O213" s="13"/>
      <c r="P213" s="13">
        <v>-9.7799999999999994</v>
      </c>
      <c r="Q213" s="13">
        <v>-3.41</v>
      </c>
      <c r="R213" s="13">
        <v>0</v>
      </c>
      <c r="S213" s="78">
        <v>26970</v>
      </c>
      <c r="T213" s="78"/>
      <c r="U213" s="13">
        <f t="shared" si="35"/>
        <v>4.4308809464528913</v>
      </c>
      <c r="V213" s="40">
        <v>4.2999999999999997E-2</v>
      </c>
      <c r="X213" s="91">
        <v>69.48</v>
      </c>
      <c r="Y213" s="91">
        <v>2.64</v>
      </c>
      <c r="Z213" s="91">
        <v>11.24</v>
      </c>
      <c r="AA213" s="91">
        <v>1.59</v>
      </c>
      <c r="AB213" s="91">
        <v>0.08</v>
      </c>
      <c r="AC213" s="91">
        <v>5.1100000000000003</v>
      </c>
      <c r="AD213" s="91"/>
      <c r="AE213" s="91">
        <v>4.55</v>
      </c>
      <c r="AF213" s="91">
        <v>0.87</v>
      </c>
      <c r="AG213" s="91">
        <v>3.54</v>
      </c>
      <c r="AI213" s="91">
        <v>0.92</v>
      </c>
      <c r="AJ213" s="13">
        <f t="shared" si="39"/>
        <v>100.02000000000001</v>
      </c>
      <c r="AL213" s="14">
        <v>1.1958055841659645</v>
      </c>
      <c r="AM213" s="18">
        <v>0.19039693399927327</v>
      </c>
      <c r="AN213" s="14">
        <v>1.7766402648636983</v>
      </c>
      <c r="AO213" s="14">
        <v>1.7766402648636983</v>
      </c>
      <c r="AP213" s="14"/>
      <c r="AQ213" s="14">
        <v>6.1113805085034878</v>
      </c>
      <c r="AR213" s="18">
        <v>4.8045205058133839E-3</v>
      </c>
      <c r="AS213" s="18">
        <v>0.54535746717827915</v>
      </c>
      <c r="AT213" s="18">
        <v>3.2013484441541923E-2</v>
      </c>
      <c r="AW213" s="42">
        <f>(12900/((LN(497700/S213))+(0.85*(AN213-1))+3.8))-273</f>
        <v>1476.0537477900541</v>
      </c>
      <c r="AX213" s="42">
        <f>(12900/((LN(497700/S213))+(0.85*(AO213-1))+3.8))-273</f>
        <v>1476.0537477900541</v>
      </c>
      <c r="AY213" s="42">
        <f>(10108/((LN(497700/S213))+(1.16*(AN213-1))+1.48))-273</f>
        <v>1635.5471860744217</v>
      </c>
      <c r="AZ213" s="42">
        <f>(10108/((LN(497700/S213))+(1.16*(AO213-1))+1.48))-273</f>
        <v>1635.5471860744217</v>
      </c>
      <c r="BA213" s="42">
        <f>((LN(S213))-4.29+(1.35*(LN(AQ213))))/0.0056</f>
        <v>1492.1761692526875</v>
      </c>
      <c r="BB213" s="42">
        <f>(4338.8/((4.322*AR213)+6.456-LOG(S213)))-273</f>
        <v>1847.7456505697264</v>
      </c>
      <c r="BC213" s="42">
        <f>((LN(S213))-3.313+(1.35*(LN(AQ213))))/0.0065</f>
        <v>1435.8748535100078</v>
      </c>
      <c r="BD213" s="42">
        <f>(12288/(18.99-(1.069*(LN(AQ213)))-(LN(S213))))-273</f>
        <v>1520.2229591250973</v>
      </c>
      <c r="BE213" s="42">
        <f>(11113/(14.297+(0.964*AN213)-(LN(S213))))-273</f>
        <v>1640.6586428250978</v>
      </c>
      <c r="BF213" s="42">
        <f>(11113/(14.297+(0.964*AO213)-(LN(S213))))-273</f>
        <v>1640.6586428250978</v>
      </c>
      <c r="BG213" s="42">
        <f>(5790/(0.96-(1.28*J213)+(12.39*AS213)+(0.83*AT213)+(2.06*J213*AS213)-LOG(S213)))-273</f>
        <v>1474.8434771138393</v>
      </c>
      <c r="BI213" s="42">
        <f t="shared" si="31"/>
        <v>-83.053747790054103</v>
      </c>
      <c r="BJ213" s="42">
        <f t="shared" si="31"/>
        <v>-83.053747790054103</v>
      </c>
      <c r="BK213" s="42">
        <f t="shared" si="31"/>
        <v>-242.54718607442169</v>
      </c>
      <c r="BL213" s="42">
        <f t="shared" si="40"/>
        <v>-242.54718607442169</v>
      </c>
      <c r="BM213" s="42">
        <f t="shared" si="40"/>
        <v>-99.176169252687487</v>
      </c>
      <c r="BN213" s="42">
        <f t="shared" si="40"/>
        <v>-454.74565056972642</v>
      </c>
      <c r="BO213" s="42">
        <f t="shared" si="40"/>
        <v>-42.874853510007824</v>
      </c>
      <c r="BP213" s="42">
        <f t="shared" si="40"/>
        <v>-127.2229591250973</v>
      </c>
      <c r="BQ213" s="42">
        <f t="shared" si="40"/>
        <v>-247.65864282509779</v>
      </c>
      <c r="BR213" s="42">
        <f t="shared" si="40"/>
        <v>-247.65864282509779</v>
      </c>
      <c r="BS213" s="42">
        <f t="shared" si="40"/>
        <v>-81.843477113839299</v>
      </c>
      <c r="BU213" s="42">
        <f t="shared" si="37"/>
        <v>-1.2102706762148046</v>
      </c>
      <c r="CC213" s="119"/>
      <c r="CD213" s="118">
        <f t="shared" si="38"/>
        <v>0</v>
      </c>
    </row>
    <row r="214" spans="1:82" s="1" customFormat="1">
      <c r="A214" s="65" t="s">
        <v>406</v>
      </c>
      <c r="B214" s="65" t="s">
        <v>409</v>
      </c>
      <c r="C214" s="38" t="s">
        <v>210</v>
      </c>
      <c r="D214" s="65" t="s">
        <v>408</v>
      </c>
      <c r="E214" s="65">
        <v>1400</v>
      </c>
      <c r="F214" s="65">
        <v>2</v>
      </c>
      <c r="G214" s="65">
        <f t="shared" si="32"/>
        <v>1673</v>
      </c>
      <c r="H214" s="92">
        <f t="shared" si="33"/>
        <v>5.977286312014345E-4</v>
      </c>
      <c r="I214" s="92">
        <f t="shared" si="34"/>
        <v>2.0408163265306121E-6</v>
      </c>
      <c r="J214" s="65">
        <v>1E-4</v>
      </c>
      <c r="K214" s="39"/>
      <c r="L214" s="18">
        <v>0.61856186633577248</v>
      </c>
      <c r="M214" s="80"/>
      <c r="N214" s="18">
        <v>0.13828948428869367</v>
      </c>
      <c r="O214" s="80"/>
      <c r="P214" s="39">
        <v>-9.7100000000000009</v>
      </c>
      <c r="Q214" s="39">
        <v>-3.41</v>
      </c>
      <c r="R214" s="39">
        <v>0</v>
      </c>
      <c r="S214" s="81">
        <v>69000</v>
      </c>
      <c r="T214" s="81"/>
      <c r="U214" s="39">
        <f t="shared" si="35"/>
        <v>4.8388490907372557</v>
      </c>
      <c r="V214" s="80">
        <v>4.2999999999999997E-2</v>
      </c>
      <c r="X214" s="93">
        <v>45.14</v>
      </c>
      <c r="Y214" s="93">
        <v>6.84</v>
      </c>
      <c r="Z214" s="93">
        <v>9.1300000000000008</v>
      </c>
      <c r="AA214" s="93">
        <v>3.75</v>
      </c>
      <c r="AB214" s="93">
        <v>0.22</v>
      </c>
      <c r="AC214" s="93">
        <v>16.34</v>
      </c>
      <c r="AD214" s="93"/>
      <c r="AE214" s="93">
        <v>10.76</v>
      </c>
      <c r="AF214" s="93">
        <v>0.47</v>
      </c>
      <c r="AG214" s="93">
        <v>1.28</v>
      </c>
      <c r="AI214" s="93">
        <v>4.2300000000000004</v>
      </c>
      <c r="AJ214" s="39">
        <f t="shared" si="39"/>
        <v>98.160000000000025</v>
      </c>
      <c r="AL214" s="14">
        <v>0.76460794412671607</v>
      </c>
      <c r="AM214" s="18">
        <v>0.88007637393843652</v>
      </c>
      <c r="AN214" s="14">
        <v>4.9842085511741141</v>
      </c>
      <c r="AO214" s="14">
        <v>4.9842085511741141</v>
      </c>
      <c r="AP214" s="14"/>
      <c r="AQ214" s="14">
        <v>1.9116418047649562</v>
      </c>
      <c r="AR214" s="18">
        <v>4.1896081308490971E-2</v>
      </c>
      <c r="AS214" s="18">
        <v>0.61856186633577248</v>
      </c>
      <c r="AT214" s="18">
        <v>0.13828948428869367</v>
      </c>
      <c r="AW214" s="42">
        <f>(12900/((LN(497700/S214))+(0.85*(AN214-1))+3.8))-273</f>
        <v>1134.9175663534236</v>
      </c>
      <c r="AX214" s="42">
        <f>(12900/((LN(497700/S214))+(0.85*(AO214-1))+3.8))-273</f>
        <v>1134.9175663534236</v>
      </c>
      <c r="AY214" s="42">
        <f>(10108/((LN(497700/S214))+(1.16*(AN214-1))+1.48))-273</f>
        <v>978.36598881238388</v>
      </c>
      <c r="AZ214" s="42">
        <f>(10108/((LN(497700/S214))+(1.16*(AO214-1))+1.48))-273</f>
        <v>978.36598881238388</v>
      </c>
      <c r="BA214" s="42">
        <f>((LN(S214))-4.29+(1.35*(LN(AQ214))))/0.0056</f>
        <v>1379.7519821107487</v>
      </c>
      <c r="BB214" s="42">
        <f>(4338.8/((4.322*AR214)+6.456-LOG(S214)))-273</f>
        <v>2139.8227199960311</v>
      </c>
      <c r="BC214" s="42">
        <f>((LN(S214))-3.313+(1.35*(LN(AQ214))))/0.0065</f>
        <v>1339.0170922800296</v>
      </c>
      <c r="BD214" s="42">
        <f>(12288/(18.99-(1.069*(LN(AQ214)))-(LN(S214))))-273</f>
        <v>1444.288489411821</v>
      </c>
      <c r="BE214" s="42">
        <f>(11113/(14.297+(0.964*AN214)-(LN(S214))))-273</f>
        <v>1123.1203904004385</v>
      </c>
      <c r="BF214" s="42">
        <f>(11113/(14.297+(0.964*AO214)-(LN(S214))))-273</f>
        <v>1123.1203904004385</v>
      </c>
      <c r="BG214" s="42">
        <f>(5790/(0.96-(1.28*J214)+(12.39*AS214)+(0.83*AT214)+(2.06*J214*AS214)-LOG(S214)))-273</f>
        <v>1211.6488353269742</v>
      </c>
      <c r="BI214" s="42">
        <f t="shared" si="31"/>
        <v>265.08243364657642</v>
      </c>
      <c r="BJ214" s="42">
        <f t="shared" si="31"/>
        <v>265.08243364657642</v>
      </c>
      <c r="BK214" s="42">
        <f t="shared" si="31"/>
        <v>421.63401118761612</v>
      </c>
      <c r="BL214" s="42">
        <f t="shared" si="40"/>
        <v>421.63401118761612</v>
      </c>
      <c r="BM214" s="42">
        <f t="shared" si="40"/>
        <v>20.248017889251287</v>
      </c>
      <c r="BN214" s="42">
        <f t="shared" si="40"/>
        <v>-739.82271999603108</v>
      </c>
      <c r="BO214" s="42">
        <f t="shared" si="40"/>
        <v>60.982907719970399</v>
      </c>
      <c r="BP214" s="42">
        <f t="shared" si="40"/>
        <v>-44.288489411821047</v>
      </c>
      <c r="BQ214" s="42">
        <f t="shared" si="40"/>
        <v>276.87960959956149</v>
      </c>
      <c r="BR214" s="42">
        <f t="shared" si="40"/>
        <v>276.87960959956149</v>
      </c>
      <c r="BS214" s="42">
        <f t="shared" si="40"/>
        <v>188.35116467302578</v>
      </c>
      <c r="BU214" s="42">
        <f t="shared" si="37"/>
        <v>76.731268973550641</v>
      </c>
      <c r="CC214" s="119"/>
      <c r="CD214" s="118">
        <f t="shared" si="38"/>
        <v>0</v>
      </c>
    </row>
    <row r="215" spans="1:82" s="1" customFormat="1">
      <c r="A215" s="38" t="s">
        <v>406</v>
      </c>
      <c r="B215" s="38" t="s">
        <v>409</v>
      </c>
      <c r="C215" s="38" t="s">
        <v>210</v>
      </c>
      <c r="D215" s="38" t="s">
        <v>408</v>
      </c>
      <c r="E215" s="38">
        <v>1296</v>
      </c>
      <c r="F215" s="65">
        <v>2</v>
      </c>
      <c r="G215" s="38">
        <f t="shared" si="32"/>
        <v>1569</v>
      </c>
      <c r="H215" s="75">
        <f t="shared" si="33"/>
        <v>6.3734862970044612E-4</v>
      </c>
      <c r="I215" s="75">
        <f t="shared" si="34"/>
        <v>2.3814967230605087E-6</v>
      </c>
      <c r="J215" s="38">
        <v>1E-4</v>
      </c>
      <c r="K215" s="38"/>
      <c r="L215" s="18">
        <v>0.61856186633577248</v>
      </c>
      <c r="M215" s="77"/>
      <c r="N215" s="18">
        <v>0.13828948428869367</v>
      </c>
      <c r="O215" s="13"/>
      <c r="P215" s="13">
        <v>-10.8</v>
      </c>
      <c r="Q215" s="13">
        <v>-3.46</v>
      </c>
      <c r="R215" s="13">
        <v>0</v>
      </c>
      <c r="S215" s="78">
        <v>39040</v>
      </c>
      <c r="T215" s="78"/>
      <c r="U215" s="13">
        <f t="shared" si="35"/>
        <v>4.5915098089946538</v>
      </c>
      <c r="V215" s="40">
        <v>4.2999999999999997E-2</v>
      </c>
      <c r="X215" s="91">
        <v>45.14</v>
      </c>
      <c r="Y215" s="91">
        <v>6.84</v>
      </c>
      <c r="Z215" s="91">
        <v>9.1300000000000008</v>
      </c>
      <c r="AA215" s="91">
        <v>3.75</v>
      </c>
      <c r="AB215" s="91">
        <v>0.22</v>
      </c>
      <c r="AC215" s="91">
        <v>16.34</v>
      </c>
      <c r="AD215" s="91"/>
      <c r="AE215" s="91">
        <v>10.76</v>
      </c>
      <c r="AF215" s="91">
        <v>0.47</v>
      </c>
      <c r="AG215" s="91">
        <v>1.28</v>
      </c>
      <c r="AI215" s="91">
        <v>4.2300000000000004</v>
      </c>
      <c r="AJ215" s="13">
        <f t="shared" si="39"/>
        <v>98.160000000000025</v>
      </c>
      <c r="AL215" s="14">
        <v>0.76460794412671607</v>
      </c>
      <c r="AM215" s="18">
        <v>0.88007637393843652</v>
      </c>
      <c r="AN215" s="14">
        <v>4.9842085511741141</v>
      </c>
      <c r="AO215" s="14">
        <v>4.9842085511741141</v>
      </c>
      <c r="AP215" s="14"/>
      <c r="AQ215" s="14">
        <v>1.9116418047649562</v>
      </c>
      <c r="AR215" s="18">
        <v>4.1896081308490971E-2</v>
      </c>
      <c r="AS215" s="18">
        <v>0.61856186633577248</v>
      </c>
      <c r="AT215" s="18">
        <v>0.13828948428869367</v>
      </c>
      <c r="AW215" s="42">
        <f>(12900/((LN(497700/S215))+(0.85*(AN215-1))+3.8))-273</f>
        <v>1052.5256798015407</v>
      </c>
      <c r="AX215" s="42">
        <f>(12900/((LN(497700/S215))+(0.85*(AO215-1))+3.8))-273</f>
        <v>1052.5256798015407</v>
      </c>
      <c r="AY215" s="42">
        <f>(10108/((LN(497700/S215))+(1.16*(AN215-1))+1.48))-273</f>
        <v>895.94780899403145</v>
      </c>
      <c r="AZ215" s="42">
        <f>(10108/((LN(497700/S215))+(1.16*(AO215-1))+1.48))-273</f>
        <v>895.94780899403145</v>
      </c>
      <c r="BA215" s="42">
        <f>((LN(S215))-4.29+(1.35*(LN(AQ215))))/0.0056</f>
        <v>1278.0520279942548</v>
      </c>
      <c r="BB215" s="42">
        <f>(4338.8/((4.322*AR215)+6.456-LOG(S215)))-273</f>
        <v>1848.0765165466014</v>
      </c>
      <c r="BC215" s="42">
        <f>((LN(S215))-3.313+(1.35*(LN(AQ215))))/0.0065</f>
        <v>1251.3986702719733</v>
      </c>
      <c r="BD215" s="42">
        <f>(12288/(18.99-(1.069*(LN(AQ215)))-(LN(S215))))-273</f>
        <v>1317.6824751874915</v>
      </c>
      <c r="BE215" s="42">
        <f>(11113/(14.297+(0.964*AN215)-(LN(S215))))-273</f>
        <v>1029.8998985683816</v>
      </c>
      <c r="BF215" s="42">
        <f>(11113/(14.297+(0.964*AO215)-(LN(S215))))-273</f>
        <v>1029.8998985683816</v>
      </c>
      <c r="BG215" s="42">
        <f>(5790/(0.96-(1.28*J215)+(12.39*AS215)+(0.83*AT215)+(2.06*J215*AS215)-LOG(S215)))-273</f>
        <v>1123.105378417092</v>
      </c>
      <c r="BI215" s="42">
        <f t="shared" si="31"/>
        <v>243.47432019845928</v>
      </c>
      <c r="BJ215" s="42">
        <f t="shared" si="31"/>
        <v>243.47432019845928</v>
      </c>
      <c r="BK215" s="42">
        <f t="shared" si="31"/>
        <v>400.05219100596855</v>
      </c>
      <c r="BL215" s="42">
        <f t="shared" si="40"/>
        <v>400.05219100596855</v>
      </c>
      <c r="BM215" s="42">
        <f t="shared" si="40"/>
        <v>17.947972005745214</v>
      </c>
      <c r="BN215" s="42">
        <f t="shared" si="40"/>
        <v>-552.0765165466014</v>
      </c>
      <c r="BO215" s="42">
        <f t="shared" si="40"/>
        <v>44.601329728026712</v>
      </c>
      <c r="BP215" s="42">
        <f t="shared" si="40"/>
        <v>-21.682475187491491</v>
      </c>
      <c r="BQ215" s="42">
        <f t="shared" si="40"/>
        <v>266.10010143161844</v>
      </c>
      <c r="BR215" s="42">
        <f t="shared" si="40"/>
        <v>266.10010143161844</v>
      </c>
      <c r="BS215" s="42">
        <f t="shared" si="40"/>
        <v>172.89462158290803</v>
      </c>
      <c r="BU215" s="42">
        <f t="shared" si="37"/>
        <v>70.579698615551251</v>
      </c>
      <c r="CC215" s="119"/>
      <c r="CD215" s="118">
        <f t="shared" si="38"/>
        <v>0</v>
      </c>
    </row>
    <row r="216" spans="1:82" s="1" customFormat="1">
      <c r="A216" s="38" t="s">
        <v>406</v>
      </c>
      <c r="B216" s="38" t="s">
        <v>409</v>
      </c>
      <c r="C216" s="38" t="s">
        <v>210</v>
      </c>
      <c r="D216" s="38" t="s">
        <v>408</v>
      </c>
      <c r="E216" s="38">
        <v>1277</v>
      </c>
      <c r="F216" s="65">
        <v>2</v>
      </c>
      <c r="G216" s="38">
        <f t="shared" si="32"/>
        <v>1550</v>
      </c>
      <c r="H216" s="75">
        <f t="shared" si="33"/>
        <v>6.4516129032258064E-4</v>
      </c>
      <c r="I216" s="75">
        <f t="shared" si="34"/>
        <v>2.4528907010300302E-6</v>
      </c>
      <c r="J216" s="38">
        <v>1E-4</v>
      </c>
      <c r="K216" s="38"/>
      <c r="L216" s="18">
        <v>0.61856186633577248</v>
      </c>
      <c r="M216" s="77"/>
      <c r="N216" s="18">
        <v>0.13828948428869367</v>
      </c>
      <c r="O216" s="13"/>
      <c r="P216" s="13">
        <v>-11.01</v>
      </c>
      <c r="Q216" s="13">
        <v>-3.47</v>
      </c>
      <c r="R216" s="13">
        <v>0</v>
      </c>
      <c r="S216" s="78">
        <v>27273</v>
      </c>
      <c r="T216" s="78"/>
      <c r="U216" s="13">
        <f t="shared" si="35"/>
        <v>4.4357329124845419</v>
      </c>
      <c r="V216" s="40">
        <v>4.2999999999999997E-2</v>
      </c>
      <c r="X216" s="91">
        <v>45.14</v>
      </c>
      <c r="Y216" s="91">
        <v>6.84</v>
      </c>
      <c r="Z216" s="91">
        <v>9.1300000000000008</v>
      </c>
      <c r="AA216" s="91">
        <v>3.75</v>
      </c>
      <c r="AB216" s="91">
        <v>0.22</v>
      </c>
      <c r="AC216" s="91">
        <v>16.34</v>
      </c>
      <c r="AD216" s="91"/>
      <c r="AE216" s="91">
        <v>10.76</v>
      </c>
      <c r="AF216" s="91">
        <v>0.47</v>
      </c>
      <c r="AG216" s="91">
        <v>1.28</v>
      </c>
      <c r="AI216" s="91">
        <v>4.2300000000000004</v>
      </c>
      <c r="AJ216" s="13">
        <f t="shared" si="39"/>
        <v>98.160000000000025</v>
      </c>
      <c r="AL216" s="14">
        <v>0.76460794412671607</v>
      </c>
      <c r="AM216" s="18">
        <v>0.88007637393843652</v>
      </c>
      <c r="AN216" s="14">
        <v>4.9842085511741141</v>
      </c>
      <c r="AO216" s="14">
        <v>4.9842085511741141</v>
      </c>
      <c r="AP216" s="14"/>
      <c r="AQ216" s="14">
        <v>1.9116418047649562</v>
      </c>
      <c r="AR216" s="18">
        <v>4.1896081308490971E-2</v>
      </c>
      <c r="AS216" s="18">
        <v>0.61856186633577248</v>
      </c>
      <c r="AT216" s="18">
        <v>0.13828948428869367</v>
      </c>
      <c r="AW216" s="42">
        <f>(12900/((LN(497700/S216))+(0.85*(AN216-1))+3.8))-273</f>
        <v>1005.4077117531206</v>
      </c>
      <c r="AX216" s="42">
        <f>(12900/((LN(497700/S216))+(0.85*(AO216-1))+3.8))-273</f>
        <v>1005.4077117531206</v>
      </c>
      <c r="AY216" s="42">
        <f>(10108/((LN(497700/S216))+(1.16*(AN216-1))+1.48))-273</f>
        <v>849.39001251473087</v>
      </c>
      <c r="AZ216" s="42">
        <f>(10108/((LN(497700/S216))+(1.16*(AO216-1))+1.48))-273</f>
        <v>849.39001251473087</v>
      </c>
      <c r="BA216" s="42">
        <f>((LN(S216))-4.29+(1.35*(LN(AQ216))))/0.0056</f>
        <v>1214.0003208983508</v>
      </c>
      <c r="BB216" s="42">
        <f>(4338.8/((4.322*AR216)+6.456-LOG(S216)))-273</f>
        <v>1697.9795646085324</v>
      </c>
      <c r="BC216" s="42">
        <f>((LN(S216))-3.313+(1.35*(LN(AQ216))))/0.0065</f>
        <v>1196.215661081656</v>
      </c>
      <c r="BD216" s="42">
        <f>(12288/(18.99-(1.069*(LN(AQ216)))-(LN(S216))))-273</f>
        <v>1247.1005739359396</v>
      </c>
      <c r="BE216" s="42">
        <f>(11113/(14.297+(0.964*AN216)-(LN(S216))))-273</f>
        <v>977.32001090923472</v>
      </c>
      <c r="BF216" s="42">
        <f>(11113/(14.297+(0.964*AO216)-(LN(S216))))-273</f>
        <v>977.32001090923472</v>
      </c>
      <c r="BG216" s="42">
        <f>(5790/(0.96-(1.28*J216)+(12.39*AS216)+(0.83*AT216)+(2.06*J216*AS216)-LOG(S216)))-273</f>
        <v>1072.5640044058991</v>
      </c>
      <c r="BI216" s="42">
        <f t="shared" si="31"/>
        <v>271.59228824687943</v>
      </c>
      <c r="BJ216" s="42">
        <f t="shared" si="31"/>
        <v>271.59228824687943</v>
      </c>
      <c r="BK216" s="42">
        <f t="shared" si="31"/>
        <v>427.60998748526913</v>
      </c>
      <c r="BL216" s="42">
        <f t="shared" si="40"/>
        <v>427.60998748526913</v>
      </c>
      <c r="BM216" s="42">
        <f t="shared" si="40"/>
        <v>62.999679101649235</v>
      </c>
      <c r="BN216" s="42">
        <f t="shared" si="40"/>
        <v>-420.97956460853243</v>
      </c>
      <c r="BO216" s="42">
        <f t="shared" si="40"/>
        <v>80.784338918344019</v>
      </c>
      <c r="BP216" s="42">
        <f t="shared" si="40"/>
        <v>29.899426064060435</v>
      </c>
      <c r="BQ216" s="42">
        <f t="shared" si="40"/>
        <v>299.67998909076528</v>
      </c>
      <c r="BR216" s="42">
        <f t="shared" si="40"/>
        <v>299.67998909076528</v>
      </c>
      <c r="BS216" s="42">
        <f t="shared" si="40"/>
        <v>204.43599559410086</v>
      </c>
      <c r="BU216" s="42">
        <f t="shared" si="37"/>
        <v>67.156292652778575</v>
      </c>
      <c r="CC216" s="119"/>
      <c r="CD216" s="118">
        <f t="shared" si="38"/>
        <v>0</v>
      </c>
    </row>
    <row r="217" spans="1:82" s="1" customFormat="1">
      <c r="A217" s="38" t="s">
        <v>406</v>
      </c>
      <c r="B217" s="38" t="s">
        <v>409</v>
      </c>
      <c r="C217" s="38" t="s">
        <v>210</v>
      </c>
      <c r="D217" s="38" t="s">
        <v>408</v>
      </c>
      <c r="E217" s="38">
        <v>1262</v>
      </c>
      <c r="F217" s="65">
        <v>2</v>
      </c>
      <c r="G217" s="38">
        <f t="shared" si="32"/>
        <v>1535</v>
      </c>
      <c r="H217" s="75">
        <f t="shared" si="33"/>
        <v>6.5146579804560263E-4</v>
      </c>
      <c r="I217" s="75">
        <f t="shared" si="34"/>
        <v>2.511546836581182E-6</v>
      </c>
      <c r="J217" s="38">
        <v>1E-4</v>
      </c>
      <c r="K217" s="38"/>
      <c r="L217" s="18">
        <v>0.61856186633577248</v>
      </c>
      <c r="M217" s="77"/>
      <c r="N217" s="18">
        <v>0.13828948428869367</v>
      </c>
      <c r="O217" s="13"/>
      <c r="P217" s="13">
        <v>-11.19</v>
      </c>
      <c r="Q217" s="13">
        <v>-3.48</v>
      </c>
      <c r="R217" s="13">
        <v>0</v>
      </c>
      <c r="S217" s="78">
        <v>26515</v>
      </c>
      <c r="T217" s="78"/>
      <c r="U217" s="13">
        <f t="shared" si="35"/>
        <v>4.4234916314545814</v>
      </c>
      <c r="V217" s="40">
        <v>4.2999999999999997E-2</v>
      </c>
      <c r="X217" s="91">
        <v>45.14</v>
      </c>
      <c r="Y217" s="91">
        <v>6.84</v>
      </c>
      <c r="Z217" s="91">
        <v>9.1300000000000008</v>
      </c>
      <c r="AA217" s="91">
        <v>3.75</v>
      </c>
      <c r="AB217" s="91">
        <v>0.22</v>
      </c>
      <c r="AC217" s="91">
        <v>16.34</v>
      </c>
      <c r="AD217" s="91"/>
      <c r="AE217" s="91">
        <v>10.76</v>
      </c>
      <c r="AF217" s="91">
        <v>0.47</v>
      </c>
      <c r="AG217" s="91">
        <v>1.28</v>
      </c>
      <c r="AI217" s="91">
        <v>4.2300000000000004</v>
      </c>
      <c r="AJ217" s="13">
        <f t="shared" si="39"/>
        <v>98.160000000000025</v>
      </c>
      <c r="AL217" s="14">
        <v>0.76460794412671607</v>
      </c>
      <c r="AM217" s="18">
        <v>0.88007637393843652</v>
      </c>
      <c r="AN217" s="14">
        <v>4.9842085511741141</v>
      </c>
      <c r="AO217" s="14">
        <v>4.9842085511741141</v>
      </c>
      <c r="AP217" s="14"/>
      <c r="AQ217" s="14">
        <v>1.9116418047649562</v>
      </c>
      <c r="AR217" s="18">
        <v>4.1896081308490971E-2</v>
      </c>
      <c r="AS217" s="18">
        <v>0.61856186633577248</v>
      </c>
      <c r="AT217" s="18">
        <v>0.13828948428869367</v>
      </c>
      <c r="AW217" s="42">
        <f>(12900/((LN(497700/S217))+(0.85*(AN217-1))+3.8))-273</f>
        <v>1001.8466445157233</v>
      </c>
      <c r="AX217" s="42">
        <f>(12900/((LN(497700/S217))+(0.85*(AO217-1))+3.8))-273</f>
        <v>1001.8466445157233</v>
      </c>
      <c r="AY217" s="42">
        <f>(10108/((LN(497700/S217))+(1.16*(AN217-1))+1.48))-273</f>
        <v>845.88808006511636</v>
      </c>
      <c r="AZ217" s="42">
        <f>(10108/((LN(497700/S217))+(1.16*(AO217-1))+1.48))-273</f>
        <v>845.88808006511636</v>
      </c>
      <c r="BA217" s="42">
        <f>((LN(S217))-4.29+(1.35*(LN(AQ217))))/0.0056</f>
        <v>1208.9670010378618</v>
      </c>
      <c r="BB217" s="42">
        <f>(4338.8/((4.322*AR217)+6.456-LOG(S217)))-273</f>
        <v>1687.079900025642</v>
      </c>
      <c r="BC217" s="42">
        <f>((LN(S217))-3.313+(1.35*(LN(AQ217))))/0.0065</f>
        <v>1191.8792624326195</v>
      </c>
      <c r="BD217" s="42">
        <f>(12288/(18.99-(1.069*(LN(AQ217)))-(LN(S217))))-273</f>
        <v>1241.8186236022568</v>
      </c>
      <c r="BE217" s="42">
        <f>(11113/(14.297+(0.964*AN217)-(LN(S217))))-273</f>
        <v>973.36745043524979</v>
      </c>
      <c r="BF217" s="42">
        <f>(11113/(14.297+(0.964*AO217)-(LN(S217))))-273</f>
        <v>973.36745043524979</v>
      </c>
      <c r="BG217" s="42">
        <f>(5790/(0.96-(1.28*J217)+(12.39*AS217)+(0.83*AT217)+(2.06*J217*AS217)-LOG(S217)))-273</f>
        <v>1068.7469944172383</v>
      </c>
      <c r="BI217" s="42">
        <f t="shared" si="31"/>
        <v>260.15335548427674</v>
      </c>
      <c r="BJ217" s="42">
        <f t="shared" si="31"/>
        <v>260.15335548427674</v>
      </c>
      <c r="BK217" s="42">
        <f t="shared" si="31"/>
        <v>416.11191993488364</v>
      </c>
      <c r="BL217" s="42">
        <f t="shared" si="40"/>
        <v>416.11191993488364</v>
      </c>
      <c r="BM217" s="42">
        <f t="shared" si="40"/>
        <v>53.032998962138208</v>
      </c>
      <c r="BN217" s="42">
        <f t="shared" si="40"/>
        <v>-425.07990002564202</v>
      </c>
      <c r="BO217" s="42">
        <f t="shared" si="40"/>
        <v>70.120737567380502</v>
      </c>
      <c r="BP217" s="42">
        <f t="shared" si="40"/>
        <v>20.181376397743179</v>
      </c>
      <c r="BQ217" s="42">
        <f t="shared" si="40"/>
        <v>288.63254956475021</v>
      </c>
      <c r="BR217" s="42">
        <f t="shared" si="40"/>
        <v>288.63254956475021</v>
      </c>
      <c r="BS217" s="42">
        <f t="shared" si="40"/>
        <v>193.25300558276172</v>
      </c>
      <c r="BU217" s="42">
        <f t="shared" si="37"/>
        <v>66.900349901515028</v>
      </c>
      <c r="CC217" s="119"/>
      <c r="CD217" s="118">
        <f t="shared" si="38"/>
        <v>0</v>
      </c>
    </row>
    <row r="218" spans="1:82" s="1" customFormat="1">
      <c r="A218" s="38" t="s">
        <v>406</v>
      </c>
      <c r="B218" s="38" t="s">
        <v>409</v>
      </c>
      <c r="C218" s="38" t="s">
        <v>210</v>
      </c>
      <c r="D218" s="38" t="s">
        <v>408</v>
      </c>
      <c r="E218" s="38">
        <v>1248</v>
      </c>
      <c r="F218" s="65">
        <v>2</v>
      </c>
      <c r="G218" s="38">
        <f t="shared" si="32"/>
        <v>1521</v>
      </c>
      <c r="H218" s="75">
        <f t="shared" si="33"/>
        <v>6.5746219592373442E-4</v>
      </c>
      <c r="I218" s="75">
        <f t="shared" si="34"/>
        <v>2.5682117028270871E-6</v>
      </c>
      <c r="J218" s="38">
        <v>1E-4</v>
      </c>
      <c r="K218" s="38"/>
      <c r="L218" s="18">
        <v>0.61856186633577248</v>
      </c>
      <c r="M218" s="77"/>
      <c r="N218" s="18">
        <v>0.13828948428869367</v>
      </c>
      <c r="O218" s="13"/>
      <c r="P218" s="13">
        <v>-11.35</v>
      </c>
      <c r="Q218" s="13">
        <v>-3.49</v>
      </c>
      <c r="R218" s="13">
        <v>0</v>
      </c>
      <c r="S218" s="78">
        <v>21364</v>
      </c>
      <c r="T218" s="78"/>
      <c r="U218" s="13">
        <f t="shared" si="35"/>
        <v>4.3296825692970993</v>
      </c>
      <c r="V218" s="40">
        <v>4.2999999999999997E-2</v>
      </c>
      <c r="X218" s="91">
        <v>45.14</v>
      </c>
      <c r="Y218" s="91">
        <v>6.84</v>
      </c>
      <c r="Z218" s="91">
        <v>9.1300000000000008</v>
      </c>
      <c r="AA218" s="91">
        <v>3.75</v>
      </c>
      <c r="AB218" s="91">
        <v>0.22</v>
      </c>
      <c r="AC218" s="91">
        <v>16.34</v>
      </c>
      <c r="AD218" s="91"/>
      <c r="AE218" s="91">
        <v>10.76</v>
      </c>
      <c r="AF218" s="91">
        <v>0.47</v>
      </c>
      <c r="AG218" s="91">
        <v>1.28</v>
      </c>
      <c r="AI218" s="91">
        <v>4.2300000000000004</v>
      </c>
      <c r="AJ218" s="13">
        <f t="shared" si="39"/>
        <v>98.160000000000025</v>
      </c>
      <c r="AL218" s="14">
        <v>0.76460794412671607</v>
      </c>
      <c r="AM218" s="18">
        <v>0.88007637393843652</v>
      </c>
      <c r="AN218" s="14">
        <v>4.9842085511741141</v>
      </c>
      <c r="AO218" s="14">
        <v>4.9842085511741141</v>
      </c>
      <c r="AP218" s="14"/>
      <c r="AQ218" s="14">
        <v>1.9116418047649562</v>
      </c>
      <c r="AR218" s="18">
        <v>4.1896081308490971E-2</v>
      </c>
      <c r="AS218" s="18">
        <v>0.61856186633577248</v>
      </c>
      <c r="AT218" s="18">
        <v>0.13828948428869367</v>
      </c>
      <c r="AW218" s="42">
        <f>(12900/((LN(497700/S218))+(0.85*(AN218-1))+3.8))-273</f>
        <v>975.20178005467233</v>
      </c>
      <c r="AX218" s="42">
        <f>(12900/((LN(497700/S218))+(0.85*(AO218-1))+3.8))-273</f>
        <v>975.20178005467233</v>
      </c>
      <c r="AY218" s="42">
        <f>(10108/((LN(497700/S218))+(1.16*(AN218-1))+1.48))-273</f>
        <v>819.7600477071328</v>
      </c>
      <c r="AZ218" s="42">
        <f>(10108/((LN(497700/S218))+(1.16*(AO218-1))+1.48))-273</f>
        <v>819.7600477071328</v>
      </c>
      <c r="BA218" s="42">
        <f>((LN(S218))-4.29+(1.35*(LN(AQ218))))/0.0056</f>
        <v>1170.3949745893674</v>
      </c>
      <c r="BB218" s="42">
        <f>(4338.8/((4.322*AR218)+6.456-LOG(S218)))-273</f>
        <v>1607.3911285740558</v>
      </c>
      <c r="BC218" s="42">
        <f>((LN(S218))-3.313+(1.35*(LN(AQ218))))/0.0065</f>
        <v>1158.6479781077628</v>
      </c>
      <c r="BD218" s="42">
        <f>(12288/(18.99-(1.069*(LN(AQ218)))-(LN(S218))))-273</f>
        <v>1202.52813664101</v>
      </c>
      <c r="BE218" s="42">
        <f>(11113/(14.297+(0.964*AN218)-(LN(S218))))-273</f>
        <v>943.8875697088356</v>
      </c>
      <c r="BF218" s="42">
        <f>(11113/(14.297+(0.964*AO218)-(LN(S218))))-273</f>
        <v>943.8875697088356</v>
      </c>
      <c r="BG218" s="42">
        <f>(5790/(0.96-(1.28*J218)+(12.39*AS218)+(0.83*AT218)+(2.06*J218*AS218)-LOG(S218)))-273</f>
        <v>1040.1995274333749</v>
      </c>
      <c r="BI218" s="42">
        <f t="shared" si="31"/>
        <v>272.79821994532767</v>
      </c>
      <c r="BJ218" s="42">
        <f t="shared" si="31"/>
        <v>272.79821994532767</v>
      </c>
      <c r="BK218" s="42">
        <f t="shared" si="31"/>
        <v>428.2399522928672</v>
      </c>
      <c r="BL218" s="42">
        <f t="shared" si="40"/>
        <v>428.2399522928672</v>
      </c>
      <c r="BM218" s="42">
        <f t="shared" si="40"/>
        <v>77.605025410632607</v>
      </c>
      <c r="BN218" s="42">
        <f t="shared" si="40"/>
        <v>-359.39112857405576</v>
      </c>
      <c r="BO218" s="42">
        <f t="shared" si="40"/>
        <v>89.35202189223719</v>
      </c>
      <c r="BP218" s="42">
        <f t="shared" si="40"/>
        <v>45.471863358990049</v>
      </c>
      <c r="BQ218" s="42">
        <f t="shared" si="40"/>
        <v>304.1124302911644</v>
      </c>
      <c r="BR218" s="42">
        <f t="shared" si="40"/>
        <v>304.1124302911644</v>
      </c>
      <c r="BS218" s="42">
        <f t="shared" si="40"/>
        <v>207.8004725666251</v>
      </c>
      <c r="BU218" s="42">
        <f t="shared" si="37"/>
        <v>64.99774737870257</v>
      </c>
      <c r="CC218" s="119"/>
      <c r="CD218" s="118">
        <f t="shared" si="38"/>
        <v>0</v>
      </c>
    </row>
    <row r="219" spans="1:82" s="1" customFormat="1">
      <c r="A219" s="38" t="s">
        <v>406</v>
      </c>
      <c r="B219" s="38" t="s">
        <v>409</v>
      </c>
      <c r="C219" s="38" t="s">
        <v>210</v>
      </c>
      <c r="D219" s="38" t="s">
        <v>408</v>
      </c>
      <c r="E219" s="38">
        <v>1244</v>
      </c>
      <c r="F219" s="65">
        <v>2</v>
      </c>
      <c r="G219" s="38">
        <f t="shared" si="32"/>
        <v>1517</v>
      </c>
      <c r="H219" s="75">
        <f t="shared" si="33"/>
        <v>6.5919578114700061E-4</v>
      </c>
      <c r="I219" s="75">
        <f t="shared" si="34"/>
        <v>2.5847540864962109E-6</v>
      </c>
      <c r="J219" s="38">
        <v>1E-4</v>
      </c>
      <c r="K219" s="38"/>
      <c r="L219" s="18">
        <v>0.61856186633577248</v>
      </c>
      <c r="M219" s="77"/>
      <c r="N219" s="18">
        <v>0.13828948428869367</v>
      </c>
      <c r="O219" s="13"/>
      <c r="P219" s="13">
        <v>-11.4</v>
      </c>
      <c r="Q219" s="13">
        <v>-3.49</v>
      </c>
      <c r="R219" s="13">
        <v>0</v>
      </c>
      <c r="S219" s="78">
        <v>19848</v>
      </c>
      <c r="T219" s="78"/>
      <c r="U219" s="13">
        <f t="shared" si="35"/>
        <v>4.2977167512641525</v>
      </c>
      <c r="V219" s="40">
        <v>4.2999999999999997E-2</v>
      </c>
      <c r="X219" s="91">
        <v>45.14</v>
      </c>
      <c r="Y219" s="91">
        <v>6.84</v>
      </c>
      <c r="Z219" s="91">
        <v>9.1300000000000008</v>
      </c>
      <c r="AA219" s="91">
        <v>3.75</v>
      </c>
      <c r="AB219" s="91">
        <v>0.22</v>
      </c>
      <c r="AC219" s="91">
        <v>16.34</v>
      </c>
      <c r="AD219" s="91"/>
      <c r="AE219" s="91">
        <v>10.76</v>
      </c>
      <c r="AF219" s="91">
        <v>0.47</v>
      </c>
      <c r="AG219" s="91">
        <v>1.28</v>
      </c>
      <c r="AI219" s="91">
        <v>4.2300000000000004</v>
      </c>
      <c r="AJ219" s="13">
        <f t="shared" si="39"/>
        <v>98.160000000000025</v>
      </c>
      <c r="AL219" s="14">
        <v>0.76460794412671607</v>
      </c>
      <c r="AM219" s="18">
        <v>0.88007637393843652</v>
      </c>
      <c r="AN219" s="14">
        <v>4.9842085511741141</v>
      </c>
      <c r="AO219" s="14">
        <v>4.9842085511741141</v>
      </c>
      <c r="AP219" s="14"/>
      <c r="AQ219" s="14">
        <v>1.9116418047649562</v>
      </c>
      <c r="AR219" s="18">
        <v>4.1896081308490971E-2</v>
      </c>
      <c r="AS219" s="18">
        <v>0.61856186633577248</v>
      </c>
      <c r="AT219" s="18">
        <v>0.13828948428869367</v>
      </c>
      <c r="AW219" s="42">
        <f>(12900/((LN(497700/S219))+(0.85*(AN219-1))+3.8))-273</f>
        <v>966.37506002859845</v>
      </c>
      <c r="AX219" s="42">
        <f>(12900/((LN(497700/S219))+(0.85*(AO219-1))+3.8))-273</f>
        <v>966.37506002859845</v>
      </c>
      <c r="AY219" s="42">
        <f>(10108/((LN(497700/S219))+(1.16*(AN219-1))+1.48))-273</f>
        <v>811.13336554553007</v>
      </c>
      <c r="AZ219" s="42">
        <f>(10108/((LN(497700/S219))+(1.16*(AO219-1))+1.48))-273</f>
        <v>811.13336554553007</v>
      </c>
      <c r="BA219" s="42">
        <f>((LN(S219))-4.29+(1.35*(LN(AQ219))))/0.0056</f>
        <v>1157.2514002879345</v>
      </c>
      <c r="BB219" s="42">
        <f>(4338.8/((4.322*AR219)+6.456-LOG(S219)))-273</f>
        <v>1581.6967980076708</v>
      </c>
      <c r="BC219" s="42">
        <f>((LN(S219))-3.313+(1.35*(LN(AQ219))))/0.0065</f>
        <v>1147.3242833249897</v>
      </c>
      <c r="BD219" s="42">
        <f>(12288/(18.99-(1.069*(LN(AQ219)))-(LN(S219))))-273</f>
        <v>1189.6012557777201</v>
      </c>
      <c r="BE219" s="42">
        <f>(11113/(14.297+(0.964*AN219)-(LN(S219))))-273</f>
        <v>934.15819701414739</v>
      </c>
      <c r="BF219" s="42">
        <f>(11113/(14.297+(0.964*AO219)-(LN(S219))))-273</f>
        <v>934.15819701414739</v>
      </c>
      <c r="BG219" s="42">
        <f>(5790/(0.96-(1.28*J219)+(12.39*AS219)+(0.83*AT219)+(2.06*J219*AS219)-LOG(S219)))-273</f>
        <v>1030.7473597205449</v>
      </c>
      <c r="BI219" s="42">
        <f t="shared" si="31"/>
        <v>277.62493997140155</v>
      </c>
      <c r="BJ219" s="42">
        <f t="shared" si="31"/>
        <v>277.62493997140155</v>
      </c>
      <c r="BK219" s="42">
        <f t="shared" si="31"/>
        <v>432.86663445446993</v>
      </c>
      <c r="BL219" s="42">
        <f t="shared" si="40"/>
        <v>432.86663445446993</v>
      </c>
      <c r="BM219" s="42">
        <f t="shared" si="40"/>
        <v>86.74859971206547</v>
      </c>
      <c r="BN219" s="42">
        <f t="shared" si="40"/>
        <v>-337.69679800767085</v>
      </c>
      <c r="BO219" s="42">
        <f t="shared" si="40"/>
        <v>96.675716675010335</v>
      </c>
      <c r="BP219" s="42">
        <f t="shared" si="40"/>
        <v>54.398744222279902</v>
      </c>
      <c r="BQ219" s="42">
        <f t="shared" si="40"/>
        <v>309.84180298585261</v>
      </c>
      <c r="BR219" s="42">
        <f t="shared" si="40"/>
        <v>309.84180298585261</v>
      </c>
      <c r="BS219" s="42">
        <f t="shared" si="40"/>
        <v>213.25264027945514</v>
      </c>
      <c r="BU219" s="42">
        <f t="shared" si="37"/>
        <v>64.372299691946409</v>
      </c>
      <c r="CC219" s="119"/>
      <c r="CD219" s="118">
        <f t="shared" si="38"/>
        <v>0</v>
      </c>
    </row>
    <row r="220" spans="1:82" s="1" customFormat="1">
      <c r="A220" s="38" t="s">
        <v>406</v>
      </c>
      <c r="B220" s="38" t="s">
        <v>409</v>
      </c>
      <c r="C220" s="38" t="s">
        <v>210</v>
      </c>
      <c r="D220" s="38" t="s">
        <v>408</v>
      </c>
      <c r="E220" s="38">
        <v>1219</v>
      </c>
      <c r="F220" s="65">
        <v>2</v>
      </c>
      <c r="G220" s="38">
        <f t="shared" si="32"/>
        <v>1492</v>
      </c>
      <c r="H220" s="75">
        <f t="shared" si="33"/>
        <v>6.7024128686327079E-4</v>
      </c>
      <c r="I220" s="75">
        <f t="shared" si="34"/>
        <v>2.6918606881338072E-6</v>
      </c>
      <c r="J220" s="38">
        <v>1E-4</v>
      </c>
      <c r="K220" s="38"/>
      <c r="L220" s="18">
        <v>0.61856186633577248</v>
      </c>
      <c r="M220" s="77"/>
      <c r="N220" s="18">
        <v>0.13828948428869367</v>
      </c>
      <c r="O220" s="13"/>
      <c r="P220" s="13">
        <v>-11.7</v>
      </c>
      <c r="Q220" s="13">
        <v>-3.51</v>
      </c>
      <c r="R220" s="13">
        <v>0</v>
      </c>
      <c r="S220" s="78">
        <v>14949</v>
      </c>
      <c r="T220" s="78"/>
      <c r="U220" s="13">
        <f t="shared" si="35"/>
        <v>4.1746121418907194</v>
      </c>
      <c r="V220" s="40">
        <v>4.2999999999999997E-2</v>
      </c>
      <c r="X220" s="91">
        <v>45.14</v>
      </c>
      <c r="Y220" s="91">
        <v>6.84</v>
      </c>
      <c r="Z220" s="91">
        <v>9.1300000000000008</v>
      </c>
      <c r="AA220" s="91">
        <v>3.75</v>
      </c>
      <c r="AB220" s="91">
        <v>0.22</v>
      </c>
      <c r="AC220" s="91">
        <v>16.34</v>
      </c>
      <c r="AD220" s="91"/>
      <c r="AE220" s="91">
        <v>10.76</v>
      </c>
      <c r="AF220" s="91">
        <v>0.47</v>
      </c>
      <c r="AG220" s="91">
        <v>1.28</v>
      </c>
      <c r="AI220" s="91">
        <v>4.2300000000000004</v>
      </c>
      <c r="AJ220" s="13">
        <f t="shared" si="39"/>
        <v>98.160000000000025</v>
      </c>
      <c r="AL220" s="14">
        <v>0.76460794412671607</v>
      </c>
      <c r="AM220" s="18">
        <v>0.88007637393843652</v>
      </c>
      <c r="AN220" s="14">
        <v>4.9842085511741141</v>
      </c>
      <c r="AO220" s="14">
        <v>4.9842085511741141</v>
      </c>
      <c r="AP220" s="14"/>
      <c r="AQ220" s="14">
        <v>1.9116418047649562</v>
      </c>
      <c r="AR220" s="18">
        <v>4.1896081308490971E-2</v>
      </c>
      <c r="AS220" s="18">
        <v>0.61856186633577248</v>
      </c>
      <c r="AT220" s="18">
        <v>0.13828948428869367</v>
      </c>
      <c r="AW220" s="42">
        <f>(12900/((LN(497700/S220))+(0.85*(AN220-1))+3.8))-273</f>
        <v>933.51739976489284</v>
      </c>
      <c r="AX220" s="42">
        <f>(12900/((LN(497700/S220))+(0.85*(AO220-1))+3.8))-273</f>
        <v>933.51739976489284</v>
      </c>
      <c r="AY220" s="42">
        <f>(10108/((LN(497700/S220))+(1.16*(AN220-1))+1.48))-273</f>
        <v>779.14564148916088</v>
      </c>
      <c r="AZ220" s="42">
        <f>(10108/((LN(497700/S220))+(1.16*(AO220-1))+1.48))-273</f>
        <v>779.14564148916088</v>
      </c>
      <c r="BA220" s="42">
        <f>((LN(S220))-4.29+(1.35*(LN(AQ220))))/0.0056</f>
        <v>1106.6337505696983</v>
      </c>
      <c r="BB220" s="42">
        <f>(4338.8/((4.322*AR220)+6.456-LOG(S220)))-273</f>
        <v>1488.9759121931918</v>
      </c>
      <c r="BC220" s="42">
        <f>((LN(S220))-3.313+(1.35*(LN(AQ220))))/0.0065</f>
        <v>1103.7152312600479</v>
      </c>
      <c r="BD220" s="42">
        <f>(12288/(18.99-(1.069*(LN(AQ220)))-(LN(S220))))-273</f>
        <v>1141.8648517804108</v>
      </c>
      <c r="BE220" s="42">
        <f>(11113/(14.297+(0.964*AN220)-(LN(S220))))-273</f>
        <v>898.0989649416415</v>
      </c>
      <c r="BF220" s="42">
        <f>(11113/(14.297+(0.964*AO220)-(LN(S220))))-273</f>
        <v>898.0989649416415</v>
      </c>
      <c r="BG220" s="42">
        <f>(5790/(0.96-(1.28*J220)+(12.39*AS220)+(0.83*AT220)+(2.06*J220*AS220)-LOG(S220)))-273</f>
        <v>995.58257725895987</v>
      </c>
      <c r="BI220" s="42">
        <f t="shared" si="31"/>
        <v>285.48260023510716</v>
      </c>
      <c r="BJ220" s="42">
        <f t="shared" si="31"/>
        <v>285.48260023510716</v>
      </c>
      <c r="BK220" s="42">
        <f t="shared" si="31"/>
        <v>439.85435851083912</v>
      </c>
      <c r="BL220" s="42">
        <f t="shared" si="31"/>
        <v>439.85435851083912</v>
      </c>
      <c r="BM220" s="42">
        <f t="shared" si="31"/>
        <v>112.36624943030165</v>
      </c>
      <c r="BN220" s="42">
        <f t="shared" si="31"/>
        <v>-269.97591219319179</v>
      </c>
      <c r="BO220" s="42">
        <f t="shared" si="40"/>
        <v>115.28476873995214</v>
      </c>
      <c r="BP220" s="42">
        <f t="shared" si="40"/>
        <v>77.135148219589155</v>
      </c>
      <c r="BQ220" s="42">
        <f t="shared" si="40"/>
        <v>320.9010350583585</v>
      </c>
      <c r="BR220" s="42">
        <f t="shared" si="40"/>
        <v>320.9010350583585</v>
      </c>
      <c r="BS220" s="42">
        <f t="shared" si="40"/>
        <v>223.41742274104013</v>
      </c>
      <c r="BU220" s="42">
        <f t="shared" si="37"/>
        <v>62.065177494067029</v>
      </c>
      <c r="CC220" s="119"/>
      <c r="CD220" s="118">
        <f t="shared" si="38"/>
        <v>0</v>
      </c>
    </row>
    <row r="221" spans="1:82" s="1" customFormat="1">
      <c r="A221" s="38" t="s">
        <v>406</v>
      </c>
      <c r="B221" s="38" t="s">
        <v>409</v>
      </c>
      <c r="C221" s="38" t="s">
        <v>210</v>
      </c>
      <c r="D221" s="38" t="s">
        <v>408</v>
      </c>
      <c r="E221" s="38">
        <v>1209</v>
      </c>
      <c r="F221" s="65">
        <v>2</v>
      </c>
      <c r="G221" s="38">
        <f t="shared" si="32"/>
        <v>1482</v>
      </c>
      <c r="H221" s="75">
        <f t="shared" si="33"/>
        <v>6.7476383265856947E-4</v>
      </c>
      <c r="I221" s="75">
        <f t="shared" si="34"/>
        <v>2.7365752171643472E-6</v>
      </c>
      <c r="J221" s="38">
        <v>1E-4</v>
      </c>
      <c r="K221" s="38"/>
      <c r="L221" s="18">
        <v>0.61856186633577248</v>
      </c>
      <c r="M221" s="77"/>
      <c r="N221" s="18">
        <v>0.13828948428869367</v>
      </c>
      <c r="O221" s="13"/>
      <c r="P221" s="13">
        <v>-11.82</v>
      </c>
      <c r="Q221" s="13">
        <v>-3.52</v>
      </c>
      <c r="R221" s="13">
        <v>0</v>
      </c>
      <c r="S221" s="78">
        <v>12626</v>
      </c>
      <c r="T221" s="78"/>
      <c r="U221" s="13">
        <f t="shared" si="35"/>
        <v>4.1012657849913348</v>
      </c>
      <c r="V221" s="40">
        <v>4.2999999999999997E-2</v>
      </c>
      <c r="X221" s="91">
        <v>45.14</v>
      </c>
      <c r="Y221" s="91">
        <v>6.84</v>
      </c>
      <c r="Z221" s="91">
        <v>9.1300000000000008</v>
      </c>
      <c r="AA221" s="91">
        <v>3.75</v>
      </c>
      <c r="AB221" s="91">
        <v>0.22</v>
      </c>
      <c r="AC221" s="91">
        <v>16.34</v>
      </c>
      <c r="AD221" s="91"/>
      <c r="AE221" s="91">
        <v>10.76</v>
      </c>
      <c r="AF221" s="91">
        <v>0.47</v>
      </c>
      <c r="AG221" s="91">
        <v>1.28</v>
      </c>
      <c r="AI221" s="91">
        <v>4.2300000000000004</v>
      </c>
      <c r="AJ221" s="13">
        <f t="shared" si="39"/>
        <v>98.160000000000025</v>
      </c>
      <c r="AL221" s="14">
        <v>0.76460794412671607</v>
      </c>
      <c r="AM221" s="18">
        <v>0.88007637393843652</v>
      </c>
      <c r="AN221" s="14">
        <v>4.9842085511741141</v>
      </c>
      <c r="AO221" s="14">
        <v>4.9842085511741141</v>
      </c>
      <c r="AP221" s="14"/>
      <c r="AQ221" s="14">
        <v>1.9116418047649562</v>
      </c>
      <c r="AR221" s="18">
        <v>4.1896081308490971E-2</v>
      </c>
      <c r="AS221" s="18">
        <v>0.61856186633577248</v>
      </c>
      <c r="AT221" s="18">
        <v>0.13828948428869367</v>
      </c>
      <c r="AW221" s="42">
        <f>(12900/((LN(497700/S221))+(0.85*(AN221-1))+3.8))-273</f>
        <v>914.75599528918269</v>
      </c>
      <c r="AX221" s="42">
        <f>(12900/((LN(497700/S221))+(0.85*(AO221-1))+3.8))-273</f>
        <v>914.75599528918269</v>
      </c>
      <c r="AY221" s="42">
        <f>(10108/((LN(497700/S221))+(1.16*(AN221-1))+1.48))-273</f>
        <v>760.9690518229811</v>
      </c>
      <c r="AZ221" s="42">
        <f>(10108/((LN(497700/S221))+(1.16*(AO221-1))+1.48))-273</f>
        <v>760.9690518229811</v>
      </c>
      <c r="BA221" s="42">
        <f>((LN(S221))-4.29+(1.35*(LN(AQ221))))/0.0056</f>
        <v>1076.47549556578</v>
      </c>
      <c r="BB221" s="42">
        <f>(4338.8/((4.322*AR221)+6.456-LOG(S221)))-273</f>
        <v>1438.0120935037496</v>
      </c>
      <c r="BC221" s="42">
        <f>((LN(S221))-3.313+(1.35*(LN(AQ221))))/0.0065</f>
        <v>1077.7327346412874</v>
      </c>
      <c r="BD221" s="42">
        <f>(12288/(18.99-(1.069*(LN(AQ221)))-(LN(S221))))-273</f>
        <v>1114.8763505810346</v>
      </c>
      <c r="BE221" s="42">
        <f>(11113/(14.297+(0.964*AN221)-(LN(S221))))-273</f>
        <v>877.62090642719318</v>
      </c>
      <c r="BF221" s="42">
        <f>(11113/(14.297+(0.964*AO221)-(LN(S221))))-273</f>
        <v>877.62090642719318</v>
      </c>
      <c r="BG221" s="42">
        <f>(5790/(0.96-(1.28*J221)+(12.39*AS221)+(0.83*AT221)+(2.06*J221*AS221)-LOG(S221)))-273</f>
        <v>975.51874931995894</v>
      </c>
      <c r="BI221" s="42">
        <f t="shared" si="31"/>
        <v>294.24400471081731</v>
      </c>
      <c r="BJ221" s="42">
        <f t="shared" si="31"/>
        <v>294.24400471081731</v>
      </c>
      <c r="BK221" s="42">
        <f t="shared" si="31"/>
        <v>448.0309481770189</v>
      </c>
      <c r="BL221" s="42">
        <f t="shared" si="31"/>
        <v>448.0309481770189</v>
      </c>
      <c r="BM221" s="42">
        <f t="shared" si="31"/>
        <v>132.52450443422003</v>
      </c>
      <c r="BN221" s="42">
        <f t="shared" si="31"/>
        <v>-229.01209350374961</v>
      </c>
      <c r="BO221" s="42">
        <f t="shared" si="40"/>
        <v>131.26726535871262</v>
      </c>
      <c r="BP221" s="42">
        <f t="shared" si="40"/>
        <v>94.123649418965442</v>
      </c>
      <c r="BQ221" s="42">
        <f t="shared" si="40"/>
        <v>331.37909357280682</v>
      </c>
      <c r="BR221" s="42">
        <f t="shared" si="40"/>
        <v>331.37909357280682</v>
      </c>
      <c r="BS221" s="42">
        <f t="shared" si="40"/>
        <v>233.48125068004106</v>
      </c>
      <c r="BU221" s="42">
        <f t="shared" si="37"/>
        <v>60.76275403077625</v>
      </c>
      <c r="CC221" s="119"/>
      <c r="CD221" s="118">
        <f t="shared" si="38"/>
        <v>0</v>
      </c>
    </row>
    <row r="222" spans="1:82" s="1" customFormat="1">
      <c r="A222" s="38" t="s">
        <v>406</v>
      </c>
      <c r="B222" s="38" t="s">
        <v>409</v>
      </c>
      <c r="C222" s="38" t="s">
        <v>210</v>
      </c>
      <c r="D222" s="38" t="s">
        <v>408</v>
      </c>
      <c r="E222" s="38">
        <v>1182</v>
      </c>
      <c r="F222" s="65">
        <v>2</v>
      </c>
      <c r="G222" s="38">
        <f t="shared" si="32"/>
        <v>1455</v>
      </c>
      <c r="H222" s="75">
        <f t="shared" si="33"/>
        <v>6.8728522336769765E-4</v>
      </c>
      <c r="I222" s="75">
        <f t="shared" si="34"/>
        <v>2.8630243271177073E-6</v>
      </c>
      <c r="J222" s="38">
        <v>1E-4</v>
      </c>
      <c r="K222" s="38"/>
      <c r="L222" s="18">
        <v>0.61856186633577248</v>
      </c>
      <c r="M222" s="77"/>
      <c r="N222" s="18">
        <v>0.13828948428869367</v>
      </c>
      <c r="O222" s="13"/>
      <c r="P222" s="13">
        <v>-12.17</v>
      </c>
      <c r="Q222" s="13">
        <v>-3.54</v>
      </c>
      <c r="R222" s="13">
        <v>0</v>
      </c>
      <c r="S222" s="78">
        <v>12374</v>
      </c>
      <c r="T222" s="78"/>
      <c r="U222" s="13">
        <f t="shared" si="35"/>
        <v>4.0925101116839819</v>
      </c>
      <c r="V222" s="40">
        <v>4.2999999999999997E-2</v>
      </c>
      <c r="X222" s="91">
        <v>45.14</v>
      </c>
      <c r="Y222" s="91">
        <v>6.84</v>
      </c>
      <c r="Z222" s="91">
        <v>9.1300000000000008</v>
      </c>
      <c r="AA222" s="91">
        <v>3.75</v>
      </c>
      <c r="AB222" s="91">
        <v>0.22</v>
      </c>
      <c r="AC222" s="91">
        <v>16.34</v>
      </c>
      <c r="AD222" s="91"/>
      <c r="AE222" s="91">
        <v>10.76</v>
      </c>
      <c r="AF222" s="91">
        <v>0.47</v>
      </c>
      <c r="AG222" s="91">
        <v>1.28</v>
      </c>
      <c r="AI222" s="91">
        <v>4.2300000000000004</v>
      </c>
      <c r="AJ222" s="13">
        <f t="shared" si="39"/>
        <v>98.160000000000025</v>
      </c>
      <c r="AL222" s="14">
        <v>0.76460794412671607</v>
      </c>
      <c r="AM222" s="18">
        <v>0.88007637393843652</v>
      </c>
      <c r="AN222" s="14">
        <v>4.9842085511741141</v>
      </c>
      <c r="AO222" s="14">
        <v>4.9842085511741141</v>
      </c>
      <c r="AP222" s="14"/>
      <c r="AQ222" s="14">
        <v>1.9116418047649562</v>
      </c>
      <c r="AR222" s="18">
        <v>4.1896081308490971E-2</v>
      </c>
      <c r="AS222" s="18">
        <v>0.61856186633577248</v>
      </c>
      <c r="AT222" s="18">
        <v>0.13828948428869367</v>
      </c>
      <c r="AW222" s="42">
        <f>(12900/((LN(497700/S222))+(0.85*(AN222-1))+3.8))-273</f>
        <v>912.55527642522452</v>
      </c>
      <c r="AX222" s="42">
        <f>(12900/((LN(497700/S222))+(0.85*(AO222-1))+3.8))-273</f>
        <v>912.55527642522452</v>
      </c>
      <c r="AY222" s="42">
        <f>(10108/((LN(497700/S222))+(1.16*(AN222-1))+1.48))-273</f>
        <v>758.8411069658207</v>
      </c>
      <c r="AZ222" s="42">
        <f>(10108/((LN(497700/S222))+(1.16*(AO222-1))+1.48))-273</f>
        <v>758.8411069658207</v>
      </c>
      <c r="BA222" s="42">
        <f>((LN(S222))-4.29+(1.35*(LN(AQ222))))/0.0056</f>
        <v>1072.875373630666</v>
      </c>
      <c r="BB222" s="42">
        <f>(4338.8/((4.322*AR222)+6.456-LOG(S222)))-273</f>
        <v>1432.124617893056</v>
      </c>
      <c r="BC222" s="42">
        <f>((LN(S222))-3.313+(1.35*(LN(AQ222))))/0.0065</f>
        <v>1074.6310911279584</v>
      </c>
      <c r="BD222" s="42">
        <f>(12288/(18.99-(1.069*(LN(AQ222)))-(LN(S222))))-273</f>
        <v>1111.723250218241</v>
      </c>
      <c r="BE222" s="42">
        <f>(11113/(14.297+(0.964*AN222)-(LN(S222))))-273</f>
        <v>875.22410065394342</v>
      </c>
      <c r="BF222" s="42">
        <f>(11113/(14.297+(0.964*AO222)-(LN(S222))))-273</f>
        <v>875.22410065394342</v>
      </c>
      <c r="BG222" s="42">
        <f>(5790/(0.96-(1.28*J222)+(12.39*AS222)+(0.83*AT222)+(2.06*J222*AS222)-LOG(S222)))-273</f>
        <v>973.16596596123873</v>
      </c>
      <c r="BI222" s="42">
        <f t="shared" si="31"/>
        <v>269.44472357477548</v>
      </c>
      <c r="BJ222" s="42">
        <f t="shared" si="31"/>
        <v>269.44472357477548</v>
      </c>
      <c r="BK222" s="42">
        <f t="shared" si="31"/>
        <v>423.1588930341793</v>
      </c>
      <c r="BL222" s="42">
        <f t="shared" si="31"/>
        <v>423.1588930341793</v>
      </c>
      <c r="BM222" s="42">
        <f t="shared" si="31"/>
        <v>109.12462636933401</v>
      </c>
      <c r="BN222" s="42">
        <f t="shared" si="31"/>
        <v>-250.12461789305598</v>
      </c>
      <c r="BO222" s="42">
        <f t="shared" si="40"/>
        <v>107.36890887204163</v>
      </c>
      <c r="BP222" s="42">
        <f t="shared" si="40"/>
        <v>70.276749781759008</v>
      </c>
      <c r="BQ222" s="42">
        <f t="shared" si="40"/>
        <v>306.77589934605658</v>
      </c>
      <c r="BR222" s="42">
        <f t="shared" si="40"/>
        <v>306.77589934605658</v>
      </c>
      <c r="BS222" s="42">
        <f t="shared" si="40"/>
        <v>208.83403403876127</v>
      </c>
      <c r="BU222" s="42">
        <f t="shared" si="37"/>
        <v>60.610689536014206</v>
      </c>
      <c r="CC222" s="119"/>
      <c r="CD222" s="118">
        <f t="shared" si="38"/>
        <v>0</v>
      </c>
    </row>
    <row r="223" spans="1:82" s="1" customFormat="1">
      <c r="A223" s="38" t="s">
        <v>406</v>
      </c>
      <c r="B223" s="38" t="s">
        <v>409</v>
      </c>
      <c r="C223" s="38" t="s">
        <v>210</v>
      </c>
      <c r="D223" s="38" t="s">
        <v>408</v>
      </c>
      <c r="E223" s="38">
        <v>1148</v>
      </c>
      <c r="F223" s="65">
        <v>2</v>
      </c>
      <c r="G223" s="38">
        <f t="shared" si="32"/>
        <v>1421</v>
      </c>
      <c r="H223" s="75">
        <f t="shared" si="33"/>
        <v>7.0372976776917663E-4</v>
      </c>
      <c r="I223" s="75">
        <f t="shared" si="34"/>
        <v>3.0351224368391022E-6</v>
      </c>
      <c r="J223" s="38">
        <v>1E-4</v>
      </c>
      <c r="K223" s="38"/>
      <c r="L223" s="18">
        <v>0.61856186633577248</v>
      </c>
      <c r="M223" s="77"/>
      <c r="N223" s="18">
        <v>0.13828948428869367</v>
      </c>
      <c r="O223" s="13"/>
      <c r="P223" s="13">
        <v>-12.62</v>
      </c>
      <c r="Q223" s="13">
        <v>-3.58</v>
      </c>
      <c r="R223" s="13">
        <v>0</v>
      </c>
      <c r="S223" s="78">
        <v>10303</v>
      </c>
      <c r="T223" s="78"/>
      <c r="U223" s="13">
        <f t="shared" si="35"/>
        <v>4.0129636998257778</v>
      </c>
      <c r="V223" s="40">
        <v>4.2999999999999997E-2</v>
      </c>
      <c r="X223" s="91">
        <v>45.14</v>
      </c>
      <c r="Y223" s="91">
        <v>6.84</v>
      </c>
      <c r="Z223" s="91">
        <v>9.1300000000000008</v>
      </c>
      <c r="AA223" s="91">
        <v>3.75</v>
      </c>
      <c r="AB223" s="91">
        <v>0.22</v>
      </c>
      <c r="AC223" s="91">
        <v>16.34</v>
      </c>
      <c r="AD223" s="91"/>
      <c r="AE223" s="91">
        <v>10.76</v>
      </c>
      <c r="AF223" s="91">
        <v>0.47</v>
      </c>
      <c r="AG223" s="91">
        <v>1.28</v>
      </c>
      <c r="AI223" s="91">
        <v>4.2300000000000004</v>
      </c>
      <c r="AJ223" s="13">
        <f t="shared" si="39"/>
        <v>98.160000000000025</v>
      </c>
      <c r="AL223" s="14">
        <v>0.76460794412671607</v>
      </c>
      <c r="AM223" s="18">
        <v>0.88007637393843652</v>
      </c>
      <c r="AN223" s="14">
        <v>4.9842085511741141</v>
      </c>
      <c r="AO223" s="14">
        <v>4.9842085511741141</v>
      </c>
      <c r="AP223" s="14"/>
      <c r="AQ223" s="14">
        <v>1.9116418047649562</v>
      </c>
      <c r="AR223" s="18">
        <v>4.1896081308490971E-2</v>
      </c>
      <c r="AS223" s="18">
        <v>0.61856186633577248</v>
      </c>
      <c r="AT223" s="18">
        <v>0.13828948428869367</v>
      </c>
      <c r="AW223" s="42">
        <f>(12900/((LN(497700/S223))+(0.85*(AN223-1))+3.8))-273</f>
        <v>892.9288856101291</v>
      </c>
      <c r="AX223" s="42">
        <f>(12900/((LN(497700/S223))+(0.85*(AO223-1))+3.8))-273</f>
        <v>892.9288856101291</v>
      </c>
      <c r="AY223" s="42">
        <f>(10108/((LN(497700/S223))+(1.16*(AN223-1))+1.48))-273</f>
        <v>739.90235071828772</v>
      </c>
      <c r="AZ223" s="42">
        <f>(10108/((LN(497700/S223))+(1.16*(AO223-1))+1.48))-273</f>
        <v>739.90235071828772</v>
      </c>
      <c r="BA223" s="42">
        <f>((LN(S223))-4.29+(1.35*(LN(AQ223))))/0.0056</f>
        <v>1040.1678053903331</v>
      </c>
      <c r="BB223" s="42">
        <f>(4338.8/((4.322*AR223)+6.456-LOG(S223)))-273</f>
        <v>1380.4360511103339</v>
      </c>
      <c r="BC223" s="42">
        <f>((LN(S223))-3.313+(1.35*(LN(AQ223))))/0.0065</f>
        <v>1046.4522631055177</v>
      </c>
      <c r="BD223" s="42">
        <f>(12288/(18.99-(1.069*(LN(AQ223)))-(LN(S223))))-273</f>
        <v>1083.7200094151042</v>
      </c>
      <c r="BE223" s="42">
        <f>(11113/(14.297+(0.964*AN223)-(LN(S223))))-273</f>
        <v>853.89776960901509</v>
      </c>
      <c r="BF223" s="42">
        <f>(11113/(14.297+(0.964*AO223)-(LN(S223))))-273</f>
        <v>853.89776960901509</v>
      </c>
      <c r="BG223" s="42">
        <f>(5790/(0.96-(1.28*J223)+(12.39*AS223)+(0.83*AT223)+(2.06*J223*AS223)-LOG(S223)))-273</f>
        <v>952.19002893533843</v>
      </c>
      <c r="BI223" s="42">
        <f t="shared" si="31"/>
        <v>255.0711143898709</v>
      </c>
      <c r="BJ223" s="42">
        <f t="shared" si="31"/>
        <v>255.0711143898709</v>
      </c>
      <c r="BK223" s="42">
        <f t="shared" si="31"/>
        <v>408.09764928171228</v>
      </c>
      <c r="BL223" s="42">
        <f t="shared" si="31"/>
        <v>408.09764928171228</v>
      </c>
      <c r="BM223" s="42">
        <f t="shared" si="31"/>
        <v>107.83219460966689</v>
      </c>
      <c r="BN223" s="42">
        <f t="shared" si="31"/>
        <v>-232.43605111033389</v>
      </c>
      <c r="BO223" s="42">
        <f t="shared" si="40"/>
        <v>101.54773689448234</v>
      </c>
      <c r="BP223" s="42">
        <f t="shared" si="40"/>
        <v>64.279990584895813</v>
      </c>
      <c r="BQ223" s="42">
        <f t="shared" si="40"/>
        <v>294.10223039098491</v>
      </c>
      <c r="BR223" s="42">
        <f t="shared" si="40"/>
        <v>294.10223039098491</v>
      </c>
      <c r="BS223" s="42">
        <f t="shared" si="40"/>
        <v>195.80997106466157</v>
      </c>
      <c r="BU223" s="42">
        <f t="shared" si="37"/>
        <v>59.261143325209332</v>
      </c>
      <c r="CC223" s="119"/>
      <c r="CD223" s="118">
        <f t="shared" si="38"/>
        <v>0</v>
      </c>
    </row>
    <row r="224" spans="1:82" s="1" customFormat="1">
      <c r="A224" s="38" t="s">
        <v>406</v>
      </c>
      <c r="B224" s="38" t="s">
        <v>409</v>
      </c>
      <c r="C224" s="38" t="s">
        <v>210</v>
      </c>
      <c r="D224" s="38" t="s">
        <v>408</v>
      </c>
      <c r="E224" s="38">
        <v>1133</v>
      </c>
      <c r="F224" s="65">
        <v>2</v>
      </c>
      <c r="G224" s="38">
        <f t="shared" si="32"/>
        <v>1406</v>
      </c>
      <c r="H224" s="75">
        <f t="shared" si="33"/>
        <v>7.1123755334281653E-4</v>
      </c>
      <c r="I224" s="75">
        <f t="shared" si="34"/>
        <v>3.1160195343264607E-6</v>
      </c>
      <c r="J224" s="38">
        <v>1E-4</v>
      </c>
      <c r="K224" s="38"/>
      <c r="L224" s="18">
        <v>0.61856186633577248</v>
      </c>
      <c r="M224" s="77"/>
      <c r="N224" s="18">
        <v>0.13828948428869367</v>
      </c>
      <c r="O224" s="13"/>
      <c r="P224" s="13">
        <v>-12.83</v>
      </c>
      <c r="Q224" s="13">
        <v>-3.59</v>
      </c>
      <c r="R224" s="13">
        <v>0</v>
      </c>
      <c r="S224" s="78">
        <v>10354</v>
      </c>
      <c r="T224" s="78"/>
      <c r="U224" s="13">
        <f t="shared" si="35"/>
        <v>4.0151081606458368</v>
      </c>
      <c r="V224" s="40">
        <v>4.2999999999999997E-2</v>
      </c>
      <c r="X224" s="91">
        <v>45.14</v>
      </c>
      <c r="Y224" s="91">
        <v>6.84</v>
      </c>
      <c r="Z224" s="91">
        <v>9.1300000000000008</v>
      </c>
      <c r="AA224" s="91">
        <v>3.75</v>
      </c>
      <c r="AB224" s="91">
        <v>0.22</v>
      </c>
      <c r="AC224" s="91">
        <v>16.34</v>
      </c>
      <c r="AD224" s="91"/>
      <c r="AE224" s="91">
        <v>10.76</v>
      </c>
      <c r="AF224" s="91">
        <v>0.47</v>
      </c>
      <c r="AG224" s="91">
        <v>1.28</v>
      </c>
      <c r="AI224" s="91">
        <v>4.2300000000000004</v>
      </c>
      <c r="AJ224" s="13">
        <f t="shared" si="39"/>
        <v>98.160000000000025</v>
      </c>
      <c r="AL224" s="14">
        <v>0.76460794412671607</v>
      </c>
      <c r="AM224" s="18">
        <v>0.88007637393843652</v>
      </c>
      <c r="AN224" s="14">
        <v>4.9842085511741141</v>
      </c>
      <c r="AO224" s="14">
        <v>4.9842085511741141</v>
      </c>
      <c r="AP224" s="14"/>
      <c r="AQ224" s="14">
        <v>1.9116418047649562</v>
      </c>
      <c r="AR224" s="18">
        <v>4.1896081308490971E-2</v>
      </c>
      <c r="AS224" s="18">
        <v>0.61856186633577248</v>
      </c>
      <c r="AT224" s="18">
        <v>0.13828948428869367</v>
      </c>
      <c r="AW224" s="42">
        <f>(12900/((LN(497700/S224))+(0.85*(AN224-1))+3.8))-273</f>
        <v>893.44945914130381</v>
      </c>
      <c r="AX224" s="42">
        <f>(12900/((LN(497700/S224))+(0.85*(AO224-1))+3.8))-273</f>
        <v>893.44945914130381</v>
      </c>
      <c r="AY224" s="42">
        <f>(10108/((LN(497700/S224))+(1.16*(AN224-1))+1.48))-273</f>
        <v>740.40379037187927</v>
      </c>
      <c r="AZ224" s="42">
        <f>(10108/((LN(497700/S224))+(1.16*(AO224-1))+1.48))-273</f>
        <v>740.40379037187927</v>
      </c>
      <c r="BA224" s="42">
        <f>((LN(S224))-4.29+(1.35*(LN(AQ224))))/0.0056</f>
        <v>1041.0495560183292</v>
      </c>
      <c r="BB224" s="42">
        <f>(4338.8/((4.322*AR224)+6.456-LOG(S224)))-273</f>
        <v>1381.7883676086074</v>
      </c>
      <c r="BC224" s="42">
        <f>((LN(S224))-3.313+(1.35*(LN(AQ224))))/0.0065</f>
        <v>1047.211925185022</v>
      </c>
      <c r="BD224" s="42">
        <f>(12288/(18.99-(1.069*(LN(AQ224)))-(LN(S224))))-273</f>
        <v>1084.4600744689826</v>
      </c>
      <c r="BE224" s="42">
        <f>(11113/(14.297+(0.964*AN224)-(LN(S224))))-273</f>
        <v>854.46230222621966</v>
      </c>
      <c r="BF224" s="42">
        <f>(11113/(14.297+(0.964*AO224)-(LN(S224))))-273</f>
        <v>854.46230222621966</v>
      </c>
      <c r="BG224" s="42">
        <f>(5790/(0.96-(1.28*J224)+(12.39*AS224)+(0.83*AT224)+(2.06*J224*AS224)-LOG(S224)))-273</f>
        <v>952.746245063277</v>
      </c>
      <c r="BI224" s="42">
        <f t="shared" si="31"/>
        <v>239.55054085869619</v>
      </c>
      <c r="BJ224" s="42">
        <f t="shared" si="31"/>
        <v>239.55054085869619</v>
      </c>
      <c r="BK224" s="42">
        <f t="shared" si="31"/>
        <v>392.59620962812073</v>
      </c>
      <c r="BL224" s="42">
        <f t="shared" si="31"/>
        <v>392.59620962812073</v>
      </c>
      <c r="BM224" s="42">
        <f t="shared" si="31"/>
        <v>91.950443981670787</v>
      </c>
      <c r="BN224" s="42">
        <f t="shared" si="31"/>
        <v>-248.78836760860736</v>
      </c>
      <c r="BO224" s="42">
        <f t="shared" si="40"/>
        <v>85.788074814978017</v>
      </c>
      <c r="BP224" s="42">
        <f t="shared" si="40"/>
        <v>48.539925531017388</v>
      </c>
      <c r="BQ224" s="42">
        <f t="shared" si="40"/>
        <v>278.53769777378034</v>
      </c>
      <c r="BR224" s="42">
        <f t="shared" si="40"/>
        <v>278.53769777378034</v>
      </c>
      <c r="BS224" s="42">
        <f t="shared" si="40"/>
        <v>180.253754936723</v>
      </c>
      <c r="BU224" s="42">
        <f t="shared" si="37"/>
        <v>59.296785921973196</v>
      </c>
      <c r="CC224" s="119"/>
      <c r="CD224" s="118">
        <f t="shared" si="38"/>
        <v>0</v>
      </c>
    </row>
    <row r="225" spans="1:82" s="1" customFormat="1">
      <c r="A225" s="38" t="s">
        <v>406</v>
      </c>
      <c r="B225" s="38" t="s">
        <v>409</v>
      </c>
      <c r="C225" s="38" t="s">
        <v>210</v>
      </c>
      <c r="D225" s="38" t="s">
        <v>408</v>
      </c>
      <c r="E225" s="38">
        <v>1115</v>
      </c>
      <c r="F225" s="65">
        <v>2</v>
      </c>
      <c r="G225" s="38">
        <f t="shared" si="32"/>
        <v>1388</v>
      </c>
      <c r="H225" s="75">
        <f t="shared" si="33"/>
        <v>7.2046109510086451E-4</v>
      </c>
      <c r="I225" s="75">
        <f t="shared" si="34"/>
        <v>3.2174385167608438E-6</v>
      </c>
      <c r="J225" s="38">
        <v>1E-4</v>
      </c>
      <c r="K225" s="38"/>
      <c r="L225" s="18">
        <v>0.61856186633577248</v>
      </c>
      <c r="M225" s="77"/>
      <c r="N225" s="18">
        <v>0.13828948428869367</v>
      </c>
      <c r="O225" s="13"/>
      <c r="P225" s="13">
        <v>-13.08</v>
      </c>
      <c r="Q225" s="13">
        <v>-3.61</v>
      </c>
      <c r="R225" s="13">
        <v>0</v>
      </c>
      <c r="S225" s="78">
        <v>10051</v>
      </c>
      <c r="T225" s="78"/>
      <c r="U225" s="13">
        <f t="shared" si="35"/>
        <v>4.002209272988015</v>
      </c>
      <c r="V225" s="40">
        <v>4.2999999999999997E-2</v>
      </c>
      <c r="X225" s="91">
        <v>45.14</v>
      </c>
      <c r="Y225" s="91">
        <v>6.84</v>
      </c>
      <c r="Z225" s="91">
        <v>9.1300000000000008</v>
      </c>
      <c r="AA225" s="91">
        <v>3.75</v>
      </c>
      <c r="AB225" s="91">
        <v>0.22</v>
      </c>
      <c r="AC225" s="91">
        <v>16.34</v>
      </c>
      <c r="AD225" s="91"/>
      <c r="AE225" s="91">
        <v>10.76</v>
      </c>
      <c r="AF225" s="91">
        <v>0.47</v>
      </c>
      <c r="AG225" s="91">
        <v>1.28</v>
      </c>
      <c r="AI225" s="91">
        <v>4.2300000000000004</v>
      </c>
      <c r="AJ225" s="13">
        <f t="shared" si="39"/>
        <v>98.160000000000025</v>
      </c>
      <c r="AL225" s="14">
        <v>0.76460794412671607</v>
      </c>
      <c r="AM225" s="18">
        <v>0.88007637393843652</v>
      </c>
      <c r="AN225" s="14">
        <v>4.9842085511741141</v>
      </c>
      <c r="AO225" s="14">
        <v>4.9842085511741141</v>
      </c>
      <c r="AP225" s="14"/>
      <c r="AQ225" s="14">
        <v>1.9116418047649562</v>
      </c>
      <c r="AR225" s="18">
        <v>4.1896081308490971E-2</v>
      </c>
      <c r="AS225" s="18">
        <v>0.61856186633577248</v>
      </c>
      <c r="AT225" s="18">
        <v>0.13828948428869367</v>
      </c>
      <c r="AW225" s="42">
        <f>(12900/((LN(497700/S225))+(0.85*(AN225-1))+3.8))-273</f>
        <v>890.32521254490007</v>
      </c>
      <c r="AX225" s="42">
        <f>(12900/((LN(497700/S225))+(0.85*(AO225-1))+3.8))-273</f>
        <v>890.32521254490007</v>
      </c>
      <c r="AY225" s="42">
        <f>(10108/((LN(497700/S225))+(1.16*(AN225-1))+1.48))-273</f>
        <v>737.39510707822831</v>
      </c>
      <c r="AZ225" s="42">
        <f>(10108/((LN(497700/S225))+(1.16*(AO225-1))+1.48))-273</f>
        <v>737.39510707822831</v>
      </c>
      <c r="BA225" s="42">
        <f>((LN(S225))-4.29+(1.35*(LN(AQ225))))/0.0056</f>
        <v>1035.74584415456</v>
      </c>
      <c r="BB225" s="42">
        <f>(4338.8/((4.322*AR225)+6.456-LOG(S225)))-273</f>
        <v>1373.6874119739814</v>
      </c>
      <c r="BC225" s="42">
        <f>((LN(S225))-3.313+(1.35*(LN(AQ225))))/0.0065</f>
        <v>1042.6425734254672</v>
      </c>
      <c r="BD225" s="42">
        <f>(12288/(18.99-(1.069*(LN(AQ225)))-(LN(S225))))-273</f>
        <v>1080.0207359430085</v>
      </c>
      <c r="BE225" s="42">
        <f>(11113/(14.297+(0.964*AN225)-(LN(S225))))-273</f>
        <v>851.07515547339972</v>
      </c>
      <c r="BF225" s="42">
        <f>(11113/(14.297+(0.964*AO225)-(LN(S225))))-273</f>
        <v>851.07515547339972</v>
      </c>
      <c r="BG225" s="42">
        <f>(5790/(0.96-(1.28*J225)+(12.39*AS225)+(0.83*AT225)+(2.06*J225*AS225)-LOG(S225)))-273</f>
        <v>949.40821282162437</v>
      </c>
      <c r="BI225" s="42">
        <f t="shared" si="31"/>
        <v>224.67478745509993</v>
      </c>
      <c r="BJ225" s="42">
        <f t="shared" si="31"/>
        <v>224.67478745509993</v>
      </c>
      <c r="BK225" s="42">
        <f t="shared" si="31"/>
        <v>377.60489292177169</v>
      </c>
      <c r="BL225" s="42">
        <f t="shared" si="31"/>
        <v>377.60489292177169</v>
      </c>
      <c r="BM225" s="42">
        <f t="shared" si="31"/>
        <v>79.254155845439982</v>
      </c>
      <c r="BN225" s="42">
        <f t="shared" si="31"/>
        <v>-258.6874119739814</v>
      </c>
      <c r="BO225" s="42">
        <f t="shared" si="40"/>
        <v>72.357426574532838</v>
      </c>
      <c r="BP225" s="42">
        <f t="shared" si="40"/>
        <v>34.979264056991497</v>
      </c>
      <c r="BQ225" s="42">
        <f t="shared" si="40"/>
        <v>263.92484452660028</v>
      </c>
      <c r="BR225" s="42">
        <f t="shared" si="40"/>
        <v>263.92484452660028</v>
      </c>
      <c r="BS225" s="42">
        <f t="shared" si="40"/>
        <v>165.59178717837563</v>
      </c>
      <c r="BU225" s="42">
        <f t="shared" si="37"/>
        <v>59.083000276724306</v>
      </c>
      <c r="CC225" s="119"/>
      <c r="CD225" s="118">
        <f t="shared" si="38"/>
        <v>0</v>
      </c>
    </row>
    <row r="226" spans="1:82" s="1" customFormat="1">
      <c r="A226" s="38" t="s">
        <v>406</v>
      </c>
      <c r="B226" s="38" t="s">
        <v>409</v>
      </c>
      <c r="C226" s="38" t="s">
        <v>210</v>
      </c>
      <c r="D226" s="38" t="s">
        <v>408</v>
      </c>
      <c r="E226" s="38">
        <v>1100</v>
      </c>
      <c r="F226" s="65">
        <v>2</v>
      </c>
      <c r="G226" s="38">
        <f t="shared" si="32"/>
        <v>1373</v>
      </c>
      <c r="H226" s="75">
        <f t="shared" si="33"/>
        <v>7.2833211944646763E-4</v>
      </c>
      <c r="I226" s="75">
        <f t="shared" si="34"/>
        <v>3.305785123966942E-6</v>
      </c>
      <c r="J226" s="38">
        <v>1E-4</v>
      </c>
      <c r="K226" s="38"/>
      <c r="L226" s="18">
        <v>0.61856186633577248</v>
      </c>
      <c r="M226" s="77"/>
      <c r="N226" s="18">
        <v>0.13828948428869367</v>
      </c>
      <c r="O226" s="13"/>
      <c r="P226" s="13">
        <v>-13.3</v>
      </c>
      <c r="Q226" s="13">
        <v>-3.63</v>
      </c>
      <c r="R226" s="13">
        <v>0</v>
      </c>
      <c r="S226" s="78">
        <v>9646</v>
      </c>
      <c r="T226" s="78"/>
      <c r="U226" s="13">
        <f t="shared" si="35"/>
        <v>3.9843472575858638</v>
      </c>
      <c r="V226" s="40">
        <v>4.2999999999999997E-2</v>
      </c>
      <c r="X226" s="91">
        <v>45.14</v>
      </c>
      <c r="Y226" s="91">
        <v>6.84</v>
      </c>
      <c r="Z226" s="91">
        <v>9.1300000000000008</v>
      </c>
      <c r="AA226" s="91">
        <v>3.75</v>
      </c>
      <c r="AB226" s="91">
        <v>0.22</v>
      </c>
      <c r="AC226" s="91">
        <v>16.34</v>
      </c>
      <c r="AD226" s="91"/>
      <c r="AE226" s="91">
        <v>10.76</v>
      </c>
      <c r="AF226" s="91">
        <v>0.47</v>
      </c>
      <c r="AG226" s="91">
        <v>1.28</v>
      </c>
      <c r="AI226" s="91">
        <v>4.2300000000000004</v>
      </c>
      <c r="AJ226" s="13">
        <f t="shared" si="39"/>
        <v>98.160000000000025</v>
      </c>
      <c r="AL226" s="14">
        <v>0.76460794412671607</v>
      </c>
      <c r="AM226" s="18">
        <v>0.88007637393843652</v>
      </c>
      <c r="AN226" s="14">
        <v>4.9842085511741141</v>
      </c>
      <c r="AO226" s="14">
        <v>4.9842085511741141</v>
      </c>
      <c r="AP226" s="14"/>
      <c r="AQ226" s="14">
        <v>1.9116418047649562</v>
      </c>
      <c r="AR226" s="18">
        <v>4.1896081308490971E-2</v>
      </c>
      <c r="AS226" s="18">
        <v>0.61856186633577248</v>
      </c>
      <c r="AT226" s="18">
        <v>0.13828948428869367</v>
      </c>
      <c r="AW226" s="42">
        <f>(12900/((LN(497700/S226))+(0.85*(AN226-1))+3.8))-273</f>
        <v>886.02637633902918</v>
      </c>
      <c r="AX226" s="42">
        <f>(12900/((LN(497700/S226))+(0.85*(AO226-1))+3.8))-273</f>
        <v>886.02637633902918</v>
      </c>
      <c r="AY226" s="42">
        <f>(10108/((LN(497700/S226))+(1.16*(AN226-1))+1.48))-273</f>
        <v>733.25814482723229</v>
      </c>
      <c r="AZ226" s="42">
        <f>(10108/((LN(497700/S226))+(1.16*(AO226-1))+1.48))-273</f>
        <v>733.25814482723229</v>
      </c>
      <c r="BA226" s="42">
        <f>((LN(S226))-4.29+(1.35*(LN(AQ226))))/0.0056</f>
        <v>1028.4014137267347</v>
      </c>
      <c r="BB226" s="42">
        <f>(4338.8/((4.322*AR226)+6.456-LOG(S226)))-273</f>
        <v>1362.5995204578787</v>
      </c>
      <c r="BC226" s="42">
        <f>((LN(S226))-3.313+(1.35*(LN(AQ226))))/0.0065</f>
        <v>1036.3150641338023</v>
      </c>
      <c r="BD226" s="42">
        <f>(12288/(18.99-(1.069*(LN(AQ226)))-(LN(S226))))-273</f>
        <v>1073.9209931868893</v>
      </c>
      <c r="BE226" s="42">
        <f>(11113/(14.297+(0.964*AN226)-(LN(S226))))-273</f>
        <v>846.41819507736864</v>
      </c>
      <c r="BF226" s="42">
        <f>(11113/(14.297+(0.964*AO226)-(LN(S226))))-273</f>
        <v>846.41819507736864</v>
      </c>
      <c r="BG226" s="42">
        <f>(5790/(0.96-(1.28*J226)+(12.39*AS226)+(0.83*AT226)+(2.06*J226*AS226)-LOG(S226)))-273</f>
        <v>944.81570688933334</v>
      </c>
      <c r="BI226" s="42">
        <f t="shared" si="31"/>
        <v>213.97362366097082</v>
      </c>
      <c r="BJ226" s="42">
        <f t="shared" si="31"/>
        <v>213.97362366097082</v>
      </c>
      <c r="BK226" s="42">
        <f t="shared" si="31"/>
        <v>366.74185517276771</v>
      </c>
      <c r="BL226" s="42">
        <f t="shared" si="31"/>
        <v>366.74185517276771</v>
      </c>
      <c r="BM226" s="42">
        <f t="shared" si="31"/>
        <v>71.598586273265255</v>
      </c>
      <c r="BN226" s="42">
        <f t="shared" si="31"/>
        <v>-262.59952045787873</v>
      </c>
      <c r="BO226" s="42">
        <f t="shared" si="40"/>
        <v>63.684935866197748</v>
      </c>
      <c r="BP226" s="42">
        <f t="shared" si="40"/>
        <v>26.079006813110709</v>
      </c>
      <c r="BQ226" s="42">
        <f t="shared" si="40"/>
        <v>253.58180492263136</v>
      </c>
      <c r="BR226" s="42">
        <f t="shared" si="40"/>
        <v>253.58180492263136</v>
      </c>
      <c r="BS226" s="42">
        <f t="shared" si="40"/>
        <v>155.18429311066666</v>
      </c>
      <c r="BU226" s="42">
        <f t="shared" si="37"/>
        <v>58.789330550304157</v>
      </c>
      <c r="CC226" s="119"/>
      <c r="CD226" s="118">
        <f t="shared" si="38"/>
        <v>0</v>
      </c>
    </row>
    <row r="227" spans="1:82" s="1" customFormat="1">
      <c r="A227" s="38" t="s">
        <v>406</v>
      </c>
      <c r="B227" s="38" t="s">
        <v>409</v>
      </c>
      <c r="C227" s="38" t="s">
        <v>210</v>
      </c>
      <c r="D227" s="38" t="s">
        <v>408</v>
      </c>
      <c r="E227" s="38">
        <v>1081</v>
      </c>
      <c r="F227" s="65">
        <v>2</v>
      </c>
      <c r="G227" s="38">
        <f t="shared" si="32"/>
        <v>1354</v>
      </c>
      <c r="H227" s="75">
        <f t="shared" si="33"/>
        <v>7.3855243722304289E-4</v>
      </c>
      <c r="I227" s="75">
        <f t="shared" si="34"/>
        <v>3.4230134327604638E-6</v>
      </c>
      <c r="J227" s="38">
        <v>1E-4</v>
      </c>
      <c r="K227" s="38"/>
      <c r="L227" s="18">
        <v>0.61856186633577248</v>
      </c>
      <c r="M227" s="77"/>
      <c r="N227" s="18">
        <v>0.13828948428869367</v>
      </c>
      <c r="O227" s="13"/>
      <c r="P227" s="13">
        <v>-13.58</v>
      </c>
      <c r="Q227" s="13">
        <v>-3.66</v>
      </c>
      <c r="R227" s="13">
        <v>0</v>
      </c>
      <c r="S227" s="78">
        <v>8939</v>
      </c>
      <c r="T227" s="78"/>
      <c r="U227" s="13">
        <f t="shared" si="35"/>
        <v>3.9512889372776723</v>
      </c>
      <c r="V227" s="40">
        <v>4.2999999999999997E-2</v>
      </c>
      <c r="X227" s="91">
        <v>45.14</v>
      </c>
      <c r="Y227" s="91">
        <v>6.84</v>
      </c>
      <c r="Z227" s="91">
        <v>9.1300000000000008</v>
      </c>
      <c r="AA227" s="91">
        <v>3.75</v>
      </c>
      <c r="AB227" s="91">
        <v>0.22</v>
      </c>
      <c r="AC227" s="91">
        <v>16.34</v>
      </c>
      <c r="AD227" s="91"/>
      <c r="AE227" s="91">
        <v>10.76</v>
      </c>
      <c r="AF227" s="91">
        <v>0.47</v>
      </c>
      <c r="AG227" s="91">
        <v>1.28</v>
      </c>
      <c r="AI227" s="91">
        <v>4.2300000000000004</v>
      </c>
      <c r="AJ227" s="13">
        <f t="shared" si="39"/>
        <v>98.160000000000025</v>
      </c>
      <c r="AL227" s="14">
        <v>0.76460794412671607</v>
      </c>
      <c r="AM227" s="18">
        <v>0.88007637393843652</v>
      </c>
      <c r="AN227" s="14">
        <v>4.9842085511741141</v>
      </c>
      <c r="AO227" s="14">
        <v>4.9842085511741141</v>
      </c>
      <c r="AP227" s="14"/>
      <c r="AQ227" s="14">
        <v>1.9116418047649562</v>
      </c>
      <c r="AR227" s="18">
        <v>4.1896081308490971E-2</v>
      </c>
      <c r="AS227" s="18">
        <v>0.61856186633577248</v>
      </c>
      <c r="AT227" s="18">
        <v>0.13828948428869367</v>
      </c>
      <c r="AW227" s="42">
        <f>(12900/((LN(497700/S227))+(0.85*(AN227-1))+3.8))-273</f>
        <v>878.153501989407</v>
      </c>
      <c r="AX227" s="42">
        <f>(12900/((LN(497700/S227))+(0.85*(AO227-1))+3.8))-273</f>
        <v>878.153501989407</v>
      </c>
      <c r="AY227" s="42">
        <f>(10108/((LN(497700/S227))+(1.16*(AN227-1))+1.48))-273</f>
        <v>725.69031278914235</v>
      </c>
      <c r="AZ227" s="42">
        <f>(10108/((LN(497700/S227))+(1.16*(AO227-1))+1.48))-273</f>
        <v>725.69031278914235</v>
      </c>
      <c r="BA227" s="42">
        <f>((LN(S227))-4.29+(1.35*(LN(AQ227))))/0.0056</f>
        <v>1014.8086288086872</v>
      </c>
      <c r="BB227" s="42">
        <f>(4338.8/((4.322*AR227)+6.456-LOG(S227)))-273</f>
        <v>1342.4675463057249</v>
      </c>
      <c r="BC227" s="42">
        <f>((LN(S227))-3.313+(1.35*(LN(AQ227))))/0.0065</f>
        <v>1024.6043571274843</v>
      </c>
      <c r="BD227" s="42">
        <f>(12288/(18.99-(1.069*(LN(AQ227)))-(LN(S227))))-273</f>
        <v>1062.7757144453367</v>
      </c>
      <c r="BE227" s="42">
        <f>(11113/(14.297+(0.964*AN227)-(LN(S227))))-273</f>
        <v>837.90029382575494</v>
      </c>
      <c r="BF227" s="42">
        <f>(11113/(14.297+(0.964*AO227)-(LN(S227))))-273</f>
        <v>837.90029382575494</v>
      </c>
      <c r="BG227" s="42">
        <f>(5790/(0.96-(1.28*J227)+(12.39*AS227)+(0.83*AT227)+(2.06*J227*AS227)-LOG(S227)))-273</f>
        <v>936.40647977729077</v>
      </c>
      <c r="BI227" s="42">
        <f t="shared" si="31"/>
        <v>202.846498010593</v>
      </c>
      <c r="BJ227" s="42">
        <f t="shared" si="31"/>
        <v>202.846498010593</v>
      </c>
      <c r="BK227" s="42">
        <f t="shared" si="31"/>
        <v>355.30968721085765</v>
      </c>
      <c r="BL227" s="42">
        <f t="shared" si="31"/>
        <v>355.30968721085765</v>
      </c>
      <c r="BM227" s="42">
        <f t="shared" si="31"/>
        <v>66.191371191312783</v>
      </c>
      <c r="BN227" s="42">
        <f t="shared" si="31"/>
        <v>-261.46754630572491</v>
      </c>
      <c r="BO227" s="42">
        <f t="shared" si="40"/>
        <v>56.395642872515737</v>
      </c>
      <c r="BP227" s="42">
        <f t="shared" si="40"/>
        <v>18.224285554663311</v>
      </c>
      <c r="BQ227" s="42">
        <f t="shared" si="40"/>
        <v>243.09970617424506</v>
      </c>
      <c r="BR227" s="42">
        <f t="shared" si="40"/>
        <v>243.09970617424506</v>
      </c>
      <c r="BS227" s="42">
        <f t="shared" si="40"/>
        <v>144.59352022270923</v>
      </c>
      <c r="BU227" s="42">
        <f t="shared" si="37"/>
        <v>58.252977787883765</v>
      </c>
      <c r="CC227" s="119"/>
      <c r="CD227" s="118">
        <f t="shared" si="38"/>
        <v>0</v>
      </c>
    </row>
    <row r="228" spans="1:82" s="1" customFormat="1">
      <c r="A228" s="38" t="s">
        <v>406</v>
      </c>
      <c r="B228" s="38" t="s">
        <v>409</v>
      </c>
      <c r="C228" s="38" t="s">
        <v>210</v>
      </c>
      <c r="D228" s="38" t="s">
        <v>408</v>
      </c>
      <c r="E228" s="38">
        <v>1067</v>
      </c>
      <c r="F228" s="65">
        <v>2</v>
      </c>
      <c r="G228" s="38">
        <f t="shared" si="32"/>
        <v>1340</v>
      </c>
      <c r="H228" s="75">
        <f t="shared" si="33"/>
        <v>7.4626865671641792E-4</v>
      </c>
      <c r="I228" s="75">
        <f t="shared" si="34"/>
        <v>3.5134287639142759E-6</v>
      </c>
      <c r="J228" s="38">
        <v>1E-4</v>
      </c>
      <c r="K228" s="38"/>
      <c r="L228" s="18">
        <v>0.61856186633577248</v>
      </c>
      <c r="M228" s="77"/>
      <c r="N228" s="18">
        <v>0.13828948428869367</v>
      </c>
      <c r="O228" s="13"/>
      <c r="P228" s="13">
        <v>-13.79</v>
      </c>
      <c r="Q228" s="13">
        <v>-3.67</v>
      </c>
      <c r="R228" s="13">
        <v>0</v>
      </c>
      <c r="S228" s="78">
        <v>9343</v>
      </c>
      <c r="T228" s="78"/>
      <c r="U228" s="13">
        <f t="shared" si="35"/>
        <v>3.9704863488476501</v>
      </c>
      <c r="V228" s="40">
        <v>4.2999999999999997E-2</v>
      </c>
      <c r="X228" s="91">
        <v>45.14</v>
      </c>
      <c r="Y228" s="91">
        <v>6.84</v>
      </c>
      <c r="Z228" s="91">
        <v>9.1300000000000008</v>
      </c>
      <c r="AA228" s="91">
        <v>3.75</v>
      </c>
      <c r="AB228" s="91">
        <v>0.22</v>
      </c>
      <c r="AC228" s="91">
        <v>16.34</v>
      </c>
      <c r="AD228" s="91"/>
      <c r="AE228" s="91">
        <v>10.76</v>
      </c>
      <c r="AF228" s="91">
        <v>0.47</v>
      </c>
      <c r="AG228" s="91">
        <v>1.28</v>
      </c>
      <c r="AI228" s="91">
        <v>4.2300000000000004</v>
      </c>
      <c r="AJ228" s="13">
        <f t="shared" si="39"/>
        <v>98.160000000000025</v>
      </c>
      <c r="AL228" s="14">
        <v>0.76460794412671607</v>
      </c>
      <c r="AM228" s="18">
        <v>0.88007637393843652</v>
      </c>
      <c r="AN228" s="14">
        <v>4.9842085511741141</v>
      </c>
      <c r="AO228" s="14">
        <v>4.9842085511741141</v>
      </c>
      <c r="AP228" s="14"/>
      <c r="AQ228" s="14">
        <v>1.9116418047649562</v>
      </c>
      <c r="AR228" s="18">
        <v>4.1896081308490971E-2</v>
      </c>
      <c r="AS228" s="18">
        <v>0.61856186633577248</v>
      </c>
      <c r="AT228" s="18">
        <v>0.13828948428869367</v>
      </c>
      <c r="AW228" s="42">
        <f>(12900/((LN(497700/S228))+(0.85*(AN228-1))+3.8))-273</f>
        <v>882.71231347364869</v>
      </c>
      <c r="AX228" s="42">
        <f>(12900/((LN(497700/S228))+(0.85*(AO228-1))+3.8))-273</f>
        <v>882.71231347364869</v>
      </c>
      <c r="AY228" s="42">
        <f>(10108/((LN(497700/S228))+(1.16*(AN228-1))+1.48))-273</f>
        <v>730.07113574165396</v>
      </c>
      <c r="AZ228" s="42">
        <f>(10108/((LN(497700/S228))+(1.16*(AO228-1))+1.48))-273</f>
        <v>730.07113574165396</v>
      </c>
      <c r="BA228" s="42">
        <f>((LN(S228))-4.29+(1.35*(LN(AQ228))))/0.0056</f>
        <v>1022.7021419703129</v>
      </c>
      <c r="BB228" s="42">
        <f>(4338.8/((4.322*AR228)+6.456-LOG(S228)))-273</f>
        <v>1354.0976854122835</v>
      </c>
      <c r="BC228" s="42">
        <f>((LN(S228))-3.313+(1.35*(LN(AQ228))))/0.0065</f>
        <v>1031.404922312885</v>
      </c>
      <c r="BD228" s="42">
        <f>(12288/(18.99-(1.069*(LN(AQ228)))-(LN(S228))))-273</f>
        <v>1069.2253644310474</v>
      </c>
      <c r="BE228" s="42">
        <f>(11113/(14.297+(0.964*AN228)-(LN(S228))))-273</f>
        <v>842.83090228544438</v>
      </c>
      <c r="BF228" s="42">
        <f>(11113/(14.297+(0.964*AO228)-(LN(S228))))-273</f>
        <v>842.83090228544438</v>
      </c>
      <c r="BG228" s="42">
        <f>(5790/(0.96-(1.28*J228)+(12.39*AS228)+(0.83*AT228)+(2.06*J228*AS228)-LOG(S228)))-273</f>
        <v>941.27563572508939</v>
      </c>
      <c r="BI228" s="42">
        <f t="shared" si="31"/>
        <v>184.28768652635131</v>
      </c>
      <c r="BJ228" s="42">
        <f t="shared" si="31"/>
        <v>184.28768652635131</v>
      </c>
      <c r="BK228" s="42">
        <f t="shared" si="31"/>
        <v>336.92886425834604</v>
      </c>
      <c r="BL228" s="42">
        <f t="shared" si="31"/>
        <v>336.92886425834604</v>
      </c>
      <c r="BM228" s="42">
        <f t="shared" si="31"/>
        <v>44.297858029687063</v>
      </c>
      <c r="BN228" s="42">
        <f t="shared" si="31"/>
        <v>-287.09768541228345</v>
      </c>
      <c r="BO228" s="42">
        <f t="shared" si="40"/>
        <v>35.595077687115008</v>
      </c>
      <c r="BP228" s="42">
        <f t="shared" si="40"/>
        <v>-2.2253644310474101</v>
      </c>
      <c r="BQ228" s="42">
        <f t="shared" si="40"/>
        <v>224.16909771455562</v>
      </c>
      <c r="BR228" s="42">
        <f t="shared" si="40"/>
        <v>224.16909771455562</v>
      </c>
      <c r="BS228" s="42">
        <f t="shared" si="40"/>
        <v>125.72436427491061</v>
      </c>
      <c r="BU228" s="42">
        <f t="shared" si="37"/>
        <v>58.563322251440695</v>
      </c>
      <c r="CC228" s="119"/>
      <c r="CD228" s="118">
        <f t="shared" si="38"/>
        <v>0</v>
      </c>
    </row>
    <row r="229" spans="1:82" s="1" customFormat="1">
      <c r="A229" s="38" t="s">
        <v>410</v>
      </c>
      <c r="B229" s="38" t="s">
        <v>411</v>
      </c>
      <c r="C229" s="38" t="s">
        <v>412</v>
      </c>
      <c r="D229" s="38">
        <f>13500/60/60</f>
        <v>3.75</v>
      </c>
      <c r="E229" s="38">
        <v>1400</v>
      </c>
      <c r="F229" s="38"/>
      <c r="G229" s="38">
        <f t="shared" si="32"/>
        <v>1673</v>
      </c>
      <c r="H229" s="75">
        <f t="shared" si="33"/>
        <v>5.977286312014345E-4</v>
      </c>
      <c r="I229" s="75">
        <f t="shared" si="34"/>
        <v>0</v>
      </c>
      <c r="J229" s="38">
        <v>0.8</v>
      </c>
      <c r="K229" s="38"/>
      <c r="L229" s="40">
        <v>0.52718230318448711</v>
      </c>
      <c r="M229" s="77"/>
      <c r="N229" s="40">
        <v>3.6217246838163102E-3</v>
      </c>
      <c r="O229" s="13"/>
      <c r="P229" s="91" t="s">
        <v>413</v>
      </c>
      <c r="Q229" s="91" t="s">
        <v>414</v>
      </c>
      <c r="R229" s="13">
        <v>0</v>
      </c>
      <c r="S229" s="78">
        <v>6000</v>
      </c>
      <c r="T229" s="78"/>
      <c r="U229" s="13">
        <f t="shared" si="35"/>
        <v>3.7781512503836434</v>
      </c>
      <c r="V229" s="40">
        <v>4.2999999999999997E-2</v>
      </c>
      <c r="X229" s="91">
        <v>76.099999999999994</v>
      </c>
      <c r="Y229" s="91">
        <v>0.1</v>
      </c>
      <c r="Z229" s="91">
        <v>13</v>
      </c>
      <c r="AA229" s="91">
        <v>0.1</v>
      </c>
      <c r="AB229" s="91"/>
      <c r="AC229" s="91">
        <v>0.7</v>
      </c>
      <c r="AD229" s="91"/>
      <c r="AE229" s="91">
        <v>0.5</v>
      </c>
      <c r="AF229" s="91">
        <v>3.7</v>
      </c>
      <c r="AG229" s="91">
        <v>4.8</v>
      </c>
      <c r="AH229" s="91"/>
      <c r="AI229" s="13">
        <v>0.1</v>
      </c>
      <c r="AJ229" s="13">
        <f t="shared" si="39"/>
        <v>99.09999999999998</v>
      </c>
      <c r="AL229" s="13">
        <v>1.0663016647526713</v>
      </c>
      <c r="AM229" s="40">
        <v>3.4503896478942815E-2</v>
      </c>
      <c r="AN229" s="13">
        <v>1.3070845038755301</v>
      </c>
      <c r="AO229" s="14">
        <v>1.3070845038755297</v>
      </c>
      <c r="AP229" s="14"/>
      <c r="AQ229" s="13">
        <v>12.512167245177944</v>
      </c>
      <c r="AR229" s="40">
        <v>-7.1955707014951381E-3</v>
      </c>
      <c r="AS229" s="40">
        <v>0.52718230318448711</v>
      </c>
      <c r="AT229" s="40">
        <v>3.6217246838163102E-3</v>
      </c>
      <c r="AW229" s="42">
        <f>(12900/((LN(497700/S229))+(0.85*(AN229-1))+3.8))-273</f>
        <v>1248.3592030337761</v>
      </c>
      <c r="AX229" s="42">
        <f>(12900/((LN(497700/S229))+(0.85*(AO229-1))+3.8))-273</f>
        <v>1248.3592030337763</v>
      </c>
      <c r="AY229" s="42">
        <f>(10108/((LN(497700/S229))+(1.16*(AN229-1))+1.48))-273</f>
        <v>1343.1277549199042</v>
      </c>
      <c r="AZ229" s="42">
        <f>(10108/((LN(497700/S229))+(1.16*(AO229-1))+1.48))-273</f>
        <v>1343.1277549199042</v>
      </c>
      <c r="BA229" s="42">
        <f>((LN(S229))-4.29+(1.35*(LN(AQ229))))/0.0056</f>
        <v>1396.5289002463298</v>
      </c>
      <c r="BB229" s="42">
        <f>(4338.8/((4.322*AR229)+6.456-LOG(S229)))-273</f>
        <v>1366.2937871159004</v>
      </c>
      <c r="BC229" s="42">
        <f>((LN(S229))-3.313+(1.35*(LN(AQ229))))/0.0065</f>
        <v>1353.471052519915</v>
      </c>
      <c r="BD229" s="42">
        <f>(12288/(18.99-(1.069*(LN(AQ229)))-(LN(S229))))-273</f>
        <v>1346.0915145773461</v>
      </c>
      <c r="BE229" s="42">
        <f>(11113/(14.297+(0.964*AN229)-(LN(S229))))-273</f>
        <v>1347.5579520056478</v>
      </c>
      <c r="BF229" s="42">
        <f>(11113/(14.297+(0.964*AO229)-(LN(S229))))-273</f>
        <v>1347.5579520056478</v>
      </c>
      <c r="BG229" s="42">
        <f>(5790/(0.96-(1.28*J229)+(12.39*AS229)+(0.83*AT229)+(2.06*J229*AS229)-LOG(S229)))-273</f>
        <v>1352.7469102588698</v>
      </c>
      <c r="BI229" s="42">
        <f t="shared" si="31"/>
        <v>151.64079696622389</v>
      </c>
      <c r="BJ229" s="42">
        <f t="shared" si="31"/>
        <v>151.64079696622366</v>
      </c>
      <c r="BK229" s="42">
        <f t="shared" si="31"/>
        <v>56.872245080095809</v>
      </c>
      <c r="BL229" s="42">
        <f t="shared" si="31"/>
        <v>56.872245080095809</v>
      </c>
      <c r="BM229" s="42">
        <f t="shared" si="31"/>
        <v>3.4710997536701598</v>
      </c>
      <c r="BN229" s="42">
        <f t="shared" si="31"/>
        <v>33.706212884099614</v>
      </c>
      <c r="BO229" s="42">
        <f t="shared" si="40"/>
        <v>46.52894748008498</v>
      </c>
      <c r="BP229" s="42">
        <f t="shared" si="40"/>
        <v>53.908485422653939</v>
      </c>
      <c r="BQ229" s="42">
        <f t="shared" si="40"/>
        <v>52.442047994352151</v>
      </c>
      <c r="BR229" s="42">
        <f t="shared" si="40"/>
        <v>52.442047994352151</v>
      </c>
      <c r="BS229" s="42">
        <f t="shared" si="40"/>
        <v>47.253089741130225</v>
      </c>
      <c r="BU229" s="42">
        <f t="shared" si="37"/>
        <v>104.38770722509344</v>
      </c>
      <c r="CC229" s="119"/>
      <c r="CD229" s="118">
        <f t="shared" si="38"/>
        <v>0</v>
      </c>
    </row>
    <row r="230" spans="1:82" s="1" customFormat="1">
      <c r="A230" s="38" t="s">
        <v>410</v>
      </c>
      <c r="B230" s="38" t="s">
        <v>415</v>
      </c>
      <c r="C230" s="38" t="s">
        <v>412</v>
      </c>
      <c r="D230" s="38">
        <v>19.170000000000002</v>
      </c>
      <c r="E230" s="38">
        <v>1200</v>
      </c>
      <c r="F230" s="38"/>
      <c r="G230" s="38">
        <f t="shared" si="32"/>
        <v>1473</v>
      </c>
      <c r="H230" s="75">
        <f t="shared" si="33"/>
        <v>6.7888662593346908E-4</v>
      </c>
      <c r="I230" s="75">
        <f t="shared" si="34"/>
        <v>0</v>
      </c>
      <c r="J230" s="38">
        <v>0.8</v>
      </c>
      <c r="K230" s="38"/>
      <c r="L230" s="40">
        <v>0.52718230318448711</v>
      </c>
      <c r="M230" s="77"/>
      <c r="N230" s="40">
        <v>3.6217246838163102E-3</v>
      </c>
      <c r="O230" s="13"/>
      <c r="P230" s="91" t="s">
        <v>416</v>
      </c>
      <c r="Q230" s="91" t="s">
        <v>417</v>
      </c>
      <c r="R230" s="13">
        <v>0</v>
      </c>
      <c r="S230" s="78">
        <v>2800</v>
      </c>
      <c r="T230" s="78"/>
      <c r="U230" s="13">
        <f t="shared" si="35"/>
        <v>3.4471580313422194</v>
      </c>
      <c r="V230" s="40">
        <v>4.2999999999999997E-2</v>
      </c>
      <c r="X230" s="91">
        <v>76.099999999999994</v>
      </c>
      <c r="Y230" s="91">
        <v>0.1</v>
      </c>
      <c r="Z230" s="91">
        <v>13</v>
      </c>
      <c r="AA230" s="91">
        <v>0.1</v>
      </c>
      <c r="AB230" s="91"/>
      <c r="AC230" s="91">
        <v>0.7</v>
      </c>
      <c r="AD230" s="91"/>
      <c r="AE230" s="91">
        <v>0.5</v>
      </c>
      <c r="AF230" s="91">
        <v>3.7</v>
      </c>
      <c r="AG230" s="91">
        <v>4.8</v>
      </c>
      <c r="AH230" s="91"/>
      <c r="AI230" s="13">
        <v>0.1</v>
      </c>
      <c r="AJ230" s="13">
        <f t="shared" si="39"/>
        <v>99.09999999999998</v>
      </c>
      <c r="AL230" s="13">
        <v>1.0663016647526713</v>
      </c>
      <c r="AM230" s="40">
        <v>3.4503896478942815E-2</v>
      </c>
      <c r="AN230" s="13">
        <v>1.3070845038755301</v>
      </c>
      <c r="AO230" s="14">
        <v>1.3070845038755297</v>
      </c>
      <c r="AP230" s="14"/>
      <c r="AQ230" s="13">
        <v>12.512167245177944</v>
      </c>
      <c r="AR230" s="40">
        <v>-7.1955707014951381E-3</v>
      </c>
      <c r="AS230" s="40">
        <v>0.52718230318448711</v>
      </c>
      <c r="AT230" s="40">
        <v>3.6217246838163102E-3</v>
      </c>
      <c r="AW230" s="42">
        <f>(12900/((LN(497700/S230))+(0.85*(AN230-1))+3.8))-273</f>
        <v>1122.8924128171332</v>
      </c>
      <c r="AX230" s="42">
        <f>(12900/((LN(497700/S230))+(0.85*(AO230-1))+3.8))-273</f>
        <v>1122.8924128171334</v>
      </c>
      <c r="AY230" s="42">
        <f>(10108/((LN(497700/S230))+(1.16*(AN230-1))+1.48))-273</f>
        <v>1167.5845606285186</v>
      </c>
      <c r="AZ230" s="42">
        <f>(10108/((LN(497700/S230))+(1.16*(AO230-1))+1.48))-273</f>
        <v>1167.5845606285186</v>
      </c>
      <c r="BA230" s="42">
        <f>((LN(S230))-4.29+(1.35*(LN(AQ230))))/0.0056</f>
        <v>1260.4324623808127</v>
      </c>
      <c r="BB230" s="42">
        <f>(4338.8/((4.322*AR230)+6.456-LOG(S230)))-273</f>
        <v>1184.0768597266267</v>
      </c>
      <c r="BC230" s="42">
        <f>((LN(S230))-3.313+(1.35*(LN(AQ230))))/0.0065</f>
        <v>1236.2187368203927</v>
      </c>
      <c r="BD230" s="42">
        <f>(12288/(18.99-(1.069*(LN(AQ230)))-(LN(S230))))-273</f>
        <v>1198.3381203381859</v>
      </c>
      <c r="BE230" s="42">
        <f>(11113/(14.297+(0.964*AN230)-(LN(S230))))-273</f>
        <v>1185.4650278659592</v>
      </c>
      <c r="BF230" s="42">
        <f>(11113/(14.297+(0.964*AO230)-(LN(S230))))-273</f>
        <v>1185.4650278659592</v>
      </c>
      <c r="BG230" s="42">
        <f>(5790/(0.96-(1.28*J230)+(12.39*AS230)+(0.83*AT230)+(2.06*J230*AS230)-LOG(S230)))-273</f>
        <v>1214.5014531474524</v>
      </c>
      <c r="BI230" s="42">
        <f t="shared" si="31"/>
        <v>77.107587182866837</v>
      </c>
      <c r="BJ230" s="42">
        <f t="shared" si="31"/>
        <v>77.10758718286661</v>
      </c>
      <c r="BK230" s="42">
        <f t="shared" si="31"/>
        <v>32.415439371481398</v>
      </c>
      <c r="BL230" s="42">
        <f t="shared" si="31"/>
        <v>32.415439371481398</v>
      </c>
      <c r="BM230" s="42">
        <f t="shared" si="31"/>
        <v>-60.432462380812694</v>
      </c>
      <c r="BN230" s="42">
        <f t="shared" si="31"/>
        <v>15.923140273373292</v>
      </c>
      <c r="BO230" s="42">
        <f t="shared" si="40"/>
        <v>-36.218736820392678</v>
      </c>
      <c r="BP230" s="42">
        <f t="shared" si="40"/>
        <v>1.661879661814055</v>
      </c>
      <c r="BQ230" s="42">
        <f t="shared" si="40"/>
        <v>14.5349721340408</v>
      </c>
      <c r="BR230" s="42">
        <f t="shared" si="40"/>
        <v>14.5349721340408</v>
      </c>
      <c r="BS230" s="42">
        <f t="shared" si="40"/>
        <v>-14.501453147452366</v>
      </c>
      <c r="BU230" s="42">
        <f t="shared" si="37"/>
        <v>91.609040330318976</v>
      </c>
      <c r="CC230" s="119"/>
      <c r="CD230" s="118">
        <f t="shared" si="38"/>
        <v>0</v>
      </c>
    </row>
    <row r="231" spans="1:82" s="1" customFormat="1">
      <c r="A231" s="38" t="s">
        <v>410</v>
      </c>
      <c r="B231" s="38" t="s">
        <v>418</v>
      </c>
      <c r="C231" s="38" t="s">
        <v>412</v>
      </c>
      <c r="D231" s="13">
        <v>22.5</v>
      </c>
      <c r="E231" s="38">
        <v>1300</v>
      </c>
      <c r="F231" s="38"/>
      <c r="G231" s="38">
        <f t="shared" si="32"/>
        <v>1573</v>
      </c>
      <c r="H231" s="75">
        <f t="shared" si="33"/>
        <v>6.3572790845518119E-4</v>
      </c>
      <c r="I231" s="75">
        <f t="shared" si="34"/>
        <v>0</v>
      </c>
      <c r="J231" s="38">
        <v>0.8</v>
      </c>
      <c r="K231" s="38"/>
      <c r="L231" s="40">
        <v>0.52718230318448711</v>
      </c>
      <c r="M231" s="77"/>
      <c r="N231" s="40">
        <v>3.6217246838163102E-3</v>
      </c>
      <c r="O231" s="13"/>
      <c r="P231" s="91" t="s">
        <v>419</v>
      </c>
      <c r="Q231" s="91" t="s">
        <v>420</v>
      </c>
      <c r="R231" s="13">
        <v>0</v>
      </c>
      <c r="S231" s="78">
        <v>3700</v>
      </c>
      <c r="T231" s="78"/>
      <c r="U231" s="13">
        <f t="shared" si="35"/>
        <v>3.568201724066995</v>
      </c>
      <c r="V231" s="40">
        <v>4.2999999999999997E-2</v>
      </c>
      <c r="X231" s="91">
        <v>76.099999999999994</v>
      </c>
      <c r="Y231" s="91">
        <v>0.1</v>
      </c>
      <c r="Z231" s="91">
        <v>13</v>
      </c>
      <c r="AA231" s="91">
        <v>0.1</v>
      </c>
      <c r="AB231" s="91"/>
      <c r="AC231" s="91">
        <v>0.7</v>
      </c>
      <c r="AD231" s="91"/>
      <c r="AE231" s="91">
        <v>0.5</v>
      </c>
      <c r="AF231" s="91">
        <v>3.7</v>
      </c>
      <c r="AG231" s="91">
        <v>4.8</v>
      </c>
      <c r="AH231" s="91"/>
      <c r="AI231" s="13">
        <v>0.1</v>
      </c>
      <c r="AJ231" s="13">
        <f t="shared" si="39"/>
        <v>99.09999999999998</v>
      </c>
      <c r="AL231" s="13">
        <v>1.0663016647526713</v>
      </c>
      <c r="AM231" s="40">
        <v>3.4503896478942815E-2</v>
      </c>
      <c r="AN231" s="13">
        <v>1.3070845038755301</v>
      </c>
      <c r="AO231" s="14">
        <v>1.3070845038755297</v>
      </c>
      <c r="AP231" s="14"/>
      <c r="AQ231" s="13">
        <v>12.512167245177944</v>
      </c>
      <c r="AR231" s="40">
        <v>-7.1955707014951381E-3</v>
      </c>
      <c r="AS231" s="40">
        <v>0.52718230318448711</v>
      </c>
      <c r="AT231" s="40">
        <v>3.6217246838163102E-3</v>
      </c>
      <c r="AW231" s="42">
        <f>(12900/((LN(497700/S231))+(0.85*(AN231-1))+3.8))-273</f>
        <v>1166.3005945152577</v>
      </c>
      <c r="AX231" s="42">
        <f>(12900/((LN(497700/S231))+(0.85*(AO231-1))+3.8))-273</f>
        <v>1166.3005945152579</v>
      </c>
      <c r="AY231" s="42">
        <f>(10108/((LN(497700/S231))+(1.16*(AN231-1))+1.48))-273</f>
        <v>1227.1745301883489</v>
      </c>
      <c r="AZ231" s="42">
        <f>(10108/((LN(497700/S231))+(1.16*(AO231-1))+1.48))-273</f>
        <v>1227.1745301883489</v>
      </c>
      <c r="BA231" s="42">
        <f>((LN(S231))-4.29+(1.35*(LN(AQ231))))/0.0056</f>
        <v>1310.2027128217094</v>
      </c>
      <c r="BB231" s="42">
        <f>(4338.8/((4.322*AR231)+6.456-LOG(S231)))-273</f>
        <v>1245.8159377638269</v>
      </c>
      <c r="BC231" s="42">
        <f>((LN(S231))-3.313+(1.35*(LN(AQ231))))/0.0065</f>
        <v>1279.0977218156265</v>
      </c>
      <c r="BD231" s="42">
        <f>(12288/(18.99-(1.069*(LN(AQ231)))-(LN(S231))))-273</f>
        <v>1249.1356382156232</v>
      </c>
      <c r="BE231" s="42">
        <f>(11113/(14.297+(0.964*AN231)-(LN(S231))))-273</f>
        <v>1240.8385460828019</v>
      </c>
      <c r="BF231" s="42">
        <f>(11113/(14.297+(0.964*AO231)-(LN(S231))))-273</f>
        <v>1240.8385460828019</v>
      </c>
      <c r="BG231" s="42">
        <f>(5790/(0.96-(1.28*J231)+(12.39*AS231)+(0.83*AT231)+(2.06*J231*AS231)-LOG(S231)))-273</f>
        <v>1262.2431859491101</v>
      </c>
      <c r="BI231" s="42">
        <f t="shared" si="31"/>
        <v>133.69940548474233</v>
      </c>
      <c r="BJ231" s="42">
        <f t="shared" si="31"/>
        <v>133.6994054847421</v>
      </c>
      <c r="BK231" s="42">
        <f t="shared" si="31"/>
        <v>72.825469811651146</v>
      </c>
      <c r="BL231" s="42">
        <f t="shared" si="31"/>
        <v>72.825469811651146</v>
      </c>
      <c r="BM231" s="42">
        <f t="shared" si="31"/>
        <v>-10.202712821709383</v>
      </c>
      <c r="BN231" s="42">
        <f t="shared" si="31"/>
        <v>54.184062236173077</v>
      </c>
      <c r="BO231" s="42">
        <f t="shared" si="40"/>
        <v>20.902278184373472</v>
      </c>
      <c r="BP231" s="42">
        <f t="shared" si="40"/>
        <v>50.864361784376797</v>
      </c>
      <c r="BQ231" s="42">
        <f t="shared" si="40"/>
        <v>59.16145391719806</v>
      </c>
      <c r="BR231" s="42">
        <f t="shared" si="40"/>
        <v>59.16145391719806</v>
      </c>
      <c r="BS231" s="42">
        <f t="shared" si="40"/>
        <v>37.756814050889943</v>
      </c>
      <c r="BU231" s="42">
        <f t="shared" si="37"/>
        <v>95.942591433852158</v>
      </c>
      <c r="CC231" s="119"/>
      <c r="CD231" s="118">
        <f t="shared" si="38"/>
        <v>0</v>
      </c>
    </row>
    <row r="232" spans="1:82" s="1" customFormat="1">
      <c r="A232" s="38" t="s">
        <v>410</v>
      </c>
      <c r="B232" s="38" t="s">
        <v>421</v>
      </c>
      <c r="C232" s="38" t="s">
        <v>412</v>
      </c>
      <c r="D232" s="38">
        <v>27.67</v>
      </c>
      <c r="E232" s="38">
        <v>1400</v>
      </c>
      <c r="F232" s="38"/>
      <c r="G232" s="38">
        <f t="shared" si="32"/>
        <v>1673</v>
      </c>
      <c r="H232" s="75">
        <f t="shared" si="33"/>
        <v>5.977286312014345E-4</v>
      </c>
      <c r="I232" s="75">
        <f t="shared" si="34"/>
        <v>0</v>
      </c>
      <c r="J232" s="38">
        <v>0.8</v>
      </c>
      <c r="K232" s="38"/>
      <c r="L232" s="40">
        <v>0.52718230318448711</v>
      </c>
      <c r="M232" s="77"/>
      <c r="N232" s="40">
        <v>3.6217246838163102E-3</v>
      </c>
      <c r="O232" s="13"/>
      <c r="P232" s="91" t="s">
        <v>413</v>
      </c>
      <c r="Q232" s="91" t="s">
        <v>414</v>
      </c>
      <c r="R232" s="13">
        <v>0</v>
      </c>
      <c r="S232" s="78">
        <v>6080</v>
      </c>
      <c r="T232" s="78"/>
      <c r="U232" s="13">
        <f t="shared" si="35"/>
        <v>3.7839035792727351</v>
      </c>
      <c r="V232" s="40">
        <v>4.2999999999999997E-2</v>
      </c>
      <c r="X232" s="91">
        <v>76.099999999999994</v>
      </c>
      <c r="Y232" s="91">
        <v>0.1</v>
      </c>
      <c r="Z232" s="91">
        <v>13</v>
      </c>
      <c r="AA232" s="91">
        <v>0.1</v>
      </c>
      <c r="AB232" s="91"/>
      <c r="AC232" s="91">
        <v>0.7</v>
      </c>
      <c r="AD232" s="91"/>
      <c r="AE232" s="91">
        <v>0.5</v>
      </c>
      <c r="AF232" s="91">
        <v>3.7</v>
      </c>
      <c r="AG232" s="91">
        <v>4.8</v>
      </c>
      <c r="AH232" s="91"/>
      <c r="AI232" s="13">
        <v>0.1</v>
      </c>
      <c r="AJ232" s="13">
        <f t="shared" si="39"/>
        <v>99.09999999999998</v>
      </c>
      <c r="AL232" s="13">
        <v>1.0663016647526713</v>
      </c>
      <c r="AM232" s="40">
        <v>3.4503896478942815E-2</v>
      </c>
      <c r="AN232" s="13">
        <v>1.3070845038755301</v>
      </c>
      <c r="AO232" s="14">
        <v>1.3070845038755297</v>
      </c>
      <c r="AP232" s="14"/>
      <c r="AQ232" s="13">
        <v>12.512167245177944</v>
      </c>
      <c r="AR232" s="40">
        <v>-7.1955707014951381E-3</v>
      </c>
      <c r="AS232" s="40">
        <v>0.52718230318448711</v>
      </c>
      <c r="AT232" s="40">
        <v>3.6217246838163102E-3</v>
      </c>
      <c r="AW232" s="42">
        <f>(12900/((LN(497700/S232))+(0.85*(AN232-1))+3.8))-273</f>
        <v>1250.7393959015205</v>
      </c>
      <c r="AX232" s="42">
        <f>(12900/((LN(497700/S232))+(0.85*(AO232-1))+3.8))-273</f>
        <v>1250.7393959015205</v>
      </c>
      <c r="AY232" s="42">
        <f>(10108/((LN(497700/S232))+(1.16*(AN232-1))+1.48))-273</f>
        <v>1346.5575346866106</v>
      </c>
      <c r="AZ232" s="42">
        <f>(10108/((LN(497700/S232))+(1.16*(AO232-1))+1.48))-273</f>
        <v>1346.5575346866106</v>
      </c>
      <c r="BA232" s="42">
        <f>((LN(S232))-4.29+(1.35*(LN(AQ232))))/0.0056</f>
        <v>1398.8941193088338</v>
      </c>
      <c r="BB232" s="42">
        <f>(4338.8/((4.322*AR232)+6.456-LOG(S232)))-273</f>
        <v>1369.8643161332427</v>
      </c>
      <c r="BC232" s="42">
        <f>((LN(S232))-3.313+(1.35*(LN(AQ232))))/0.0065</f>
        <v>1355.5087797122258</v>
      </c>
      <c r="BD232" s="42">
        <f>(12288/(18.99-(1.069*(LN(AQ232)))-(LN(S232))))-273</f>
        <v>1348.9221216588387</v>
      </c>
      <c r="BE232" s="42">
        <f>(11113/(14.297+(0.964*AN232)-(LN(S232))))-273</f>
        <v>1350.6941022664373</v>
      </c>
      <c r="BF232" s="42">
        <f>(11113/(14.297+(0.964*AO232)-(LN(S232))))-273</f>
        <v>1350.6941022664373</v>
      </c>
      <c r="BG232" s="42">
        <f>(5790/(0.96-(1.28*J232)+(12.39*AS232)+(0.83*AT232)+(2.06*J232*AS232)-LOG(S232)))-273</f>
        <v>1355.3770150111188</v>
      </c>
      <c r="BI232" s="42">
        <f t="shared" si="31"/>
        <v>149.26060409847946</v>
      </c>
      <c r="BJ232" s="42">
        <f t="shared" si="31"/>
        <v>149.26060409847946</v>
      </c>
      <c r="BK232" s="42">
        <f t="shared" si="31"/>
        <v>53.442465313389448</v>
      </c>
      <c r="BL232" s="42">
        <f t="shared" si="31"/>
        <v>53.442465313389448</v>
      </c>
      <c r="BM232" s="42">
        <f t="shared" si="31"/>
        <v>1.1058806911662487</v>
      </c>
      <c r="BN232" s="42">
        <f t="shared" si="31"/>
        <v>30.13568386675729</v>
      </c>
      <c r="BO232" s="42">
        <f t="shared" si="40"/>
        <v>44.49122028777424</v>
      </c>
      <c r="BP232" s="42">
        <f t="shared" si="40"/>
        <v>51.077878341161295</v>
      </c>
      <c r="BQ232" s="42">
        <f t="shared" si="40"/>
        <v>49.305897733562688</v>
      </c>
      <c r="BR232" s="42">
        <f t="shared" si="40"/>
        <v>49.305897733562688</v>
      </c>
      <c r="BS232" s="42">
        <f t="shared" si="40"/>
        <v>44.622984988881171</v>
      </c>
      <c r="BU232" s="42">
        <f t="shared" si="37"/>
        <v>104.63761910959829</v>
      </c>
      <c r="CC232" s="119"/>
      <c r="CD232" s="118">
        <f t="shared" si="38"/>
        <v>0</v>
      </c>
    </row>
    <row r="233" spans="1:82" s="1" customFormat="1">
      <c r="A233" s="38" t="s">
        <v>410</v>
      </c>
      <c r="B233" s="38" t="s">
        <v>422</v>
      </c>
      <c r="C233" s="38" t="s">
        <v>412</v>
      </c>
      <c r="D233" s="38">
        <v>6.67</v>
      </c>
      <c r="E233" s="38">
        <v>1500</v>
      </c>
      <c r="F233" s="38"/>
      <c r="G233" s="38">
        <f t="shared" si="32"/>
        <v>1773</v>
      </c>
      <c r="H233" s="75">
        <f t="shared" si="33"/>
        <v>5.6401579244218843E-4</v>
      </c>
      <c r="I233" s="75">
        <f t="shared" si="34"/>
        <v>0</v>
      </c>
      <c r="J233" s="38">
        <v>0.8</v>
      </c>
      <c r="K233" s="38"/>
      <c r="L233" s="40">
        <v>0.52718230318448711</v>
      </c>
      <c r="M233" s="77"/>
      <c r="N233" s="40">
        <v>3.6217246838163102E-3</v>
      </c>
      <c r="O233" s="13"/>
      <c r="P233" s="91" t="s">
        <v>423</v>
      </c>
      <c r="Q233" s="91" t="s">
        <v>424</v>
      </c>
      <c r="R233" s="13">
        <v>0</v>
      </c>
      <c r="S233" s="78">
        <v>14800</v>
      </c>
      <c r="T233" s="78"/>
      <c r="U233" s="13">
        <f t="shared" si="35"/>
        <v>4.1702617153949575</v>
      </c>
      <c r="V233" s="40">
        <v>4.2999999999999997E-2</v>
      </c>
      <c r="X233" s="91">
        <v>76.099999999999994</v>
      </c>
      <c r="Y233" s="91">
        <v>0.1</v>
      </c>
      <c r="Z233" s="91">
        <v>13</v>
      </c>
      <c r="AA233" s="91">
        <v>0.1</v>
      </c>
      <c r="AB233" s="91"/>
      <c r="AC233" s="91">
        <v>0.7</v>
      </c>
      <c r="AD233" s="91"/>
      <c r="AE233" s="91">
        <v>0.5</v>
      </c>
      <c r="AF233" s="91">
        <v>3.7</v>
      </c>
      <c r="AG233" s="91">
        <v>4.8</v>
      </c>
      <c r="AH233" s="91"/>
      <c r="AI233" s="13">
        <v>0.1</v>
      </c>
      <c r="AJ233" s="13">
        <f t="shared" si="39"/>
        <v>99.09999999999998</v>
      </c>
      <c r="AL233" s="13">
        <v>1.0663016647526713</v>
      </c>
      <c r="AM233" s="40">
        <v>3.4503896478942815E-2</v>
      </c>
      <c r="AN233" s="13">
        <v>1.3070845038755301</v>
      </c>
      <c r="AO233" s="14">
        <v>1.3070845038755297</v>
      </c>
      <c r="AP233" s="14"/>
      <c r="AQ233" s="13">
        <v>12.512167245177944</v>
      </c>
      <c r="AR233" s="40">
        <v>-7.1955707014951381E-3</v>
      </c>
      <c r="AS233" s="40">
        <v>0.52718230318448711</v>
      </c>
      <c r="AT233" s="40">
        <v>3.6217246838163102E-3</v>
      </c>
      <c r="AW233" s="42">
        <f>(12900/((LN(497700/S233))+(0.85*(AN233-1))+3.8))-273</f>
        <v>1429.6573826809449</v>
      </c>
      <c r="AX233" s="42">
        <f>(12900/((LN(497700/S233))+(0.85*(AO233-1))+3.8))-273</f>
        <v>1429.6573826809449</v>
      </c>
      <c r="AY233" s="42">
        <f>(10108/((LN(497700/S233))+(1.16*(AN233-1))+1.48))-273</f>
        <v>1615.7850442663439</v>
      </c>
      <c r="AZ233" s="42">
        <f>(10108/((LN(497700/S233))+(1.16*(AO233-1))+1.48))-273</f>
        <v>1615.7850442663441</v>
      </c>
      <c r="BA233" s="42">
        <f>((LN(S233))-4.29+(1.35*(LN(AQ233))))/0.0056</f>
        <v>1557.7552773074042</v>
      </c>
      <c r="BB233" s="42">
        <f>(4338.8/((4.322*AR233)+6.456-LOG(S233)))-273</f>
        <v>1651.3878714300988</v>
      </c>
      <c r="BC233" s="42">
        <f>((LN(S233))-3.313+(1.35*(LN(AQ233))))/0.0065</f>
        <v>1492.3737773725329</v>
      </c>
      <c r="BD233" s="42">
        <f>(12288/(18.99-(1.069*(LN(AQ233)))-(LN(S233))))-273</f>
        <v>1564.7125216520092</v>
      </c>
      <c r="BE233" s="42">
        <f>(11113/(14.297+(0.964*AN233)-(LN(S233))))-273</f>
        <v>1593.2735165153665</v>
      </c>
      <c r="BF233" s="42">
        <f>(11113/(14.297+(0.964*AO233)-(LN(S233))))-273</f>
        <v>1593.2735165153665</v>
      </c>
      <c r="BG233" s="42">
        <f>(5790/(0.96-(1.28*J233)+(12.39*AS233)+(0.83*AT233)+(2.06*J233*AS233)-LOG(S233)))-273</f>
        <v>1553.8848415930704</v>
      </c>
      <c r="BI233" s="42">
        <f t="shared" si="31"/>
        <v>70.34261731905508</v>
      </c>
      <c r="BJ233" s="42">
        <f t="shared" si="31"/>
        <v>70.34261731905508</v>
      </c>
      <c r="BK233" s="42">
        <f t="shared" si="31"/>
        <v>-115.7850442663439</v>
      </c>
      <c r="BL233" s="42">
        <f t="shared" si="31"/>
        <v>-115.78504426634413</v>
      </c>
      <c r="BM233" s="42">
        <f t="shared" si="31"/>
        <v>-57.755277307404185</v>
      </c>
      <c r="BN233" s="42">
        <f t="shared" si="31"/>
        <v>-151.38787143009881</v>
      </c>
      <c r="BO233" s="42">
        <f t="shared" si="40"/>
        <v>7.6262226274670866</v>
      </c>
      <c r="BP233" s="42">
        <f t="shared" si="40"/>
        <v>-64.712521652009173</v>
      </c>
      <c r="BQ233" s="42">
        <f t="shared" si="40"/>
        <v>-93.273516515366509</v>
      </c>
      <c r="BR233" s="42">
        <f t="shared" si="40"/>
        <v>-93.273516515366509</v>
      </c>
      <c r="BS233" s="42">
        <f t="shared" si="40"/>
        <v>-53.884841593070405</v>
      </c>
      <c r="BU233" s="42">
        <f t="shared" si="37"/>
        <v>124.22745891212548</v>
      </c>
      <c r="CC233" s="119"/>
      <c r="CD233" s="118">
        <f t="shared" si="38"/>
        <v>0</v>
      </c>
    </row>
    <row r="234" spans="1:82" s="1" customFormat="1">
      <c r="A234" s="38" t="s">
        <v>410</v>
      </c>
      <c r="B234" s="38" t="s">
        <v>425</v>
      </c>
      <c r="C234" s="38" t="s">
        <v>412</v>
      </c>
      <c r="D234" s="38">
        <v>44.44</v>
      </c>
      <c r="E234" s="38">
        <v>1020</v>
      </c>
      <c r="F234" s="38"/>
      <c r="G234" s="38">
        <f t="shared" si="32"/>
        <v>1293</v>
      </c>
      <c r="H234" s="75">
        <f t="shared" si="33"/>
        <v>7.7339520494972935E-4</v>
      </c>
      <c r="I234" s="75">
        <f t="shared" si="34"/>
        <v>0</v>
      </c>
      <c r="J234" s="38">
        <v>0.8</v>
      </c>
      <c r="K234" s="38"/>
      <c r="L234" s="40">
        <v>0.52718230318448733</v>
      </c>
      <c r="M234" s="77"/>
      <c r="N234" s="40">
        <v>0.17904486072474099</v>
      </c>
      <c r="O234" s="13"/>
      <c r="P234" s="91" t="s">
        <v>426</v>
      </c>
      <c r="Q234" s="91" t="s">
        <v>427</v>
      </c>
      <c r="R234" s="13">
        <v>0</v>
      </c>
      <c r="S234" s="78">
        <v>1580</v>
      </c>
      <c r="T234" s="78"/>
      <c r="U234" s="13">
        <f t="shared" si="35"/>
        <v>3.1986570869544226</v>
      </c>
      <c r="V234" s="40">
        <v>4.2999999999999997E-2</v>
      </c>
      <c r="X234" s="91">
        <v>76.099999999999994</v>
      </c>
      <c r="Y234" s="91">
        <v>0.1</v>
      </c>
      <c r="Z234" s="91">
        <v>13</v>
      </c>
      <c r="AA234" s="91">
        <v>0.1</v>
      </c>
      <c r="AB234" s="91"/>
      <c r="AC234" s="91">
        <v>0.7</v>
      </c>
      <c r="AD234" s="91"/>
      <c r="AE234" s="91">
        <v>0.5</v>
      </c>
      <c r="AF234" s="91">
        <v>3.7</v>
      </c>
      <c r="AG234" s="91">
        <v>4.8</v>
      </c>
      <c r="AH234" s="91"/>
      <c r="AI234" s="13">
        <v>6</v>
      </c>
      <c r="AJ234" s="13">
        <f t="shared" si="39"/>
        <v>104.99999999999999</v>
      </c>
      <c r="AL234" s="13">
        <v>1.0663016647526713</v>
      </c>
      <c r="AM234" s="40">
        <v>3.4503896478943724E-2</v>
      </c>
      <c r="AN234" s="13">
        <v>1.3070845038755301</v>
      </c>
      <c r="AO234" s="14">
        <v>1.3070845038755292</v>
      </c>
      <c r="AP234" s="14"/>
      <c r="AQ234" s="13">
        <v>12.512167245177945</v>
      </c>
      <c r="AR234" s="40">
        <v>-7.1955707014951659E-3</v>
      </c>
      <c r="AS234" s="40">
        <v>0.52718230318448733</v>
      </c>
      <c r="AT234" s="40">
        <v>0.17904486072474099</v>
      </c>
      <c r="AW234" s="42">
        <f>(12900/((LN(497700/S234))+(0.85*(AN234-1))+3.8))-273</f>
        <v>1041.5030644195742</v>
      </c>
      <c r="AX234" s="42">
        <f>(12900/((LN(497700/S234))+(0.85*(AO234-1))+3.8))-273</f>
        <v>1041.5030644195745</v>
      </c>
      <c r="AY234" s="42">
        <f>(10108/((LN(497700/S234))+(1.16*(AN234-1))+1.48))-273</f>
        <v>1058.9645314311799</v>
      </c>
      <c r="AZ234" s="42">
        <f>(10108/((LN(497700/S234))+(1.16*(AO234-1))+1.48))-273</f>
        <v>1058.9645314311804</v>
      </c>
      <c r="BA234" s="42">
        <f>((LN(S234))-4.29+(1.35*(LN(AQ234))))/0.0056</f>
        <v>1158.2548605696909</v>
      </c>
      <c r="BB234" s="42">
        <f>(4338.8/((4.322*AR234)+6.456-LOG(S234)))-273</f>
        <v>1071.8457283422629</v>
      </c>
      <c r="BC234" s="42">
        <f>((LN(S234))-3.313+(1.35*(LN(AQ234))))/0.0065</f>
        <v>1148.1888029523491</v>
      </c>
      <c r="BD234" s="42">
        <f>(12288/(18.99-(1.069*(LN(AQ234)))-(LN(S234))))-273</f>
        <v>1103.9955806802477</v>
      </c>
      <c r="BE234" s="42">
        <f>(11113/(14.297+(0.964*AN234)-(LN(S234))))-273</f>
        <v>1083.5923327653632</v>
      </c>
      <c r="BF234" s="42">
        <f>(11113/(14.297+(0.964*AO234)-(LN(S234))))-273</f>
        <v>1083.5923327653632</v>
      </c>
      <c r="BG234" s="42">
        <f>(5790/(0.96-(1.28*J234)+(12.39*AS234)+(0.83*AT234)+(2.06*J234*AS234)-LOG(S234)))-273</f>
        <v>1077.7412323401911</v>
      </c>
      <c r="BI234" s="42">
        <f t="shared" si="31"/>
        <v>-21.50306441957423</v>
      </c>
      <c r="BJ234" s="42">
        <f t="shared" si="31"/>
        <v>-21.503064419574457</v>
      </c>
      <c r="BK234" s="42">
        <f t="shared" si="31"/>
        <v>-38.964531431179921</v>
      </c>
      <c r="BL234" s="42">
        <f t="shared" si="31"/>
        <v>-38.964531431180376</v>
      </c>
      <c r="BM234" s="42">
        <f t="shared" si="31"/>
        <v>-138.25486056969089</v>
      </c>
      <c r="BN234" s="42">
        <f t="shared" si="31"/>
        <v>-51.845728342262873</v>
      </c>
      <c r="BO234" s="42">
        <f t="shared" si="40"/>
        <v>-128.18880295234908</v>
      </c>
      <c r="BP234" s="42">
        <f t="shared" si="40"/>
        <v>-83.995580680247713</v>
      </c>
      <c r="BQ234" s="42">
        <f t="shared" si="40"/>
        <v>-63.592332765363153</v>
      </c>
      <c r="BR234" s="42">
        <f t="shared" si="40"/>
        <v>-63.592332765363153</v>
      </c>
      <c r="BS234" s="42">
        <f t="shared" si="40"/>
        <v>-57.741232340191118</v>
      </c>
      <c r="BU234" s="42">
        <f t="shared" si="37"/>
        <v>36.238167920616661</v>
      </c>
      <c r="CC234" s="119"/>
      <c r="CD234" s="118">
        <f t="shared" si="38"/>
        <v>0</v>
      </c>
    </row>
    <row r="235" spans="1:82" s="1" customFormat="1">
      <c r="A235" s="38" t="s">
        <v>410</v>
      </c>
      <c r="B235" s="38" t="s">
        <v>428</v>
      </c>
      <c r="C235" s="38" t="s">
        <v>412</v>
      </c>
      <c r="D235" s="38">
        <v>41.38</v>
      </c>
      <c r="E235" s="38">
        <v>1200</v>
      </c>
      <c r="F235" s="38"/>
      <c r="G235" s="38">
        <f t="shared" si="32"/>
        <v>1473</v>
      </c>
      <c r="H235" s="75">
        <f t="shared" si="33"/>
        <v>6.7888662593346908E-4</v>
      </c>
      <c r="I235" s="75">
        <f t="shared" si="34"/>
        <v>0</v>
      </c>
      <c r="J235" s="38">
        <v>0.8</v>
      </c>
      <c r="K235" s="38"/>
      <c r="L235" s="40">
        <v>0.52718230318448733</v>
      </c>
      <c r="M235" s="77"/>
      <c r="N235" s="40">
        <v>0.17904486072474099</v>
      </c>
      <c r="O235" s="13"/>
      <c r="P235" s="91" t="s">
        <v>416</v>
      </c>
      <c r="Q235" s="91" t="s">
        <v>417</v>
      </c>
      <c r="R235" s="13">
        <v>0</v>
      </c>
      <c r="S235" s="78">
        <v>2000</v>
      </c>
      <c r="T235" s="78"/>
      <c r="U235" s="13">
        <f t="shared" si="35"/>
        <v>3.3010299956639813</v>
      </c>
      <c r="V235" s="40">
        <v>4.2999999999999997E-2</v>
      </c>
      <c r="X235" s="91">
        <v>76.099999999999994</v>
      </c>
      <c r="Y235" s="91">
        <v>0.1</v>
      </c>
      <c r="Z235" s="91">
        <v>13</v>
      </c>
      <c r="AA235" s="91">
        <v>0.1</v>
      </c>
      <c r="AB235" s="91"/>
      <c r="AC235" s="91">
        <v>0.7</v>
      </c>
      <c r="AD235" s="91"/>
      <c r="AE235" s="91">
        <v>0.5</v>
      </c>
      <c r="AF235" s="91">
        <v>3.7</v>
      </c>
      <c r="AG235" s="91">
        <v>4.8</v>
      </c>
      <c r="AH235" s="91"/>
      <c r="AI235" s="13">
        <v>6</v>
      </c>
      <c r="AJ235" s="13">
        <f t="shared" si="39"/>
        <v>104.99999999999999</v>
      </c>
      <c r="AL235" s="13">
        <v>1.0663016647526713</v>
      </c>
      <c r="AM235" s="40">
        <v>3.4503896478943724E-2</v>
      </c>
      <c r="AN235" s="13">
        <v>1.3070845038755301</v>
      </c>
      <c r="AO235" s="14">
        <v>1.3070845038755292</v>
      </c>
      <c r="AP235" s="14"/>
      <c r="AQ235" s="13">
        <v>12.512167245177945</v>
      </c>
      <c r="AR235" s="40">
        <v>-7.1955707014951659E-3</v>
      </c>
      <c r="AS235" s="40">
        <v>0.52718230318448733</v>
      </c>
      <c r="AT235" s="40">
        <v>0.17904486072474099</v>
      </c>
      <c r="AW235" s="42">
        <f>(12900/((LN(497700/S235))+(0.85*(AN235-1))+3.8))-273</f>
        <v>1073.8544808347729</v>
      </c>
      <c r="AX235" s="42">
        <f>(12900/((LN(497700/S235))+(0.85*(AO235-1))+3.8))-273</f>
        <v>1073.8544808347729</v>
      </c>
      <c r="AY235" s="42">
        <f>(10108/((LN(497700/S235))+(1.16*(AN235-1))+1.48))-273</f>
        <v>1101.6642281338204</v>
      </c>
      <c r="AZ235" s="42">
        <f>(10108/((LN(497700/S235))+(1.16*(AO235-1))+1.48))-273</f>
        <v>1101.6642281338204</v>
      </c>
      <c r="BA235" s="42">
        <f>((LN(S235))-4.29+(1.35*(LN(AQ235))))/0.0056</f>
        <v>1200.348134412739</v>
      </c>
      <c r="BB235" s="42">
        <f>(4338.8/((4.322*AR235)+6.456-LOG(S235)))-273</f>
        <v>1115.917900366205</v>
      </c>
      <c r="BC235" s="42">
        <f>((LN(S235))-3.313+(1.35*(LN(AQ235))))/0.0065</f>
        <v>1184.453777340206</v>
      </c>
      <c r="BD235" s="42">
        <f>(12288/(18.99-(1.069*(LN(AQ235)))-(LN(S235))))-273</f>
        <v>1141.3559178865119</v>
      </c>
      <c r="BE235" s="42">
        <f>(11113/(14.297+(0.964*AN235)-(LN(S235))))-273</f>
        <v>1123.7851439444785</v>
      </c>
      <c r="BF235" s="42">
        <f>(11113/(14.297+(0.964*AO235)-(LN(S235))))-273</f>
        <v>1123.7851439444785</v>
      </c>
      <c r="BG235" s="42">
        <f>(5790/(0.96-(1.28*J235)+(12.39*AS235)+(0.83*AT235)+(2.06*J235*AS235)-LOG(S235)))-273</f>
        <v>1110.7894975103743</v>
      </c>
      <c r="BI235" s="42">
        <f t="shared" si="31"/>
        <v>126.14551916522714</v>
      </c>
      <c r="BJ235" s="42">
        <f t="shared" si="31"/>
        <v>126.14551916522714</v>
      </c>
      <c r="BK235" s="42">
        <f t="shared" si="31"/>
        <v>98.335771866179584</v>
      </c>
      <c r="BL235" s="42">
        <f t="shared" si="31"/>
        <v>98.335771866179584</v>
      </c>
      <c r="BM235" s="42">
        <f t="shared" si="31"/>
        <v>-0.34813441273900025</v>
      </c>
      <c r="BN235" s="42">
        <f t="shared" si="31"/>
        <v>84.082099633794996</v>
      </c>
      <c r="BO235" s="42">
        <f t="shared" si="40"/>
        <v>15.546222659794012</v>
      </c>
      <c r="BP235" s="42">
        <f t="shared" si="40"/>
        <v>58.644082113488139</v>
      </c>
      <c r="BQ235" s="42">
        <f t="shared" si="40"/>
        <v>76.214856055521523</v>
      </c>
      <c r="BR235" s="42">
        <f t="shared" si="40"/>
        <v>76.214856055521523</v>
      </c>
      <c r="BS235" s="42">
        <f t="shared" si="40"/>
        <v>89.210502489625696</v>
      </c>
      <c r="BU235" s="42">
        <f t="shared" si="37"/>
        <v>36.935016675601446</v>
      </c>
      <c r="CC235" s="119"/>
      <c r="CD235" s="118">
        <f t="shared" si="38"/>
        <v>0</v>
      </c>
    </row>
    <row r="236" spans="1:82" s="1" customFormat="1">
      <c r="A236" s="38" t="s">
        <v>410</v>
      </c>
      <c r="B236" s="38" t="s">
        <v>429</v>
      </c>
      <c r="C236" s="38" t="s">
        <v>412</v>
      </c>
      <c r="D236" s="38">
        <v>4.75</v>
      </c>
      <c r="E236" s="38">
        <v>1385</v>
      </c>
      <c r="F236" s="38"/>
      <c r="G236" s="38">
        <f t="shared" si="32"/>
        <v>1658</v>
      </c>
      <c r="H236" s="75">
        <f t="shared" si="33"/>
        <v>6.0313630880579007E-4</v>
      </c>
      <c r="I236" s="75">
        <f t="shared" si="34"/>
        <v>0</v>
      </c>
      <c r="J236" s="38">
        <v>0.8</v>
      </c>
      <c r="K236" s="38"/>
      <c r="L236" s="40">
        <v>0.52718230318448733</v>
      </c>
      <c r="M236" s="77"/>
      <c r="N236" s="40">
        <v>0.17904486072474099</v>
      </c>
      <c r="O236" s="13"/>
      <c r="P236" s="91" t="s">
        <v>430</v>
      </c>
      <c r="Q236" s="91" t="s">
        <v>431</v>
      </c>
      <c r="R236" s="13">
        <v>0</v>
      </c>
      <c r="S236" s="78">
        <v>12800</v>
      </c>
      <c r="T236" s="78"/>
      <c r="U236" s="13">
        <f t="shared" si="35"/>
        <v>4.1072099696478688</v>
      </c>
      <c r="V236" s="40">
        <v>4.2999999999999997E-2</v>
      </c>
      <c r="X236" s="91">
        <v>76.099999999999994</v>
      </c>
      <c r="Y236" s="91">
        <v>0.1</v>
      </c>
      <c r="Z236" s="91">
        <v>13</v>
      </c>
      <c r="AA236" s="91">
        <v>0.1</v>
      </c>
      <c r="AB236" s="91"/>
      <c r="AC236" s="91">
        <v>0.7</v>
      </c>
      <c r="AD236" s="91"/>
      <c r="AE236" s="91">
        <v>0.5</v>
      </c>
      <c r="AF236" s="91">
        <v>3.7</v>
      </c>
      <c r="AG236" s="91">
        <v>4.8</v>
      </c>
      <c r="AH236" s="91"/>
      <c r="AI236" s="13">
        <v>6</v>
      </c>
      <c r="AJ236" s="13">
        <f t="shared" si="39"/>
        <v>104.99999999999999</v>
      </c>
      <c r="AL236" s="13">
        <v>1.0663016647526713</v>
      </c>
      <c r="AM236" s="40">
        <v>3.4503896478943724E-2</v>
      </c>
      <c r="AN236" s="13">
        <v>1.3070845038755301</v>
      </c>
      <c r="AO236" s="14">
        <v>1.3070845038755292</v>
      </c>
      <c r="AP236" s="14"/>
      <c r="AQ236" s="13">
        <v>12.512167245177945</v>
      </c>
      <c r="AR236" s="40">
        <v>-7.1955707014951659E-3</v>
      </c>
      <c r="AS236" s="40">
        <v>0.52718230318448733</v>
      </c>
      <c r="AT236" s="40">
        <v>0.17904486072474099</v>
      </c>
      <c r="AW236" s="42">
        <f>(12900/((LN(497700/S236))+(0.85*(AN236-1))+3.8))-273</f>
        <v>1397.6438040622866</v>
      </c>
      <c r="AX236" s="42">
        <f>(12900/((LN(497700/S236))+(0.85*(AO236-1))+3.8))-273</f>
        <v>1397.6438040622868</v>
      </c>
      <c r="AY236" s="42">
        <f>(10108/((LN(497700/S236))+(1.16*(AN236-1))+1.48))-273</f>
        <v>1565.8980029752895</v>
      </c>
      <c r="AZ236" s="42">
        <f>(10108/((LN(497700/S236))+(1.16*(AO236-1))+1.48))-273</f>
        <v>1565.8980029752895</v>
      </c>
      <c r="BA236" s="42">
        <f>((LN(S236))-4.29+(1.35*(LN(AQ236))))/0.0056</f>
        <v>1531.8299184066007</v>
      </c>
      <c r="BB236" s="42">
        <f>(4338.8/((4.322*AR236)+6.456-LOG(S236)))-273</f>
        <v>1599.0357560569653</v>
      </c>
      <c r="BC236" s="42">
        <f>((LN(S236))-3.313+(1.35*(LN(AQ236))))/0.0065</f>
        <v>1470.0380835503022</v>
      </c>
      <c r="BD236" s="42">
        <f>(12288/(18.99-(1.069*(LN(AQ236)))-(LN(S236))))-273</f>
        <v>1525.6591928563546</v>
      </c>
      <c r="BE236" s="42">
        <f>(11113/(14.297+(0.964*AN236)-(LN(S236))))-273</f>
        <v>1548.8543468104685</v>
      </c>
      <c r="BF236" s="42">
        <f>(11113/(14.297+(0.964*AO236)-(LN(S236))))-273</f>
        <v>1548.8543468104685</v>
      </c>
      <c r="BG236" s="42">
        <f>(5790/(0.96-(1.28*J236)+(12.39*AS236)+(0.83*AT236)+(2.06*J236*AS236)-LOG(S236)))-273</f>
        <v>1441.0408833464433</v>
      </c>
      <c r="BI236" s="42">
        <f t="shared" si="31"/>
        <v>-12.643804062286563</v>
      </c>
      <c r="BJ236" s="42">
        <f t="shared" si="31"/>
        <v>-12.64380406228679</v>
      </c>
      <c r="BK236" s="42">
        <f t="shared" si="31"/>
        <v>-180.8980029752895</v>
      </c>
      <c r="BL236" s="42">
        <f t="shared" si="31"/>
        <v>-180.8980029752895</v>
      </c>
      <c r="BM236" s="42">
        <f t="shared" si="31"/>
        <v>-146.82991840660065</v>
      </c>
      <c r="BN236" s="42">
        <f t="shared" si="31"/>
        <v>-214.03575605696528</v>
      </c>
      <c r="BO236" s="42">
        <f t="shared" si="40"/>
        <v>-85.03808355030219</v>
      </c>
      <c r="BP236" s="42">
        <f t="shared" si="40"/>
        <v>-140.65919285635459</v>
      </c>
      <c r="BQ236" s="42">
        <f t="shared" si="40"/>
        <v>-163.85434681046854</v>
      </c>
      <c r="BR236" s="42">
        <f t="shared" si="40"/>
        <v>-163.85434681046854</v>
      </c>
      <c r="BS236" s="42">
        <f t="shared" si="40"/>
        <v>-56.040883346443252</v>
      </c>
      <c r="BU236" s="42">
        <f t="shared" si="37"/>
        <v>43.397079284156462</v>
      </c>
      <c r="CC236" s="119"/>
      <c r="CD236" s="118">
        <f t="shared" si="38"/>
        <v>0</v>
      </c>
    </row>
    <row r="237" spans="1:82" s="1" customFormat="1">
      <c r="A237" s="38" t="s">
        <v>410</v>
      </c>
      <c r="B237" s="38" t="s">
        <v>432</v>
      </c>
      <c r="C237" s="38" t="s">
        <v>412</v>
      </c>
      <c r="D237" s="38">
        <v>6.67</v>
      </c>
      <c r="E237" s="38">
        <v>1200</v>
      </c>
      <c r="F237" s="38"/>
      <c r="G237" s="38">
        <f t="shared" si="32"/>
        <v>1473</v>
      </c>
      <c r="H237" s="75">
        <f t="shared" si="33"/>
        <v>6.7888662593346908E-4</v>
      </c>
      <c r="I237" s="75">
        <f t="shared" si="34"/>
        <v>0</v>
      </c>
      <c r="J237" s="38">
        <v>0.8</v>
      </c>
      <c r="K237" s="38"/>
      <c r="L237" s="40">
        <v>0.52718230318448733</v>
      </c>
      <c r="M237" s="77"/>
      <c r="N237" s="40">
        <v>3.5073991762623102E-2</v>
      </c>
      <c r="O237" s="13"/>
      <c r="P237" s="91" t="s">
        <v>416</v>
      </c>
      <c r="Q237" s="91" t="s">
        <v>417</v>
      </c>
      <c r="R237" s="13">
        <v>0</v>
      </c>
      <c r="S237" s="78">
        <v>2980</v>
      </c>
      <c r="T237" s="78"/>
      <c r="U237" s="13">
        <f t="shared" si="35"/>
        <v>3.4742162640762553</v>
      </c>
      <c r="V237" s="40">
        <v>4.2999999999999997E-2</v>
      </c>
      <c r="X237" s="91">
        <v>76.099999999999994</v>
      </c>
      <c r="Y237" s="91">
        <v>0.1</v>
      </c>
      <c r="Z237" s="91">
        <v>13</v>
      </c>
      <c r="AA237" s="91">
        <v>0.1</v>
      </c>
      <c r="AB237" s="91"/>
      <c r="AC237" s="91">
        <v>0.7</v>
      </c>
      <c r="AD237" s="91"/>
      <c r="AE237" s="91">
        <v>0.5</v>
      </c>
      <c r="AF237" s="91">
        <v>3.7</v>
      </c>
      <c r="AG237" s="91">
        <v>4.8</v>
      </c>
      <c r="AH237" s="91"/>
      <c r="AI237" s="13">
        <v>1</v>
      </c>
      <c r="AJ237" s="13">
        <f t="shared" si="39"/>
        <v>99.999999999999986</v>
      </c>
      <c r="AL237" s="13">
        <v>1.0663016647526715</v>
      </c>
      <c r="AM237" s="40">
        <v>3.4503896478943724E-2</v>
      </c>
      <c r="AN237" s="13">
        <v>1.3070845038755301</v>
      </c>
      <c r="AO237" s="14">
        <v>1.3070845038755297</v>
      </c>
      <c r="AP237" s="14"/>
      <c r="AQ237" s="13">
        <v>12.512167245177945</v>
      </c>
      <c r="AR237" s="40">
        <v>-7.1955707014951381E-3</v>
      </c>
      <c r="AS237" s="40">
        <v>0.52718230318448733</v>
      </c>
      <c r="AT237" s="40">
        <v>3.5073991762623102E-2</v>
      </c>
      <c r="AW237" s="42">
        <f>(12900/((LN(497700/S237))+(0.85*(AN237-1))+3.8))-273</f>
        <v>1132.3671495350775</v>
      </c>
      <c r="AX237" s="42">
        <f>(12900/((LN(497700/S237))+(0.85*(AO237-1))+3.8))-273</f>
        <v>1132.3671495350775</v>
      </c>
      <c r="AY237" s="42">
        <f>(10108/((LN(497700/S237))+(1.16*(AN237-1))+1.48))-273</f>
        <v>1180.4908363058955</v>
      </c>
      <c r="AZ237" s="42">
        <f>(10108/((LN(497700/S237))+(1.16*(AO237-1))+1.48))-273</f>
        <v>1180.4908363058955</v>
      </c>
      <c r="BA237" s="42">
        <f>((LN(S237))-4.29+(1.35*(LN(AQ237))))/0.0056</f>
        <v>1271.5581558336976</v>
      </c>
      <c r="BB237" s="42">
        <f>(4338.8/((4.322*AR237)+6.456-LOG(S237)))-273</f>
        <v>1197.4384797364087</v>
      </c>
      <c r="BC237" s="42">
        <f>((LN(S237))-3.313+(1.35*(LN(AQ237))))/0.0065</f>
        <v>1245.8039496413396</v>
      </c>
      <c r="BD237" s="42">
        <f>(12288/(18.99-(1.069*(LN(AQ237)))-(LN(S237))))-273</f>
        <v>1209.3969947704313</v>
      </c>
      <c r="BE237" s="42">
        <f>(11113/(14.297+(0.964*AN237)-(LN(S237))))-273</f>
        <v>1197.4888224947897</v>
      </c>
      <c r="BF237" s="42">
        <f>(11113/(14.297+(0.964*AO237)-(LN(S237))))-273</f>
        <v>1197.4888224947897</v>
      </c>
      <c r="BG237" s="42">
        <f>(5790/(0.96-(1.28*J237)+(12.39*AS237)+(0.83*AT237)+(2.06*J237*AS237)-LOG(S237)))-273</f>
        <v>1214.8656763266411</v>
      </c>
      <c r="BI237" s="42">
        <f t="shared" si="31"/>
        <v>67.632850464922512</v>
      </c>
      <c r="BJ237" s="42">
        <f t="shared" si="31"/>
        <v>67.632850464922512</v>
      </c>
      <c r="BK237" s="42">
        <f t="shared" si="31"/>
        <v>19.509163694104473</v>
      </c>
      <c r="BL237" s="42">
        <f t="shared" si="31"/>
        <v>19.509163694104473</v>
      </c>
      <c r="BM237" s="42">
        <f t="shared" si="31"/>
        <v>-71.558155833697583</v>
      </c>
      <c r="BN237" s="42">
        <f t="shared" si="31"/>
        <v>2.5615202635913192</v>
      </c>
      <c r="BO237" s="42">
        <f t="shared" si="40"/>
        <v>-45.803949641339614</v>
      </c>
      <c r="BP237" s="42">
        <f t="shared" si="40"/>
        <v>-9.3969947704313199</v>
      </c>
      <c r="BQ237" s="42">
        <f t="shared" si="40"/>
        <v>2.5111775052102985</v>
      </c>
      <c r="BR237" s="42">
        <f t="shared" si="40"/>
        <v>2.5111775052102985</v>
      </c>
      <c r="BS237" s="42">
        <f t="shared" si="40"/>
        <v>-14.865676326641051</v>
      </c>
      <c r="BU237" s="42">
        <f t="shared" si="37"/>
        <v>82.498526791563563</v>
      </c>
      <c r="CC237" s="119"/>
      <c r="CD237" s="118">
        <f t="shared" si="38"/>
        <v>0</v>
      </c>
    </row>
    <row r="238" spans="1:82" s="1" customFormat="1">
      <c r="A238" s="38" t="s">
        <v>410</v>
      </c>
      <c r="B238" s="38" t="s">
        <v>433</v>
      </c>
      <c r="C238" s="38" t="s">
        <v>412</v>
      </c>
      <c r="D238" s="38">
        <v>6.08</v>
      </c>
      <c r="E238" s="38">
        <v>1200</v>
      </c>
      <c r="F238" s="38"/>
      <c r="G238" s="38">
        <f t="shared" si="32"/>
        <v>1473</v>
      </c>
      <c r="H238" s="75">
        <f t="shared" si="33"/>
        <v>6.7888662593346908E-4</v>
      </c>
      <c r="I238" s="75">
        <f t="shared" si="34"/>
        <v>0</v>
      </c>
      <c r="J238" s="38">
        <v>0.8</v>
      </c>
      <c r="K238" s="38"/>
      <c r="L238" s="40">
        <v>0.52718230318448722</v>
      </c>
      <c r="M238" s="77"/>
      <c r="N238" s="40">
        <v>7.7152328862926001E-2</v>
      </c>
      <c r="O238" s="13"/>
      <c r="P238" s="91" t="s">
        <v>416</v>
      </c>
      <c r="Q238" s="91" t="s">
        <v>417</v>
      </c>
      <c r="R238" s="13">
        <v>0</v>
      </c>
      <c r="S238" s="78">
        <v>4200</v>
      </c>
      <c r="T238" s="78"/>
      <c r="U238" s="13">
        <f t="shared" si="35"/>
        <v>3.6232492903979003</v>
      </c>
      <c r="V238" s="40">
        <v>4.2999999999999997E-2</v>
      </c>
      <c r="X238" s="91">
        <v>76.099999999999994</v>
      </c>
      <c r="Y238" s="91">
        <v>0.1</v>
      </c>
      <c r="Z238" s="91">
        <v>13</v>
      </c>
      <c r="AA238" s="91">
        <v>0.1</v>
      </c>
      <c r="AB238" s="91"/>
      <c r="AC238" s="91">
        <v>0.7</v>
      </c>
      <c r="AD238" s="91"/>
      <c r="AE238" s="91">
        <v>0.5</v>
      </c>
      <c r="AF238" s="91">
        <v>3.7</v>
      </c>
      <c r="AG238" s="91">
        <v>4.8</v>
      </c>
      <c r="AH238" s="91"/>
      <c r="AI238" s="13">
        <v>2.2999999999999998</v>
      </c>
      <c r="AJ238" s="13">
        <f t="shared" si="39"/>
        <v>101.29999999999998</v>
      </c>
      <c r="AL238" s="13">
        <v>1.0663016647526713</v>
      </c>
      <c r="AM238" s="40">
        <v>3.4503896478944182E-2</v>
      </c>
      <c r="AN238" s="13">
        <v>1.3070845038755301</v>
      </c>
      <c r="AO238" s="14">
        <v>1.3070845038755294</v>
      </c>
      <c r="AP238" s="14"/>
      <c r="AQ238" s="13">
        <v>12.512167245177944</v>
      </c>
      <c r="AR238" s="40">
        <v>-7.1955707014951381E-3</v>
      </c>
      <c r="AS238" s="40">
        <v>0.52718230318448722</v>
      </c>
      <c r="AT238" s="40">
        <v>7.7152328862926001E-2</v>
      </c>
      <c r="AW238" s="42">
        <f>(12900/((LN(497700/S238))+(0.85*(AN238-1))+3.8))-273</f>
        <v>1186.9473975577671</v>
      </c>
      <c r="AX238" s="42">
        <f>(12900/((LN(497700/S238))+(0.85*(AO238-1))+3.8))-273</f>
        <v>1186.9473975577673</v>
      </c>
      <c r="AY238" s="42">
        <f>(10108/((LN(497700/S238))+(1.16*(AN238-1))+1.48))-273</f>
        <v>1255.9365802652826</v>
      </c>
      <c r="AZ238" s="42">
        <f>(10108/((LN(497700/S238))+(1.16*(AO238-1))+1.48))-273</f>
        <v>1255.9365802652826</v>
      </c>
      <c r="BA238" s="42">
        <f>((LN(S238))-4.29+(1.35*(LN(AQ238))))/0.0056</f>
        <v>1332.8369459715564</v>
      </c>
      <c r="BB238" s="42">
        <f>(4338.8/((4.322*AR238)+6.456-LOG(S238)))-273</f>
        <v>1275.6580228626217</v>
      </c>
      <c r="BC238" s="42">
        <f>((LN(S238))-3.313+(1.35*(LN(AQ238))))/0.0065</f>
        <v>1298.5979842216486</v>
      </c>
      <c r="BD238" s="42">
        <f>(12288/(18.99-(1.069*(LN(AQ238)))-(LN(S238))))-273</f>
        <v>1273.4158378217244</v>
      </c>
      <c r="BE238" s="42">
        <f>(11113/(14.297+(0.964*AN238)-(LN(S238))))-273</f>
        <v>1267.4363521967202</v>
      </c>
      <c r="BF238" s="42">
        <f>(11113/(14.297+(0.964*AO238)-(LN(S238))))-273</f>
        <v>1267.4363521967202</v>
      </c>
      <c r="BG238" s="42">
        <f>(5790/(0.96-(1.28*J238)+(12.39*AS238)+(0.83*AT238)+(2.06*J238*AS238)-LOG(S238)))-273</f>
        <v>1259.8115731472035</v>
      </c>
      <c r="BI238" s="42">
        <f t="shared" si="31"/>
        <v>13.05260244223291</v>
      </c>
      <c r="BJ238" s="42">
        <f t="shared" si="31"/>
        <v>13.052602442232683</v>
      </c>
      <c r="BK238" s="42">
        <f t="shared" si="31"/>
        <v>-55.936580265282601</v>
      </c>
      <c r="BL238" s="42">
        <f t="shared" si="31"/>
        <v>-55.936580265282601</v>
      </c>
      <c r="BM238" s="42">
        <f t="shared" si="31"/>
        <v>-132.83694597155636</v>
      </c>
      <c r="BN238" s="42">
        <f t="shared" si="31"/>
        <v>-75.658022862621692</v>
      </c>
      <c r="BO238" s="42">
        <f t="shared" si="40"/>
        <v>-98.59798422164863</v>
      </c>
      <c r="BP238" s="42">
        <f t="shared" si="40"/>
        <v>-73.415837821724381</v>
      </c>
      <c r="BQ238" s="42">
        <f t="shared" si="40"/>
        <v>-67.436352196720236</v>
      </c>
      <c r="BR238" s="42">
        <f t="shared" si="40"/>
        <v>-67.436352196720236</v>
      </c>
      <c r="BS238" s="42">
        <f t="shared" si="40"/>
        <v>-59.811573147203489</v>
      </c>
      <c r="BU238" s="42">
        <f t="shared" si="37"/>
        <v>72.864175589436172</v>
      </c>
      <c r="CC238" s="119"/>
      <c r="CD238" s="118">
        <f t="shared" si="38"/>
        <v>0</v>
      </c>
    </row>
    <row r="239" spans="1:82" s="1" customFormat="1">
      <c r="A239" s="38" t="s">
        <v>410</v>
      </c>
      <c r="B239" s="38" t="s">
        <v>434</v>
      </c>
      <c r="C239" s="38" t="s">
        <v>412</v>
      </c>
      <c r="D239" s="38">
        <v>6.42</v>
      </c>
      <c r="E239" s="38">
        <v>1200</v>
      </c>
      <c r="F239" s="38"/>
      <c r="G239" s="38">
        <f t="shared" si="32"/>
        <v>1473</v>
      </c>
      <c r="H239" s="75">
        <f t="shared" si="33"/>
        <v>6.7888662593346908E-4</v>
      </c>
      <c r="I239" s="75">
        <f t="shared" si="34"/>
        <v>0</v>
      </c>
      <c r="J239" s="38">
        <v>0.8</v>
      </c>
      <c r="K239" s="38"/>
      <c r="L239" s="40">
        <v>0.52718230318448711</v>
      </c>
      <c r="M239" s="77"/>
      <c r="N239" s="40">
        <v>0.13244550881091899</v>
      </c>
      <c r="O239" s="13"/>
      <c r="P239" s="91" t="s">
        <v>416</v>
      </c>
      <c r="Q239" s="91" t="s">
        <v>417</v>
      </c>
      <c r="R239" s="13">
        <v>0</v>
      </c>
      <c r="S239" s="78">
        <v>4700</v>
      </c>
      <c r="T239" s="78"/>
      <c r="U239" s="13">
        <f t="shared" si="35"/>
        <v>3.6720978579357175</v>
      </c>
      <c r="V239" s="40">
        <v>4.2999999999999997E-2</v>
      </c>
      <c r="X239" s="91">
        <v>76.099999999999994</v>
      </c>
      <c r="Y239" s="91">
        <v>0.1</v>
      </c>
      <c r="Z239" s="91">
        <v>13</v>
      </c>
      <c r="AA239" s="91">
        <v>0.1</v>
      </c>
      <c r="AB239" s="91"/>
      <c r="AC239" s="91">
        <v>0.7</v>
      </c>
      <c r="AD239" s="91"/>
      <c r="AE239" s="91">
        <v>0.5</v>
      </c>
      <c r="AF239" s="91">
        <v>3.7</v>
      </c>
      <c r="AG239" s="91">
        <v>4.8</v>
      </c>
      <c r="AH239" s="91"/>
      <c r="AI239" s="13">
        <v>4.2</v>
      </c>
      <c r="AJ239" s="13">
        <f t="shared" si="39"/>
        <v>103.19999999999999</v>
      </c>
      <c r="AL239" s="13">
        <v>1.0663016647526711</v>
      </c>
      <c r="AM239" s="40">
        <v>3.4503896478943724E-2</v>
      </c>
      <c r="AN239" s="13">
        <v>1.3070845038755301</v>
      </c>
      <c r="AO239" s="14">
        <v>1.3070845038755301</v>
      </c>
      <c r="AP239" s="14"/>
      <c r="AQ239" s="13">
        <v>12.512167245177944</v>
      </c>
      <c r="AR239" s="40">
        <v>-7.1955707014951104E-3</v>
      </c>
      <c r="AS239" s="40">
        <v>0.52718230318448711</v>
      </c>
      <c r="AT239" s="40">
        <v>0.13244550881091899</v>
      </c>
      <c r="AW239" s="42">
        <f>(12900/((LN(497700/S239))+(0.85*(AN239-1))+3.8))-273</f>
        <v>1205.7715796278712</v>
      </c>
      <c r="AX239" s="42">
        <f>(12900/((LN(497700/S239))+(0.85*(AO239-1))+3.8))-273</f>
        <v>1205.7715796278712</v>
      </c>
      <c r="AY239" s="42">
        <f>(10108/((LN(497700/S239))+(1.16*(AN239-1))+1.48))-273</f>
        <v>1282.399249266387</v>
      </c>
      <c r="AZ239" s="42">
        <f>(10108/((LN(497700/S239))+(1.16*(AO239-1))+1.48))-273</f>
        <v>1282.399249266387</v>
      </c>
      <c r="BA239" s="42">
        <f>((LN(S239))-4.29+(1.35*(LN(AQ239))))/0.0056</f>
        <v>1352.9223001548939</v>
      </c>
      <c r="BB239" s="42">
        <f>(4338.8/((4.322*AR239)+6.456-LOG(S239)))-273</f>
        <v>1303.1390046726415</v>
      </c>
      <c r="BC239" s="42">
        <f>((LN(S239))-3.313+(1.35*(LN(AQ239))))/0.0065</f>
        <v>1315.9022893642164</v>
      </c>
      <c r="BD239" s="42">
        <f>(12288/(18.99-(1.069*(LN(AQ239)))-(LN(S239))))-273</f>
        <v>1295.619790738521</v>
      </c>
      <c r="BE239" s="42">
        <f>(11113/(14.297+(0.964*AN239)-(LN(S239))))-273</f>
        <v>1291.8340160902951</v>
      </c>
      <c r="BF239" s="42">
        <f>(11113/(14.297+(0.964*AO239)-(LN(S239))))-273</f>
        <v>1291.8340160902951</v>
      </c>
      <c r="BG239" s="42">
        <f>(5790/(0.96-(1.28*J239)+(12.39*AS239)+(0.83*AT239)+(2.06*J239*AS239)-LOG(S239)))-273</f>
        <v>1261.0117075926864</v>
      </c>
      <c r="BI239" s="42">
        <f t="shared" ref="BI239:BS270" si="41">$E239-AW239</f>
        <v>-5.7715796278712332</v>
      </c>
      <c r="BJ239" s="42">
        <f t="shared" si="41"/>
        <v>-5.7715796278712332</v>
      </c>
      <c r="BK239" s="42">
        <f t="shared" si="41"/>
        <v>-82.39924926638696</v>
      </c>
      <c r="BL239" s="42">
        <f t="shared" si="41"/>
        <v>-82.39924926638696</v>
      </c>
      <c r="BM239" s="42">
        <f t="shared" si="41"/>
        <v>-152.92230015489395</v>
      </c>
      <c r="BN239" s="42">
        <f t="shared" si="41"/>
        <v>-103.13900467264148</v>
      </c>
      <c r="BO239" s="42">
        <f t="shared" si="40"/>
        <v>-115.90228936421636</v>
      </c>
      <c r="BP239" s="42">
        <f t="shared" si="40"/>
        <v>-95.619790738521033</v>
      </c>
      <c r="BQ239" s="42">
        <f t="shared" si="40"/>
        <v>-91.834016090295108</v>
      </c>
      <c r="BR239" s="42">
        <f t="shared" si="40"/>
        <v>-91.834016090295108</v>
      </c>
      <c r="BS239" s="42">
        <f t="shared" si="40"/>
        <v>-61.011707592686435</v>
      </c>
      <c r="BU239" s="42">
        <f t="shared" si="37"/>
        <v>55.240127964815201</v>
      </c>
      <c r="CC239" s="119"/>
      <c r="CD239" s="118">
        <f t="shared" si="38"/>
        <v>0</v>
      </c>
    </row>
    <row r="240" spans="1:82" s="1" customFormat="1">
      <c r="A240" s="38" t="s">
        <v>410</v>
      </c>
      <c r="B240" s="38" t="s">
        <v>435</v>
      </c>
      <c r="C240" s="38" t="s">
        <v>412</v>
      </c>
      <c r="D240" s="13">
        <v>8.5</v>
      </c>
      <c r="E240" s="38">
        <v>1200</v>
      </c>
      <c r="F240" s="38"/>
      <c r="G240" s="38">
        <f t="shared" si="32"/>
        <v>1473</v>
      </c>
      <c r="H240" s="75">
        <f t="shared" si="33"/>
        <v>6.7888662593346908E-4</v>
      </c>
      <c r="I240" s="75">
        <f t="shared" si="34"/>
        <v>0</v>
      </c>
      <c r="J240" s="38">
        <v>0.8</v>
      </c>
      <c r="K240" s="38"/>
      <c r="L240" s="40">
        <v>0.52718230318448711</v>
      </c>
      <c r="M240" s="77"/>
      <c r="N240" s="40">
        <v>0.186329040902113</v>
      </c>
      <c r="O240" s="13"/>
      <c r="P240" s="91" t="s">
        <v>416</v>
      </c>
      <c r="Q240" s="91" t="s">
        <v>417</v>
      </c>
      <c r="R240" s="13">
        <v>0</v>
      </c>
      <c r="S240" s="78">
        <v>3850</v>
      </c>
      <c r="T240" s="78"/>
      <c r="U240" s="13">
        <f t="shared" si="35"/>
        <v>3.5854607295085006</v>
      </c>
      <c r="V240" s="40">
        <v>4.2999999999999997E-2</v>
      </c>
      <c r="X240" s="91">
        <v>76.099999999999994</v>
      </c>
      <c r="Y240" s="91">
        <v>0.1</v>
      </c>
      <c r="Z240" s="91">
        <v>13</v>
      </c>
      <c r="AA240" s="91">
        <v>0.1</v>
      </c>
      <c r="AB240" s="91"/>
      <c r="AC240" s="91">
        <v>0.7</v>
      </c>
      <c r="AD240" s="91"/>
      <c r="AE240" s="91">
        <v>0.5</v>
      </c>
      <c r="AF240" s="91">
        <v>3.7</v>
      </c>
      <c r="AG240" s="91">
        <v>4.8</v>
      </c>
      <c r="AH240" s="91"/>
      <c r="AI240" s="13">
        <v>6.3</v>
      </c>
      <c r="AJ240" s="13">
        <f t="shared" si="39"/>
        <v>105.29999999999998</v>
      </c>
      <c r="AL240" s="13">
        <v>1.0663016647526713</v>
      </c>
      <c r="AM240" s="40">
        <v>3.4503896478944182E-2</v>
      </c>
      <c r="AN240" s="13">
        <v>1.3070845038755301</v>
      </c>
      <c r="AO240" s="14">
        <v>1.3070845038755294</v>
      </c>
      <c r="AP240" s="14"/>
      <c r="AQ240" s="13">
        <v>12.512167245177945</v>
      </c>
      <c r="AR240" s="40">
        <v>-7.1955707014951381E-3</v>
      </c>
      <c r="AS240" s="40">
        <v>0.52718230318448711</v>
      </c>
      <c r="AT240" s="40">
        <v>0.186329040902113</v>
      </c>
      <c r="AW240" s="42">
        <f>(12900/((LN(497700/S240))+(0.85*(AN240-1))+3.8))-273</f>
        <v>1172.7108403677239</v>
      </c>
      <c r="AX240" s="42">
        <f>(12900/((LN(497700/S240))+(0.85*(AO240-1))+3.8))-273</f>
        <v>1172.7108403677244</v>
      </c>
      <c r="AY240" s="42">
        <f>(10108/((LN(497700/S240))+(1.16*(AN240-1))+1.48))-273</f>
        <v>1236.0751216715937</v>
      </c>
      <c r="AZ240" s="42">
        <f>(10108/((LN(497700/S240))+(1.16*(AO240-1))+1.48))-273</f>
        <v>1236.0751216715937</v>
      </c>
      <c r="BA240" s="42">
        <f>((LN(S240))-4.29+(1.35*(LN(AQ240))))/0.0056</f>
        <v>1317.2992000805511</v>
      </c>
      <c r="BB240" s="42">
        <f>(4338.8/((4.322*AR240)+6.456-LOG(S240)))-273</f>
        <v>1255.0477765792298</v>
      </c>
      <c r="BC240" s="42">
        <f>((LN(S240))-3.313+(1.35*(LN(AQ240))))/0.0065</f>
        <v>1285.2116185309364</v>
      </c>
      <c r="BD240" s="42">
        <f>(12288/(18.99-(1.069*(LN(AQ240)))-(LN(S240))))-273</f>
        <v>1256.6657277908321</v>
      </c>
      <c r="BE240" s="42">
        <f>(11113/(14.297+(0.964*AN240)-(LN(S240))))-273</f>
        <v>1249.0783467758301</v>
      </c>
      <c r="BF240" s="42">
        <f>(11113/(14.297+(0.964*AO240)-(LN(S240))))-273</f>
        <v>1249.0783467758301</v>
      </c>
      <c r="BG240" s="42">
        <f>(5790/(0.96-(1.28*J240)+(12.39*AS240)+(0.83*AT240)+(2.06*J240*AS240)-LOG(S240)))-273</f>
        <v>1209.4192957745679</v>
      </c>
      <c r="BI240" s="42">
        <f t="shared" si="41"/>
        <v>27.289159632276096</v>
      </c>
      <c r="BJ240" s="42">
        <f t="shared" si="41"/>
        <v>27.289159632275641</v>
      </c>
      <c r="BK240" s="42">
        <f t="shared" si="41"/>
        <v>-36.075121671593706</v>
      </c>
      <c r="BL240" s="42">
        <f t="shared" si="41"/>
        <v>-36.075121671593706</v>
      </c>
      <c r="BM240" s="42">
        <f t="shared" si="41"/>
        <v>-117.29920008055115</v>
      </c>
      <c r="BN240" s="42">
        <f t="shared" si="41"/>
        <v>-55.047776579229776</v>
      </c>
      <c r="BO240" s="42">
        <f t="shared" si="40"/>
        <v>-85.211618530936448</v>
      </c>
      <c r="BP240" s="42">
        <f t="shared" si="40"/>
        <v>-56.665727790832079</v>
      </c>
      <c r="BQ240" s="42">
        <f t="shared" si="40"/>
        <v>-49.078346775830141</v>
      </c>
      <c r="BR240" s="42">
        <f t="shared" si="40"/>
        <v>-49.078346775830141</v>
      </c>
      <c r="BS240" s="42">
        <f t="shared" si="40"/>
        <v>-9.4192957745678996</v>
      </c>
      <c r="BU240" s="42">
        <f t="shared" si="37"/>
        <v>36.708455406843541</v>
      </c>
      <c r="CC240" s="119"/>
      <c r="CD240" s="118">
        <f t="shared" si="38"/>
        <v>0</v>
      </c>
    </row>
    <row r="241" spans="1:82" s="1" customFormat="1">
      <c r="A241" s="38" t="s">
        <v>436</v>
      </c>
      <c r="B241" s="38">
        <v>1</v>
      </c>
      <c r="C241" s="38" t="s">
        <v>437</v>
      </c>
      <c r="D241" s="38">
        <v>44</v>
      </c>
      <c r="E241" s="38">
        <v>930</v>
      </c>
      <c r="F241" s="38"/>
      <c r="G241" s="38">
        <f t="shared" si="32"/>
        <v>1203</v>
      </c>
      <c r="H241" s="75">
        <f t="shared" si="33"/>
        <v>8.3125519534497092E-4</v>
      </c>
      <c r="I241" s="75">
        <f t="shared" si="34"/>
        <v>0</v>
      </c>
      <c r="J241" s="38">
        <v>0.6</v>
      </c>
      <c r="K241" s="38"/>
      <c r="L241" s="40">
        <v>0.56100906536572481</v>
      </c>
      <c r="M241" s="40">
        <v>5.7671856643201486E-3</v>
      </c>
      <c r="N241" s="40">
        <v>0.32101919571656951</v>
      </c>
      <c r="O241" s="13"/>
      <c r="P241" s="91" t="s">
        <v>438</v>
      </c>
      <c r="Q241" s="91">
        <v>0.8</v>
      </c>
      <c r="R241" s="13">
        <v>0</v>
      </c>
      <c r="S241" s="78">
        <v>1442</v>
      </c>
      <c r="T241" s="78">
        <v>117</v>
      </c>
      <c r="U241" s="13">
        <f t="shared" si="35"/>
        <v>3.1589652603834102</v>
      </c>
      <c r="V241" s="40">
        <f t="shared" si="36"/>
        <v>3.5213592233009711E-2</v>
      </c>
      <c r="X241" s="13">
        <v>54.2</v>
      </c>
      <c r="Y241" s="13">
        <v>0.5</v>
      </c>
      <c r="Z241" s="13">
        <v>16.899999999999999</v>
      </c>
      <c r="AA241" s="13">
        <v>2</v>
      </c>
      <c r="AB241" s="13"/>
      <c r="AC241" s="13">
        <v>4.0999999999999996</v>
      </c>
      <c r="AD241" s="13"/>
      <c r="AE241" s="13">
        <v>7.6</v>
      </c>
      <c r="AF241" s="13">
        <v>2.2999999999999998</v>
      </c>
      <c r="AG241" s="13">
        <v>0.8</v>
      </c>
      <c r="AH241" s="13"/>
      <c r="AI241" s="13">
        <v>11.599999999999994</v>
      </c>
      <c r="AJ241" s="13">
        <f t="shared" si="39"/>
        <v>99.999999999999972</v>
      </c>
      <c r="AL241" s="13">
        <v>0.91508751318854564</v>
      </c>
      <c r="AM241" s="40">
        <v>0.19691437859041361</v>
      </c>
      <c r="AN241" s="13">
        <v>1.90588007633879</v>
      </c>
      <c r="AO241" s="14">
        <v>1.9058800763387873</v>
      </c>
      <c r="AP241" s="14"/>
      <c r="AQ241" s="13">
        <v>4.8617844401868044</v>
      </c>
      <c r="AR241" s="40">
        <v>5.0624244214249971E-2</v>
      </c>
      <c r="AS241" s="40">
        <v>0.56100906536572481</v>
      </c>
      <c r="AT241" s="40">
        <v>0.32101919571656951</v>
      </c>
      <c r="AW241" s="42">
        <f>(12900/((LN(497700/S241))+(0.85*(AN241-1))+3.8))-273</f>
        <v>965.72133280960838</v>
      </c>
      <c r="AX241" s="42">
        <f>(12900/((LN(497700/S241))+(0.85*(AO241-1))+3.8))-273</f>
        <v>965.72133280960861</v>
      </c>
      <c r="AY241" s="42">
        <f>(10108/((LN(497700/S241))+(1.16*(AN241-1))+1.48))-273</f>
        <v>933.95602109046786</v>
      </c>
      <c r="AZ241" s="42">
        <f>(10108/((LN(497700/S241))+(1.16*(AO241-1))+1.48))-273</f>
        <v>933.95602109046854</v>
      </c>
      <c r="BA241" s="42">
        <f>((LN(S241))-4.29+(1.35*(LN(AQ241))))/0.0056</f>
        <v>914.05067783569052</v>
      </c>
      <c r="BB241" s="42">
        <f>(4338.8/((4.322*AR241)+6.456-LOG(S241)))-273</f>
        <v>961.07463941040828</v>
      </c>
      <c r="BC241" s="42">
        <f>((LN(S241))-3.313+(1.35*(LN(AQ241))))/0.0065</f>
        <v>937.79750705844094</v>
      </c>
      <c r="BD241" s="42">
        <f>(12288/(18.99-(1.069*(LN(AQ241)))-(LN(S241))))-273</f>
        <v>952.65115991384414</v>
      </c>
      <c r="BE241" s="42">
        <f>(11113/(14.297+(0.964*AN241)-(LN(S241))))-273</f>
        <v>981.22069645851934</v>
      </c>
      <c r="BF241" s="42">
        <f>(11113/(14.297+(0.964*AO241)-(LN(S241))))-273</f>
        <v>981.2206964585198</v>
      </c>
      <c r="BG241" s="42">
        <f>(5790/(0.96-(1.28*J241)+(12.39*AS241)+(0.83*AT241)+(2.06*J241*AS241)-LOG(S241)))-273</f>
        <v>898.16620438792052</v>
      </c>
      <c r="BI241" s="42">
        <f t="shared" si="41"/>
        <v>-35.721332809608384</v>
      </c>
      <c r="BJ241" s="42">
        <f t="shared" si="41"/>
        <v>-35.721332809608612</v>
      </c>
      <c r="BK241" s="42">
        <f t="shared" si="41"/>
        <v>-3.956021090467857</v>
      </c>
      <c r="BL241" s="42">
        <f t="shared" si="41"/>
        <v>-3.9560210904685391</v>
      </c>
      <c r="BM241" s="42">
        <f t="shared" si="41"/>
        <v>15.949322164309478</v>
      </c>
      <c r="BN241" s="42">
        <f t="shared" si="41"/>
        <v>-31.074639410408281</v>
      </c>
      <c r="BO241" s="42">
        <f t="shared" si="40"/>
        <v>-7.7975070584409423</v>
      </c>
      <c r="BP241" s="42">
        <f t="shared" si="40"/>
        <v>-22.65115991384414</v>
      </c>
      <c r="BQ241" s="42">
        <f t="shared" si="40"/>
        <v>-51.220696458519342</v>
      </c>
      <c r="BR241" s="42">
        <f t="shared" si="40"/>
        <v>-51.220696458519797</v>
      </c>
      <c r="BS241" s="42">
        <f t="shared" si="40"/>
        <v>31.833795612079484</v>
      </c>
      <c r="BU241" s="42">
        <f t="shared" si="37"/>
        <v>-67.555128421688096</v>
      </c>
      <c r="CC241" s="119"/>
      <c r="CD241" s="118">
        <f t="shared" si="38"/>
        <v>4.5474735088646412E-13</v>
      </c>
    </row>
    <row r="242" spans="1:82" s="1" customFormat="1">
      <c r="A242" s="38" t="s">
        <v>436</v>
      </c>
      <c r="B242" s="38">
        <v>2</v>
      </c>
      <c r="C242" s="38" t="s">
        <v>437</v>
      </c>
      <c r="D242" s="38">
        <v>44</v>
      </c>
      <c r="E242" s="38">
        <v>930</v>
      </c>
      <c r="F242" s="38"/>
      <c r="G242" s="38">
        <f t="shared" si="32"/>
        <v>1203</v>
      </c>
      <c r="H242" s="75">
        <f t="shared" si="33"/>
        <v>8.3125519534497092E-4</v>
      </c>
      <c r="I242" s="75">
        <f t="shared" si="34"/>
        <v>0</v>
      </c>
      <c r="J242" s="38">
        <v>0.6</v>
      </c>
      <c r="K242" s="38"/>
      <c r="L242" s="40">
        <v>0.55654088876716978</v>
      </c>
      <c r="M242" s="40">
        <v>6.6351917684725429E-3</v>
      </c>
      <c r="N242" s="40">
        <v>0.31119281526477349</v>
      </c>
      <c r="O242" s="13"/>
      <c r="P242" s="91">
        <v>-11.44</v>
      </c>
      <c r="Q242" s="91">
        <v>0.8</v>
      </c>
      <c r="R242" s="13">
        <v>0</v>
      </c>
      <c r="S242" s="78">
        <v>1339</v>
      </c>
      <c r="T242" s="78">
        <v>119</v>
      </c>
      <c r="U242" s="13">
        <f t="shared" si="35"/>
        <v>3.126780577012009</v>
      </c>
      <c r="V242" s="40">
        <f t="shared" si="36"/>
        <v>3.8570575056011948E-2</v>
      </c>
      <c r="X242" s="13">
        <v>56.2</v>
      </c>
      <c r="Y242" s="13">
        <v>0.6</v>
      </c>
      <c r="Z242" s="13">
        <v>16.8</v>
      </c>
      <c r="AA242" s="13">
        <v>1.6</v>
      </c>
      <c r="AB242" s="13"/>
      <c r="AC242" s="13">
        <v>3.1</v>
      </c>
      <c r="AD242" s="13"/>
      <c r="AE242" s="13">
        <v>5.9</v>
      </c>
      <c r="AF242" s="13">
        <v>3.3</v>
      </c>
      <c r="AG242" s="13">
        <v>1.4</v>
      </c>
      <c r="AH242" s="13"/>
      <c r="AI242" s="13">
        <v>11.099999999999994</v>
      </c>
      <c r="AJ242" s="13">
        <f t="shared" si="39"/>
        <v>100</v>
      </c>
      <c r="AL242" s="13">
        <v>0.95066947760383047</v>
      </c>
      <c r="AM242" s="40">
        <v>0.14365914804816193</v>
      </c>
      <c r="AN242" s="13">
        <v>1.79560554415477</v>
      </c>
      <c r="AO242" s="14">
        <v>1.7956055441547689</v>
      </c>
      <c r="AP242" s="14"/>
      <c r="AQ242" s="13">
        <v>5.5810127548093194</v>
      </c>
      <c r="AR242" s="40">
        <v>5.1373901502286212E-2</v>
      </c>
      <c r="AS242" s="40">
        <v>0.55654088876716978</v>
      </c>
      <c r="AT242" s="40">
        <v>0.31119281526477349</v>
      </c>
      <c r="AW242" s="42">
        <f>(12900/((LN(497700/S242))+(0.85*(AN242-1))+3.8))-273</f>
        <v>968.06014211855904</v>
      </c>
      <c r="AX242" s="42">
        <f>(12900/((LN(497700/S242))+(0.85*(AO242-1))+3.8))-273</f>
        <v>968.06014211855904</v>
      </c>
      <c r="AY242" s="42">
        <f>(10108/((LN(497700/S242))+(1.16*(AN242-1))+1.48))-273</f>
        <v>941.76122115932299</v>
      </c>
      <c r="AZ242" s="42">
        <f>(10108/((LN(497700/S242))+(1.16*(AO242-1))+1.48))-273</f>
        <v>941.76122115932321</v>
      </c>
      <c r="BA242" s="42">
        <f>((LN(S242))-4.29+(1.35*(LN(AQ242))))/0.0056</f>
        <v>934.07646302039143</v>
      </c>
      <c r="BB242" s="42">
        <f>(4338.8/((4.322*AR242)+6.456-LOG(S242)))-273</f>
        <v>948.76442887883309</v>
      </c>
      <c r="BC242" s="42">
        <f>((LN(S242))-3.313+(1.35*(LN(AQ242))))/0.0065</f>
        <v>955.05049121756804</v>
      </c>
      <c r="BD242" s="42">
        <f>(12288/(18.99-(1.069*(LN(AQ242)))-(LN(S242))))-273</f>
        <v>961.68762654656689</v>
      </c>
      <c r="BE242" s="42">
        <f>(11113/(14.297+(0.964*AN242)-(LN(S242))))-273</f>
        <v>985.79482797615151</v>
      </c>
      <c r="BF242" s="42">
        <f>(11113/(14.297+(0.964*AO242)-(LN(S242))))-273</f>
        <v>985.79482797615151</v>
      </c>
      <c r="BG242" s="42">
        <f>(5790/(0.96-(1.28*J242)+(12.39*AS242)+(0.83*AT242)+(2.06*J242*AS242)-LOG(S242)))-273</f>
        <v>906.96249802041598</v>
      </c>
      <c r="BI242" s="42">
        <f t="shared" si="41"/>
        <v>-38.060142118559043</v>
      </c>
      <c r="BJ242" s="42">
        <f t="shared" si="41"/>
        <v>-38.060142118559043</v>
      </c>
      <c r="BK242" s="42">
        <f t="shared" si="41"/>
        <v>-11.761221159322986</v>
      </c>
      <c r="BL242" s="42">
        <f t="shared" si="41"/>
        <v>-11.761221159323213</v>
      </c>
      <c r="BM242" s="42">
        <f t="shared" si="41"/>
        <v>-4.0764630203914294</v>
      </c>
      <c r="BN242" s="42">
        <f t="shared" si="41"/>
        <v>-18.764428878833087</v>
      </c>
      <c r="BO242" s="42">
        <f t="shared" si="40"/>
        <v>-25.050491217568037</v>
      </c>
      <c r="BP242" s="42">
        <f t="shared" si="40"/>
        <v>-31.687626546566889</v>
      </c>
      <c r="BQ242" s="42">
        <f t="shared" si="40"/>
        <v>-55.79482797615151</v>
      </c>
      <c r="BR242" s="42">
        <f t="shared" si="40"/>
        <v>-55.79482797615151</v>
      </c>
      <c r="BS242" s="42">
        <f t="shared" si="40"/>
        <v>23.037501979584022</v>
      </c>
      <c r="BU242" s="42">
        <f t="shared" si="37"/>
        <v>-61.097644098143064</v>
      </c>
      <c r="CC242" s="119"/>
      <c r="CD242" s="118">
        <f t="shared" si="38"/>
        <v>0</v>
      </c>
    </row>
    <row r="243" spans="1:82" s="1" customFormat="1">
      <c r="A243" s="38" t="s">
        <v>436</v>
      </c>
      <c r="B243" s="38">
        <v>3</v>
      </c>
      <c r="C243" s="38" t="s">
        <v>437</v>
      </c>
      <c r="D243" s="38">
        <v>44</v>
      </c>
      <c r="E243" s="38">
        <v>930</v>
      </c>
      <c r="F243" s="38"/>
      <c r="G243" s="38">
        <f t="shared" si="32"/>
        <v>1203</v>
      </c>
      <c r="H243" s="75">
        <f t="shared" si="33"/>
        <v>8.3125519534497092E-4</v>
      </c>
      <c r="I243" s="75">
        <f t="shared" si="34"/>
        <v>0</v>
      </c>
      <c r="J243" s="38">
        <v>0.6</v>
      </c>
      <c r="K243" s="38"/>
      <c r="L243" s="40">
        <v>0.55713413703687786</v>
      </c>
      <c r="M243" s="40">
        <v>6.4607544359270653E-3</v>
      </c>
      <c r="N243" s="40">
        <v>0.28392397600210711</v>
      </c>
      <c r="O243" s="13"/>
      <c r="P243" s="91">
        <v>-11.44</v>
      </c>
      <c r="Q243" s="91">
        <v>0.8</v>
      </c>
      <c r="R243" s="13">
        <v>0</v>
      </c>
      <c r="S243" s="78">
        <v>1405</v>
      </c>
      <c r="T243" s="78">
        <v>121</v>
      </c>
      <c r="U243" s="13">
        <f t="shared" si="35"/>
        <v>3.1476763242410986</v>
      </c>
      <c r="V243" s="40">
        <f t="shared" si="36"/>
        <v>3.7376512455516014E-2</v>
      </c>
      <c r="X243" s="13">
        <v>57.4</v>
      </c>
      <c r="Y243" s="13">
        <v>0.7</v>
      </c>
      <c r="Z243" s="13">
        <v>16.8</v>
      </c>
      <c r="AA243" s="13">
        <v>1.2</v>
      </c>
      <c r="AB243" s="13"/>
      <c r="AC243" s="13">
        <v>2.6</v>
      </c>
      <c r="AD243" s="13"/>
      <c r="AE243" s="13">
        <v>4.8</v>
      </c>
      <c r="AF243" s="13">
        <v>3.7</v>
      </c>
      <c r="AG243" s="13">
        <v>3</v>
      </c>
      <c r="AH243" s="13"/>
      <c r="AI243" s="13">
        <v>9.7999999999999972</v>
      </c>
      <c r="AJ243" s="13">
        <f t="shared" si="39"/>
        <v>100</v>
      </c>
      <c r="AL243" s="13">
        <v>0.93014761998379514</v>
      </c>
      <c r="AM243" s="40">
        <v>0.12111092126211817</v>
      </c>
      <c r="AN243" s="13">
        <v>1.8324209956713</v>
      </c>
      <c r="AO243" s="14">
        <v>1.8324209956713013</v>
      </c>
      <c r="AP243" s="14"/>
      <c r="AQ243" s="13">
        <v>5.9629873954412025</v>
      </c>
      <c r="AR243" s="40">
        <v>3.5783134857728355E-2</v>
      </c>
      <c r="AS243" s="40">
        <v>0.55713413703687786</v>
      </c>
      <c r="AT243" s="40">
        <v>0.28392397600210711</v>
      </c>
      <c r="AW243" s="42">
        <f>(12900/((LN(497700/S243))+(0.85*(AN243-1))+3.8))-273</f>
        <v>970.07179842563801</v>
      </c>
      <c r="AX243" s="42">
        <f>(12900/((LN(497700/S243))+(0.85*(AO243-1))+3.8))-273</f>
        <v>970.07179842563801</v>
      </c>
      <c r="AY243" s="42">
        <f>(10108/((LN(497700/S243))+(1.16*(AN243-1))+1.48))-273</f>
        <v>942.55128236141036</v>
      </c>
      <c r="AZ243" s="42">
        <f>(10108/((LN(497700/S243))+(1.16*(AO243-1))+1.48))-273</f>
        <v>942.5512823614099</v>
      </c>
      <c r="BA243" s="42">
        <f>((LN(S243))-4.29+(1.35*(LN(AQ243))))/0.0056</f>
        <v>958.62754229144048</v>
      </c>
      <c r="BB243" s="42">
        <f>(4338.8/((4.322*AR243)+6.456-LOG(S243)))-273</f>
        <v>979.90992842382957</v>
      </c>
      <c r="BC243" s="42">
        <f>((LN(S243))-3.313+(1.35*(LN(AQ243))))/0.0065</f>
        <v>976.20219028185636</v>
      </c>
      <c r="BD243" s="42">
        <f>(12288/(18.99-(1.069*(LN(AQ243)))-(LN(S243))))-273</f>
        <v>976.61465870573602</v>
      </c>
      <c r="BE243" s="42">
        <f>(11113/(14.297+(0.964*AN243)-(LN(S243))))-273</f>
        <v>987.59743843270803</v>
      </c>
      <c r="BF243" s="42">
        <f>(11113/(14.297+(0.964*AO243)-(LN(S243))))-273</f>
        <v>987.59743843270803</v>
      </c>
      <c r="BG243" s="42">
        <f>(5790/(0.96-(1.28*J243)+(12.39*AS243)+(0.83*AT243)+(2.06*J243*AS243)-LOG(S243)))-273</f>
        <v>915.54798248992324</v>
      </c>
      <c r="BI243" s="42">
        <f t="shared" si="41"/>
        <v>-40.071798425638008</v>
      </c>
      <c r="BJ243" s="42">
        <f t="shared" si="41"/>
        <v>-40.071798425638008</v>
      </c>
      <c r="BK243" s="42">
        <f t="shared" si="41"/>
        <v>-12.551282361410358</v>
      </c>
      <c r="BL243" s="42">
        <f t="shared" si="41"/>
        <v>-12.551282361409903</v>
      </c>
      <c r="BM243" s="42">
        <f t="shared" si="41"/>
        <v>-28.627542291440477</v>
      </c>
      <c r="BN243" s="42">
        <f t="shared" si="41"/>
        <v>-49.90992842382957</v>
      </c>
      <c r="BO243" s="42">
        <f t="shared" si="40"/>
        <v>-46.20219028185636</v>
      </c>
      <c r="BP243" s="42">
        <f t="shared" si="40"/>
        <v>-46.614658705736019</v>
      </c>
      <c r="BQ243" s="42">
        <f t="shared" si="40"/>
        <v>-57.597438432708032</v>
      </c>
      <c r="BR243" s="42">
        <f t="shared" si="40"/>
        <v>-57.597438432708032</v>
      </c>
      <c r="BS243" s="42">
        <f t="shared" si="40"/>
        <v>14.452017510076757</v>
      </c>
      <c r="BU243" s="42">
        <f t="shared" si="37"/>
        <v>-54.523815935714765</v>
      </c>
      <c r="CC243" s="119"/>
      <c r="CD243" s="118">
        <f t="shared" si="38"/>
        <v>0</v>
      </c>
    </row>
    <row r="244" spans="1:82" s="1" customFormat="1">
      <c r="A244" s="38" t="s">
        <v>436</v>
      </c>
      <c r="B244" s="38">
        <v>4</v>
      </c>
      <c r="C244" s="38" t="s">
        <v>437</v>
      </c>
      <c r="D244" s="38">
        <v>44</v>
      </c>
      <c r="E244" s="38">
        <v>930</v>
      </c>
      <c r="F244" s="38"/>
      <c r="G244" s="38">
        <f t="shared" si="32"/>
        <v>1203</v>
      </c>
      <c r="H244" s="75">
        <f t="shared" si="33"/>
        <v>8.3125519534497092E-4</v>
      </c>
      <c r="I244" s="75">
        <f t="shared" si="34"/>
        <v>0</v>
      </c>
      <c r="J244" s="38">
        <v>0.6</v>
      </c>
      <c r="K244" s="38"/>
      <c r="L244" s="40">
        <v>0.54506921897601046</v>
      </c>
      <c r="M244" s="40">
        <v>7.0437358059685703E-3</v>
      </c>
      <c r="N244" s="40">
        <v>0.31428923364017414</v>
      </c>
      <c r="O244" s="13"/>
      <c r="P244" s="91">
        <v>-11.44</v>
      </c>
      <c r="Q244" s="91">
        <v>0.8</v>
      </c>
      <c r="R244" s="13">
        <v>0</v>
      </c>
      <c r="S244" s="78">
        <v>367</v>
      </c>
      <c r="T244" s="78">
        <v>47</v>
      </c>
      <c r="U244" s="13">
        <f t="shared" si="35"/>
        <v>2.5646660642520893</v>
      </c>
      <c r="V244" s="40">
        <f t="shared" si="36"/>
        <v>5.5580381471389648E-2</v>
      </c>
      <c r="X244" s="13">
        <v>58.8</v>
      </c>
      <c r="Y244" s="13">
        <v>0.6</v>
      </c>
      <c r="Z244" s="13">
        <v>17.100000000000001</v>
      </c>
      <c r="AA244" s="13">
        <v>1.4</v>
      </c>
      <c r="AB244" s="13"/>
      <c r="AC244" s="13">
        <v>3.6</v>
      </c>
      <c r="AD244" s="13"/>
      <c r="AE244" s="13">
        <v>2.6</v>
      </c>
      <c r="AF244" s="13">
        <v>1.5</v>
      </c>
      <c r="AG244" s="13">
        <v>3.3</v>
      </c>
      <c r="AH244" s="13"/>
      <c r="AI244" s="13">
        <v>11.099999999999994</v>
      </c>
      <c r="AJ244" s="13">
        <f t="shared" si="39"/>
        <v>99.999999999999986</v>
      </c>
      <c r="AL244" s="13">
        <v>1.5881753010903779</v>
      </c>
      <c r="AM244" s="40">
        <v>0.20876756641425065</v>
      </c>
      <c r="AN244" s="13">
        <v>1.0109434044360399</v>
      </c>
      <c r="AO244" s="14">
        <v>1.0109434044360379</v>
      </c>
      <c r="AP244" s="14"/>
      <c r="AQ244" s="13">
        <v>7.7805776286655712</v>
      </c>
      <c r="AR244" s="40">
        <v>-5.1559086895766368E-2</v>
      </c>
      <c r="AS244" s="40">
        <v>0.54506921897601046</v>
      </c>
      <c r="AT244" s="40">
        <v>0.31428923364017414</v>
      </c>
      <c r="AW244" s="42">
        <f>(12900/((LN(497700/S244))+(0.85*(AN244-1))+3.8))-273</f>
        <v>897.41911997739612</v>
      </c>
      <c r="AX244" s="42">
        <f>(12900/((LN(497700/S244))+(0.85*(AO244-1))+3.8))-273</f>
        <v>897.41911997739612</v>
      </c>
      <c r="AY244" s="42">
        <f>(10108/((LN(497700/S244))+(1.16*(AN244-1))+1.48))-273</f>
        <v>888.16036675155624</v>
      </c>
      <c r="AZ244" s="42">
        <f>(10108/((LN(497700/S244))+(1.16*(AO244-1))+1.48))-273</f>
        <v>888.16036675155669</v>
      </c>
      <c r="BA244" s="42">
        <f>((LN(S244))-4.29+(1.35*(LN(AQ244))))/0.0056</f>
        <v>783.04698787249902</v>
      </c>
      <c r="BB244" s="42">
        <f>(4338.8/((4.322*AR244)+6.456-LOG(S244)))-273</f>
        <v>909.71916278848062</v>
      </c>
      <c r="BC244" s="42">
        <f>((LN(S244))-3.313+(1.35*(LN(AQ244))))/0.0065</f>
        <v>824.93278955169137</v>
      </c>
      <c r="BD244" s="42">
        <f>(12288/(18.99-(1.069*(LN(AQ244)))-(LN(S244))))-273</f>
        <v>855.22494453726267</v>
      </c>
      <c r="BE244" s="42">
        <f>(11113/(14.297+(0.964*AN244)-(LN(S244))))-273</f>
        <v>913.50196664120608</v>
      </c>
      <c r="BF244" s="42">
        <f>(11113/(14.297+(0.964*AO244)-(LN(S244))))-273</f>
        <v>913.50196664120654</v>
      </c>
      <c r="BG244" s="42">
        <f>(5790/(0.96-(1.28*J244)+(12.39*AS244)+(0.83*AT244)+(2.06*J244*AS244)-LOG(S244)))-273</f>
        <v>816.30675250128729</v>
      </c>
      <c r="BI244" s="42">
        <f t="shared" si="41"/>
        <v>32.580880022603878</v>
      </c>
      <c r="BJ244" s="42">
        <f t="shared" si="41"/>
        <v>32.580880022603878</v>
      </c>
      <c r="BK244" s="42">
        <f t="shared" si="41"/>
        <v>41.839633248443761</v>
      </c>
      <c r="BL244" s="42">
        <f t="shared" si="41"/>
        <v>41.839633248443306</v>
      </c>
      <c r="BM244" s="42">
        <f t="shared" si="41"/>
        <v>146.95301212750098</v>
      </c>
      <c r="BN244" s="42">
        <f t="shared" si="41"/>
        <v>20.280837211519383</v>
      </c>
      <c r="BO244" s="42">
        <f t="shared" si="40"/>
        <v>105.06721044830863</v>
      </c>
      <c r="BP244" s="42">
        <f t="shared" si="40"/>
        <v>74.775055462737328</v>
      </c>
      <c r="BQ244" s="42">
        <f t="shared" si="40"/>
        <v>16.498033358793919</v>
      </c>
      <c r="BR244" s="42">
        <f t="shared" si="40"/>
        <v>16.498033358793464</v>
      </c>
      <c r="BS244" s="42">
        <f t="shared" si="40"/>
        <v>113.69324749871271</v>
      </c>
      <c r="BU244" s="42">
        <f t="shared" si="37"/>
        <v>-81.11236747610883</v>
      </c>
      <c r="CC244" s="119"/>
      <c r="CD244" s="118">
        <f t="shared" si="38"/>
        <v>4.5474735088646412E-13</v>
      </c>
    </row>
    <row r="245" spans="1:82" s="1" customFormat="1">
      <c r="A245" s="38" t="s">
        <v>436</v>
      </c>
      <c r="B245" s="38">
        <v>5</v>
      </c>
      <c r="C245" s="38" t="s">
        <v>437</v>
      </c>
      <c r="D245" s="38">
        <v>19</v>
      </c>
      <c r="E245" s="38">
        <v>1020</v>
      </c>
      <c r="F245" s="38"/>
      <c r="G245" s="38">
        <f t="shared" si="32"/>
        <v>1293</v>
      </c>
      <c r="H245" s="75">
        <f t="shared" si="33"/>
        <v>7.7339520494972935E-4</v>
      </c>
      <c r="I245" s="75">
        <f t="shared" si="34"/>
        <v>0</v>
      </c>
      <c r="J245" s="38">
        <v>0.6</v>
      </c>
      <c r="K245" s="38"/>
      <c r="L245" s="40">
        <v>0.56091354262672544</v>
      </c>
      <c r="M245" s="40">
        <v>6.700714597911021E-3</v>
      </c>
      <c r="N245" s="40">
        <v>0.2541981826551224</v>
      </c>
      <c r="O245" s="13"/>
      <c r="P245" s="91">
        <v>-10.029999999999999</v>
      </c>
      <c r="Q245" s="91">
        <v>0.77</v>
      </c>
      <c r="R245" s="13">
        <v>0</v>
      </c>
      <c r="S245" s="78">
        <v>3178</v>
      </c>
      <c r="T245" s="78">
        <v>332</v>
      </c>
      <c r="U245" s="13">
        <f t="shared" si="35"/>
        <v>3.5021538928713607</v>
      </c>
      <c r="V245" s="40">
        <f t="shared" si="36"/>
        <v>4.5339207048458154E-2</v>
      </c>
      <c r="X245" s="13">
        <v>56.5</v>
      </c>
      <c r="Y245" s="13">
        <v>0.5</v>
      </c>
      <c r="Z245" s="13">
        <v>16.8</v>
      </c>
      <c r="AA245" s="13">
        <v>2.4</v>
      </c>
      <c r="AB245" s="13"/>
      <c r="AC245" s="13">
        <v>3.4</v>
      </c>
      <c r="AD245" s="13"/>
      <c r="AE245" s="13">
        <v>8.4</v>
      </c>
      <c r="AF245" s="13">
        <v>2.5</v>
      </c>
      <c r="AG245" s="13">
        <v>0.8</v>
      </c>
      <c r="AH245" s="13"/>
      <c r="AI245" s="13">
        <v>8.7000000000000028</v>
      </c>
      <c r="AJ245" s="13">
        <f t="shared" si="39"/>
        <v>100.00000000000001</v>
      </c>
      <c r="AL245" s="13">
        <v>0.82955679406650029</v>
      </c>
      <c r="AM245" s="40">
        <v>0.22054681826027506</v>
      </c>
      <c r="AN245" s="13">
        <v>2.0901516085449101</v>
      </c>
      <c r="AO245" s="14">
        <v>2.0901516085449101</v>
      </c>
      <c r="AP245" s="14"/>
      <c r="AQ245" s="13">
        <v>4.6961805087250159</v>
      </c>
      <c r="AR245" s="40">
        <v>6.5059822552197139E-2</v>
      </c>
      <c r="AS245" s="40">
        <v>0.56091354262672544</v>
      </c>
      <c r="AT245" s="40">
        <v>0.2541981826551224</v>
      </c>
      <c r="AW245" s="42">
        <f>(12900/((LN(497700/S245))+(0.85*(AN245-1))+3.8))-273</f>
        <v>1045.9679274102184</v>
      </c>
      <c r="AX245" s="42">
        <f>(12900/((LN(497700/S245))+(0.85*(AO245-1))+3.8))-273</f>
        <v>1045.9679274102184</v>
      </c>
      <c r="AY245" s="42">
        <f>(10108/((LN(497700/S245))+(1.16*(AN245-1))+1.48))-273</f>
        <v>1023.1763990381912</v>
      </c>
      <c r="AZ245" s="42">
        <f>(10108/((LN(497700/S245))+(1.16*(AO245-1))+1.48))-273</f>
        <v>1023.1763990381912</v>
      </c>
      <c r="BA245" s="42">
        <f>((LN(S245))-4.29+(1.35*(LN(AQ245))))/0.0056</f>
        <v>1046.8069999863801</v>
      </c>
      <c r="BB245" s="42">
        <f>(4338.8/((4.322*AR245)+6.456-LOG(S245)))-273</f>
        <v>1068.1911944500735</v>
      </c>
      <c r="BC245" s="42">
        <f>((LN(S245))-3.313+(1.35*(LN(AQ245))))/0.0065</f>
        <v>1052.1721846036505</v>
      </c>
      <c r="BD245" s="42">
        <f>(12288/(18.99-(1.069*(LN(AQ245)))-(LN(S245))))-273</f>
        <v>1052.2064622314608</v>
      </c>
      <c r="BE245" s="42">
        <f>(11113/(14.297+(0.964*AN245)-(LN(S245))))-273</f>
        <v>1074.3734662250515</v>
      </c>
      <c r="BF245" s="42">
        <f>(11113/(14.297+(0.964*AO245)-(LN(S245))))-273</f>
        <v>1074.3734662250515</v>
      </c>
      <c r="BG245" s="42">
        <f>(5790/(0.96-(1.28*J245)+(12.39*AS245)+(0.83*AT245)+(2.06*J245*AS245)-LOG(S245)))-273</f>
        <v>1001.253026610329</v>
      </c>
      <c r="BI245" s="42">
        <f t="shared" si="41"/>
        <v>-25.967927410218408</v>
      </c>
      <c r="BJ245" s="42">
        <f t="shared" si="41"/>
        <v>-25.967927410218408</v>
      </c>
      <c r="BK245" s="42">
        <f t="shared" si="41"/>
        <v>-3.1763990381912208</v>
      </c>
      <c r="BL245" s="42">
        <f t="shared" si="41"/>
        <v>-3.1763990381912208</v>
      </c>
      <c r="BM245" s="42">
        <f t="shared" si="41"/>
        <v>-26.806999986380106</v>
      </c>
      <c r="BN245" s="42">
        <f t="shared" si="41"/>
        <v>-48.191194450073453</v>
      </c>
      <c r="BO245" s="42">
        <f t="shared" si="40"/>
        <v>-32.172184603650521</v>
      </c>
      <c r="BP245" s="42">
        <f t="shared" si="40"/>
        <v>-32.206462231460819</v>
      </c>
      <c r="BQ245" s="42">
        <f t="shared" si="40"/>
        <v>-54.373466225051516</v>
      </c>
      <c r="BR245" s="42">
        <f t="shared" si="40"/>
        <v>-54.373466225051516</v>
      </c>
      <c r="BS245" s="42">
        <f t="shared" si="40"/>
        <v>18.746973389670984</v>
      </c>
      <c r="BU245" s="42">
        <f t="shared" si="37"/>
        <v>-44.714900799889392</v>
      </c>
      <c r="CC245" s="119"/>
      <c r="CD245" s="118">
        <f t="shared" si="38"/>
        <v>0</v>
      </c>
    </row>
    <row r="246" spans="1:82" s="1" customFormat="1">
      <c r="A246" s="38" t="s">
        <v>436</v>
      </c>
      <c r="B246" s="38">
        <v>6</v>
      </c>
      <c r="C246" s="38" t="s">
        <v>437</v>
      </c>
      <c r="D246" s="38">
        <v>19</v>
      </c>
      <c r="E246" s="38">
        <v>1020</v>
      </c>
      <c r="F246" s="38"/>
      <c r="G246" s="38">
        <f t="shared" si="32"/>
        <v>1293</v>
      </c>
      <c r="H246" s="75">
        <f t="shared" si="33"/>
        <v>7.7339520494972935E-4</v>
      </c>
      <c r="I246" s="75">
        <f t="shared" si="34"/>
        <v>0</v>
      </c>
      <c r="J246" s="38">
        <v>0.6</v>
      </c>
      <c r="K246" s="38"/>
      <c r="L246" s="40">
        <v>0.55853740475055391</v>
      </c>
      <c r="M246" s="40">
        <v>7.1301351835090293E-3</v>
      </c>
      <c r="N246" s="40">
        <v>0.2326578723144811</v>
      </c>
      <c r="O246" s="13"/>
      <c r="P246" s="91">
        <v>-10.029999999999999</v>
      </c>
      <c r="Q246" s="91">
        <v>0.77</v>
      </c>
      <c r="R246" s="13">
        <v>0</v>
      </c>
      <c r="S246" s="78">
        <v>2801</v>
      </c>
      <c r="T246" s="78">
        <v>285</v>
      </c>
      <c r="U246" s="13">
        <f t="shared" si="35"/>
        <v>3.4473131088235682</v>
      </c>
      <c r="V246" s="40">
        <f t="shared" si="36"/>
        <v>4.4159228846840412E-2</v>
      </c>
      <c r="X246" s="13">
        <v>58.2</v>
      </c>
      <c r="Y246" s="13">
        <v>0.7</v>
      </c>
      <c r="Z246" s="13">
        <v>16.600000000000001</v>
      </c>
      <c r="AA246" s="13">
        <v>2.4</v>
      </c>
      <c r="AB246" s="13"/>
      <c r="AC246" s="13">
        <v>2.6</v>
      </c>
      <c r="AD246" s="13"/>
      <c r="AE246" s="13">
        <v>6.8</v>
      </c>
      <c r="AF246" s="13">
        <v>3.4</v>
      </c>
      <c r="AG246" s="13">
        <v>1.5</v>
      </c>
      <c r="AH246" s="13"/>
      <c r="AI246" s="13">
        <v>7.7999999999999972</v>
      </c>
      <c r="AJ246" s="13">
        <f t="shared" si="39"/>
        <v>100</v>
      </c>
      <c r="AL246" s="13">
        <v>0.84776437353975498</v>
      </c>
      <c r="AM246" s="40">
        <v>0.19181854321463365</v>
      </c>
      <c r="AN246" s="13">
        <v>2.0234071961292202</v>
      </c>
      <c r="AO246" s="14">
        <v>2.0234071961292153</v>
      </c>
      <c r="AP246" s="14"/>
      <c r="AQ246" s="13">
        <v>5.0631305911368543</v>
      </c>
      <c r="AR246" s="40">
        <v>6.4768874967810086E-2</v>
      </c>
      <c r="AS246" s="40">
        <v>0.55853740475055391</v>
      </c>
      <c r="AT246" s="40">
        <v>0.2326578723144811</v>
      </c>
      <c r="AW246" s="42">
        <f>(12900/((LN(497700/S246))+(0.85*(AN246-1))+3.8))-273</f>
        <v>1036.6556915950002</v>
      </c>
      <c r="AX246" s="42">
        <f>(12900/((LN(497700/S246))+(0.85*(AO246-1))+3.8))-273</f>
        <v>1036.6556915950007</v>
      </c>
      <c r="AY246" s="42">
        <f>(10108/((LN(497700/S246))+(1.16*(AN246-1))+1.48))-273</f>
        <v>1015.1071394480125</v>
      </c>
      <c r="AZ246" s="42">
        <f>(10108/((LN(497700/S246))+(1.16*(AO246-1))+1.48))-273</f>
        <v>1015.1071394480134</v>
      </c>
      <c r="BA246" s="42">
        <f>((LN(S246))-4.29+(1.35*(LN(AQ246))))/0.0056</f>
        <v>1042.3949118229646</v>
      </c>
      <c r="BB246" s="42">
        <f>(4338.8/((4.322*AR246)+6.456-LOG(S246)))-273</f>
        <v>1046.3384093805071</v>
      </c>
      <c r="BC246" s="42">
        <f>((LN(S246))-3.313+(1.35*(LN(AQ246))))/0.0065</f>
        <v>1048.3710009551696</v>
      </c>
      <c r="BD246" s="42">
        <f>(12288/(18.99-(1.069*(LN(AQ246)))-(LN(S246))))-273</f>
        <v>1045.6860912729719</v>
      </c>
      <c r="BE246" s="42">
        <f>(11113/(14.297+(0.964*AN246)-(LN(S246))))-273</f>
        <v>1064.331366170778</v>
      </c>
      <c r="BF246" s="42">
        <f>(11113/(14.297+(0.964*AO246)-(LN(S246))))-273</f>
        <v>1064.3313661707791</v>
      </c>
      <c r="BG246" s="42">
        <f>(5790/(0.96-(1.28*J246)+(12.39*AS246)+(0.83*AT246)+(2.06*J246*AS246)-LOG(S246)))-273</f>
        <v>999.96850650319698</v>
      </c>
      <c r="BI246" s="42">
        <f t="shared" si="41"/>
        <v>-16.655691595000235</v>
      </c>
      <c r="BJ246" s="42">
        <f t="shared" si="41"/>
        <v>-16.65569159500069</v>
      </c>
      <c r="BK246" s="42">
        <f t="shared" si="41"/>
        <v>4.8928605519874964</v>
      </c>
      <c r="BL246" s="42">
        <f t="shared" si="41"/>
        <v>4.8928605519865869</v>
      </c>
      <c r="BM246" s="42">
        <f t="shared" si="41"/>
        <v>-22.394911822964559</v>
      </c>
      <c r="BN246" s="42">
        <f t="shared" si="41"/>
        <v>-26.338409380507073</v>
      </c>
      <c r="BO246" s="42">
        <f t="shared" si="40"/>
        <v>-28.37100095516962</v>
      </c>
      <c r="BP246" s="42">
        <f t="shared" si="40"/>
        <v>-25.686091272971908</v>
      </c>
      <c r="BQ246" s="42">
        <f t="shared" si="40"/>
        <v>-44.331366170777983</v>
      </c>
      <c r="BR246" s="42">
        <f t="shared" si="40"/>
        <v>-44.33136617077912</v>
      </c>
      <c r="BS246" s="42">
        <f t="shared" si="40"/>
        <v>20.031493496803023</v>
      </c>
      <c r="BU246" s="42">
        <f t="shared" si="37"/>
        <v>-36.687185091803713</v>
      </c>
      <c r="CC246" s="119"/>
      <c r="CD246" s="118">
        <f t="shared" si="38"/>
        <v>1.1368683772161603E-12</v>
      </c>
    </row>
    <row r="247" spans="1:82" s="1" customFormat="1">
      <c r="A247" s="38" t="s">
        <v>436</v>
      </c>
      <c r="B247" s="38">
        <v>7</v>
      </c>
      <c r="C247" s="38" t="s">
        <v>437</v>
      </c>
      <c r="D247" s="38">
        <v>19</v>
      </c>
      <c r="E247" s="38">
        <v>1020</v>
      </c>
      <c r="F247" s="38"/>
      <c r="G247" s="38">
        <f t="shared" si="32"/>
        <v>1293</v>
      </c>
      <c r="H247" s="75">
        <f t="shared" si="33"/>
        <v>7.7339520494972935E-4</v>
      </c>
      <c r="I247" s="75">
        <f t="shared" si="34"/>
        <v>0</v>
      </c>
      <c r="J247" s="38">
        <v>0.6</v>
      </c>
      <c r="K247" s="38"/>
      <c r="L247" s="40">
        <v>0.55789894869619316</v>
      </c>
      <c r="M247" s="40">
        <v>8.1981567206699957E-3</v>
      </c>
      <c r="N247" s="40">
        <v>0.25895122674975724</v>
      </c>
      <c r="O247" s="13"/>
      <c r="P247" s="91">
        <v>-10.029999999999999</v>
      </c>
      <c r="Q247" s="91">
        <v>0.77</v>
      </c>
      <c r="R247" s="13">
        <v>0</v>
      </c>
      <c r="S247" s="78">
        <v>3452</v>
      </c>
      <c r="T247" s="78">
        <v>342</v>
      </c>
      <c r="U247" s="13">
        <f t="shared" si="35"/>
        <v>3.5380707870431718</v>
      </c>
      <c r="V247" s="40">
        <f t="shared" si="36"/>
        <v>4.2997682502896872E-2</v>
      </c>
      <c r="X247" s="13">
        <v>58.4</v>
      </c>
      <c r="Y247" s="13">
        <v>0.7</v>
      </c>
      <c r="Z247" s="13">
        <v>16.100000000000001</v>
      </c>
      <c r="AA247" s="13">
        <v>1.5</v>
      </c>
      <c r="AB247" s="13"/>
      <c r="AC247" s="13">
        <v>2.2000000000000002</v>
      </c>
      <c r="AD247" s="13"/>
      <c r="AE247" s="13">
        <v>5.6</v>
      </c>
      <c r="AF247" s="13">
        <v>3.7</v>
      </c>
      <c r="AG247" s="13">
        <v>3</v>
      </c>
      <c r="AH247" s="13"/>
      <c r="AI247" s="13">
        <v>8.7999999999999972</v>
      </c>
      <c r="AJ247" s="13">
        <f t="shared" si="39"/>
        <v>100</v>
      </c>
      <c r="AL247" s="13">
        <v>0.82495446276135709</v>
      </c>
      <c r="AM247" s="40">
        <v>0.15632899848889104</v>
      </c>
      <c r="AN247" s="13">
        <v>2.0544657391568202</v>
      </c>
      <c r="AO247" s="14">
        <v>2.0544657391568175</v>
      </c>
      <c r="AP247" s="14"/>
      <c r="AQ247" s="13">
        <v>5.5764584934128196</v>
      </c>
      <c r="AR247" s="40">
        <v>5.1180427883644804E-2</v>
      </c>
      <c r="AS247" s="40">
        <v>0.55789894869619316</v>
      </c>
      <c r="AT247" s="40">
        <v>0.25895122674975724</v>
      </c>
      <c r="AW247" s="42">
        <f>(12900/((LN(497700/S247))+(0.85*(AN247-1))+3.8))-273</f>
        <v>1061.3898679329959</v>
      </c>
      <c r="AX247" s="42">
        <f>(12900/((LN(497700/S247))+(0.85*(AO247-1))+3.8))-273</f>
        <v>1061.3898679329959</v>
      </c>
      <c r="AY247" s="42">
        <f>(10108/((LN(497700/S247))+(1.16*(AN247-1))+1.48))-273</f>
        <v>1044.136434827569</v>
      </c>
      <c r="AZ247" s="42">
        <f>(10108/((LN(497700/S247))+(1.16*(AO247-1))+1.48))-273</f>
        <v>1044.1364348275695</v>
      </c>
      <c r="BA247" s="42">
        <f>((LN(S247))-4.29+(1.35*(LN(AQ247))))/0.0056</f>
        <v>1102.9922878942568</v>
      </c>
      <c r="BB247" s="42">
        <f>(4338.8/((4.322*AR247)+6.456-LOG(S247)))-273</f>
        <v>1109.1659463142014</v>
      </c>
      <c r="BC247" s="42">
        <f>((LN(S247))-3.313+(1.35*(LN(AQ247))))/0.0065</f>
        <v>1100.5779711088981</v>
      </c>
      <c r="BD247" s="42">
        <f>(12288/(18.99-(1.069*(LN(AQ247)))-(LN(S247))))-273</f>
        <v>1091.3999575322873</v>
      </c>
      <c r="BE247" s="42">
        <f>(11113/(14.297+(0.964*AN247)-(LN(S247))))-273</f>
        <v>1093.7788625950441</v>
      </c>
      <c r="BF247" s="42">
        <f>(11113/(14.297+(0.964*AO247)-(LN(S247))))-273</f>
        <v>1093.7788625950441</v>
      </c>
      <c r="BG247" s="42">
        <f>(5790/(0.96-(1.28*J247)+(12.39*AS247)+(0.83*AT247)+(2.06*J247*AS247)-LOG(S247)))-273</f>
        <v>1022.0731864218997</v>
      </c>
      <c r="BI247" s="42">
        <f t="shared" si="41"/>
        <v>-41.389867932995912</v>
      </c>
      <c r="BJ247" s="42">
        <f t="shared" si="41"/>
        <v>-41.389867932995912</v>
      </c>
      <c r="BK247" s="42">
        <f t="shared" si="41"/>
        <v>-24.136434827569019</v>
      </c>
      <c r="BL247" s="42">
        <f t="shared" si="41"/>
        <v>-24.136434827569474</v>
      </c>
      <c r="BM247" s="42">
        <f t="shared" si="41"/>
        <v>-82.992287894256833</v>
      </c>
      <c r="BN247" s="42">
        <f t="shared" si="41"/>
        <v>-89.165946314201392</v>
      </c>
      <c r="BO247" s="42">
        <f t="shared" si="40"/>
        <v>-80.577971108898055</v>
      </c>
      <c r="BP247" s="42">
        <f t="shared" si="40"/>
        <v>-71.399957532287317</v>
      </c>
      <c r="BQ247" s="42">
        <f t="shared" si="40"/>
        <v>-73.778862595044075</v>
      </c>
      <c r="BR247" s="42">
        <f t="shared" si="40"/>
        <v>-73.778862595044075</v>
      </c>
      <c r="BS247" s="42">
        <f t="shared" si="40"/>
        <v>-2.0731864218996634</v>
      </c>
      <c r="BU247" s="42">
        <f t="shared" si="37"/>
        <v>-39.316681511096249</v>
      </c>
      <c r="CC247" s="119"/>
      <c r="CD247" s="118">
        <f t="shared" si="38"/>
        <v>0</v>
      </c>
    </row>
    <row r="248" spans="1:82" s="1" customFormat="1">
      <c r="A248" s="38" t="s">
        <v>436</v>
      </c>
      <c r="B248" s="38">
        <v>8</v>
      </c>
      <c r="C248" s="38" t="s">
        <v>437</v>
      </c>
      <c r="D248" s="38">
        <v>19</v>
      </c>
      <c r="E248" s="38">
        <v>1020</v>
      </c>
      <c r="F248" s="38"/>
      <c r="G248" s="38">
        <f t="shared" si="32"/>
        <v>1293</v>
      </c>
      <c r="H248" s="75">
        <f t="shared" si="33"/>
        <v>7.7339520494972935E-4</v>
      </c>
      <c r="I248" s="75">
        <f t="shared" si="34"/>
        <v>0</v>
      </c>
      <c r="J248" s="38">
        <v>0.6</v>
      </c>
      <c r="K248" s="38"/>
      <c r="L248" s="40">
        <v>0.54299232509657713</v>
      </c>
      <c r="M248" s="40">
        <v>7.0940289274524764E-3</v>
      </c>
      <c r="N248" s="40">
        <v>0.2393909977180996</v>
      </c>
      <c r="O248" s="13"/>
      <c r="P248" s="91">
        <v>-10.029999999999999</v>
      </c>
      <c r="Q248" s="91">
        <v>0.77</v>
      </c>
      <c r="R248" s="13">
        <v>0</v>
      </c>
      <c r="S248" s="78">
        <v>864</v>
      </c>
      <c r="T248" s="78">
        <v>107</v>
      </c>
      <c r="U248" s="13">
        <f t="shared" si="35"/>
        <v>2.9365137424788932</v>
      </c>
      <c r="V248" s="40">
        <f t="shared" si="36"/>
        <v>5.3747685185185183E-2</v>
      </c>
      <c r="X248" s="13">
        <v>61.6</v>
      </c>
      <c r="Y248" s="13">
        <v>0.8</v>
      </c>
      <c r="Z248" s="13">
        <v>17.7</v>
      </c>
      <c r="AA248" s="13">
        <v>1.4</v>
      </c>
      <c r="AB248" s="13"/>
      <c r="AC248" s="13">
        <v>2.8</v>
      </c>
      <c r="AD248" s="13"/>
      <c r="AE248" s="13">
        <v>2.8</v>
      </c>
      <c r="AF248" s="13">
        <v>1.4</v>
      </c>
      <c r="AG248" s="13">
        <v>3.6</v>
      </c>
      <c r="AH248" s="13"/>
      <c r="AI248" s="13">
        <v>7.9000000000000057</v>
      </c>
      <c r="AJ248" s="13">
        <f t="shared" si="39"/>
        <v>100</v>
      </c>
      <c r="AL248" s="13">
        <v>1.5676285761525244</v>
      </c>
      <c r="AM248" s="40">
        <v>0.18600546461930945</v>
      </c>
      <c r="AN248" s="13">
        <v>1.0127624795349299</v>
      </c>
      <c r="AO248" s="14">
        <v>1.0127624795349295</v>
      </c>
      <c r="AP248" s="14"/>
      <c r="AQ248" s="13">
        <v>8.381926898778838</v>
      </c>
      <c r="AR248" s="40">
        <v>-5.0836543620671415E-2</v>
      </c>
      <c r="AS248" s="40">
        <v>0.54299232509657713</v>
      </c>
      <c r="AT248" s="40">
        <v>0.2393909977180996</v>
      </c>
      <c r="AW248" s="42">
        <f>(12900/((LN(497700/S248))+(0.85*(AN248-1))+3.8))-273</f>
        <v>995.80735141986133</v>
      </c>
      <c r="AX248" s="42">
        <f>(12900/((LN(497700/S248))+(0.85*(AO248-1))+3.8))-273</f>
        <v>995.80735141986133</v>
      </c>
      <c r="AY248" s="42">
        <f>(10108/((LN(497700/S248))+(1.16*(AN248-1))+1.48))-273</f>
        <v>1014.4818483795559</v>
      </c>
      <c r="AZ248" s="42">
        <f>(10108/((LN(497700/S248))+(1.16*(AO248-1))+1.48))-273</f>
        <v>1014.4818483795564</v>
      </c>
      <c r="BA248" s="42">
        <f>((LN(S248))-4.29+(1.35*(LN(AQ248))))/0.0056</f>
        <v>953.88889945389838</v>
      </c>
      <c r="BB248" s="42">
        <f>(4338.8/((4.322*AR248)+6.456-LOG(S248)))-273</f>
        <v>1041.8792366002001</v>
      </c>
      <c r="BC248" s="42">
        <f>((LN(S248))-3.313+(1.35*(LN(AQ248))))/0.0065</f>
        <v>972.11966722182012</v>
      </c>
      <c r="BD248" s="42">
        <f>(12288/(18.99-(1.069*(LN(AQ248)))-(LN(S248))))-273</f>
        <v>961.27400114710349</v>
      </c>
      <c r="BE248" s="42">
        <f>(11113/(14.297+(0.964*AN248)-(LN(S248))))-273</f>
        <v>1032.6099827679293</v>
      </c>
      <c r="BF248" s="42">
        <f>(11113/(14.297+(0.964*AO248)-(LN(S248))))-273</f>
        <v>1032.6099827679293</v>
      </c>
      <c r="BG248" s="42">
        <f>(5790/(0.96-(1.28*J248)+(12.39*AS248)+(0.83*AT248)+(2.06*J248*AS248)-LOG(S248)))-273</f>
        <v>920.07787163221178</v>
      </c>
      <c r="BI248" s="42">
        <f t="shared" si="41"/>
        <v>24.192648580138666</v>
      </c>
      <c r="BJ248" s="42">
        <f t="shared" si="41"/>
        <v>24.192648580138666</v>
      </c>
      <c r="BK248" s="42">
        <f t="shared" si="41"/>
        <v>5.5181516204440868</v>
      </c>
      <c r="BL248" s="42">
        <f t="shared" si="41"/>
        <v>5.5181516204436321</v>
      </c>
      <c r="BM248" s="42">
        <f t="shared" si="41"/>
        <v>66.111100546101625</v>
      </c>
      <c r="BN248" s="42">
        <f t="shared" si="41"/>
        <v>-21.879236600200102</v>
      </c>
      <c r="BO248" s="42">
        <f t="shared" si="40"/>
        <v>47.880332778179877</v>
      </c>
      <c r="BP248" s="42">
        <f t="shared" si="40"/>
        <v>58.72599885289651</v>
      </c>
      <c r="BQ248" s="42">
        <f t="shared" si="40"/>
        <v>-12.609982767929296</v>
      </c>
      <c r="BR248" s="42">
        <f t="shared" si="40"/>
        <v>-12.609982767929296</v>
      </c>
      <c r="BS248" s="42">
        <f t="shared" si="40"/>
        <v>99.922128367788218</v>
      </c>
      <c r="BU248" s="42">
        <f t="shared" si="37"/>
        <v>-75.729479787649552</v>
      </c>
      <c r="CC248" s="119"/>
      <c r="CD248" s="118">
        <f t="shared" si="38"/>
        <v>0</v>
      </c>
    </row>
    <row r="249" spans="1:82" s="1" customFormat="1">
      <c r="A249" s="38" t="s">
        <v>436</v>
      </c>
      <c r="B249" s="38">
        <v>9</v>
      </c>
      <c r="C249" s="38" t="s">
        <v>437</v>
      </c>
      <c r="D249" s="38">
        <v>50</v>
      </c>
      <c r="E249" s="38">
        <v>930</v>
      </c>
      <c r="F249" s="38"/>
      <c r="G249" s="38">
        <f t="shared" si="32"/>
        <v>1203</v>
      </c>
      <c r="H249" s="75">
        <f t="shared" si="33"/>
        <v>8.3125519534497092E-4</v>
      </c>
      <c r="I249" s="75">
        <f t="shared" si="34"/>
        <v>0</v>
      </c>
      <c r="J249" s="38">
        <v>0.6</v>
      </c>
      <c r="K249" s="38"/>
      <c r="L249" s="40">
        <v>0.53733401765599376</v>
      </c>
      <c r="M249" s="40">
        <v>6.0139572423591895E-3</v>
      </c>
      <c r="N249" s="40">
        <v>0.23889038459649478</v>
      </c>
      <c r="O249" s="13"/>
      <c r="P249" s="91">
        <v>-11.44</v>
      </c>
      <c r="Q249" s="91">
        <v>0.8</v>
      </c>
      <c r="R249" s="13">
        <v>0</v>
      </c>
      <c r="S249" s="78">
        <v>701</v>
      </c>
      <c r="T249" s="78">
        <v>97</v>
      </c>
      <c r="U249" s="13">
        <f t="shared" si="35"/>
        <v>2.8457180179666586</v>
      </c>
      <c r="V249" s="40">
        <f t="shared" si="36"/>
        <v>6.005420827389444E-2</v>
      </c>
      <c r="X249" s="13">
        <v>66.599999999999994</v>
      </c>
      <c r="Y249" s="13">
        <v>0.4</v>
      </c>
      <c r="Z249" s="13">
        <v>13.6</v>
      </c>
      <c r="AA249" s="13">
        <v>0.6</v>
      </c>
      <c r="AB249" s="13"/>
      <c r="AC249" s="13">
        <v>1.2</v>
      </c>
      <c r="AD249" s="13"/>
      <c r="AE249" s="13">
        <v>2.1</v>
      </c>
      <c r="AF249" s="13">
        <v>3.5</v>
      </c>
      <c r="AG249" s="13">
        <v>4</v>
      </c>
      <c r="AH249" s="13"/>
      <c r="AI249" s="13">
        <v>8</v>
      </c>
      <c r="AJ249" s="13">
        <f t="shared" si="39"/>
        <v>99.999999999999986</v>
      </c>
      <c r="AL249" s="13">
        <v>0.97800485438085316</v>
      </c>
      <c r="AM249" s="40">
        <v>5.0121067641113924E-2</v>
      </c>
      <c r="AN249" s="13">
        <v>1.51940218276692</v>
      </c>
      <c r="AO249" s="14">
        <v>1.519402182766916</v>
      </c>
      <c r="AP249" s="14"/>
      <c r="AQ249" s="13">
        <v>8.9811705617350412</v>
      </c>
      <c r="AR249" s="40">
        <v>1.5511147854038815E-2</v>
      </c>
      <c r="AS249" s="40">
        <v>0.53733401765599376</v>
      </c>
      <c r="AT249" s="40">
        <v>0.23889038459649478</v>
      </c>
      <c r="AW249" s="42">
        <f>(12900/((LN(497700/S249))+(0.85*(AN249-1))+3.8))-273</f>
        <v>920.69984839292079</v>
      </c>
      <c r="AX249" s="42">
        <f>(12900/((LN(497700/S249))+(0.85*(AO249-1))+3.8))-273</f>
        <v>920.69984839292124</v>
      </c>
      <c r="AY249" s="42">
        <f>(10108/((LN(497700/S249))+(1.16*(AN249-1))+1.48))-273</f>
        <v>895.85876119424984</v>
      </c>
      <c r="AZ249" s="42">
        <f>(10108/((LN(497700/S249))+(1.16*(AO249-1))+1.48))-273</f>
        <v>895.85876119425052</v>
      </c>
      <c r="BA249" s="42">
        <f>((LN(S249))-4.29+(1.35*(LN(AQ249))))/0.0056</f>
        <v>933.20244500120953</v>
      </c>
      <c r="BB249" s="42">
        <f>(4338.8/((4.322*AR249)+6.456-LOG(S249)))-273</f>
        <v>906.88062712241799</v>
      </c>
      <c r="BC249" s="42">
        <f>((LN(S249))-3.313+(1.35*(LN(AQ249))))/0.0065</f>
        <v>954.29749107796522</v>
      </c>
      <c r="BD249" s="42">
        <f>(12288/(18.99-(1.069*(LN(AQ249)))-(LN(S249))))-273</f>
        <v>944.73108002675826</v>
      </c>
      <c r="BE249" s="42">
        <f>(11113/(14.297+(0.964*AN249)-(LN(S249))))-273</f>
        <v>933.72860265402551</v>
      </c>
      <c r="BF249" s="42">
        <f>(11113/(14.297+(0.964*AO249)-(LN(S249))))-273</f>
        <v>933.72860265402596</v>
      </c>
      <c r="BG249" s="42">
        <f>(5790/(0.96-(1.28*J249)+(12.39*AS249)+(0.83*AT249)+(2.06*J249*AS249)-LOG(S249)))-273</f>
        <v>916.82194843970979</v>
      </c>
      <c r="BI249" s="42">
        <f t="shared" si="41"/>
        <v>9.300151607079215</v>
      </c>
      <c r="BJ249" s="42">
        <f t="shared" si="41"/>
        <v>9.3001516070787602</v>
      </c>
      <c r="BK249" s="42">
        <f t="shared" si="41"/>
        <v>34.141238805750163</v>
      </c>
      <c r="BL249" s="42">
        <f t="shared" si="41"/>
        <v>34.141238805749481</v>
      </c>
      <c r="BM249" s="42">
        <f t="shared" si="41"/>
        <v>-3.2024450012095258</v>
      </c>
      <c r="BN249" s="42">
        <f t="shared" si="41"/>
        <v>23.119372877582009</v>
      </c>
      <c r="BO249" s="42">
        <f t="shared" si="40"/>
        <v>-24.297491077965219</v>
      </c>
      <c r="BP249" s="42">
        <f t="shared" si="40"/>
        <v>-14.731080026758264</v>
      </c>
      <c r="BQ249" s="42">
        <f t="shared" si="40"/>
        <v>-3.7286026540255079</v>
      </c>
      <c r="BR249" s="42">
        <f t="shared" si="40"/>
        <v>-3.7286026540259627</v>
      </c>
      <c r="BS249" s="42">
        <f t="shared" si="40"/>
        <v>13.178051560290214</v>
      </c>
      <c r="BU249" s="42">
        <f t="shared" si="37"/>
        <v>-3.877899953211454</v>
      </c>
      <c r="CC249" s="119"/>
      <c r="CD249" s="118">
        <f t="shared" si="38"/>
        <v>4.5474735088646412E-13</v>
      </c>
    </row>
    <row r="250" spans="1:82" s="1" customFormat="1">
      <c r="A250" s="38" t="s">
        <v>436</v>
      </c>
      <c r="B250" s="38">
        <v>10</v>
      </c>
      <c r="C250" s="38" t="s">
        <v>437</v>
      </c>
      <c r="D250" s="38">
        <v>50</v>
      </c>
      <c r="E250" s="38">
        <v>930</v>
      </c>
      <c r="F250" s="38"/>
      <c r="G250" s="38">
        <f t="shared" si="32"/>
        <v>1203</v>
      </c>
      <c r="H250" s="75">
        <f t="shared" si="33"/>
        <v>8.3125519534497092E-4</v>
      </c>
      <c r="I250" s="75">
        <f t="shared" si="34"/>
        <v>0</v>
      </c>
      <c r="J250" s="38">
        <v>0.6</v>
      </c>
      <c r="K250" s="38"/>
      <c r="L250" s="40">
        <v>0.5424372840317282</v>
      </c>
      <c r="M250" s="40">
        <v>6.5383489110018827E-3</v>
      </c>
      <c r="N250" s="40">
        <v>0.26563938321904496</v>
      </c>
      <c r="O250" s="13"/>
      <c r="P250" s="91">
        <v>-11.44</v>
      </c>
      <c r="Q250" s="91">
        <v>0.8</v>
      </c>
      <c r="R250" s="13">
        <v>0</v>
      </c>
      <c r="S250" s="78">
        <v>852</v>
      </c>
      <c r="T250" s="78">
        <v>130</v>
      </c>
      <c r="U250" s="13">
        <f t="shared" si="35"/>
        <v>2.9304395947667001</v>
      </c>
      <c r="V250" s="40">
        <f t="shared" si="36"/>
        <v>6.6220657276995304E-2</v>
      </c>
      <c r="X250" s="13">
        <v>63.8</v>
      </c>
      <c r="Y250" s="13">
        <v>0.4</v>
      </c>
      <c r="Z250" s="13">
        <v>14.2</v>
      </c>
      <c r="AA250" s="13">
        <v>0.8</v>
      </c>
      <c r="AB250" s="13"/>
      <c r="AC250" s="13">
        <v>1.6</v>
      </c>
      <c r="AD250" s="13"/>
      <c r="AE250" s="13">
        <v>3</v>
      </c>
      <c r="AF250" s="13">
        <v>3.5</v>
      </c>
      <c r="AG250" s="13">
        <v>3.6</v>
      </c>
      <c r="AH250" s="13"/>
      <c r="AI250" s="13">
        <v>9.0999999999999943</v>
      </c>
      <c r="AJ250" s="13">
        <f t="shared" si="39"/>
        <v>99.999999999999986</v>
      </c>
      <c r="AL250" s="13">
        <v>0.93981924496673208</v>
      </c>
      <c r="AM250" s="40">
        <v>7.5869606397027153E-2</v>
      </c>
      <c r="AN250" s="13">
        <v>1.6337478199097599</v>
      </c>
      <c r="AO250" s="14">
        <v>1.6337478199097593</v>
      </c>
      <c r="AP250" s="14"/>
      <c r="AQ250" s="13">
        <v>7.7751108679114358</v>
      </c>
      <c r="AR250" s="40">
        <v>2.5634113110733353E-2</v>
      </c>
      <c r="AS250" s="40">
        <v>0.5424372840317282</v>
      </c>
      <c r="AT250" s="40">
        <v>0.26563938321904496</v>
      </c>
      <c r="AW250" s="42">
        <f>(12900/((LN(497700/S250))+(0.85*(AN250-1))+3.8))-273</f>
        <v>931.61092735260331</v>
      </c>
      <c r="AX250" s="42">
        <f>(12900/((LN(497700/S250))+(0.85*(AO250-1))+3.8))-273</f>
        <v>931.61092735260331</v>
      </c>
      <c r="AY250" s="42">
        <f>(10108/((LN(497700/S250))+(1.16*(AN250-1))+1.48))-273</f>
        <v>904.35942360162517</v>
      </c>
      <c r="AZ250" s="42">
        <f>(10108/((LN(497700/S250))+(1.16*(AO250-1))+1.48))-273</f>
        <v>904.35942360162517</v>
      </c>
      <c r="BA250" s="42">
        <f>((LN(S250))-4.29+(1.35*(LN(AQ250))))/0.0056</f>
        <v>933.27481168877193</v>
      </c>
      <c r="BB250" s="42">
        <f>(4338.8/((4.322*AR250)+6.456-LOG(S250)))-273</f>
        <v>920.17413246682941</v>
      </c>
      <c r="BC250" s="42">
        <f>((LN(S250))-3.313+(1.35*(LN(AQ250))))/0.0065</f>
        <v>954.35983776263436</v>
      </c>
      <c r="BD250" s="42">
        <f>(12288/(18.99-(1.069*(LN(AQ250)))-(LN(S250))))-273</f>
        <v>949.69000491091197</v>
      </c>
      <c r="BE250" s="42">
        <f>(11113/(14.297+(0.964*AN250)-(LN(S250))))-273</f>
        <v>944.95025610097491</v>
      </c>
      <c r="BF250" s="42">
        <f>(11113/(14.297+(0.964*AO250)-(LN(S250))))-273</f>
        <v>944.95025610097491</v>
      </c>
      <c r="BG250" s="42">
        <f>(5790/(0.96-(1.28*J250)+(12.39*AS250)+(0.83*AT250)+(2.06*J250*AS250)-LOG(S250)))-273</f>
        <v>915.10868787097183</v>
      </c>
      <c r="BI250" s="42">
        <f t="shared" si="41"/>
        <v>-1.6109273526033121</v>
      </c>
      <c r="BJ250" s="42">
        <f t="shared" si="41"/>
        <v>-1.6109273526033121</v>
      </c>
      <c r="BK250" s="42">
        <f t="shared" si="41"/>
        <v>25.640576398374833</v>
      </c>
      <c r="BL250" s="42">
        <f t="shared" si="41"/>
        <v>25.640576398374833</v>
      </c>
      <c r="BM250" s="42">
        <f t="shared" si="41"/>
        <v>-3.2748116887719334</v>
      </c>
      <c r="BN250" s="42">
        <f t="shared" si="41"/>
        <v>9.8258675331705945</v>
      </c>
      <c r="BO250" s="42">
        <f t="shared" si="40"/>
        <v>-24.359837762634356</v>
      </c>
      <c r="BP250" s="42">
        <f t="shared" si="40"/>
        <v>-19.690004910911966</v>
      </c>
      <c r="BQ250" s="42">
        <f t="shared" si="40"/>
        <v>-14.950256100974912</v>
      </c>
      <c r="BR250" s="42">
        <f t="shared" si="40"/>
        <v>-14.950256100974912</v>
      </c>
      <c r="BS250" s="42">
        <f t="shared" si="40"/>
        <v>14.891312129028165</v>
      </c>
      <c r="BU250" s="42">
        <f t="shared" si="37"/>
        <v>-16.502239481631477</v>
      </c>
      <c r="CC250" s="119"/>
      <c r="CD250" s="118">
        <f t="shared" si="38"/>
        <v>0</v>
      </c>
    </row>
    <row r="251" spans="1:82" s="1" customFormat="1">
      <c r="A251" s="38" t="s">
        <v>436</v>
      </c>
      <c r="B251" s="38">
        <v>11</v>
      </c>
      <c r="C251" s="38" t="s">
        <v>437</v>
      </c>
      <c r="D251" s="38">
        <v>50</v>
      </c>
      <c r="E251" s="38">
        <v>930</v>
      </c>
      <c r="F251" s="38"/>
      <c r="G251" s="38">
        <f t="shared" si="32"/>
        <v>1203</v>
      </c>
      <c r="H251" s="75">
        <f t="shared" si="33"/>
        <v>8.3125519534497092E-4</v>
      </c>
      <c r="I251" s="75">
        <f t="shared" si="34"/>
        <v>0</v>
      </c>
      <c r="J251" s="38">
        <v>0.6</v>
      </c>
      <c r="K251" s="38"/>
      <c r="L251" s="40">
        <v>0.54908040279614156</v>
      </c>
      <c r="M251" s="40">
        <v>7.5904313301588715E-3</v>
      </c>
      <c r="N251" s="40">
        <v>0.29483270912835274</v>
      </c>
      <c r="O251" s="13"/>
      <c r="P251" s="91">
        <v>-11.44</v>
      </c>
      <c r="Q251" s="91">
        <v>0.8</v>
      </c>
      <c r="R251" s="13">
        <v>0</v>
      </c>
      <c r="S251" s="78">
        <v>917</v>
      </c>
      <c r="T251" s="78">
        <v>139</v>
      </c>
      <c r="U251" s="13">
        <f t="shared" si="35"/>
        <v>2.9623693356700209</v>
      </c>
      <c r="V251" s="40">
        <f t="shared" si="36"/>
        <v>6.5786259541984735E-2</v>
      </c>
      <c r="X251" s="13">
        <v>58.9</v>
      </c>
      <c r="Y251" s="13">
        <v>0.7</v>
      </c>
      <c r="Z251" s="13">
        <v>15.8</v>
      </c>
      <c r="AA251" s="13">
        <v>1.4</v>
      </c>
      <c r="AB251" s="13"/>
      <c r="AC251" s="13">
        <v>4.0999999999999996</v>
      </c>
      <c r="AD251" s="13"/>
      <c r="AE251" s="13">
        <v>5.6</v>
      </c>
      <c r="AF251" s="13">
        <v>2.2000000000000002</v>
      </c>
      <c r="AG251" s="13">
        <v>0.9</v>
      </c>
      <c r="AH251" s="13"/>
      <c r="AI251" s="13">
        <v>10.400000000000006</v>
      </c>
      <c r="AJ251" s="13">
        <f t="shared" si="39"/>
        <v>100.00000000000001</v>
      </c>
      <c r="AL251" s="13">
        <v>1.0693403481420958</v>
      </c>
      <c r="AM251" s="40">
        <v>0.12587539943238035</v>
      </c>
      <c r="AN251" s="13">
        <v>1.5079621043790301</v>
      </c>
      <c r="AO251" s="14">
        <v>1.5079621043790266</v>
      </c>
      <c r="AP251" s="14"/>
      <c r="AQ251" s="13">
        <v>6.1051030476590054</v>
      </c>
      <c r="AR251" s="40">
        <v>4.6652658090259702E-2</v>
      </c>
      <c r="AS251" s="40">
        <v>0.54908040279614156</v>
      </c>
      <c r="AT251" s="40">
        <v>0.29483270912835274</v>
      </c>
      <c r="AW251" s="42">
        <f>(12900/((LN(497700/S251))+(0.85*(AN251-1))+3.8))-273</f>
        <v>952.25587668070762</v>
      </c>
      <c r="AX251" s="42">
        <f>(12900/((LN(497700/S251))+(0.85*(AO251-1))+3.8))-273</f>
        <v>952.25587668070784</v>
      </c>
      <c r="AY251" s="42">
        <f>(10108/((LN(497700/S251))+(1.16*(AN251-1))+1.48))-273</f>
        <v>935.24090096983605</v>
      </c>
      <c r="AZ251" s="42">
        <f>(10108/((LN(497700/S251))+(1.16*(AO251-1))+1.48))-273</f>
        <v>935.24090096983673</v>
      </c>
      <c r="BA251" s="42">
        <f>((LN(S251))-4.29+(1.35*(LN(AQ251))))/0.0056</f>
        <v>888.1118221831033</v>
      </c>
      <c r="BB251" s="42">
        <f>(4338.8/((4.322*AR251)+6.456-LOG(S251)))-273</f>
        <v>901.15173658370873</v>
      </c>
      <c r="BC251" s="42">
        <f>((LN(S251))-3.313+(1.35*(LN(AQ251))))/0.0065</f>
        <v>915.45018526544288</v>
      </c>
      <c r="BD251" s="42">
        <f>(12288/(18.99-(1.069*(LN(AQ251)))-(LN(S251))))-273</f>
        <v>927.59350624532044</v>
      </c>
      <c r="BE251" s="42">
        <f>(11113/(14.297+(0.964*AN251)-(LN(S251))))-273</f>
        <v>971.51709248688371</v>
      </c>
      <c r="BF251" s="42">
        <f>(11113/(14.297+(0.964*AO251)-(LN(S251))))-273</f>
        <v>971.51709248688417</v>
      </c>
      <c r="BG251" s="42">
        <f>(5790/(0.96-(1.28*J251)+(12.39*AS251)+(0.83*AT251)+(2.06*J251*AS251)-LOG(S251)))-273</f>
        <v>895.25461625452272</v>
      </c>
      <c r="BI251" s="42">
        <f t="shared" si="41"/>
        <v>-22.255876680707615</v>
      </c>
      <c r="BJ251" s="42">
        <f t="shared" si="41"/>
        <v>-22.255876680707843</v>
      </c>
      <c r="BK251" s="42">
        <f t="shared" si="41"/>
        <v>-5.2409009698360478</v>
      </c>
      <c r="BL251" s="42">
        <f t="shared" si="41"/>
        <v>-5.2409009698367299</v>
      </c>
      <c r="BM251" s="42">
        <f t="shared" si="41"/>
        <v>41.8881778168967</v>
      </c>
      <c r="BN251" s="42">
        <f t="shared" si="41"/>
        <v>28.848263416291275</v>
      </c>
      <c r="BO251" s="42">
        <f t="shared" si="40"/>
        <v>14.549814734557117</v>
      </c>
      <c r="BP251" s="42">
        <f t="shared" si="40"/>
        <v>2.4064937546795591</v>
      </c>
      <c r="BQ251" s="42">
        <f t="shared" si="40"/>
        <v>-41.517092486883712</v>
      </c>
      <c r="BR251" s="42">
        <f t="shared" si="40"/>
        <v>-41.517092486884167</v>
      </c>
      <c r="BS251" s="42">
        <f t="shared" si="40"/>
        <v>34.745383745477284</v>
      </c>
      <c r="BU251" s="42">
        <f t="shared" si="37"/>
        <v>-57.001260426185127</v>
      </c>
      <c r="CC251" s="119"/>
      <c r="CD251" s="118">
        <f t="shared" si="38"/>
        <v>4.5474735088646412E-13</v>
      </c>
    </row>
    <row r="252" spans="1:82" s="1" customFormat="1">
      <c r="A252" s="38" t="s">
        <v>436</v>
      </c>
      <c r="B252" s="38">
        <v>12</v>
      </c>
      <c r="C252" s="38" t="s">
        <v>437</v>
      </c>
      <c r="D252" s="38">
        <v>50</v>
      </c>
      <c r="E252" s="38">
        <v>930</v>
      </c>
      <c r="F252" s="38"/>
      <c r="G252" s="38">
        <f t="shared" si="32"/>
        <v>1203</v>
      </c>
      <c r="H252" s="75">
        <f t="shared" si="33"/>
        <v>8.3125519534497092E-4</v>
      </c>
      <c r="I252" s="75">
        <f t="shared" si="34"/>
        <v>0</v>
      </c>
      <c r="J252" s="38">
        <v>0.6</v>
      </c>
      <c r="K252" s="38"/>
      <c r="L252" s="40">
        <v>0.54989404355522897</v>
      </c>
      <c r="M252" s="40">
        <v>9.0786382347806029E-3</v>
      </c>
      <c r="N252" s="40">
        <v>0.26193301809779856</v>
      </c>
      <c r="O252" s="13"/>
      <c r="P252" s="91">
        <v>-11.44</v>
      </c>
      <c r="Q252" s="91">
        <v>0.8</v>
      </c>
      <c r="R252" s="13">
        <v>0</v>
      </c>
      <c r="S252" s="78">
        <v>995</v>
      </c>
      <c r="T252" s="78">
        <v>63</v>
      </c>
      <c r="U252" s="13">
        <f t="shared" si="35"/>
        <v>2.9978230807457256</v>
      </c>
      <c r="V252" s="40">
        <f t="shared" si="36"/>
        <v>2.7479396984924621E-2</v>
      </c>
      <c r="X252" s="13">
        <v>59.4</v>
      </c>
      <c r="Y252" s="13">
        <v>0.7</v>
      </c>
      <c r="Z252" s="13">
        <v>16.5</v>
      </c>
      <c r="AA252" s="13">
        <v>0.6</v>
      </c>
      <c r="AB252" s="13"/>
      <c r="AC252" s="13">
        <v>3.2</v>
      </c>
      <c r="AD252" s="13"/>
      <c r="AE252" s="13">
        <v>4.7</v>
      </c>
      <c r="AF252" s="13">
        <v>3.4</v>
      </c>
      <c r="AG252" s="13">
        <v>1.8</v>
      </c>
      <c r="AH252" s="13"/>
      <c r="AI252" s="13">
        <v>8.7999999999999972</v>
      </c>
      <c r="AJ252" s="13">
        <f t="shared" si="39"/>
        <v>99.1</v>
      </c>
      <c r="AL252" s="13">
        <v>1.0256491588476888</v>
      </c>
      <c r="AM252" s="40">
        <v>8.3843799151973694E-2</v>
      </c>
      <c r="AN252" s="13">
        <v>1.6120132183908999</v>
      </c>
      <c r="AO252" s="14">
        <v>1.5899907709508088</v>
      </c>
      <c r="AP252" s="14"/>
      <c r="AQ252" s="13">
        <v>6.7865900949679618</v>
      </c>
      <c r="AR252" s="40">
        <v>3.7015056079270997E-2</v>
      </c>
      <c r="AS252" s="40">
        <v>0.54989404355522897</v>
      </c>
      <c r="AT252" s="40">
        <v>0.26193301809779856</v>
      </c>
      <c r="AW252" s="42">
        <f>(12900/((LN(497700/S252))+(0.85*(AN252-1))+3.8))-273</f>
        <v>951.46407888109138</v>
      </c>
      <c r="AX252" s="42">
        <f>(12900/((LN(497700/S252))+(0.85*(AO252-1))+3.8))-273</f>
        <v>953.64359076134178</v>
      </c>
      <c r="AY252" s="42">
        <f>(10108/((LN(497700/S252))+(1.16*(AN252-1))+1.48))-273</f>
        <v>929.62530758100274</v>
      </c>
      <c r="AZ252" s="42">
        <f>(10108/((LN(497700/S252))+(1.16*(AO252-1))+1.48))-273</f>
        <v>933.29171753068863</v>
      </c>
      <c r="BA252" s="42">
        <f>((LN(S252))-4.29+(1.35*(LN(AQ252))))/0.0056</f>
        <v>928.20060259672653</v>
      </c>
      <c r="BB252" s="42">
        <f>(4338.8/((4.322*AR252)+6.456-LOG(S252)))-273</f>
        <v>926.17438884294324</v>
      </c>
      <c r="BC252" s="42">
        <f>((LN(S252))-3.313+(1.35*(LN(AQ252))))/0.0065</f>
        <v>949.9882114679491</v>
      </c>
      <c r="BD252" s="42">
        <f>(12288/(18.99-(1.069*(LN(AQ252)))-(LN(S252))))-273</f>
        <v>950.88278316270089</v>
      </c>
      <c r="BE252" s="42">
        <f>(11113/(14.297+(0.964*AN252)-(LN(S252))))-273</f>
        <v>968.92047566577844</v>
      </c>
      <c r="BF252" s="42">
        <f>(11113/(14.297+(0.964*AO252)-(LN(S252))))-273</f>
        <v>971.87393136970991</v>
      </c>
      <c r="BG252" s="42">
        <f>(5790/(0.96-(1.28*J252)+(12.39*AS252)+(0.83*AT252)+(2.06*J252*AS252)-LOG(S252)))-273</f>
        <v>907.56350541516349</v>
      </c>
      <c r="BI252" s="42">
        <f t="shared" si="41"/>
        <v>-21.464078881091382</v>
      </c>
      <c r="BJ252" s="42">
        <f t="shared" si="41"/>
        <v>-23.643590761341784</v>
      </c>
      <c r="BK252" s="42">
        <f t="shared" si="41"/>
        <v>0.37469241899725603</v>
      </c>
      <c r="BL252" s="42">
        <f t="shared" si="41"/>
        <v>-3.2917175306886293</v>
      </c>
      <c r="BM252" s="42">
        <f t="shared" si="41"/>
        <v>1.7993974032734741</v>
      </c>
      <c r="BN252" s="42">
        <f t="shared" si="41"/>
        <v>3.8256111570567555</v>
      </c>
      <c r="BO252" s="42">
        <f t="shared" si="40"/>
        <v>-19.9882114679491</v>
      </c>
      <c r="BP252" s="42">
        <f t="shared" si="40"/>
        <v>-20.882783162700889</v>
      </c>
      <c r="BQ252" s="42">
        <f t="shared" si="40"/>
        <v>-38.92047566577844</v>
      </c>
      <c r="BR252" s="42">
        <f t="shared" si="40"/>
        <v>-41.873931369709908</v>
      </c>
      <c r="BS252" s="42">
        <f t="shared" si="40"/>
        <v>22.43649458483651</v>
      </c>
      <c r="BU252" s="42">
        <f t="shared" si="37"/>
        <v>-46.080085346178294</v>
      </c>
      <c r="CC252" s="119"/>
      <c r="CD252" s="118">
        <f t="shared" si="38"/>
        <v>2.9534557039314677</v>
      </c>
    </row>
    <row r="253" spans="1:82" s="1" customFormat="1">
      <c r="A253" s="38" t="s">
        <v>436</v>
      </c>
      <c r="B253" s="38">
        <v>13</v>
      </c>
      <c r="C253" s="38" t="s">
        <v>437</v>
      </c>
      <c r="D253" s="38">
        <v>50</v>
      </c>
      <c r="E253" s="38">
        <v>930</v>
      </c>
      <c r="F253" s="38"/>
      <c r="G253" s="38">
        <f t="shared" si="32"/>
        <v>1203</v>
      </c>
      <c r="H253" s="75">
        <f t="shared" si="33"/>
        <v>8.3125519534497092E-4</v>
      </c>
      <c r="I253" s="75">
        <f t="shared" si="34"/>
        <v>0</v>
      </c>
      <c r="J253" s="38">
        <v>0.6</v>
      </c>
      <c r="K253" s="38"/>
      <c r="L253" s="40">
        <v>0.55323749535535172</v>
      </c>
      <c r="M253" s="40">
        <v>5.8263956101202684E-3</v>
      </c>
      <c r="N253" s="40">
        <v>0.25142281912461506</v>
      </c>
      <c r="O253" s="13"/>
      <c r="P253" s="91">
        <v>-11.44</v>
      </c>
      <c r="Q253" s="91">
        <v>0.8</v>
      </c>
      <c r="R253" s="13">
        <v>0</v>
      </c>
      <c r="S253" s="78">
        <v>1183</v>
      </c>
      <c r="T253" s="78">
        <v>98</v>
      </c>
      <c r="U253" s="13">
        <f t="shared" si="35"/>
        <v>3.0729847446279304</v>
      </c>
      <c r="V253" s="40">
        <f t="shared" si="36"/>
        <v>3.5952662721893493E-2</v>
      </c>
      <c r="X253" s="13">
        <v>59.4</v>
      </c>
      <c r="Y253" s="13">
        <v>0.6</v>
      </c>
      <c r="Z253" s="13">
        <v>17.2</v>
      </c>
      <c r="AA253" s="13">
        <v>0.8</v>
      </c>
      <c r="AB253" s="13"/>
      <c r="AC253" s="13">
        <v>2.2999999999999998</v>
      </c>
      <c r="AD253" s="13"/>
      <c r="AE253" s="13">
        <v>4.4000000000000004</v>
      </c>
      <c r="AF253" s="13">
        <v>3.6</v>
      </c>
      <c r="AG253" s="13">
        <v>3.3</v>
      </c>
      <c r="AH253" s="13"/>
      <c r="AI253" s="13">
        <v>8.4000000000000057</v>
      </c>
      <c r="AJ253" s="13">
        <f t="shared" si="39"/>
        <v>100</v>
      </c>
      <c r="AL253" s="13">
        <v>0.98316158532064113</v>
      </c>
      <c r="AM253" s="40">
        <v>8.2116332150142274E-2</v>
      </c>
      <c r="AN253" s="13">
        <v>1.69766127469494</v>
      </c>
      <c r="AO253" s="14">
        <v>1.6976612746949347</v>
      </c>
      <c r="AP253" s="14"/>
      <c r="AQ253" s="13">
        <v>6.6893402607703418</v>
      </c>
      <c r="AR253" s="40">
        <v>2.5570477308715561E-2</v>
      </c>
      <c r="AS253" s="40">
        <v>0.55323749535535172</v>
      </c>
      <c r="AT253" s="40">
        <v>0.25142281912461506</v>
      </c>
      <c r="AW253" s="42">
        <f>(12900/((LN(497700/S253))+(0.85*(AN253-1))+3.8))-273</f>
        <v>963.22945984016769</v>
      </c>
      <c r="AX253" s="42">
        <f>(12900/((LN(497700/S253))+(0.85*(AO253-1))+3.8))-273</f>
        <v>963.22945984016815</v>
      </c>
      <c r="AY253" s="42">
        <f>(10108/((LN(497700/S253))+(1.16*(AN253-1))+1.48))-273</f>
        <v>940.26608575065279</v>
      </c>
      <c r="AZ253" s="42">
        <f>(10108/((LN(497700/S253))+(1.16*(AO253-1))+1.48))-273</f>
        <v>940.26608575065347</v>
      </c>
      <c r="BA253" s="42">
        <f>((LN(S253))-4.29+(1.35*(LN(AQ253))))/0.0056</f>
        <v>955.62579576214978</v>
      </c>
      <c r="BB253" s="42">
        <f>(4338.8/((4.322*AR253)+6.456-LOG(S253)))-273</f>
        <v>968.95267652821008</v>
      </c>
      <c r="BC253" s="42">
        <f>((LN(S253))-3.313+(1.35*(LN(AQ253))))/0.0065</f>
        <v>973.61607019508301</v>
      </c>
      <c r="BD253" s="42">
        <f>(12288/(18.99-(1.069*(LN(AQ253)))-(LN(S253))))-273</f>
        <v>970.40499403013473</v>
      </c>
      <c r="BE253" s="42">
        <f>(11113/(14.297+(0.964*AN253)-(LN(S253))))-273</f>
        <v>981.60944435210763</v>
      </c>
      <c r="BF253" s="42">
        <f>(11113/(14.297+(0.964*AO253)-(LN(S253))))-273</f>
        <v>981.60944435210854</v>
      </c>
      <c r="BG253" s="42">
        <f>(5790/(0.96-(1.28*J253)+(12.39*AS253)+(0.83*AT253)+(2.06*J253*AS253)-LOG(S253)))-273</f>
        <v>916.86205300802726</v>
      </c>
      <c r="BI253" s="42">
        <f t="shared" si="41"/>
        <v>-33.229459840167692</v>
      </c>
      <c r="BJ253" s="42">
        <f t="shared" si="41"/>
        <v>-33.229459840168147</v>
      </c>
      <c r="BK253" s="42">
        <f t="shared" si="41"/>
        <v>-10.266085750652792</v>
      </c>
      <c r="BL253" s="42">
        <f t="shared" si="41"/>
        <v>-10.266085750653474</v>
      </c>
      <c r="BM253" s="42">
        <f t="shared" si="41"/>
        <v>-25.625795762149778</v>
      </c>
      <c r="BN253" s="42">
        <f t="shared" si="41"/>
        <v>-38.952676528210077</v>
      </c>
      <c r="BO253" s="42">
        <f t="shared" si="40"/>
        <v>-43.616070195083012</v>
      </c>
      <c r="BP253" s="42">
        <f t="shared" si="40"/>
        <v>-40.404994030134731</v>
      </c>
      <c r="BQ253" s="42">
        <f t="shared" si="40"/>
        <v>-51.60944435210763</v>
      </c>
      <c r="BR253" s="42">
        <f t="shared" si="40"/>
        <v>-51.60944435210854</v>
      </c>
      <c r="BS253" s="42">
        <f t="shared" si="40"/>
        <v>13.13794699197274</v>
      </c>
      <c r="BU253" s="42">
        <f t="shared" si="37"/>
        <v>-46.367406832140887</v>
      </c>
      <c r="CC253" s="119"/>
      <c r="CD253" s="118">
        <f t="shared" si="38"/>
        <v>9.0949470177292824E-13</v>
      </c>
    </row>
    <row r="254" spans="1:82" s="1" customFormat="1">
      <c r="A254" s="38" t="s">
        <v>436</v>
      </c>
      <c r="B254" s="38">
        <v>14</v>
      </c>
      <c r="C254" s="38" t="s">
        <v>437</v>
      </c>
      <c r="D254" s="38">
        <v>50</v>
      </c>
      <c r="E254" s="38">
        <v>930</v>
      </c>
      <c r="F254" s="38"/>
      <c r="G254" s="38">
        <f t="shared" si="32"/>
        <v>1203</v>
      </c>
      <c r="H254" s="75">
        <f t="shared" si="33"/>
        <v>8.3125519534497092E-4</v>
      </c>
      <c r="I254" s="75">
        <f t="shared" si="34"/>
        <v>0</v>
      </c>
      <c r="J254" s="38">
        <v>0.6</v>
      </c>
      <c r="K254" s="38"/>
      <c r="L254" s="40">
        <v>0.54166923414638812</v>
      </c>
      <c r="M254" s="40">
        <v>1.1947247975283603E-2</v>
      </c>
      <c r="N254" s="40">
        <v>0.15887051953167303</v>
      </c>
      <c r="O254" s="13"/>
      <c r="P254" s="91">
        <v>-11.44</v>
      </c>
      <c r="Q254" s="91">
        <v>0.8</v>
      </c>
      <c r="R254" s="13">
        <v>0</v>
      </c>
      <c r="S254" s="78">
        <v>300</v>
      </c>
      <c r="T254" s="78">
        <v>75</v>
      </c>
      <c r="U254" s="13">
        <f t="shared" si="35"/>
        <v>2.4771212547196626</v>
      </c>
      <c r="V254" s="40">
        <f t="shared" si="36"/>
        <v>0.1085</v>
      </c>
      <c r="X254" s="13">
        <v>64.2</v>
      </c>
      <c r="Y254" s="13">
        <v>0.6</v>
      </c>
      <c r="Z254" s="13">
        <v>17.8</v>
      </c>
      <c r="AA254" s="13">
        <v>1.6</v>
      </c>
      <c r="AB254" s="13"/>
      <c r="AC254" s="13">
        <v>3.7</v>
      </c>
      <c r="AD254" s="13"/>
      <c r="AE254" s="13">
        <v>1.8</v>
      </c>
      <c r="AF254" s="13">
        <v>1.6</v>
      </c>
      <c r="AG254" s="13">
        <v>3.8</v>
      </c>
      <c r="AH254" s="13"/>
      <c r="AI254" s="13">
        <v>4.9000000000000057</v>
      </c>
      <c r="AJ254" s="13">
        <f t="shared" si="39"/>
        <v>99.999999999999986</v>
      </c>
      <c r="AL254" s="13">
        <v>1.7767623215356148</v>
      </c>
      <c r="AM254" s="40">
        <v>0.23872589165991498</v>
      </c>
      <c r="AN254" s="13">
        <v>0.88533064269441197</v>
      </c>
      <c r="AO254" s="14">
        <v>0.88533064269441175</v>
      </c>
      <c r="AP254" s="14"/>
      <c r="AQ254" s="13">
        <v>8.404349135089511</v>
      </c>
      <c r="AR254" s="40">
        <v>-6.0745322846155886E-2</v>
      </c>
      <c r="AS254" s="40">
        <v>0.54166923414638812</v>
      </c>
      <c r="AT254" s="40">
        <v>0.15887051953167303</v>
      </c>
      <c r="AW254" s="42">
        <f>(12900/((LN(497700/S254))+(0.85*(AN254-1))+3.8))-273</f>
        <v>887.43704845034745</v>
      </c>
      <c r="AX254" s="42">
        <f>(12900/((LN(497700/S254))+(0.85*(AO254-1))+3.8))-273</f>
        <v>887.43704845034767</v>
      </c>
      <c r="AY254" s="42">
        <f>(10108/((LN(497700/S254))+(1.16*(AN254-1))+1.48))-273</f>
        <v>880.75565144431062</v>
      </c>
      <c r="AZ254" s="42">
        <f>(10108/((LN(497700/S254))+(1.16*(AO254-1))+1.48))-273</f>
        <v>880.75565144431062</v>
      </c>
      <c r="BA254" s="42">
        <f>((LN(S254))-4.29+(1.35*(LN(AQ254))))/0.0056</f>
        <v>765.64179728708814</v>
      </c>
      <c r="BB254" s="42">
        <f>(4338.8/((4.322*AR254)+6.456-LOG(S254)))-273</f>
        <v>894.49354620527993</v>
      </c>
      <c r="BC254" s="42">
        <f>((LN(S254))-3.313+(1.35*(LN(AQ254))))/0.0065</f>
        <v>809.93754843195302</v>
      </c>
      <c r="BD254" s="42">
        <f>(12288/(18.99-(1.069*(LN(AQ254)))-(LN(S254))))-273</f>
        <v>843.01704747619897</v>
      </c>
      <c r="BE254" s="42">
        <f>(11113/(14.297+(0.964*AN254)-(LN(S254))))-273</f>
        <v>903.39259442921252</v>
      </c>
      <c r="BF254" s="42">
        <f>(11113/(14.297+(0.964*AO254)-(LN(S254))))-273</f>
        <v>903.39259442921252</v>
      </c>
      <c r="BG254" s="42">
        <f>(5790/(0.96-(1.28*J254)+(12.39*AS254)+(0.83*AT254)+(2.06*J254*AS254)-LOG(S254)))-273</f>
        <v>834.59845306358829</v>
      </c>
      <c r="BI254" s="42">
        <f t="shared" si="41"/>
        <v>42.562951549652553</v>
      </c>
      <c r="BJ254" s="42">
        <f t="shared" si="41"/>
        <v>42.562951549652325</v>
      </c>
      <c r="BK254" s="42">
        <f t="shared" si="41"/>
        <v>49.244348555689385</v>
      </c>
      <c r="BL254" s="42">
        <f t="shared" si="41"/>
        <v>49.244348555689385</v>
      </c>
      <c r="BM254" s="42">
        <f t="shared" si="41"/>
        <v>164.35820271291186</v>
      </c>
      <c r="BN254" s="42">
        <f t="shared" si="41"/>
        <v>35.506453794720073</v>
      </c>
      <c r="BO254" s="42">
        <f t="shared" si="40"/>
        <v>120.06245156804698</v>
      </c>
      <c r="BP254" s="42">
        <f t="shared" si="40"/>
        <v>86.982952523801032</v>
      </c>
      <c r="BQ254" s="42">
        <f t="shared" si="40"/>
        <v>26.607405570787478</v>
      </c>
      <c r="BR254" s="42">
        <f t="shared" si="40"/>
        <v>26.607405570787478</v>
      </c>
      <c r="BS254" s="42">
        <f t="shared" si="40"/>
        <v>95.401546936411705</v>
      </c>
      <c r="BU254" s="42">
        <f t="shared" si="37"/>
        <v>-52.83859538675938</v>
      </c>
      <c r="CC254" s="119"/>
      <c r="CD254" s="118">
        <f t="shared" si="38"/>
        <v>0</v>
      </c>
    </row>
    <row r="255" spans="1:82" s="1" customFormat="1">
      <c r="A255" s="38" t="s">
        <v>436</v>
      </c>
      <c r="B255" s="38">
        <v>15</v>
      </c>
      <c r="C255" s="38" t="s">
        <v>437</v>
      </c>
      <c r="D255" s="38">
        <v>284</v>
      </c>
      <c r="E255" s="38">
        <v>800</v>
      </c>
      <c r="F255" s="38"/>
      <c r="G255" s="38">
        <f t="shared" si="32"/>
        <v>1073</v>
      </c>
      <c r="H255" s="75">
        <f t="shared" si="33"/>
        <v>9.3196644920782849E-4</v>
      </c>
      <c r="I255" s="75">
        <f t="shared" si="34"/>
        <v>0</v>
      </c>
      <c r="J255" s="38">
        <v>0.17</v>
      </c>
      <c r="K255" s="38"/>
      <c r="L255" s="40">
        <v>0.53167065753414067</v>
      </c>
      <c r="M255" s="40">
        <v>6.6183152051902039E-3</v>
      </c>
      <c r="N255" s="40">
        <v>0.2585519282282866</v>
      </c>
      <c r="O255" s="13"/>
      <c r="P255" s="91">
        <v>-13.96</v>
      </c>
      <c r="Q255" s="91">
        <v>0.84</v>
      </c>
      <c r="R255" s="13">
        <v>0</v>
      </c>
      <c r="S255" s="78">
        <v>155</v>
      </c>
      <c r="T255" s="78">
        <v>14</v>
      </c>
      <c r="U255" s="13">
        <f t="shared" si="35"/>
        <v>2.1903316981702914</v>
      </c>
      <c r="V255" s="40">
        <f t="shared" si="36"/>
        <v>3.9199999999999999E-2</v>
      </c>
      <c r="X255" s="13">
        <v>68.099999999999994</v>
      </c>
      <c r="Y255" s="13">
        <v>0.1</v>
      </c>
      <c r="Z255" s="13">
        <v>13</v>
      </c>
      <c r="AA255" s="13">
        <v>0.1</v>
      </c>
      <c r="AB255" s="13"/>
      <c r="AC255" s="13">
        <v>1.1000000000000001</v>
      </c>
      <c r="AD255" s="13"/>
      <c r="AE255" s="13">
        <v>1.2</v>
      </c>
      <c r="AF255" s="13">
        <v>3.4</v>
      </c>
      <c r="AG255" s="13">
        <v>4.2</v>
      </c>
      <c r="AH255" s="13"/>
      <c r="AI255" s="13">
        <v>8.7999999999999972</v>
      </c>
      <c r="AJ255" s="13">
        <f t="shared" si="39"/>
        <v>99.999999999999986</v>
      </c>
      <c r="AL255" s="13">
        <v>1.0550717181106601</v>
      </c>
      <c r="AM255" s="40">
        <v>4.0299212487941979E-2</v>
      </c>
      <c r="AN255" s="13">
        <v>1.3611833932123401</v>
      </c>
      <c r="AO255" s="14">
        <v>1.3611833932123425</v>
      </c>
      <c r="AP255" s="14"/>
      <c r="AQ255" s="13">
        <v>10.934422815836447</v>
      </c>
      <c r="AR255" s="40">
        <v>8.6053011607996333E-4</v>
      </c>
      <c r="AS255" s="40">
        <v>0.53167065753414067</v>
      </c>
      <c r="AT255" s="40">
        <v>0.2585519282282866</v>
      </c>
      <c r="AW255" s="42">
        <f>(12900/((LN(497700/S255))+(0.85*(AN255-1))+3.8))-273</f>
        <v>785.99735574474494</v>
      </c>
      <c r="AX255" s="42">
        <f>(12900/((LN(497700/S255))+(0.85*(AO255-1))+3.8))-273</f>
        <v>785.99735574474494</v>
      </c>
      <c r="AY255" s="42">
        <f>(10108/((LN(497700/S255))+(1.16*(AN255-1))+1.48))-273</f>
        <v>740.50602215507888</v>
      </c>
      <c r="AZ255" s="42">
        <f>(10108/((LN(497700/S255))+(1.16*(AO255-1))+1.48))-273</f>
        <v>740.50602215507854</v>
      </c>
      <c r="BA255" s="42">
        <f>((LN(S255))-4.29+(1.35*(LN(AQ255))))/0.0056</f>
        <v>711.16277514432704</v>
      </c>
      <c r="BB255" s="42">
        <f>(4338.8/((4.322*AR255)+6.456-LOG(S255)))-273</f>
        <v>743.25818382552006</v>
      </c>
      <c r="BC255" s="42">
        <f>((LN(S255))-3.313+(1.35*(LN(AQ255))))/0.0065</f>
        <v>763.00177550895864</v>
      </c>
      <c r="BD255" s="42">
        <f>(12288/(18.99-(1.069*(LN(AQ255)))-(LN(S255))))-273</f>
        <v>805.87738418060326</v>
      </c>
      <c r="BE255" s="42">
        <f>(11113/(14.297+(0.964*AN255)-(LN(S255))))-273</f>
        <v>778.79414920620206</v>
      </c>
      <c r="BF255" s="42">
        <f>(11113/(14.297+(0.964*AO255)-(LN(S255))))-273</f>
        <v>778.79414920620184</v>
      </c>
      <c r="BG255" s="42">
        <f>(5790/(0.96-(1.28*J255)+(12.39*AS255)+(0.83*AT255)+(2.06*J255*AS255)-LOG(S255)))-273</f>
        <v>772.07788908153475</v>
      </c>
      <c r="BI255" s="42">
        <f t="shared" si="41"/>
        <v>14.002644255255063</v>
      </c>
      <c r="BJ255" s="42">
        <f t="shared" si="41"/>
        <v>14.002644255255063</v>
      </c>
      <c r="BK255" s="42">
        <f t="shared" si="41"/>
        <v>59.493977844921119</v>
      </c>
      <c r="BL255" s="42">
        <f t="shared" si="41"/>
        <v>59.49397784492146</v>
      </c>
      <c r="BM255" s="42">
        <f t="shared" si="41"/>
        <v>88.837224855672957</v>
      </c>
      <c r="BN255" s="42">
        <f t="shared" si="41"/>
        <v>56.741816174479936</v>
      </c>
      <c r="BO255" s="42">
        <f t="shared" si="40"/>
        <v>36.998224491041356</v>
      </c>
      <c r="BP255" s="42">
        <f t="shared" si="40"/>
        <v>-5.8773841806032578</v>
      </c>
      <c r="BQ255" s="42">
        <f t="shared" si="40"/>
        <v>21.205850793797936</v>
      </c>
      <c r="BR255" s="42">
        <f t="shared" si="40"/>
        <v>21.205850793798163</v>
      </c>
      <c r="BS255" s="42">
        <f t="shared" si="40"/>
        <v>27.922110918465251</v>
      </c>
      <c r="BU255" s="42">
        <f t="shared" si="37"/>
        <v>-13.919466663210187</v>
      </c>
      <c r="CC255" s="119"/>
      <c r="CD255" s="118">
        <f t="shared" si="38"/>
        <v>2.2737367544323206E-13</v>
      </c>
    </row>
    <row r="256" spans="1:82" s="1" customFormat="1">
      <c r="A256" s="38" t="s">
        <v>436</v>
      </c>
      <c r="B256" s="38">
        <v>16</v>
      </c>
      <c r="C256" s="38" t="s">
        <v>437</v>
      </c>
      <c r="D256" s="38">
        <v>284</v>
      </c>
      <c r="E256" s="38">
        <v>800</v>
      </c>
      <c r="F256" s="38"/>
      <c r="G256" s="38">
        <f t="shared" si="32"/>
        <v>1073</v>
      </c>
      <c r="H256" s="75">
        <f t="shared" si="33"/>
        <v>9.3196644920782849E-4</v>
      </c>
      <c r="I256" s="75">
        <f t="shared" si="34"/>
        <v>0</v>
      </c>
      <c r="J256" s="38">
        <v>0.17</v>
      </c>
      <c r="K256" s="38"/>
      <c r="L256" s="40">
        <v>0.53333459748884093</v>
      </c>
      <c r="M256" s="40">
        <v>5.7681124416953892E-3</v>
      </c>
      <c r="N256" s="40">
        <v>0.24666623699620299</v>
      </c>
      <c r="O256" s="13"/>
      <c r="P256" s="91">
        <v>-13.96</v>
      </c>
      <c r="Q256" s="91">
        <v>0.84</v>
      </c>
      <c r="R256" s="13">
        <v>0</v>
      </c>
      <c r="S256" s="78">
        <v>223</v>
      </c>
      <c r="T256" s="78">
        <v>59</v>
      </c>
      <c r="U256" s="13">
        <f t="shared" si="35"/>
        <v>2.3483048630481607</v>
      </c>
      <c r="V256" s="40">
        <f t="shared" si="36"/>
        <v>0.11482511210762331</v>
      </c>
      <c r="X256" s="13">
        <v>68.099999999999994</v>
      </c>
      <c r="Y256" s="13">
        <v>0.2</v>
      </c>
      <c r="Z256" s="13">
        <v>13</v>
      </c>
      <c r="AA256" s="13">
        <v>0.1</v>
      </c>
      <c r="AB256" s="13"/>
      <c r="AC256" s="13">
        <v>1</v>
      </c>
      <c r="AD256" s="13"/>
      <c r="AE256" s="13">
        <v>1.2</v>
      </c>
      <c r="AF256" s="13">
        <v>3.6</v>
      </c>
      <c r="AG256" s="13">
        <v>4.5</v>
      </c>
      <c r="AH256" s="13"/>
      <c r="AI256" s="13">
        <v>8.2999999999999972</v>
      </c>
      <c r="AJ256" s="13">
        <f t="shared" si="39"/>
        <v>99.999999999999986</v>
      </c>
      <c r="AL256" s="13">
        <v>1.0019122669817084</v>
      </c>
      <c r="AM256" s="40">
        <v>2.3231598368763175E-2</v>
      </c>
      <c r="AN256" s="13">
        <v>1.44457446519011</v>
      </c>
      <c r="AO256" s="14">
        <v>1.4445744651901098</v>
      </c>
      <c r="AP256" s="14"/>
      <c r="AQ256" s="13">
        <v>10.552333693036717</v>
      </c>
      <c r="AR256" s="40">
        <v>9.814647933971854E-3</v>
      </c>
      <c r="AS256" s="40">
        <v>0.53333459748884093</v>
      </c>
      <c r="AT256" s="40">
        <v>0.24666623699620299</v>
      </c>
      <c r="AW256" s="42">
        <f>(12900/((LN(497700/S256))+(0.85*(AN256-1))+3.8))-273</f>
        <v>812.08502538295579</v>
      </c>
      <c r="AX256" s="42">
        <f>(12900/((LN(497700/S256))+(0.85*(AO256-1))+3.8))-273</f>
        <v>812.08502538295579</v>
      </c>
      <c r="AY256" s="42">
        <f>(10108/((LN(497700/S256))+(1.16*(AN256-1))+1.48))-273</f>
        <v>768.3868466443821</v>
      </c>
      <c r="AZ256" s="42">
        <f>(10108/((LN(497700/S256))+(1.16*(AO256-1))+1.48))-273</f>
        <v>768.3868466443821</v>
      </c>
      <c r="BA256" s="42">
        <f>((LN(S256))-4.29+(1.35*(LN(AQ256))))/0.0056</f>
        <v>767.54290599266619</v>
      </c>
      <c r="BB256" s="42">
        <f>(4338.8/((4.322*AR256)+6.456-LOG(S256)))-273</f>
        <v>772.46524568166978</v>
      </c>
      <c r="BC256" s="42">
        <f>((LN(S256))-3.313+(1.35*(LN(AQ256))))/0.0065</f>
        <v>811.57542670137389</v>
      </c>
      <c r="BD256" s="42">
        <f>(12288/(18.99-(1.069*(LN(AQ256)))-(LN(S256))))-273</f>
        <v>837.63978372594374</v>
      </c>
      <c r="BE256" s="42">
        <f>(11113/(14.297+(0.964*AN256)-(LN(S256))))-273</f>
        <v>807.77901535887713</v>
      </c>
      <c r="BF256" s="42">
        <f>(11113/(14.297+(0.964*AO256)-(LN(S256))))-273</f>
        <v>807.77901535887713</v>
      </c>
      <c r="BG256" s="42">
        <f>(5790/(0.96-(1.28*J256)+(12.39*AS256)+(0.83*AT256)+(2.06*J256*AS256)-LOG(S256)))-273</f>
        <v>800.49101851389719</v>
      </c>
      <c r="BI256" s="42">
        <f t="shared" si="41"/>
        <v>-12.085025382955791</v>
      </c>
      <c r="BJ256" s="42">
        <f t="shared" si="41"/>
        <v>-12.085025382955791</v>
      </c>
      <c r="BK256" s="42">
        <f t="shared" si="41"/>
        <v>31.613153355617897</v>
      </c>
      <c r="BL256" s="42">
        <f t="shared" si="41"/>
        <v>31.613153355617897</v>
      </c>
      <c r="BM256" s="42">
        <f t="shared" si="41"/>
        <v>32.457094007333808</v>
      </c>
      <c r="BN256" s="42">
        <f t="shared" si="41"/>
        <v>27.534754318330215</v>
      </c>
      <c r="BO256" s="42">
        <f t="shared" si="40"/>
        <v>-11.575426701373885</v>
      </c>
      <c r="BP256" s="42">
        <f t="shared" si="40"/>
        <v>-37.639783725943744</v>
      </c>
      <c r="BQ256" s="42">
        <f t="shared" si="40"/>
        <v>-7.7790153588771318</v>
      </c>
      <c r="BR256" s="42">
        <f t="shared" si="40"/>
        <v>-7.7790153588771318</v>
      </c>
      <c r="BS256" s="42">
        <f t="shared" si="40"/>
        <v>-0.49101851389718831</v>
      </c>
      <c r="BU256" s="42">
        <f t="shared" si="37"/>
        <v>-11.594006869058603</v>
      </c>
      <c r="CC256" s="119"/>
      <c r="CD256" s="118">
        <f t="shared" si="38"/>
        <v>0</v>
      </c>
    </row>
    <row r="257" spans="1:82" s="1" customFormat="1">
      <c r="A257" s="38" t="s">
        <v>412</v>
      </c>
      <c r="B257" s="38">
        <v>19</v>
      </c>
      <c r="C257" s="38" t="s">
        <v>412</v>
      </c>
      <c r="D257" s="38">
        <v>284</v>
      </c>
      <c r="E257" s="38">
        <v>800</v>
      </c>
      <c r="F257" s="38"/>
      <c r="G257" s="38">
        <f t="shared" si="32"/>
        <v>1073</v>
      </c>
      <c r="H257" s="75">
        <f t="shared" si="33"/>
        <v>9.3196644920782849E-4</v>
      </c>
      <c r="I257" s="75">
        <f t="shared" si="34"/>
        <v>0</v>
      </c>
      <c r="J257" s="38">
        <v>0.17</v>
      </c>
      <c r="K257" s="38"/>
      <c r="L257" s="40">
        <v>0.53527595641677661</v>
      </c>
      <c r="M257" s="40">
        <v>4.6970882902535359E-3</v>
      </c>
      <c r="N257" s="40">
        <v>0.32084754930322129</v>
      </c>
      <c r="O257" s="13"/>
      <c r="P257" s="91">
        <v>-13.96</v>
      </c>
      <c r="Q257" s="91">
        <v>0.84</v>
      </c>
      <c r="R257" s="13">
        <v>0</v>
      </c>
      <c r="S257" s="78">
        <v>390</v>
      </c>
      <c r="T257" s="78">
        <v>140</v>
      </c>
      <c r="U257" s="13">
        <f t="shared" si="35"/>
        <v>2.5910646070264991</v>
      </c>
      <c r="V257" s="40">
        <f t="shared" si="36"/>
        <v>0.15579487179487178</v>
      </c>
      <c r="X257" s="13">
        <v>67.8</v>
      </c>
      <c r="Y257" s="13">
        <v>0.2</v>
      </c>
      <c r="Z257" s="13">
        <v>13</v>
      </c>
      <c r="AA257" s="13">
        <v>0.2</v>
      </c>
      <c r="AB257" s="13"/>
      <c r="AC257" s="13">
        <v>0.8</v>
      </c>
      <c r="AD257" s="13"/>
      <c r="AE257" s="13">
        <v>1.3</v>
      </c>
      <c r="AF257" s="13">
        <v>3.8</v>
      </c>
      <c r="AG257" s="13">
        <v>4.8</v>
      </c>
      <c r="AH257" s="13"/>
      <c r="AI257" s="13">
        <v>12</v>
      </c>
      <c r="AJ257" s="13">
        <f t="shared" si="39"/>
        <v>103.89999999999999</v>
      </c>
      <c r="AL257" s="13">
        <v>0.94129497194975265</v>
      </c>
      <c r="AM257" s="40">
        <v>3.4704647703568008E-2</v>
      </c>
      <c r="AN257" s="13">
        <v>1.5531715040613201</v>
      </c>
      <c r="AO257" s="14">
        <v>1.5531715040613172</v>
      </c>
      <c r="AP257" s="14"/>
      <c r="AQ257" s="13">
        <v>9.9698412636370861</v>
      </c>
      <c r="AR257" s="40">
        <v>2.2240092117099347E-2</v>
      </c>
      <c r="AS257" s="40">
        <v>0.53527595641677661</v>
      </c>
      <c r="AT257" s="40">
        <v>0.32084754930322129</v>
      </c>
      <c r="AW257" s="42">
        <f>(12900/((LN(497700/S257))+(0.85*(AN257-1))+3.8))-273</f>
        <v>856.41900246286809</v>
      </c>
      <c r="AX257" s="42">
        <f>(12900/((LN(497700/S257))+(0.85*(AO257-1))+3.8))-273</f>
        <v>856.41900246286832</v>
      </c>
      <c r="AY257" s="42">
        <f>(10108/((LN(497700/S257))+(1.16*(AN257-1))+1.48))-273</f>
        <v>817.0128737795967</v>
      </c>
      <c r="AZ257" s="42">
        <f>(10108/((LN(497700/S257))+(1.16*(AO257-1))+1.48))-273</f>
        <v>817.01287377959716</v>
      </c>
      <c r="BA257" s="42">
        <f>((LN(S257))-4.29+(1.35*(LN(AQ257))))/0.0056</f>
        <v>853.67125596901371</v>
      </c>
      <c r="BB257" s="42">
        <f>(4338.8/((4.322*AR257)+6.456-LOG(S257)))-273</f>
        <v>822.36417226908361</v>
      </c>
      <c r="BC257" s="42">
        <f>((LN(S257))-3.313+(1.35*(LN(AQ257))))/0.0065</f>
        <v>885.77831283484261</v>
      </c>
      <c r="BD257" s="42">
        <f>(12288/(18.99-(1.069*(LN(AQ257)))-(LN(S257))))-273</f>
        <v>890.01755935926417</v>
      </c>
      <c r="BE257" s="42">
        <f>(11113/(14.297+(0.964*AN257)-(LN(S257))))-273</f>
        <v>857.73615699974653</v>
      </c>
      <c r="BF257" s="42">
        <f>(11113/(14.297+(0.964*AO257)-(LN(S257))))-273</f>
        <v>857.73615699974698</v>
      </c>
      <c r="BG257" s="42">
        <f>(5790/(0.96-(1.28*J257)+(12.39*AS257)+(0.83*AT257)+(2.06*J257*AS257)-LOG(S257)))-273</f>
        <v>832.56069174696859</v>
      </c>
      <c r="BI257" s="42">
        <f t="shared" si="41"/>
        <v>-56.419002462868093</v>
      </c>
      <c r="BJ257" s="42">
        <f t="shared" si="41"/>
        <v>-56.41900246286832</v>
      </c>
      <c r="BK257" s="42">
        <f t="shared" si="41"/>
        <v>-17.012873779596703</v>
      </c>
      <c r="BL257" s="42">
        <f t="shared" si="41"/>
        <v>-17.012873779597157</v>
      </c>
      <c r="BM257" s="42">
        <f t="shared" si="41"/>
        <v>-53.671255969013714</v>
      </c>
      <c r="BN257" s="42">
        <f t="shared" si="41"/>
        <v>-22.36417226908361</v>
      </c>
      <c r="BO257" s="42">
        <f t="shared" si="41"/>
        <v>-85.778312834842609</v>
      </c>
      <c r="BP257" s="42">
        <f t="shared" si="41"/>
        <v>-90.017559359264169</v>
      </c>
      <c r="BQ257" s="42">
        <f t="shared" si="41"/>
        <v>-57.736156999746527</v>
      </c>
      <c r="BR257" s="42">
        <f t="shared" si="41"/>
        <v>-57.736156999746981</v>
      </c>
      <c r="BS257" s="42">
        <f t="shared" si="41"/>
        <v>-32.560691746968587</v>
      </c>
      <c r="BU257" s="42">
        <f t="shared" si="37"/>
        <v>-23.858310715899734</v>
      </c>
      <c r="CC257" s="119"/>
      <c r="CD257" s="118">
        <f t="shared" si="38"/>
        <v>4.5474735088646412E-13</v>
      </c>
    </row>
    <row r="258" spans="1:82" s="1" customFormat="1">
      <c r="A258" s="38" t="s">
        <v>436</v>
      </c>
      <c r="B258" s="38">
        <v>20</v>
      </c>
      <c r="C258" s="38" t="s">
        <v>437</v>
      </c>
      <c r="D258" s="38">
        <v>284</v>
      </c>
      <c r="E258" s="38">
        <v>800</v>
      </c>
      <c r="F258" s="38"/>
      <c r="G258" s="38">
        <f t="shared" si="32"/>
        <v>1073</v>
      </c>
      <c r="H258" s="75">
        <f t="shared" si="33"/>
        <v>9.3196644920782849E-4</v>
      </c>
      <c r="I258" s="75">
        <f t="shared" si="34"/>
        <v>0</v>
      </c>
      <c r="J258" s="38">
        <v>0.17</v>
      </c>
      <c r="K258" s="38"/>
      <c r="L258" s="40">
        <v>0.52770740920451076</v>
      </c>
      <c r="M258" s="40">
        <v>4.1525638649454709E-3</v>
      </c>
      <c r="N258" s="40">
        <v>0.23102333638696643</v>
      </c>
      <c r="O258" s="13"/>
      <c r="P258" s="91">
        <v>-13.96</v>
      </c>
      <c r="Q258" s="91">
        <v>0.84</v>
      </c>
      <c r="R258" s="13">
        <v>0</v>
      </c>
      <c r="S258" s="78">
        <v>226</v>
      </c>
      <c r="T258" s="78">
        <v>65</v>
      </c>
      <c r="U258" s="13">
        <f t="shared" si="35"/>
        <v>2.3541084391474008</v>
      </c>
      <c r="V258" s="40">
        <f t="shared" si="36"/>
        <v>0.12482300884955752</v>
      </c>
      <c r="X258" s="13">
        <v>69.5</v>
      </c>
      <c r="Y258" s="13">
        <v>0.2</v>
      </c>
      <c r="Z258" s="13">
        <v>13.2</v>
      </c>
      <c r="AA258" s="13">
        <v>0.7</v>
      </c>
      <c r="AB258" s="13"/>
      <c r="AC258" s="13">
        <v>1.4</v>
      </c>
      <c r="AD258" s="13"/>
      <c r="AE258" s="13">
        <v>1.5</v>
      </c>
      <c r="AF258" s="13">
        <v>1.6</v>
      </c>
      <c r="AG258" s="13">
        <v>4.2</v>
      </c>
      <c r="AH258" s="13"/>
      <c r="AI258" s="13">
        <v>7.7</v>
      </c>
      <c r="AJ258" s="13">
        <f t="shared" si="39"/>
        <v>100.00000000000001</v>
      </c>
      <c r="AL258" s="13">
        <v>1.3325620508742091</v>
      </c>
      <c r="AM258" s="40">
        <v>9.2649023993919999E-2</v>
      </c>
      <c r="AN258" s="13">
        <v>1.05265216315509</v>
      </c>
      <c r="AO258" s="14">
        <v>1.0526521631550867</v>
      </c>
      <c r="AP258" s="14"/>
      <c r="AQ258" s="13">
        <v>11.530007047127405</v>
      </c>
      <c r="AR258" s="40">
        <v>-3.3753404358330033E-2</v>
      </c>
      <c r="AS258" s="40">
        <v>0.52770740920451076</v>
      </c>
      <c r="AT258" s="40">
        <v>0.23102333638696643</v>
      </c>
      <c r="AW258" s="42">
        <f>(12900/((LN(497700/S258))+(0.85*(AN258-1))+3.8))-273</f>
        <v>844.65995303723116</v>
      </c>
      <c r="AX258" s="42">
        <f>(12900/((LN(497700/S258))+(0.85*(AO258-1))+3.8))-273</f>
        <v>844.65995303723139</v>
      </c>
      <c r="AY258" s="42">
        <f>(10108/((LN(497700/S258))+(1.16*(AN258-1))+1.48))-273</f>
        <v>821.14137494351894</v>
      </c>
      <c r="AZ258" s="42">
        <f>(10108/((LN(497700/S258))+(1.16*(AO258-1))+1.48))-273</f>
        <v>821.14137494351939</v>
      </c>
      <c r="BA258" s="42">
        <f>((LN(S258))-4.29+(1.35*(LN(AQ258))))/0.0056</f>
        <v>791.28954922684534</v>
      </c>
      <c r="BB258" s="42">
        <f>(4338.8/((4.322*AR258)+6.456-LOG(S258)))-273</f>
        <v>823.76181707040155</v>
      </c>
      <c r="BC258" s="42">
        <f>((LN(S258))-3.313+(1.35*(LN(AQ258))))/0.0065</f>
        <v>832.03407318005145</v>
      </c>
      <c r="BD258" s="42">
        <f>(12288/(18.99-(1.069*(LN(AQ258)))-(LN(S258))))-273</f>
        <v>848.5966378813705</v>
      </c>
      <c r="BE258" s="42">
        <f>(11113/(14.297+(0.964*AN258)-(LN(S258))))-273</f>
        <v>850.52147720224912</v>
      </c>
      <c r="BF258" s="42">
        <f>(11113/(14.297+(0.964*AO258)-(LN(S258))))-273</f>
        <v>850.52147720224934</v>
      </c>
      <c r="BG258" s="42">
        <f>(5790/(0.96-(1.28*J258)+(12.39*AS258)+(0.83*AT258)+(2.06*J258*AS258)-LOG(S258)))-273</f>
        <v>818.80622035571969</v>
      </c>
      <c r="BI258" s="42">
        <f t="shared" si="41"/>
        <v>-44.659953037231162</v>
      </c>
      <c r="BJ258" s="42">
        <f t="shared" si="41"/>
        <v>-44.659953037231389</v>
      </c>
      <c r="BK258" s="42">
        <f t="shared" si="41"/>
        <v>-21.14137494351894</v>
      </c>
      <c r="BL258" s="42">
        <f t="shared" si="41"/>
        <v>-21.141374943519395</v>
      </c>
      <c r="BM258" s="42">
        <f t="shared" si="41"/>
        <v>8.7104507731546619</v>
      </c>
      <c r="BN258" s="42">
        <f t="shared" si="41"/>
        <v>-23.761817070401548</v>
      </c>
      <c r="BO258" s="42">
        <f t="shared" si="41"/>
        <v>-32.03407318005145</v>
      </c>
      <c r="BP258" s="42">
        <f t="shared" si="41"/>
        <v>-48.596637881370498</v>
      </c>
      <c r="BQ258" s="42">
        <f t="shared" si="41"/>
        <v>-50.521477202249116</v>
      </c>
      <c r="BR258" s="42">
        <f t="shared" si="41"/>
        <v>-50.521477202249343</v>
      </c>
      <c r="BS258" s="42">
        <f t="shared" si="41"/>
        <v>-18.806220355719688</v>
      </c>
      <c r="BU258" s="42">
        <f t="shared" si="37"/>
        <v>-25.853732681511701</v>
      </c>
      <c r="CC258" s="119"/>
      <c r="CD258" s="118">
        <f t="shared" si="38"/>
        <v>2.2737367544323206E-13</v>
      </c>
    </row>
    <row r="259" spans="1:82" s="1" customFormat="1">
      <c r="A259" s="38" t="s">
        <v>436</v>
      </c>
      <c r="B259" s="38">
        <v>21</v>
      </c>
      <c r="C259" s="38" t="s">
        <v>437</v>
      </c>
      <c r="D259" s="38">
        <v>284</v>
      </c>
      <c r="E259" s="38">
        <v>860</v>
      </c>
      <c r="F259" s="38"/>
      <c r="G259" s="38">
        <f t="shared" si="32"/>
        <v>1133</v>
      </c>
      <c r="H259" s="75">
        <f t="shared" si="33"/>
        <v>8.8261253309797002E-4</v>
      </c>
      <c r="I259" s="75">
        <f t="shared" si="34"/>
        <v>0</v>
      </c>
      <c r="J259" s="38">
        <v>0.12</v>
      </c>
      <c r="K259" s="38"/>
      <c r="L259" s="40">
        <v>0.54050634042816126</v>
      </c>
      <c r="M259" s="40">
        <v>5.2677534009076543E-3</v>
      </c>
      <c r="N259" s="40">
        <v>0.22800920858304533</v>
      </c>
      <c r="O259" s="13"/>
      <c r="P259" s="91">
        <v>-12.7</v>
      </c>
      <c r="Q259" s="91">
        <v>0.82</v>
      </c>
      <c r="R259" s="13">
        <v>0</v>
      </c>
      <c r="S259" s="78">
        <v>748</v>
      </c>
      <c r="T259" s="78">
        <v>53</v>
      </c>
      <c r="U259" s="13">
        <f t="shared" si="35"/>
        <v>2.8739015978644615</v>
      </c>
      <c r="V259" s="40">
        <f t="shared" si="36"/>
        <v>3.0751336898395723E-2</v>
      </c>
      <c r="X259" s="13">
        <v>66.599999999999994</v>
      </c>
      <c r="Y259" s="13">
        <v>0.2</v>
      </c>
      <c r="Z259" s="13">
        <v>13.7</v>
      </c>
      <c r="AA259" s="13">
        <v>0</v>
      </c>
      <c r="AB259" s="13"/>
      <c r="AC259" s="13">
        <v>1.4</v>
      </c>
      <c r="AD259" s="13"/>
      <c r="AE259" s="13">
        <v>0.8</v>
      </c>
      <c r="AF259" s="13">
        <v>4.5999999999999996</v>
      </c>
      <c r="AG259" s="13">
        <v>5.3</v>
      </c>
      <c r="AH259" s="13"/>
      <c r="AI259" s="13">
        <v>7.5</v>
      </c>
      <c r="AJ259" s="13">
        <f t="shared" si="39"/>
        <v>100.1</v>
      </c>
      <c r="AL259" s="13">
        <v>0.92825061140224552</v>
      </c>
      <c r="AM259" s="40">
        <v>4.3302975588241067E-2</v>
      </c>
      <c r="AN259" s="13">
        <v>1.6275809094618501</v>
      </c>
      <c r="AO259" s="14">
        <v>1.6273458347719614</v>
      </c>
      <c r="AP259" s="14"/>
      <c r="AQ259" s="13">
        <v>9.203397062217368</v>
      </c>
      <c r="AR259" s="40">
        <v>4.2023599961807018E-2</v>
      </c>
      <c r="AS259" s="40">
        <v>0.54050634042816126</v>
      </c>
      <c r="AT259" s="40">
        <v>0.22800920858304533</v>
      </c>
      <c r="AW259" s="42">
        <f>(12900/((LN(497700/S259))+(0.85*(AN259-1))+3.8))-273</f>
        <v>917.71864611951491</v>
      </c>
      <c r="AX259" s="42">
        <f>(12900/((LN(497700/S259))+(0.85*(AO259-1))+3.8))-273</f>
        <v>917.74060758951077</v>
      </c>
      <c r="AY259" s="42">
        <f>(10108/((LN(497700/S259))+(1.16*(AN259-1))+1.48))-273</f>
        <v>887.72589871465811</v>
      </c>
      <c r="AZ259" s="42">
        <f>(10108/((LN(497700/S259))+(1.16*(AO259-1))+1.48))-273</f>
        <v>887.76224596621637</v>
      </c>
      <c r="BA259" s="42">
        <f>((LN(S259))-4.29+(1.35*(LN(AQ259))))/0.0056</f>
        <v>950.68322703499484</v>
      </c>
      <c r="BB259" s="42">
        <f>(4338.8/((4.322*AR259)+6.456-LOG(S259)))-273</f>
        <v>879.79429031803988</v>
      </c>
      <c r="BC259" s="42">
        <f>((LN(S259))-3.313+(1.35*(LN(AQ259))))/0.0065</f>
        <v>969.35785713784173</v>
      </c>
      <c r="BD259" s="42">
        <f>(12288/(18.99-(1.069*(LN(AQ259)))-(LN(S259))))-273</f>
        <v>955.81550192927921</v>
      </c>
      <c r="BE259" s="42">
        <f>(11113/(14.297+(0.964*AN259)-(LN(S259))))-273</f>
        <v>928.58921364447792</v>
      </c>
      <c r="BF259" s="42">
        <f>(11113/(14.297+(0.964*AO259)-(LN(S259))))-273</f>
        <v>928.61865611677058</v>
      </c>
      <c r="BG259" s="42">
        <f>(5790/(0.96-(1.28*J259)+(12.39*AS259)+(0.83*AT259)+(2.06*J259*AS259)-LOG(S259)))-273</f>
        <v>896.16959850296098</v>
      </c>
      <c r="BI259" s="42">
        <f t="shared" si="41"/>
        <v>-57.718646119514915</v>
      </c>
      <c r="BJ259" s="42">
        <f t="shared" si="41"/>
        <v>-57.740607589510773</v>
      </c>
      <c r="BK259" s="42">
        <f t="shared" si="41"/>
        <v>-27.725898714658115</v>
      </c>
      <c r="BL259" s="42">
        <f t="shared" si="41"/>
        <v>-27.762245966216369</v>
      </c>
      <c r="BM259" s="42">
        <f t="shared" si="41"/>
        <v>-90.683227034994843</v>
      </c>
      <c r="BN259" s="42">
        <f t="shared" si="41"/>
        <v>-19.794290318039884</v>
      </c>
      <c r="BO259" s="42">
        <f t="shared" si="41"/>
        <v>-109.35785713784173</v>
      </c>
      <c r="BP259" s="42">
        <f t="shared" si="41"/>
        <v>-95.815501929279208</v>
      </c>
      <c r="BQ259" s="42">
        <f t="shared" si="41"/>
        <v>-68.589213644477923</v>
      </c>
      <c r="BR259" s="42">
        <f t="shared" si="41"/>
        <v>-68.61865611677058</v>
      </c>
      <c r="BS259" s="42">
        <f t="shared" si="41"/>
        <v>-36.16959850296098</v>
      </c>
      <c r="BU259" s="42">
        <f t="shared" si="37"/>
        <v>-21.571009086549793</v>
      </c>
      <c r="CC259" s="119"/>
      <c r="CD259" s="118">
        <f t="shared" si="38"/>
        <v>2.944247229265784E-2</v>
      </c>
    </row>
    <row r="260" spans="1:82" s="1" customFormat="1">
      <c r="A260" s="38" t="s">
        <v>436</v>
      </c>
      <c r="B260" s="38">
        <v>22</v>
      </c>
      <c r="C260" s="38" t="s">
        <v>437</v>
      </c>
      <c r="D260" s="38">
        <v>284</v>
      </c>
      <c r="E260" s="38">
        <v>860</v>
      </c>
      <c r="F260" s="38"/>
      <c r="G260" s="38">
        <f t="shared" si="32"/>
        <v>1133</v>
      </c>
      <c r="H260" s="75">
        <f t="shared" si="33"/>
        <v>8.8261253309797002E-4</v>
      </c>
      <c r="I260" s="75">
        <f t="shared" si="34"/>
        <v>0</v>
      </c>
      <c r="J260" s="38">
        <v>0.12</v>
      </c>
      <c r="K260" s="38"/>
      <c r="L260" s="40">
        <v>0.5378101980577229</v>
      </c>
      <c r="M260" s="40">
        <v>7.2840152309802354E-3</v>
      </c>
      <c r="N260" s="40">
        <v>0.24070119597883929</v>
      </c>
      <c r="O260" s="13"/>
      <c r="P260" s="91">
        <v>-12.7</v>
      </c>
      <c r="Q260" s="91">
        <v>0.82</v>
      </c>
      <c r="R260" s="13">
        <v>0</v>
      </c>
      <c r="S260" s="78">
        <v>452</v>
      </c>
      <c r="T260" s="78">
        <v>29</v>
      </c>
      <c r="U260" s="13">
        <f t="shared" si="35"/>
        <v>2.655138434811382</v>
      </c>
      <c r="V260" s="40">
        <f t="shared" si="36"/>
        <v>2.7845132743362831E-2</v>
      </c>
      <c r="X260" s="13">
        <v>66.400000000000006</v>
      </c>
      <c r="Y260" s="13">
        <v>0.2</v>
      </c>
      <c r="Z260" s="13">
        <v>14.2</v>
      </c>
      <c r="AA260" s="13">
        <v>0</v>
      </c>
      <c r="AB260" s="13"/>
      <c r="AC260" s="13">
        <v>1.2</v>
      </c>
      <c r="AD260" s="13"/>
      <c r="AE260" s="13">
        <v>1.4</v>
      </c>
      <c r="AF260" s="13">
        <v>3.8</v>
      </c>
      <c r="AG260" s="13">
        <v>4.8</v>
      </c>
      <c r="AH260" s="13"/>
      <c r="AI260" s="13">
        <v>8</v>
      </c>
      <c r="AJ260" s="13">
        <f t="shared" si="39"/>
        <v>100.00000000000001</v>
      </c>
      <c r="AL260" s="13">
        <v>1.0148233122755499</v>
      </c>
      <c r="AM260" s="40">
        <v>3.3001717835413155E-2</v>
      </c>
      <c r="AN260" s="13">
        <v>1.4921589816385601</v>
      </c>
      <c r="AO260" s="14">
        <v>1.473354181184914</v>
      </c>
      <c r="AP260" s="14"/>
      <c r="AQ260" s="13">
        <v>9.8931442099402869</v>
      </c>
      <c r="AR260" s="40">
        <v>2.0102811229020412E-2</v>
      </c>
      <c r="AS260" s="40">
        <v>0.5378101980577229</v>
      </c>
      <c r="AT260" s="40">
        <v>0.24070119597883929</v>
      </c>
      <c r="AW260" s="42">
        <f>(12900/((LN(497700/S260))+(0.85*(AN260-1))+3.8))-273</f>
        <v>876.48615497760011</v>
      </c>
      <c r="AX260" s="42">
        <f>(12900/((LN(497700/S260))+(0.85*(AO260-1))+3.8))-273</f>
        <v>878.12570413032131</v>
      </c>
      <c r="AY260" s="42">
        <f>(10108/((LN(497700/S260))+(1.16*(AN260-1))+1.48))-273</f>
        <v>843.2924244244532</v>
      </c>
      <c r="AZ260" s="42">
        <f>(10108/((LN(497700/S260))+(1.16*(AO260-1))+1.48))-273</f>
        <v>845.98808324448009</v>
      </c>
      <c r="BA260" s="42">
        <f>((LN(S260))-4.29+(1.35*(LN(AQ260))))/0.0056</f>
        <v>878.15516029562582</v>
      </c>
      <c r="BB260" s="42">
        <f>(4338.8/((4.322*AR260)+6.456-LOG(S260)))-273</f>
        <v>843.01943504128872</v>
      </c>
      <c r="BC260" s="42">
        <f>((LN(S260))-3.313+(1.35*(LN(AQ260))))/0.0065</f>
        <v>906.872138100847</v>
      </c>
      <c r="BD260" s="42">
        <f>(12288/(18.99-(1.069*(LN(AQ260)))-(LN(S260))))-273</f>
        <v>905.55369406975888</v>
      </c>
      <c r="BE260" s="42">
        <f>(11113/(14.297+(0.964*AN260)-(LN(S260))))-273</f>
        <v>881.98630857115586</v>
      </c>
      <c r="BF260" s="42">
        <f>(11113/(14.297+(0.964*AO260)-(LN(S260))))-273</f>
        <v>884.16646232533344</v>
      </c>
      <c r="BG260" s="42">
        <f>(5790/(0.96-(1.28*J260)+(12.39*AS260)+(0.83*AT260)+(2.06*J260*AS260)-LOG(S260)))-273</f>
        <v>851.82692102844112</v>
      </c>
      <c r="BI260" s="42">
        <f t="shared" si="41"/>
        <v>-16.486154977600108</v>
      </c>
      <c r="BJ260" s="42">
        <f t="shared" si="41"/>
        <v>-18.12570413032131</v>
      </c>
      <c r="BK260" s="42">
        <f t="shared" si="41"/>
        <v>16.707575575546798</v>
      </c>
      <c r="BL260" s="42">
        <f t="shared" si="41"/>
        <v>14.011916755519906</v>
      </c>
      <c r="BM260" s="42">
        <f t="shared" si="41"/>
        <v>-18.155160295625819</v>
      </c>
      <c r="BN260" s="42">
        <f t="shared" si="41"/>
        <v>16.980564958711284</v>
      </c>
      <c r="BO260" s="42">
        <f t="shared" si="41"/>
        <v>-46.872138100846996</v>
      </c>
      <c r="BP260" s="42">
        <f t="shared" si="41"/>
        <v>-45.553694069758876</v>
      </c>
      <c r="BQ260" s="42">
        <f t="shared" si="41"/>
        <v>-21.98630857115586</v>
      </c>
      <c r="BR260" s="42">
        <f t="shared" si="41"/>
        <v>-24.166462325333441</v>
      </c>
      <c r="BS260" s="42">
        <f t="shared" si="41"/>
        <v>8.1730789715588799</v>
      </c>
      <c r="BU260" s="42">
        <f t="shared" si="37"/>
        <v>-26.29878310188019</v>
      </c>
      <c r="CC260" s="119"/>
      <c r="CD260" s="118">
        <f t="shared" si="38"/>
        <v>2.1801537541775815</v>
      </c>
    </row>
    <row r="261" spans="1:82" s="1" customFormat="1">
      <c r="A261" s="38" t="s">
        <v>412</v>
      </c>
      <c r="B261" s="38">
        <v>23</v>
      </c>
      <c r="C261" s="38" t="s">
        <v>412</v>
      </c>
      <c r="D261" s="38">
        <v>284</v>
      </c>
      <c r="E261" s="38">
        <v>860</v>
      </c>
      <c r="F261" s="38"/>
      <c r="G261" s="38">
        <f t="shared" si="32"/>
        <v>1133</v>
      </c>
      <c r="H261" s="75">
        <f t="shared" si="33"/>
        <v>8.8261253309797002E-4</v>
      </c>
      <c r="I261" s="75">
        <f t="shared" si="34"/>
        <v>0</v>
      </c>
      <c r="J261" s="38">
        <v>0.12</v>
      </c>
      <c r="K261" s="38"/>
      <c r="L261" s="40">
        <v>0.53774207141857377</v>
      </c>
      <c r="M261" s="40">
        <v>7.8516358614388795E-3</v>
      </c>
      <c r="N261" s="40">
        <v>0.3205808436261936</v>
      </c>
      <c r="O261" s="13"/>
      <c r="P261" s="91">
        <v>-12.7</v>
      </c>
      <c r="Q261" s="91">
        <v>0.82</v>
      </c>
      <c r="R261" s="13">
        <v>0</v>
      </c>
      <c r="S261" s="78">
        <v>410</v>
      </c>
      <c r="T261" s="78">
        <v>140</v>
      </c>
      <c r="U261" s="13">
        <f t="shared" si="35"/>
        <v>2.6127838567197355</v>
      </c>
      <c r="V261" s="40">
        <f t="shared" si="36"/>
        <v>0.14819512195121953</v>
      </c>
      <c r="X261" s="13">
        <v>66.900000000000006</v>
      </c>
      <c r="Y261" s="13">
        <v>0.4</v>
      </c>
      <c r="Z261" s="13">
        <v>13.8</v>
      </c>
      <c r="AA261" s="13">
        <v>0.2</v>
      </c>
      <c r="AB261" s="13"/>
      <c r="AC261" s="13">
        <v>1.4</v>
      </c>
      <c r="AD261" s="13"/>
      <c r="AE261" s="13">
        <v>1.4</v>
      </c>
      <c r="AF261" s="13">
        <v>3.5</v>
      </c>
      <c r="AG261" s="13">
        <v>4.9000000000000004</v>
      </c>
      <c r="AH261" s="13"/>
      <c r="AI261" s="13">
        <v>12</v>
      </c>
      <c r="AJ261" s="13">
        <f t="shared" si="39"/>
        <v>104.50000000000003</v>
      </c>
      <c r="AL261" s="13">
        <v>1.0141616470856494</v>
      </c>
      <c r="AM261" s="40">
        <v>3.2478608436971534E-2</v>
      </c>
      <c r="AN261" s="13">
        <v>1.46610239904158</v>
      </c>
      <c r="AO261" s="14">
        <v>1.4661023990415798</v>
      </c>
      <c r="AP261" s="14"/>
      <c r="AQ261" s="13">
        <v>9.6227507756022437</v>
      </c>
      <c r="AR261" s="40">
        <v>1.7584963214011901E-2</v>
      </c>
      <c r="AS261" s="40">
        <v>0.53774207141857377</v>
      </c>
      <c r="AT261" s="40">
        <v>0.3205808436261936</v>
      </c>
      <c r="AW261" s="42">
        <f>(12900/((LN(497700/S261))+(0.85*(AN261-1))+3.8))-273</f>
        <v>868.81697472025189</v>
      </c>
      <c r="AX261" s="42">
        <f>(12900/((LN(497700/S261))+(0.85*(AO261-1))+3.8))-273</f>
        <v>868.81697472025212</v>
      </c>
      <c r="AY261" s="42">
        <f>(10108/((LN(497700/S261))+(1.16*(AN261-1))+1.48))-273</f>
        <v>835.05700092251254</v>
      </c>
      <c r="AZ261" s="42">
        <f>(10108/((LN(497700/S261))+(1.16*(AO261-1))+1.48))-273</f>
        <v>835.05700092251254</v>
      </c>
      <c r="BA261" s="42">
        <f>((LN(S261))-4.29+(1.35*(LN(AQ261))))/0.0056</f>
        <v>854.05944382793314</v>
      </c>
      <c r="BB261" s="42">
        <f>(4338.8/((4.322*AR261)+6.456-LOG(S261)))-273</f>
        <v>834.05748130857978</v>
      </c>
      <c r="BC261" s="42">
        <f>((LN(S261))-3.313+(1.35*(LN(AQ261))))/0.0065</f>
        <v>886.11275160560399</v>
      </c>
      <c r="BD261" s="42">
        <f>(12288/(18.99-(1.069*(LN(AQ261)))-(LN(S261))))-273</f>
        <v>891.35441620291772</v>
      </c>
      <c r="BE261" s="42">
        <f>(11113/(14.297+(0.964*AN261)-(LN(S261))))-273</f>
        <v>873.35962623791283</v>
      </c>
      <c r="BF261" s="42">
        <f>(11113/(14.297+(0.964*AO261)-(LN(S261))))-273</f>
        <v>873.35962623791283</v>
      </c>
      <c r="BG261" s="42">
        <f>(5790/(0.96-(1.28*J261)+(12.39*AS261)+(0.83*AT261)+(2.06*J261*AS261)-LOG(S261)))-273</f>
        <v>828.75489512694571</v>
      </c>
      <c r="BI261" s="42">
        <f t="shared" si="41"/>
        <v>-8.816974720251892</v>
      </c>
      <c r="BJ261" s="42">
        <f t="shared" si="41"/>
        <v>-8.8169747202521194</v>
      </c>
      <c r="BK261" s="42">
        <f t="shared" si="41"/>
        <v>24.942999077487457</v>
      </c>
      <c r="BL261" s="42">
        <f t="shared" si="41"/>
        <v>24.942999077487457</v>
      </c>
      <c r="BM261" s="42">
        <f t="shared" si="41"/>
        <v>5.9405561720668629</v>
      </c>
      <c r="BN261" s="42">
        <f t="shared" si="41"/>
        <v>25.942518691420219</v>
      </c>
      <c r="BO261" s="42">
        <f t="shared" si="41"/>
        <v>-26.112751605603989</v>
      </c>
      <c r="BP261" s="42">
        <f t="shared" si="41"/>
        <v>-31.354416202917719</v>
      </c>
      <c r="BQ261" s="42">
        <f t="shared" si="41"/>
        <v>-13.359626237912835</v>
      </c>
      <c r="BR261" s="42">
        <f t="shared" si="41"/>
        <v>-13.359626237912835</v>
      </c>
      <c r="BS261" s="42">
        <f t="shared" si="41"/>
        <v>31.245104873054288</v>
      </c>
      <c r="BU261" s="42">
        <f t="shared" si="37"/>
        <v>-40.062079593306407</v>
      </c>
      <c r="CC261" s="119"/>
      <c r="CD261" s="118">
        <f t="shared" si="38"/>
        <v>0</v>
      </c>
    </row>
    <row r="262" spans="1:82" s="1" customFormat="1">
      <c r="A262" s="38" t="s">
        <v>436</v>
      </c>
      <c r="B262" s="38">
        <v>24</v>
      </c>
      <c r="C262" s="38" t="s">
        <v>437</v>
      </c>
      <c r="D262" s="38">
        <v>284</v>
      </c>
      <c r="E262" s="38">
        <v>860</v>
      </c>
      <c r="F262" s="38"/>
      <c r="G262" s="38">
        <f t="shared" si="32"/>
        <v>1133</v>
      </c>
      <c r="H262" s="75">
        <f t="shared" si="33"/>
        <v>8.8261253309797002E-4</v>
      </c>
      <c r="I262" s="75">
        <f t="shared" si="34"/>
        <v>0</v>
      </c>
      <c r="J262" s="38">
        <v>0.12</v>
      </c>
      <c r="K262" s="38"/>
      <c r="L262" s="40">
        <v>0.53077395448602116</v>
      </c>
      <c r="M262" s="40">
        <v>1.880075592383142E-2</v>
      </c>
      <c r="N262" s="40">
        <v>0.228749048853406</v>
      </c>
      <c r="O262" s="13"/>
      <c r="P262" s="91">
        <v>-12.7</v>
      </c>
      <c r="Q262" s="91">
        <v>0.82</v>
      </c>
      <c r="R262" s="13">
        <v>0</v>
      </c>
      <c r="S262" s="78">
        <v>178</v>
      </c>
      <c r="T262" s="78">
        <v>24</v>
      </c>
      <c r="U262" s="13">
        <f t="shared" si="35"/>
        <v>2.2504200023088941</v>
      </c>
      <c r="V262" s="40">
        <f t="shared" si="36"/>
        <v>5.8516853932584267E-2</v>
      </c>
      <c r="X262" s="13">
        <v>68.5</v>
      </c>
      <c r="Y262" s="13">
        <v>0.4</v>
      </c>
      <c r="Z262" s="13">
        <v>13.3</v>
      </c>
      <c r="AA262" s="13">
        <v>0.8</v>
      </c>
      <c r="AB262" s="13"/>
      <c r="AC262" s="13">
        <v>1.9</v>
      </c>
      <c r="AD262" s="13"/>
      <c r="AE262" s="13">
        <v>1.6</v>
      </c>
      <c r="AF262" s="13">
        <v>1.7</v>
      </c>
      <c r="AG262" s="13">
        <v>4.2</v>
      </c>
      <c r="AH262" s="13"/>
      <c r="AI262" s="13">
        <v>7.6</v>
      </c>
      <c r="AJ262" s="13">
        <f t="shared" si="39"/>
        <v>100</v>
      </c>
      <c r="AL262" s="13">
        <v>1.2972999679255182</v>
      </c>
      <c r="AM262" s="40">
        <v>8.1650379138449983E-2</v>
      </c>
      <c r="AN262" s="13">
        <v>1.0985862521899401</v>
      </c>
      <c r="AO262" s="14">
        <v>1.0985862521899403</v>
      </c>
      <c r="AP262" s="14"/>
      <c r="AQ262" s="13">
        <v>10.428734931278342</v>
      </c>
      <c r="AR262" s="40">
        <v>-2.9397768247931194E-2</v>
      </c>
      <c r="AS262" s="40">
        <v>0.53077395448602116</v>
      </c>
      <c r="AT262" s="40">
        <v>0.228749048853406</v>
      </c>
      <c r="AW262" s="42">
        <f>(12900/((LN(497700/S262))+(0.85*(AN262-1))+3.8))-273</f>
        <v>818.3920234421953</v>
      </c>
      <c r="AX262" s="42">
        <f>(12900/((LN(497700/S262))+(0.85*(AO262-1))+3.8))-273</f>
        <v>818.3920234421953</v>
      </c>
      <c r="AY262" s="42">
        <f>(10108/((LN(497700/S262))+(1.16*(AN262-1))+1.48))-273</f>
        <v>787.61393229084092</v>
      </c>
      <c r="AZ262" s="42">
        <f>(10108/((LN(497700/S262))+(1.16*(AO262-1))+1.48))-273</f>
        <v>787.61393229084069</v>
      </c>
      <c r="BA262" s="42">
        <f>((LN(S262))-4.29+(1.35*(LN(AQ262))))/0.0056</f>
        <v>724.45468932378481</v>
      </c>
      <c r="BB262" s="42">
        <f>(4338.8/((4.322*AR262)+6.456-LOG(S262)))-273</f>
        <v>790.81652541250833</v>
      </c>
      <c r="BC262" s="42">
        <f>((LN(S262))-3.313+(1.35*(LN(AQ262))))/0.0065</f>
        <v>774.45327080202992</v>
      </c>
      <c r="BD262" s="42">
        <f>(12288/(18.99-(1.069*(LN(AQ262)))-(LN(S262))))-273</f>
        <v>814.25307729789597</v>
      </c>
      <c r="BE262" s="42">
        <f>(11113/(14.297+(0.964*AN262)-(LN(S262))))-273</f>
        <v>819.26685714561722</v>
      </c>
      <c r="BF262" s="42">
        <f>(11113/(14.297+(0.964*AO262)-(LN(S262))))-273</f>
        <v>819.26685714561722</v>
      </c>
      <c r="BG262" s="42">
        <f>(5790/(0.96-(1.28*J262)+(12.39*AS262)+(0.83*AT262)+(2.06*J262*AS262)-LOG(S262)))-273</f>
        <v>788.7349692999469</v>
      </c>
      <c r="BI262" s="42">
        <f t="shared" si="41"/>
        <v>41.607976557804704</v>
      </c>
      <c r="BJ262" s="42">
        <f t="shared" si="41"/>
        <v>41.607976557804704</v>
      </c>
      <c r="BK262" s="42">
        <f t="shared" si="41"/>
        <v>72.386067709159079</v>
      </c>
      <c r="BL262" s="42">
        <f t="shared" si="41"/>
        <v>72.386067709159306</v>
      </c>
      <c r="BM262" s="42">
        <f t="shared" si="41"/>
        <v>135.54531067621519</v>
      </c>
      <c r="BN262" s="42">
        <f t="shared" si="41"/>
        <v>69.183474587491673</v>
      </c>
      <c r="BO262" s="42">
        <f t="shared" si="41"/>
        <v>85.54672919797008</v>
      </c>
      <c r="BP262" s="42">
        <f t="shared" si="41"/>
        <v>45.74692270210403</v>
      </c>
      <c r="BQ262" s="42">
        <f t="shared" si="41"/>
        <v>40.733142854382777</v>
      </c>
      <c r="BR262" s="42">
        <f t="shared" si="41"/>
        <v>40.733142854382777</v>
      </c>
      <c r="BS262" s="42">
        <f t="shared" si="41"/>
        <v>71.265030700053103</v>
      </c>
      <c r="BU262" s="42">
        <f t="shared" si="37"/>
        <v>-29.657054142248398</v>
      </c>
      <c r="CC262" s="119"/>
      <c r="CD262" s="118">
        <f t="shared" si="38"/>
        <v>0</v>
      </c>
    </row>
    <row r="263" spans="1:82" s="1" customFormat="1">
      <c r="A263" s="38" t="s">
        <v>436</v>
      </c>
      <c r="B263" s="38">
        <v>25</v>
      </c>
      <c r="C263" s="38" t="s">
        <v>437</v>
      </c>
      <c r="D263" s="38">
        <v>284</v>
      </c>
      <c r="E263" s="38">
        <v>750</v>
      </c>
      <c r="F263" s="38"/>
      <c r="G263" s="38">
        <f t="shared" si="32"/>
        <v>1023</v>
      </c>
      <c r="H263" s="75">
        <f t="shared" si="33"/>
        <v>9.7751710654936461E-4</v>
      </c>
      <c r="I263" s="75">
        <f t="shared" si="34"/>
        <v>0</v>
      </c>
      <c r="J263" s="38">
        <v>0.21</v>
      </c>
      <c r="K263" s="38"/>
      <c r="L263" s="40">
        <v>0.53047858040945961</v>
      </c>
      <c r="M263" s="40">
        <v>6.1329975685533973E-3</v>
      </c>
      <c r="N263" s="40">
        <v>0.25823272504093603</v>
      </c>
      <c r="O263" s="13"/>
      <c r="P263" s="91">
        <v>-15.02</v>
      </c>
      <c r="Q263" s="91">
        <v>0.86</v>
      </c>
      <c r="R263" s="13">
        <v>0</v>
      </c>
      <c r="S263" s="78">
        <v>206</v>
      </c>
      <c r="T263" s="78">
        <v>30</v>
      </c>
      <c r="U263" s="13">
        <f t="shared" si="35"/>
        <v>2.3138672203691533</v>
      </c>
      <c r="V263" s="40">
        <f t="shared" si="36"/>
        <v>6.3203883495145621E-2</v>
      </c>
      <c r="X263" s="13">
        <v>68.900000000000006</v>
      </c>
      <c r="Y263" s="13">
        <v>0.1</v>
      </c>
      <c r="Z263" s="13">
        <v>12.4</v>
      </c>
      <c r="AA263" s="13">
        <v>0</v>
      </c>
      <c r="AB263" s="13"/>
      <c r="AC263" s="13">
        <v>0.9</v>
      </c>
      <c r="AD263" s="13"/>
      <c r="AE263" s="13">
        <v>1</v>
      </c>
      <c r="AF263" s="13">
        <v>3.5</v>
      </c>
      <c r="AG263" s="13">
        <v>4.4000000000000004</v>
      </c>
      <c r="AH263" s="13"/>
      <c r="AI263" s="13">
        <v>8.8000000000000007</v>
      </c>
      <c r="AJ263" s="13">
        <f t="shared" si="39"/>
        <v>100.00000000000001</v>
      </c>
      <c r="AL263" s="13">
        <v>1.0049608090091318</v>
      </c>
      <c r="AM263" s="40">
        <v>2.0615974407099336E-2</v>
      </c>
      <c r="AN263" s="13">
        <v>1.42541533571908</v>
      </c>
      <c r="AO263" s="14">
        <v>1.412626635418063</v>
      </c>
      <c r="AP263" s="14"/>
      <c r="AQ263" s="13">
        <v>11.319086115196402</v>
      </c>
      <c r="AR263" s="40">
        <v>4.1161704215103706E-3</v>
      </c>
      <c r="AS263" s="40">
        <v>0.53047858040945961</v>
      </c>
      <c r="AT263" s="40">
        <v>0.25823272504093603</v>
      </c>
      <c r="AW263" s="42">
        <f>(12900/((LN(497700/S263))+(0.85*(AN263-1))+3.8))-273</f>
        <v>806.36426265482874</v>
      </c>
      <c r="AX263" s="42">
        <f>(12900/((LN(497700/S263))+(0.85*(AO263-1))+3.8))-273</f>
        <v>807.34688556192282</v>
      </c>
      <c r="AY263" s="42">
        <f>(10108/((LN(497700/S263))+(1.16*(AN263-1))+1.48))-273</f>
        <v>762.29949438514473</v>
      </c>
      <c r="AZ263" s="42">
        <f>(10108/((LN(497700/S263))+(1.16*(AO263-1))+1.48))-273</f>
        <v>763.87496953880964</v>
      </c>
      <c r="BA263" s="42">
        <f>((LN(S263))-4.29+(1.35*(LN(AQ263))))/0.0056</f>
        <v>770.29252225134701</v>
      </c>
      <c r="BB263" s="42">
        <f>(4338.8/((4.322*AR263)+6.456-LOG(S263)))-273</f>
        <v>770.00010780851403</v>
      </c>
      <c r="BC263" s="42">
        <f>((LN(S263))-3.313+(1.35*(LN(AQ263))))/0.0065</f>
        <v>813.94432686269886</v>
      </c>
      <c r="BD263" s="42">
        <f>(12288/(18.99-(1.069*(LN(AQ263)))-(LN(S263))))-273</f>
        <v>837.20705407637934</v>
      </c>
      <c r="BE263" s="42">
        <f>(11113/(14.297+(0.964*AN263)-(LN(S263))))-273</f>
        <v>801.42319427356892</v>
      </c>
      <c r="BF263" s="42">
        <f>(11113/(14.297+(0.964*AO263)-(LN(S263))))-273</f>
        <v>802.70535016809072</v>
      </c>
      <c r="BG263" s="42">
        <f>(5790/(0.96-(1.28*J263)+(12.39*AS263)+(0.83*AT263)+(2.06*J263*AS263)-LOG(S263)))-273</f>
        <v>800.4585708608829</v>
      </c>
      <c r="BI263" s="42">
        <f t="shared" si="41"/>
        <v>-56.364262654828735</v>
      </c>
      <c r="BJ263" s="42">
        <f t="shared" si="41"/>
        <v>-57.346885561922818</v>
      </c>
      <c r="BK263" s="42">
        <f t="shared" si="41"/>
        <v>-12.299494385144726</v>
      </c>
      <c r="BL263" s="42">
        <f t="shared" si="41"/>
        <v>-13.874969538809637</v>
      </c>
      <c r="BM263" s="42">
        <f t="shared" si="41"/>
        <v>-20.292522251347009</v>
      </c>
      <c r="BN263" s="42">
        <f t="shared" si="41"/>
        <v>-20.000107808514031</v>
      </c>
      <c r="BO263" s="42">
        <f t="shared" si="41"/>
        <v>-63.944326862698858</v>
      </c>
      <c r="BP263" s="42">
        <f t="shared" si="41"/>
        <v>-87.207054076379336</v>
      </c>
      <c r="BQ263" s="42">
        <f t="shared" si="41"/>
        <v>-51.423194273568924</v>
      </c>
      <c r="BR263" s="42">
        <f t="shared" si="41"/>
        <v>-52.705350168090717</v>
      </c>
      <c r="BS263" s="42">
        <f t="shared" si="41"/>
        <v>-50.458570860882901</v>
      </c>
      <c r="BU263" s="42">
        <f t="shared" si="37"/>
        <v>-6.8883147010399171</v>
      </c>
      <c r="CC263" s="119"/>
      <c r="CD263" s="118">
        <f t="shared" si="38"/>
        <v>1.282155894521793</v>
      </c>
    </row>
    <row r="264" spans="1:82" s="1" customFormat="1">
      <c r="A264" s="38" t="s">
        <v>436</v>
      </c>
      <c r="B264" s="38">
        <v>26</v>
      </c>
      <c r="C264" s="38" t="s">
        <v>437</v>
      </c>
      <c r="D264" s="38">
        <v>284</v>
      </c>
      <c r="E264" s="38">
        <v>750</v>
      </c>
      <c r="F264" s="38"/>
      <c r="G264" s="38">
        <f t="shared" si="32"/>
        <v>1023</v>
      </c>
      <c r="H264" s="75">
        <f t="shared" si="33"/>
        <v>9.7751710654936461E-4</v>
      </c>
      <c r="I264" s="75">
        <f t="shared" si="34"/>
        <v>0</v>
      </c>
      <c r="J264" s="38">
        <v>0.21</v>
      </c>
      <c r="K264" s="38"/>
      <c r="L264" s="40">
        <v>0.52967220394642656</v>
      </c>
      <c r="M264" s="40">
        <v>6.9352647896074862E-3</v>
      </c>
      <c r="N264" s="40">
        <v>0.25617544387249158</v>
      </c>
      <c r="O264" s="13"/>
      <c r="P264" s="91">
        <v>-15.02</v>
      </c>
      <c r="Q264" s="91">
        <v>0.86</v>
      </c>
      <c r="R264" s="13">
        <v>0</v>
      </c>
      <c r="S264" s="78">
        <v>265</v>
      </c>
      <c r="T264" s="78">
        <v>50</v>
      </c>
      <c r="U264" s="13">
        <f t="shared" si="35"/>
        <v>2.4232458739368079</v>
      </c>
      <c r="V264" s="40">
        <f t="shared" si="36"/>
        <v>8.188679245283019E-2</v>
      </c>
      <c r="X264" s="13">
        <v>69</v>
      </c>
      <c r="Y264" s="13">
        <v>0.1</v>
      </c>
      <c r="Z264" s="13">
        <v>12.6</v>
      </c>
      <c r="AA264" s="13">
        <v>0</v>
      </c>
      <c r="AB264" s="13"/>
      <c r="AC264" s="13">
        <v>1</v>
      </c>
      <c r="AD264" s="13"/>
      <c r="AE264" s="13">
        <v>1</v>
      </c>
      <c r="AF264" s="13">
        <v>3</v>
      </c>
      <c r="AG264" s="13">
        <v>4.5999999999999996</v>
      </c>
      <c r="AH264" s="13"/>
      <c r="AI264" s="13">
        <v>8.6999999999999993</v>
      </c>
      <c r="AJ264" s="13">
        <f t="shared" si="39"/>
        <v>99.999999999999986</v>
      </c>
      <c r="AL264" s="13">
        <v>1.0739189787918741</v>
      </c>
      <c r="AM264" s="40">
        <v>5.716374245548847E-2</v>
      </c>
      <c r="AN264" s="13">
        <v>1.3331238179966001</v>
      </c>
      <c r="AO264" s="14">
        <v>1.3160234032820444</v>
      </c>
      <c r="AP264" s="14"/>
      <c r="AQ264" s="13">
        <v>11.777070381028265</v>
      </c>
      <c r="AR264" s="40">
        <v>-4.3295827335028958E-3</v>
      </c>
      <c r="AS264" s="40">
        <v>0.52967220394642656</v>
      </c>
      <c r="AT264" s="40">
        <v>0.25617544387249158</v>
      </c>
      <c r="AW264" s="42">
        <f>(12900/((LN(497700/S264))+(0.85*(AN264-1))+3.8))-273</f>
        <v>837.04235505017982</v>
      </c>
      <c r="AX264" s="42">
        <f>(12900/((LN(497700/S264))+(0.85*(AO264-1))+3.8))-273</f>
        <v>838.43249491773668</v>
      </c>
      <c r="AY264" s="42">
        <f>(10108/((LN(497700/S264))+(1.16*(AN264-1))+1.48))-273</f>
        <v>801.81072141737491</v>
      </c>
      <c r="AZ264" s="42">
        <f>(10108/((LN(497700/S264))+(1.16*(AO264-1))+1.48))-273</f>
        <v>804.0825752643791</v>
      </c>
      <c r="BA264" s="42">
        <f>((LN(S264))-4.29+(1.35*(LN(AQ264))))/0.0056</f>
        <v>824.82827455615563</v>
      </c>
      <c r="BB264" s="42">
        <f>(4338.8/((4.322*AR264)+6.456-LOG(S264)))-273</f>
        <v>807.90557030823015</v>
      </c>
      <c r="BC264" s="42">
        <f>((LN(S264))-3.313+(1.35*(LN(AQ264))))/0.0065</f>
        <v>860.92897500222648</v>
      </c>
      <c r="BD264" s="42">
        <f>(12288/(18.99-(1.069*(LN(AQ264)))-(LN(S264))))-273</f>
        <v>867.52866281496199</v>
      </c>
      <c r="BE264" s="42">
        <f>(11113/(14.297+(0.964*AN264)-(LN(S264))))-273</f>
        <v>838.03318154144426</v>
      </c>
      <c r="BF264" s="42">
        <f>(11113/(14.297+(0.964*AO264)-(LN(S264))))-273</f>
        <v>839.86728050686315</v>
      </c>
      <c r="BG264" s="42">
        <f>(5790/(0.96-(1.28*J264)+(12.39*AS264)+(0.83*AT264)+(2.06*J264*AS264)-LOG(S264)))-273</f>
        <v>825.18107803719113</v>
      </c>
      <c r="BI264" s="42">
        <f t="shared" si="41"/>
        <v>-87.042355050179822</v>
      </c>
      <c r="BJ264" s="42">
        <f t="shared" si="41"/>
        <v>-88.432494917736676</v>
      </c>
      <c r="BK264" s="42">
        <f t="shared" si="41"/>
        <v>-51.810721417374907</v>
      </c>
      <c r="BL264" s="42">
        <f t="shared" si="41"/>
        <v>-54.082575264379102</v>
      </c>
      <c r="BM264" s="42">
        <f t="shared" si="41"/>
        <v>-74.828274556155634</v>
      </c>
      <c r="BN264" s="42">
        <f t="shared" si="41"/>
        <v>-57.905570308230153</v>
      </c>
      <c r="BO264" s="42">
        <f t="shared" si="41"/>
        <v>-110.92897500222648</v>
      </c>
      <c r="BP264" s="42">
        <f t="shared" si="41"/>
        <v>-117.52866281496199</v>
      </c>
      <c r="BQ264" s="42">
        <f t="shared" si="41"/>
        <v>-88.033181541444264</v>
      </c>
      <c r="BR264" s="42">
        <f t="shared" si="41"/>
        <v>-89.867280506863153</v>
      </c>
      <c r="BS264" s="42">
        <f t="shared" si="41"/>
        <v>-75.181078037191128</v>
      </c>
      <c r="BU264" s="42">
        <f t="shared" si="37"/>
        <v>-13.251416880545548</v>
      </c>
      <c r="CC264" s="119"/>
      <c r="CD264" s="118">
        <f t="shared" si="38"/>
        <v>1.8340989654188888</v>
      </c>
    </row>
    <row r="265" spans="1:82" s="1" customFormat="1">
      <c r="A265" s="38" t="s">
        <v>412</v>
      </c>
      <c r="B265" s="38">
        <v>41</v>
      </c>
      <c r="C265" s="38" t="s">
        <v>412</v>
      </c>
      <c r="D265" s="38">
        <v>6</v>
      </c>
      <c r="E265" s="38">
        <v>1020</v>
      </c>
      <c r="F265" s="38"/>
      <c r="G265" s="38">
        <f t="shared" si="32"/>
        <v>1293</v>
      </c>
      <c r="H265" s="75">
        <f t="shared" si="33"/>
        <v>7.7339520494972935E-4</v>
      </c>
      <c r="I265" s="75">
        <f t="shared" si="34"/>
        <v>0</v>
      </c>
      <c r="J265" s="38">
        <v>0.6</v>
      </c>
      <c r="K265" s="38"/>
      <c r="L265" s="40">
        <v>0.53546245895610822</v>
      </c>
      <c r="M265" s="40">
        <v>5.4352511250114781E-3</v>
      </c>
      <c r="N265" s="40">
        <v>0.19078330428110149</v>
      </c>
      <c r="O265" s="13"/>
      <c r="P265" s="91">
        <v>-10.029999999999999</v>
      </c>
      <c r="Q265" s="91">
        <v>0.77</v>
      </c>
      <c r="R265" s="13">
        <v>0</v>
      </c>
      <c r="S265" s="78">
        <v>1230</v>
      </c>
      <c r="T265" s="78">
        <v>190</v>
      </c>
      <c r="U265" s="13">
        <f t="shared" si="35"/>
        <v>3.0899051114393981</v>
      </c>
      <c r="V265" s="40">
        <f t="shared" si="36"/>
        <v>6.7040650406504074E-2</v>
      </c>
      <c r="X265" s="13">
        <v>67.400000000000006</v>
      </c>
      <c r="Y265" s="13">
        <v>0.5</v>
      </c>
      <c r="Z265" s="13">
        <v>15.2</v>
      </c>
      <c r="AA265" s="13">
        <v>0.7</v>
      </c>
      <c r="AB265" s="13"/>
      <c r="AC265" s="13">
        <v>2.2999999999999998</v>
      </c>
      <c r="AD265" s="13"/>
      <c r="AE265" s="13">
        <v>1.6</v>
      </c>
      <c r="AF265" s="13">
        <v>2.4</v>
      </c>
      <c r="AG265" s="13">
        <v>4</v>
      </c>
      <c r="AH265" s="13"/>
      <c r="AI265" s="13">
        <v>6.1</v>
      </c>
      <c r="AJ265" s="13">
        <f t="shared" si="39"/>
        <v>100.2</v>
      </c>
      <c r="AL265" s="13">
        <v>1.3587026278632119</v>
      </c>
      <c r="AM265" s="40">
        <v>0.14177479659665301</v>
      </c>
      <c r="AN265" s="13">
        <v>1.0933795247988201</v>
      </c>
      <c r="AO265" s="14">
        <v>1.0933795247988245</v>
      </c>
      <c r="AP265" s="14"/>
      <c r="AQ265" s="13">
        <v>9.8615927473358891</v>
      </c>
      <c r="AR265" s="40">
        <v>-2.7084298313706873E-2</v>
      </c>
      <c r="AS265" s="40">
        <v>0.53546245895610822</v>
      </c>
      <c r="AT265" s="40">
        <v>0.19078330428110149</v>
      </c>
      <c r="AW265" s="42">
        <f>(12900/((LN(497700/S265))+(0.85*(AN265-1))+3.8))-273</f>
        <v>1032.3567503681779</v>
      </c>
      <c r="AX265" s="42">
        <f>(12900/((LN(497700/S265))+(0.85*(AO265-1))+3.8))-273</f>
        <v>1032.3567503681775</v>
      </c>
      <c r="AY265" s="42">
        <f>(10108/((LN(497700/S265))+(1.16*(AN265-1))+1.48))-273</f>
        <v>1058.5236195104474</v>
      </c>
      <c r="AZ265" s="42">
        <f>(10108/((LN(497700/S265))+(1.16*(AO265-1))+1.48))-273</f>
        <v>1058.5236195104465</v>
      </c>
      <c r="BA265" s="42">
        <f>((LN(S265))-4.29+(1.35*(LN(AQ265))))/0.0056</f>
        <v>1056.1506843410486</v>
      </c>
      <c r="BB265" s="42">
        <f>(4338.8/((4.322*AR265)+6.456-LOG(S265)))-273</f>
        <v>1062.4112616345883</v>
      </c>
      <c r="BC265" s="42">
        <f>((LN(S265))-3.313+(1.35*(LN(AQ265))))/0.0065</f>
        <v>1060.2221280476726</v>
      </c>
      <c r="BD265" s="42">
        <f>(12288/(18.99-(1.069*(LN(AQ265)))-(LN(S265))))-273</f>
        <v>1030.2596318114884</v>
      </c>
      <c r="BE265" s="42">
        <f>(11113/(14.297+(0.964*AN265)-(LN(S265))))-273</f>
        <v>1076.2793614300531</v>
      </c>
      <c r="BF265" s="42">
        <f>(11113/(14.297+(0.964*AO265)-(LN(S265))))-273</f>
        <v>1076.2793614300524</v>
      </c>
      <c r="BG265" s="42">
        <f>(5790/(0.96-(1.28*J265)+(12.39*AS265)+(0.83*AT265)+(2.06*J265*AS265)-LOG(S265)))-273</f>
        <v>997.66852724202477</v>
      </c>
      <c r="BI265" s="42">
        <f t="shared" si="41"/>
        <v>-12.356750368177927</v>
      </c>
      <c r="BJ265" s="42">
        <f t="shared" si="41"/>
        <v>-12.356750368177472</v>
      </c>
      <c r="BK265" s="42">
        <f t="shared" si="41"/>
        <v>-38.523619510447361</v>
      </c>
      <c r="BL265" s="42">
        <f t="shared" si="41"/>
        <v>-38.523619510446451</v>
      </c>
      <c r="BM265" s="42">
        <f t="shared" si="41"/>
        <v>-36.150684341048645</v>
      </c>
      <c r="BN265" s="42">
        <f t="shared" si="41"/>
        <v>-42.4112616345883</v>
      </c>
      <c r="BO265" s="42">
        <f t="shared" si="41"/>
        <v>-40.222128047672641</v>
      </c>
      <c r="BP265" s="42">
        <f t="shared" si="41"/>
        <v>-10.259631811488362</v>
      </c>
      <c r="BQ265" s="42">
        <f t="shared" si="41"/>
        <v>-56.279361430053086</v>
      </c>
      <c r="BR265" s="42">
        <f t="shared" si="41"/>
        <v>-56.279361430052404</v>
      </c>
      <c r="BS265" s="42">
        <f t="shared" si="41"/>
        <v>22.331472757975234</v>
      </c>
      <c r="BU265" s="42">
        <f t="shared" si="37"/>
        <v>-34.688223126152707</v>
      </c>
      <c r="CC265" s="119"/>
      <c r="CD265" s="118">
        <f t="shared" si="38"/>
        <v>6.8212102632969618E-13</v>
      </c>
    </row>
    <row r="266" spans="1:82" s="1" customFormat="1">
      <c r="A266" s="38" t="s">
        <v>412</v>
      </c>
      <c r="B266" s="38">
        <v>42</v>
      </c>
      <c r="C266" s="38" t="s">
        <v>412</v>
      </c>
      <c r="D266" s="38">
        <v>6</v>
      </c>
      <c r="E266" s="38">
        <v>1020</v>
      </c>
      <c r="F266" s="38"/>
      <c r="G266" s="38">
        <f t="shared" si="32"/>
        <v>1293</v>
      </c>
      <c r="H266" s="75">
        <f t="shared" si="33"/>
        <v>7.7339520494972935E-4</v>
      </c>
      <c r="I266" s="75">
        <f t="shared" si="34"/>
        <v>0</v>
      </c>
      <c r="J266" s="38">
        <v>0.6</v>
      </c>
      <c r="K266" s="38"/>
      <c r="L266" s="40">
        <v>0.54287938504231503</v>
      </c>
      <c r="M266" s="40">
        <v>6.2503197423058269E-3</v>
      </c>
      <c r="N266" s="40">
        <v>0.1900461879893591</v>
      </c>
      <c r="O266" s="13"/>
      <c r="P266" s="91">
        <v>-10.029999999999999</v>
      </c>
      <c r="Q266" s="91">
        <v>0.77</v>
      </c>
      <c r="R266" s="13">
        <v>0</v>
      </c>
      <c r="S266" s="78">
        <v>1800</v>
      </c>
      <c r="T266" s="78">
        <v>180</v>
      </c>
      <c r="U266" s="13">
        <f t="shared" si="35"/>
        <v>3.255272505103306</v>
      </c>
      <c r="V266" s="40">
        <f t="shared" si="36"/>
        <v>4.3400000000000001E-2</v>
      </c>
      <c r="X266" s="13">
        <v>67</v>
      </c>
      <c r="Y266" s="13">
        <v>0.4</v>
      </c>
      <c r="Z266" s="13">
        <v>14.7</v>
      </c>
      <c r="AA266" s="13">
        <v>0.8</v>
      </c>
      <c r="AB266" s="13"/>
      <c r="AC266" s="13">
        <v>2</v>
      </c>
      <c r="AD266" s="13"/>
      <c r="AE266" s="13">
        <v>3.1</v>
      </c>
      <c r="AF266" s="13">
        <v>3.6</v>
      </c>
      <c r="AG266" s="13">
        <v>3.9</v>
      </c>
      <c r="AH266" s="13"/>
      <c r="AI266" s="13">
        <v>6.2</v>
      </c>
      <c r="AJ266" s="13">
        <f t="shared" si="39"/>
        <v>101.7</v>
      </c>
      <c r="AL266" s="13">
        <v>0.93153816588046512</v>
      </c>
      <c r="AM266" s="40">
        <v>8.2760653605386675E-2</v>
      </c>
      <c r="AN266" s="13">
        <v>1.64657594962015</v>
      </c>
      <c r="AO266" s="14">
        <v>1.6465759496201522</v>
      </c>
      <c r="AP266" s="14"/>
      <c r="AQ266" s="13">
        <v>7.6442642644510448</v>
      </c>
      <c r="AR266" s="40">
        <v>2.5611207129035904E-2</v>
      </c>
      <c r="AS266" s="40">
        <v>0.54287938504231503</v>
      </c>
      <c r="AT266" s="40">
        <v>0.1900461879893591</v>
      </c>
      <c r="AW266" s="42">
        <f>(12900/((LN(497700/S266))+(0.85*(AN266-1))+3.8))-273</f>
        <v>1020.6480385507689</v>
      </c>
      <c r="AX266" s="42">
        <f>(12900/((LN(497700/S266))+(0.85*(AO266-1))+3.8))-273</f>
        <v>1020.6480385507684</v>
      </c>
      <c r="AY266" s="42">
        <f>(10108/((LN(497700/S266))+(1.16*(AN266-1))+1.48))-273</f>
        <v>1014.2761641279496</v>
      </c>
      <c r="AZ266" s="42">
        <f>(10108/((LN(497700/S266))+(1.16*(AO266-1))+1.48))-273</f>
        <v>1014.2761641279494</v>
      </c>
      <c r="BA266" s="42">
        <f>((LN(S266))-4.29+(1.35*(LN(AQ266))))/0.0056</f>
        <v>1062.7467857493016</v>
      </c>
      <c r="BB266" s="42">
        <f>(4338.8/((4.322*AR266)+6.456-LOG(S266)))-273</f>
        <v>1037.2539506188928</v>
      </c>
      <c r="BC266" s="42">
        <f>((LN(S266))-3.313+(1.35*(LN(AQ266))))/0.0065</f>
        <v>1065.9049231070908</v>
      </c>
      <c r="BD266" s="42">
        <f>(12288/(18.99-(1.069*(LN(AQ266)))-(LN(S266))))-273</f>
        <v>1045.4323691193986</v>
      </c>
      <c r="BE266" s="42">
        <f>(11113/(14.297+(0.964*AN266)-(LN(S266))))-273</f>
        <v>1051.7492614537421</v>
      </c>
      <c r="BF266" s="42">
        <f>(11113/(14.297+(0.964*AO266)-(LN(S266))))-273</f>
        <v>1051.7492614537416</v>
      </c>
      <c r="BG266" s="42">
        <f>(5790/(0.96-(1.28*J266)+(12.39*AS266)+(0.83*AT266)+(2.06*J266*AS266)-LOG(S266)))-273</f>
        <v>1016.0326627692273</v>
      </c>
      <c r="BI266" s="42">
        <f t="shared" si="41"/>
        <v>-0.64803855076888794</v>
      </c>
      <c r="BJ266" s="42">
        <f t="shared" si="41"/>
        <v>-0.6480385507684332</v>
      </c>
      <c r="BK266" s="42">
        <f t="shared" si="41"/>
        <v>5.7238358720503584</v>
      </c>
      <c r="BL266" s="42">
        <f t="shared" si="41"/>
        <v>5.7238358720505857</v>
      </c>
      <c r="BM266" s="42">
        <f t="shared" si="41"/>
        <v>-42.74678574930158</v>
      </c>
      <c r="BN266" s="42">
        <f t="shared" si="41"/>
        <v>-17.253950618892759</v>
      </c>
      <c r="BO266" s="42">
        <f t="shared" si="41"/>
        <v>-45.904923107090781</v>
      </c>
      <c r="BP266" s="42">
        <f t="shared" si="41"/>
        <v>-25.432369119398572</v>
      </c>
      <c r="BQ266" s="42">
        <f t="shared" si="41"/>
        <v>-31.749261453742065</v>
      </c>
      <c r="BR266" s="42">
        <f t="shared" si="41"/>
        <v>-31.74926145374161</v>
      </c>
      <c r="BS266" s="42">
        <f t="shared" si="41"/>
        <v>3.9673372307727277</v>
      </c>
      <c r="BU266" s="42">
        <f t="shared" si="37"/>
        <v>-4.6153757815411609</v>
      </c>
      <c r="CC266" s="119"/>
      <c r="CD266" s="118">
        <f t="shared" si="38"/>
        <v>4.5474735088646412E-13</v>
      </c>
    </row>
    <row r="267" spans="1:82" s="1" customFormat="1">
      <c r="A267" s="38" t="s">
        <v>412</v>
      </c>
      <c r="B267" s="38">
        <v>43</v>
      </c>
      <c r="C267" s="38" t="s">
        <v>412</v>
      </c>
      <c r="D267" s="38">
        <v>6</v>
      </c>
      <c r="E267" s="38">
        <v>1020</v>
      </c>
      <c r="F267" s="38"/>
      <c r="G267" s="38">
        <f t="shared" si="32"/>
        <v>1293</v>
      </c>
      <c r="H267" s="75">
        <f t="shared" si="33"/>
        <v>7.7339520494972935E-4</v>
      </c>
      <c r="I267" s="75">
        <f t="shared" si="34"/>
        <v>0</v>
      </c>
      <c r="J267" s="38">
        <v>0.6</v>
      </c>
      <c r="K267" s="38"/>
      <c r="L267" s="40">
        <v>0.55168302427345894</v>
      </c>
      <c r="M267" s="40">
        <v>4.6654727317822046E-3</v>
      </c>
      <c r="N267" s="40">
        <v>0.19640480240669447</v>
      </c>
      <c r="O267" s="13"/>
      <c r="P267" s="91">
        <v>-10.029999999999999</v>
      </c>
      <c r="Q267" s="91">
        <v>0.77</v>
      </c>
      <c r="R267" s="13">
        <v>0</v>
      </c>
      <c r="S267" s="78">
        <v>1430</v>
      </c>
      <c r="T267" s="78">
        <v>170</v>
      </c>
      <c r="U267" s="13">
        <f t="shared" si="35"/>
        <v>3.1553360374650619</v>
      </c>
      <c r="V267" s="40">
        <f t="shared" si="36"/>
        <v>5.159440559440559E-2</v>
      </c>
      <c r="X267" s="13">
        <v>61.4</v>
      </c>
      <c r="Y267" s="13">
        <v>0.7</v>
      </c>
      <c r="Z267" s="13">
        <v>17.7</v>
      </c>
      <c r="AA267" s="13">
        <v>1.9</v>
      </c>
      <c r="AB267" s="13"/>
      <c r="AC267" s="13">
        <v>3.4</v>
      </c>
      <c r="AD267" s="13"/>
      <c r="AE267" s="13">
        <v>4.9000000000000004</v>
      </c>
      <c r="AF267" s="13">
        <v>2.6</v>
      </c>
      <c r="AG267" s="13">
        <v>2.4</v>
      </c>
      <c r="AH267" s="13"/>
      <c r="AI267" s="13">
        <v>6.4</v>
      </c>
      <c r="AJ267" s="13">
        <f t="shared" si="39"/>
        <v>101.40000000000002</v>
      </c>
      <c r="AL267" s="13">
        <v>1.1213601626879648</v>
      </c>
      <c r="AM267" s="40">
        <v>0.10984877173063118</v>
      </c>
      <c r="AN267" s="13">
        <v>1.47877760826997</v>
      </c>
      <c r="AO267" s="14">
        <v>1.478777608269972</v>
      </c>
      <c r="AP267" s="14"/>
      <c r="AQ267" s="13">
        <v>6.1887287109571343</v>
      </c>
      <c r="AR267" s="40">
        <v>5.5217215176005599E-3</v>
      </c>
      <c r="AS267" s="40">
        <v>0.55168302427345894</v>
      </c>
      <c r="AT267" s="40">
        <v>0.19640480240669447</v>
      </c>
      <c r="AW267" s="42">
        <f>(12900/((LN(497700/S267))+(0.85*(AN267-1))+3.8))-273</f>
        <v>1009.397433946885</v>
      </c>
      <c r="AX267" s="42">
        <f>(12900/((LN(497700/S267))+(0.85*(AO267-1))+3.8))-273</f>
        <v>1009.3974339468848</v>
      </c>
      <c r="AY267" s="42">
        <f>(10108/((LN(497700/S267))+(1.16*(AN267-1))+1.48))-273</f>
        <v>1008.4880771912901</v>
      </c>
      <c r="AZ267" s="42">
        <f>(10108/((LN(497700/S267))+(1.16*(AO267-1))+1.48))-273</f>
        <v>1008.4880771912899</v>
      </c>
      <c r="BA267" s="42">
        <f>((LN(S267))-4.29+(1.35*(LN(AQ267))))/0.0056</f>
        <v>970.73478601576335</v>
      </c>
      <c r="BB267" s="42">
        <f>(4338.8/((4.322*AR267)+6.456-LOG(S267)))-273</f>
        <v>1032.0871882858635</v>
      </c>
      <c r="BC267" s="42">
        <f>((LN(S267))-3.313+(1.35*(LN(AQ267))))/0.0065</f>
        <v>986.63304641358081</v>
      </c>
      <c r="BD267" s="42">
        <f>(12288/(18.99-(1.069*(LN(AQ267)))-(LN(S267))))-273</f>
        <v>983.94652183662424</v>
      </c>
      <c r="BE267" s="42">
        <f>(11113/(14.297+(0.964*AN267)-(LN(S267))))-273</f>
        <v>1041.0419735573003</v>
      </c>
      <c r="BF267" s="42">
        <f>(11113/(14.297+(0.964*AO267)-(LN(S267))))-273</f>
        <v>1041.0419735572996</v>
      </c>
      <c r="BG267" s="42">
        <f>(5790/(0.96-(1.28*J267)+(12.39*AS267)+(0.83*AT267)+(2.06*J267*AS267)-LOG(S267)))-273</f>
        <v>954.49777232168321</v>
      </c>
      <c r="BI267" s="42">
        <f t="shared" si="41"/>
        <v>10.60256605311497</v>
      </c>
      <c r="BJ267" s="42">
        <f t="shared" si="41"/>
        <v>10.602566053115197</v>
      </c>
      <c r="BK267" s="42">
        <f t="shared" si="41"/>
        <v>11.511922808709869</v>
      </c>
      <c r="BL267" s="42">
        <f t="shared" si="41"/>
        <v>11.511922808710096</v>
      </c>
      <c r="BM267" s="42">
        <f t="shared" si="41"/>
        <v>49.265213984236652</v>
      </c>
      <c r="BN267" s="42">
        <f t="shared" si="41"/>
        <v>-12.087188285863476</v>
      </c>
      <c r="BO267" s="42">
        <f t="shared" si="41"/>
        <v>33.366953586419186</v>
      </c>
      <c r="BP267" s="42">
        <f t="shared" si="41"/>
        <v>36.053478163375758</v>
      </c>
      <c r="BQ267" s="42">
        <f t="shared" si="41"/>
        <v>-21.041973557300253</v>
      </c>
      <c r="BR267" s="42">
        <f t="shared" si="41"/>
        <v>-21.041973557299571</v>
      </c>
      <c r="BS267" s="42">
        <f t="shared" si="41"/>
        <v>65.502227678316785</v>
      </c>
      <c r="BU267" s="42">
        <f t="shared" si="37"/>
        <v>-54.899661625201588</v>
      </c>
      <c r="CC267" s="119"/>
      <c r="CD267" s="118">
        <f t="shared" si="38"/>
        <v>6.8212102632969618E-13</v>
      </c>
    </row>
    <row r="268" spans="1:82" s="1" customFormat="1">
      <c r="A268" s="38" t="s">
        <v>412</v>
      </c>
      <c r="B268" s="38">
        <v>44</v>
      </c>
      <c r="C268" s="38" t="s">
        <v>412</v>
      </c>
      <c r="D268" s="38">
        <v>6</v>
      </c>
      <c r="E268" s="38">
        <v>1020</v>
      </c>
      <c r="F268" s="38"/>
      <c r="G268" s="38">
        <f t="shared" si="32"/>
        <v>1293</v>
      </c>
      <c r="H268" s="75">
        <f t="shared" si="33"/>
        <v>7.7339520494972935E-4</v>
      </c>
      <c r="I268" s="75">
        <f t="shared" si="34"/>
        <v>0</v>
      </c>
      <c r="J268" s="38">
        <v>0.6</v>
      </c>
      <c r="K268" s="38"/>
      <c r="L268" s="40">
        <v>0.55855035248389617</v>
      </c>
      <c r="M268" s="40">
        <v>7.3648735445516356E-3</v>
      </c>
      <c r="N268" s="40">
        <v>0.31233517484153772</v>
      </c>
      <c r="O268" s="13"/>
      <c r="P268" s="91">
        <v>-10.029999999999999</v>
      </c>
      <c r="Q268" s="91">
        <v>0.77</v>
      </c>
      <c r="R268" s="13">
        <v>0</v>
      </c>
      <c r="S268" s="78">
        <v>3210</v>
      </c>
      <c r="T268" s="78">
        <v>200</v>
      </c>
      <c r="U268" s="13">
        <f t="shared" si="35"/>
        <v>3.5065050324048719</v>
      </c>
      <c r="V268" s="40">
        <f t="shared" si="36"/>
        <v>2.7040498442367601E-2</v>
      </c>
      <c r="X268" s="13">
        <v>57.9</v>
      </c>
      <c r="Y268" s="13">
        <v>0.7</v>
      </c>
      <c r="Z268" s="13">
        <v>16.3</v>
      </c>
      <c r="AA268" s="13">
        <v>1.6</v>
      </c>
      <c r="AB268" s="13"/>
      <c r="AC268" s="13">
        <v>2.4</v>
      </c>
      <c r="AD268" s="13"/>
      <c r="AE268" s="13">
        <v>5.4</v>
      </c>
      <c r="AF268" s="13">
        <v>3.7</v>
      </c>
      <c r="AG268" s="13">
        <v>3</v>
      </c>
      <c r="AH268" s="13"/>
      <c r="AI268" s="13">
        <v>11.4</v>
      </c>
      <c r="AJ268" s="13">
        <f t="shared" si="39"/>
        <v>102.40000000000002</v>
      </c>
      <c r="AL268" s="13">
        <v>0.85106010361508255</v>
      </c>
      <c r="AM268" s="40">
        <v>0.1564538616414882</v>
      </c>
      <c r="AN268" s="13">
        <v>2.0053513662542799</v>
      </c>
      <c r="AO268" s="14">
        <v>2.0053513662542826</v>
      </c>
      <c r="AP268" s="14"/>
      <c r="AQ268" s="13">
        <v>5.5308241815656869</v>
      </c>
      <c r="AR268" s="40">
        <v>4.77450146307834E-2</v>
      </c>
      <c r="AS268" s="40">
        <v>0.55855035248389617</v>
      </c>
      <c r="AT268" s="40">
        <v>0.31233517484153772</v>
      </c>
      <c r="AW268" s="42">
        <f>(12900/((LN(497700/S268))+(0.85*(AN268-1))+3.8))-273</f>
        <v>1057.133422760282</v>
      </c>
      <c r="AX268" s="42">
        <f>(12900/((LN(497700/S268))+(0.85*(AO268-1))+3.8))-273</f>
        <v>1057.133422760282</v>
      </c>
      <c r="AY268" s="42">
        <f>(10108/((LN(497700/S268))+(1.16*(AN268-1))+1.48))-273</f>
        <v>1041.4455887943357</v>
      </c>
      <c r="AZ268" s="42">
        <f>(10108/((LN(497700/S268))+(1.16*(AO268-1))+1.48))-273</f>
        <v>1041.445588794335</v>
      </c>
      <c r="BA268" s="42">
        <f>((LN(S268))-4.29+(1.35*(LN(AQ268))))/0.0056</f>
        <v>1088.0323131699017</v>
      </c>
      <c r="BB268" s="42">
        <f>(4338.8/((4.322*AR268)+6.456-LOG(S268)))-273</f>
        <v>1101.8440146684015</v>
      </c>
      <c r="BC268" s="42">
        <f>((LN(S268))-3.313+(1.35*(LN(AQ268))))/0.0065</f>
        <v>1087.6893775002231</v>
      </c>
      <c r="BD268" s="42">
        <f>(12288/(18.99-(1.069*(LN(AQ268)))-(LN(S268))))-273</f>
        <v>1079.1686644324013</v>
      </c>
      <c r="BE268" s="42">
        <f>(11113/(14.297+(0.964*AN268)-(LN(S268))))-273</f>
        <v>1089.533038632258</v>
      </c>
      <c r="BF268" s="42">
        <f>(11113/(14.297+(0.964*AO268)-(LN(S268))))-273</f>
        <v>1089.5330386322576</v>
      </c>
      <c r="BG268" s="42">
        <f>(5790/(0.96-(1.28*J268)+(12.39*AS268)+(0.83*AT268)+(2.06*J268*AS268)-LOG(S268)))-273</f>
        <v>997.97987556964426</v>
      </c>
      <c r="BI268" s="42">
        <f t="shared" si="41"/>
        <v>-37.133422760281974</v>
      </c>
      <c r="BJ268" s="42">
        <f t="shared" si="41"/>
        <v>-37.133422760281974</v>
      </c>
      <c r="BK268" s="42">
        <f t="shared" si="41"/>
        <v>-21.445588794335663</v>
      </c>
      <c r="BL268" s="42">
        <f t="shared" si="41"/>
        <v>-21.445588794334981</v>
      </c>
      <c r="BM268" s="42">
        <f t="shared" si="41"/>
        <v>-68.032313169901727</v>
      </c>
      <c r="BN268" s="42">
        <f t="shared" si="41"/>
        <v>-81.844014668401542</v>
      </c>
      <c r="BO268" s="42">
        <f t="shared" si="41"/>
        <v>-67.689377500223145</v>
      </c>
      <c r="BP268" s="42">
        <f t="shared" si="41"/>
        <v>-59.168664432401329</v>
      </c>
      <c r="BQ268" s="42">
        <f t="shared" si="41"/>
        <v>-69.533038632258013</v>
      </c>
      <c r="BR268" s="42">
        <f t="shared" si="41"/>
        <v>-69.533038632257558</v>
      </c>
      <c r="BS268" s="42">
        <f t="shared" si="41"/>
        <v>22.020124430355736</v>
      </c>
      <c r="BU268" s="42">
        <f t="shared" si="37"/>
        <v>-59.15354719063771</v>
      </c>
      <c r="CC268" s="119"/>
      <c r="CD268" s="118">
        <f t="shared" si="38"/>
        <v>4.5474735088646412E-13</v>
      </c>
    </row>
    <row r="269" spans="1:82" s="1" customFormat="1">
      <c r="A269" s="38" t="s">
        <v>412</v>
      </c>
      <c r="B269" s="38">
        <v>45</v>
      </c>
      <c r="C269" s="38" t="s">
        <v>412</v>
      </c>
      <c r="D269" s="38">
        <v>6</v>
      </c>
      <c r="E269" s="38">
        <v>1020</v>
      </c>
      <c r="F269" s="38"/>
      <c r="G269" s="38">
        <f t="shared" si="32"/>
        <v>1293</v>
      </c>
      <c r="H269" s="75">
        <f t="shared" si="33"/>
        <v>7.7339520494972935E-4</v>
      </c>
      <c r="I269" s="75">
        <f t="shared" si="34"/>
        <v>0</v>
      </c>
      <c r="J269" s="38">
        <v>0.6</v>
      </c>
      <c r="K269" s="38"/>
      <c r="L269" s="40">
        <v>0.54386564917781122</v>
      </c>
      <c r="M269" s="40">
        <v>4.7239262106567844E-3</v>
      </c>
      <c r="N269" s="40">
        <v>0.31959440935340366</v>
      </c>
      <c r="O269" s="13"/>
      <c r="P269" s="91">
        <v>-10.029999999999999</v>
      </c>
      <c r="Q269" s="91">
        <v>0.77</v>
      </c>
      <c r="R269" s="13">
        <v>0</v>
      </c>
      <c r="S269" s="78">
        <v>1360</v>
      </c>
      <c r="T269" s="78">
        <v>160</v>
      </c>
      <c r="U269" s="13">
        <f t="shared" si="35"/>
        <v>3.1335389083702174</v>
      </c>
      <c r="V269" s="40">
        <f t="shared" si="36"/>
        <v>5.1058823529411761E-2</v>
      </c>
      <c r="X269" s="13">
        <v>60.3</v>
      </c>
      <c r="Y269" s="13">
        <v>0.7</v>
      </c>
      <c r="Z269" s="13">
        <v>17.3</v>
      </c>
      <c r="AA269" s="13">
        <v>1.5</v>
      </c>
      <c r="AB269" s="13"/>
      <c r="AC269" s="13">
        <v>3.1</v>
      </c>
      <c r="AD269" s="13"/>
      <c r="AE269" s="13">
        <v>2.7</v>
      </c>
      <c r="AF269" s="13">
        <v>1.5</v>
      </c>
      <c r="AG269" s="13">
        <v>3.4</v>
      </c>
      <c r="AH269" s="13"/>
      <c r="AI269" s="13">
        <v>11.6</v>
      </c>
      <c r="AJ269" s="13">
        <f t="shared" si="39"/>
        <v>102.1</v>
      </c>
      <c r="AL269" s="13">
        <v>1.5645999456193336</v>
      </c>
      <c r="AM269" s="40">
        <v>0.17670240594489678</v>
      </c>
      <c r="AN269" s="13">
        <v>1.02</v>
      </c>
      <c r="AO269" s="14">
        <v>1.0194801903289299</v>
      </c>
      <c r="AP269" s="14"/>
      <c r="AQ269" s="13">
        <v>8.0112785481518358</v>
      </c>
      <c r="AR269" s="40">
        <v>-4.9382265132366002E-2</v>
      </c>
      <c r="AS269" s="40">
        <v>0.54386564917781122</v>
      </c>
      <c r="AT269" s="40">
        <v>0.31959440935340366</v>
      </c>
      <c r="AW269" s="42">
        <f>(12900/((LN(497700/S269))+(0.85*(AN269-1))+3.8))-273</f>
        <v>1054.2270209291244</v>
      </c>
      <c r="AX269" s="42">
        <f>(12900/((LN(497700/S269))+(0.85*(AO269-1))+3.8))-273</f>
        <v>1054.2873579333659</v>
      </c>
      <c r="AY269" s="42">
        <f>(10108/((LN(497700/S269))+(1.16*(AN269-1))+1.48))-273</f>
        <v>1091.8922516883745</v>
      </c>
      <c r="AZ269" s="42">
        <f>(10108/((LN(497700/S269))+(1.16*(AO269-1))+1.48))-273</f>
        <v>1092.0033913857781</v>
      </c>
      <c r="BA269" s="42">
        <f>((LN(S269))-4.29+(1.35*(LN(AQ269))))/0.0056</f>
        <v>1023.9978526135814</v>
      </c>
      <c r="BB269" s="42">
        <f>(4338.8/((4.322*AR269)+6.456-LOG(S269)))-273</f>
        <v>1122.5473848030979</v>
      </c>
      <c r="BC269" s="42">
        <f>((LN(S269))-3.313+(1.35*(LN(AQ269))))/0.0065</f>
        <v>1032.5212268670855</v>
      </c>
      <c r="BD269" s="42">
        <f>(12288/(18.99-(1.069*(LN(AQ269)))-(LN(S269))))-273</f>
        <v>1013.6569784390367</v>
      </c>
      <c r="BE269" s="42">
        <f>(11113/(14.297+(0.964*AN269)-(LN(S269))))-273</f>
        <v>1104.9224865210488</v>
      </c>
      <c r="BF269" s="42">
        <f>(11113/(14.297+(0.964*AO269)-(LN(S269))))-273</f>
        <v>1105.0081048277225</v>
      </c>
      <c r="BG269" s="42">
        <f>(5790/(0.96-(1.28*J269)+(12.39*AS269)+(0.83*AT269)+(2.06*J269*AS269)-LOG(S269)))-273</f>
        <v>949.95407826212909</v>
      </c>
      <c r="BI269" s="42">
        <f t="shared" si="41"/>
        <v>-34.227020929124365</v>
      </c>
      <c r="BJ269" s="42">
        <f t="shared" si="41"/>
        <v>-34.287357933365911</v>
      </c>
      <c r="BK269" s="42">
        <f t="shared" si="41"/>
        <v>-71.892251688374472</v>
      </c>
      <c r="BL269" s="42">
        <f t="shared" si="41"/>
        <v>-72.003391385778059</v>
      </c>
      <c r="BM269" s="42">
        <f t="shared" si="41"/>
        <v>-3.9978526135813581</v>
      </c>
      <c r="BN269" s="42">
        <f t="shared" si="41"/>
        <v>-102.54738480309788</v>
      </c>
      <c r="BO269" s="42">
        <f t="shared" si="41"/>
        <v>-12.521226867085488</v>
      </c>
      <c r="BP269" s="42">
        <f t="shared" si="41"/>
        <v>6.3430215609632796</v>
      </c>
      <c r="BQ269" s="42">
        <f t="shared" si="41"/>
        <v>-84.922486521048768</v>
      </c>
      <c r="BR269" s="42">
        <f t="shared" si="41"/>
        <v>-85.008104827722491</v>
      </c>
      <c r="BS269" s="42">
        <f t="shared" si="41"/>
        <v>70.045921737870913</v>
      </c>
      <c r="BU269" s="42">
        <f t="shared" si="37"/>
        <v>-104.33327967123682</v>
      </c>
      <c r="CC269" s="119"/>
      <c r="CD269" s="118">
        <f t="shared" si="38"/>
        <v>8.5618306673723055E-2</v>
      </c>
    </row>
    <row r="270" spans="1:82" s="1" customFormat="1">
      <c r="A270" s="38" t="s">
        <v>439</v>
      </c>
      <c r="B270" s="38">
        <v>1</v>
      </c>
      <c r="C270" s="38" t="s">
        <v>440</v>
      </c>
      <c r="D270" s="38" t="s">
        <v>441</v>
      </c>
      <c r="E270" s="38">
        <v>1400</v>
      </c>
      <c r="F270" s="38">
        <v>2</v>
      </c>
      <c r="G270" s="38">
        <f t="shared" si="32"/>
        <v>1673</v>
      </c>
      <c r="H270" s="75">
        <f t="shared" si="33"/>
        <v>5.977286312014345E-4</v>
      </c>
      <c r="I270" s="75">
        <f t="shared" si="34"/>
        <v>2.0408163265306121E-6</v>
      </c>
      <c r="J270" s="38">
        <v>1E-4</v>
      </c>
      <c r="K270" s="13">
        <v>0</v>
      </c>
      <c r="L270" s="40">
        <v>0.5442664096106602</v>
      </c>
      <c r="M270" s="40">
        <v>8.9419642117898393E-3</v>
      </c>
      <c r="N270" s="40">
        <v>0</v>
      </c>
      <c r="O270" s="13"/>
      <c r="P270" s="91">
        <v>-5.77</v>
      </c>
      <c r="Q270" s="91">
        <v>0.53</v>
      </c>
      <c r="R270" s="13">
        <v>0</v>
      </c>
      <c r="S270" s="78">
        <v>11030.803015</v>
      </c>
      <c r="T270" s="78">
        <v>666.29011500000001</v>
      </c>
      <c r="U270" s="13">
        <f t="shared" si="35"/>
        <v>4.0426071291481867</v>
      </c>
      <c r="V270" s="40">
        <f t="shared" si="36"/>
        <v>2.6214765100671143E-2</v>
      </c>
      <c r="X270" s="13">
        <v>67.89</v>
      </c>
      <c r="Y270" s="13"/>
      <c r="Z270" s="13">
        <v>18.61</v>
      </c>
      <c r="AA270" s="13"/>
      <c r="AB270" s="13"/>
      <c r="AC270" s="13"/>
      <c r="AD270" s="13"/>
      <c r="AE270" s="13"/>
      <c r="AF270" s="13">
        <v>5.9</v>
      </c>
      <c r="AG270" s="13">
        <v>6.28</v>
      </c>
      <c r="AH270" s="13"/>
      <c r="AI270" s="13"/>
      <c r="AJ270" s="13">
        <f t="shared" si="39"/>
        <v>98.68</v>
      </c>
      <c r="AL270" s="13">
        <v>1.1276204113268908</v>
      </c>
      <c r="AM270" s="40">
        <v>8.5263898027103019E-2</v>
      </c>
      <c r="AN270" s="13">
        <v>1.4274079700250699</v>
      </c>
      <c r="AO270" s="14">
        <v>1.4274079700250684</v>
      </c>
      <c r="AP270" s="14"/>
      <c r="AQ270" s="13">
        <v>10.363525035187257</v>
      </c>
      <c r="AR270" s="40">
        <v>5.1513460911456643E-2</v>
      </c>
      <c r="AS270" s="40">
        <v>0.5442664096106602</v>
      </c>
      <c r="AT270" s="40">
        <v>0</v>
      </c>
      <c r="AW270" s="42">
        <f>(12900/((LN(497700/S270))+(0.85*(AN270-1))+3.8))-273</f>
        <v>1345.0412599993122</v>
      </c>
      <c r="AX270" s="42">
        <f>(12900/((LN(497700/S270))+(0.85*(AO270-1))+3.8))-273</f>
        <v>1345.0412599993124</v>
      </c>
      <c r="AY270" s="42">
        <f>(10108/((LN(497700/S270))+(1.16*(AN270-1))+1.48))-273</f>
        <v>1474.2475111230469</v>
      </c>
      <c r="AZ270" s="42">
        <f>(10108/((LN(497700/S270))+(1.16*(AO270-1))+1.48))-273</f>
        <v>1474.2475111230476</v>
      </c>
      <c r="BA270" s="42">
        <f>((LN(S270))-4.29+(1.35*(LN(AQ270))))/0.0056</f>
        <v>1459.8467316767146</v>
      </c>
      <c r="BB270" s="42">
        <f>(4338.8/((4.322*AR270)+6.456-LOG(S270)))-273</f>
        <v>1372.957495045345</v>
      </c>
      <c r="BC270" s="42">
        <f>((LN(S270))-3.313+(1.35*(LN(AQ270))))/0.0065</f>
        <v>1408.0217995984001</v>
      </c>
      <c r="BD270" s="42">
        <f>(12288/(18.99-(1.069*(LN(AQ270)))-(LN(S270))))-273</f>
        <v>1437.9634480570278</v>
      </c>
      <c r="BE270" s="42">
        <f>(11113/(14.297+(0.964*AN270)-(LN(S270))))-273</f>
        <v>1473.0711985968296</v>
      </c>
      <c r="BF270" s="42">
        <f>(11113/(14.297+(0.964*AO270)-(LN(S270))))-273</f>
        <v>1473.0711985968301</v>
      </c>
      <c r="BG270" s="42">
        <f>(5790/(0.96-(1.28*J270)+(12.39*AS270)+(0.83*AT270)+(2.06*J270*AS270)-LOG(S270)))-273</f>
        <v>1308.6051703779965</v>
      </c>
      <c r="BI270" s="42">
        <f t="shared" si="41"/>
        <v>54.95874000068784</v>
      </c>
      <c r="BJ270" s="42">
        <f t="shared" si="41"/>
        <v>54.958740000687612</v>
      </c>
      <c r="BK270" s="42">
        <f t="shared" si="41"/>
        <v>-74.247511123046934</v>
      </c>
      <c r="BL270" s="42">
        <f t="shared" si="41"/>
        <v>-74.247511123047616</v>
      </c>
      <c r="BM270" s="42">
        <f t="shared" ref="BI270:BS293" si="42">$E270-BA270</f>
        <v>-59.846731676714626</v>
      </c>
      <c r="BN270" s="42">
        <f t="shared" si="42"/>
        <v>27.042504954654987</v>
      </c>
      <c r="BO270" s="42">
        <f t="shared" si="42"/>
        <v>-8.0217995984000936</v>
      </c>
      <c r="BP270" s="42">
        <f t="shared" si="42"/>
        <v>-37.96344805702779</v>
      </c>
      <c r="BQ270" s="42">
        <f t="shared" si="42"/>
        <v>-73.071198596829618</v>
      </c>
      <c r="BR270" s="42">
        <f t="shared" si="42"/>
        <v>-73.071198596830072</v>
      </c>
      <c r="BS270" s="42">
        <f t="shared" si="42"/>
        <v>91.394829622003499</v>
      </c>
      <c r="BU270" s="42">
        <f t="shared" si="37"/>
        <v>-36.436089621315887</v>
      </c>
      <c r="CC270" s="119"/>
      <c r="CD270" s="118">
        <f t="shared" si="38"/>
        <v>4.5474735088646412E-13</v>
      </c>
    </row>
    <row r="271" spans="1:82" s="1" customFormat="1">
      <c r="A271" s="38" t="s">
        <v>439</v>
      </c>
      <c r="B271" s="38">
        <v>2</v>
      </c>
      <c r="C271" s="38" t="s">
        <v>440</v>
      </c>
      <c r="D271" s="38" t="s">
        <v>441</v>
      </c>
      <c r="E271" s="38">
        <v>1400</v>
      </c>
      <c r="F271" s="38">
        <v>2</v>
      </c>
      <c r="G271" s="38">
        <f t="shared" si="32"/>
        <v>1673</v>
      </c>
      <c r="H271" s="75">
        <f t="shared" si="33"/>
        <v>5.977286312014345E-4</v>
      </c>
      <c r="I271" s="75">
        <f t="shared" si="34"/>
        <v>2.0408163265306121E-6</v>
      </c>
      <c r="J271" s="38">
        <v>1E-4</v>
      </c>
      <c r="K271" s="13">
        <v>0</v>
      </c>
      <c r="L271" s="40">
        <v>0.53954840506256363</v>
      </c>
      <c r="M271" s="40">
        <v>1.2180924270840351E-2</v>
      </c>
      <c r="N271" s="40">
        <v>0</v>
      </c>
      <c r="O271" s="13"/>
      <c r="P271" s="91">
        <v>-5.77</v>
      </c>
      <c r="Q271" s="91">
        <v>0.53</v>
      </c>
      <c r="R271" s="13">
        <v>0</v>
      </c>
      <c r="S271" s="78">
        <v>10142.416195</v>
      </c>
      <c r="T271" s="78">
        <v>518.22564499999999</v>
      </c>
      <c r="U271" s="13">
        <f t="shared" si="35"/>
        <v>4.0061414278923193</v>
      </c>
      <c r="V271" s="40">
        <f t="shared" si="36"/>
        <v>2.2175182481751824E-2</v>
      </c>
      <c r="X271" s="13">
        <v>69.86</v>
      </c>
      <c r="Y271" s="13"/>
      <c r="Z271" s="13">
        <v>16.38</v>
      </c>
      <c r="AA271" s="13"/>
      <c r="AB271" s="13"/>
      <c r="AC271" s="13"/>
      <c r="AD271" s="13"/>
      <c r="AE271" s="13"/>
      <c r="AF271" s="13">
        <v>5.62</v>
      </c>
      <c r="AG271" s="13">
        <v>5.91</v>
      </c>
      <c r="AH271" s="13"/>
      <c r="AI271" s="13"/>
      <c r="AJ271" s="13">
        <f t="shared" si="39"/>
        <v>97.77</v>
      </c>
      <c r="AL271" s="13">
        <v>1.0471370451026105</v>
      </c>
      <c r="AM271" s="40">
        <v>2.9526675687956729E-2</v>
      </c>
      <c r="AN271" s="13">
        <v>1.47090206451796</v>
      </c>
      <c r="AO271" s="14">
        <v>1.4709020645179609</v>
      </c>
      <c r="AP271" s="14"/>
      <c r="AQ271" s="13">
        <v>10.720073619362973</v>
      </c>
      <c r="AR271" s="40">
        <v>4.0999263135485992E-2</v>
      </c>
      <c r="AS271" s="40">
        <v>0.53954840506256363</v>
      </c>
      <c r="AT271" s="40">
        <v>0</v>
      </c>
      <c r="AW271" s="42">
        <f>(12900/((LN(497700/S271))+(0.85*(AN271-1))+3.8))-273</f>
        <v>1320.8641444679424</v>
      </c>
      <c r="AX271" s="42">
        <f>(12900/((LN(497700/S271))+(0.85*(AO271-1))+3.8))-273</f>
        <v>1320.8641444679422</v>
      </c>
      <c r="AY271" s="42">
        <f>(10108/((LN(497700/S271))+(1.16*(AN271-1))+1.48))-273</f>
        <v>1434.5715685376283</v>
      </c>
      <c r="AZ271" s="42">
        <f>(10108/((LN(497700/S271))+(1.16*(AO271-1))+1.48))-273</f>
        <v>1434.5715685376283</v>
      </c>
      <c r="BA271" s="42">
        <f>((LN(S271))-4.29+(1.35*(LN(AQ271))))/0.0056</f>
        <v>1453.0072970485066</v>
      </c>
      <c r="BB271" s="42">
        <f>(4338.8/((4.322*AR271)+6.456-LOG(S271)))-273</f>
        <v>1378.5817358403349</v>
      </c>
      <c r="BC271" s="42">
        <f>((LN(S271))-3.313+(1.35*(LN(AQ271))))/0.0065</f>
        <v>1402.1293636110211</v>
      </c>
      <c r="BD271" s="42">
        <f>(12288/(18.99-(1.069*(LN(AQ271)))-(LN(S271))))-273</f>
        <v>1426.6498743760837</v>
      </c>
      <c r="BE271" s="42">
        <f>(11113/(14.297+(0.964*AN271)-(LN(S271))))-273</f>
        <v>1439.2031725378811</v>
      </c>
      <c r="BF271" s="42">
        <f>(11113/(14.297+(0.964*AO271)-(LN(S271))))-273</f>
        <v>1439.2031725378806</v>
      </c>
      <c r="BG271" s="42">
        <f>(5790/(0.96-(1.28*J271)+(12.39*AS271)+(0.83*AT271)+(2.06*J271*AS271)-LOG(S271)))-273</f>
        <v>1318.1635918526056</v>
      </c>
      <c r="BI271" s="42">
        <f t="shared" si="42"/>
        <v>79.135855532057576</v>
      </c>
      <c r="BJ271" s="42">
        <f t="shared" si="42"/>
        <v>79.135855532057803</v>
      </c>
      <c r="BK271" s="42">
        <f t="shared" si="42"/>
        <v>-34.571568537628309</v>
      </c>
      <c r="BL271" s="42">
        <f t="shared" si="42"/>
        <v>-34.571568537628309</v>
      </c>
      <c r="BM271" s="42">
        <f t="shared" si="42"/>
        <v>-53.007297048506643</v>
      </c>
      <c r="BN271" s="42">
        <f t="shared" si="42"/>
        <v>21.418264159665114</v>
      </c>
      <c r="BO271" s="42">
        <f t="shared" si="42"/>
        <v>-2.1293636110210628</v>
      </c>
      <c r="BP271" s="42">
        <f t="shared" si="42"/>
        <v>-26.649874376083744</v>
      </c>
      <c r="BQ271" s="42">
        <f t="shared" si="42"/>
        <v>-39.203172537881073</v>
      </c>
      <c r="BR271" s="42">
        <f t="shared" si="42"/>
        <v>-39.203172537880619</v>
      </c>
      <c r="BS271" s="42">
        <f t="shared" si="42"/>
        <v>81.836408147394422</v>
      </c>
      <c r="BU271" s="42">
        <f t="shared" ref="BU271:BU334" si="43">BG271-AX271</f>
        <v>-2.7005526153366191</v>
      </c>
      <c r="CC271" s="119"/>
      <c r="CD271" s="118">
        <f t="shared" ref="CD271:CD334" si="44">IF(BQ271&gt;BR271,BQ271-BR271,BR271-BQ271)</f>
        <v>4.5474735088646412E-13</v>
      </c>
    </row>
    <row r="272" spans="1:82" s="1" customFormat="1">
      <c r="A272" s="38" t="s">
        <v>439</v>
      </c>
      <c r="B272" s="38">
        <v>3</v>
      </c>
      <c r="C272" s="38" t="s">
        <v>440</v>
      </c>
      <c r="D272" s="38" t="s">
        <v>441</v>
      </c>
      <c r="E272" s="38">
        <v>1400</v>
      </c>
      <c r="F272" s="38">
        <v>2</v>
      </c>
      <c r="G272" s="38">
        <f t="shared" si="32"/>
        <v>1673</v>
      </c>
      <c r="H272" s="75">
        <f t="shared" si="33"/>
        <v>5.977286312014345E-4</v>
      </c>
      <c r="I272" s="75">
        <f t="shared" si="34"/>
        <v>2.0408163265306121E-6</v>
      </c>
      <c r="J272" s="38">
        <v>1E-4</v>
      </c>
      <c r="K272" s="13">
        <v>0</v>
      </c>
      <c r="L272" s="40">
        <v>0.53680633454354032</v>
      </c>
      <c r="M272" s="40">
        <v>7.2620292114771228E-3</v>
      </c>
      <c r="N272" s="40">
        <v>0</v>
      </c>
      <c r="O272" s="13"/>
      <c r="P272" s="91">
        <v>-5.77</v>
      </c>
      <c r="Q272" s="91">
        <v>0.53</v>
      </c>
      <c r="R272" s="13">
        <v>0</v>
      </c>
      <c r="S272" s="78">
        <v>8661.7714950000009</v>
      </c>
      <c r="T272" s="78">
        <v>1332.58023</v>
      </c>
      <c r="U272" s="13">
        <f t="shared" si="35"/>
        <v>3.9376067224820739</v>
      </c>
      <c r="V272" s="40">
        <f t="shared" si="36"/>
        <v>6.6769230769230761E-2</v>
      </c>
      <c r="X272" s="13">
        <v>71.34</v>
      </c>
      <c r="Y272" s="13"/>
      <c r="Z272" s="13">
        <v>16.010000000000002</v>
      </c>
      <c r="AA272" s="13"/>
      <c r="AB272" s="13"/>
      <c r="AC272" s="13"/>
      <c r="AD272" s="13"/>
      <c r="AE272" s="13"/>
      <c r="AF272" s="13">
        <v>5.3</v>
      </c>
      <c r="AG272" s="13">
        <v>5.75</v>
      </c>
      <c r="AH272" s="13"/>
      <c r="AI272" s="13"/>
      <c r="AJ272" s="13">
        <f t="shared" si="39"/>
        <v>98.4</v>
      </c>
      <c r="AL272" s="13">
        <v>1.0714024793651225</v>
      </c>
      <c r="AM272" s="40">
        <v>4.2411130689322535E-2</v>
      </c>
      <c r="AN272" s="13">
        <v>1.4106349798695199</v>
      </c>
      <c r="AO272" s="14">
        <v>1.4106349798695175</v>
      </c>
      <c r="AP272" s="14"/>
      <c r="AQ272" s="13">
        <v>11.315769780938528</v>
      </c>
      <c r="AR272" s="40">
        <v>2.7696065928534741E-2</v>
      </c>
      <c r="AS272" s="40">
        <v>0.53680633454354032</v>
      </c>
      <c r="AT272" s="40">
        <v>0</v>
      </c>
      <c r="AW272" s="42">
        <f>(12900/((LN(497700/S272))+(0.85*(AN272-1))+3.8))-273</f>
        <v>1300.1481020725175</v>
      </c>
      <c r="AX272" s="42">
        <f>(12900/((LN(497700/S272))+(0.85*(AO272-1))+3.8))-273</f>
        <v>1300.1481020725175</v>
      </c>
      <c r="AY272" s="42">
        <f>(10108/((LN(497700/S272))+(1.16*(AN272-1))+1.48))-273</f>
        <v>1409.5873251843243</v>
      </c>
      <c r="AZ272" s="42">
        <f>(10108/((LN(497700/S272))+(1.16*(AO272-1))+1.48))-273</f>
        <v>1409.5873251843252</v>
      </c>
      <c r="BA272" s="42">
        <f>((LN(S272))-4.29+(1.35*(LN(AQ272))))/0.0056</f>
        <v>1437.8644478510025</v>
      </c>
      <c r="BB272" s="42">
        <f>(4338.8/((4.322*AR272)+6.456-LOG(S272)))-273</f>
        <v>1371.6712081002859</v>
      </c>
      <c r="BC272" s="42">
        <f>((LN(S272))-3.313+(1.35*(LN(AQ272))))/0.0065</f>
        <v>1389.0832166100945</v>
      </c>
      <c r="BD272" s="42">
        <f>(12288/(18.99-(1.069*(LN(AQ272)))-(LN(S272))))-273</f>
        <v>1403.4622798415826</v>
      </c>
      <c r="BE272" s="42">
        <f>(11113/(14.297+(0.964*AN272)-(LN(S272))))-273</f>
        <v>1413.2975035527529</v>
      </c>
      <c r="BF272" s="42">
        <f>(11113/(14.297+(0.964*AO272)-(LN(S272))))-273</f>
        <v>1413.2975035527534</v>
      </c>
      <c r="BG272" s="42">
        <f>(5790/(0.96-(1.28*J272)+(12.39*AS272)+(0.83*AT272)+(2.06*J272*AS272)-LOG(S272)))-273</f>
        <v>1303.1937168982593</v>
      </c>
      <c r="BI272" s="42">
        <f t="shared" si="42"/>
        <v>99.851897927482469</v>
      </c>
      <c r="BJ272" s="42">
        <f t="shared" si="42"/>
        <v>99.851897927482469</v>
      </c>
      <c r="BK272" s="42">
        <f t="shared" si="42"/>
        <v>-9.5873251843242997</v>
      </c>
      <c r="BL272" s="42">
        <f t="shared" si="42"/>
        <v>-9.5873251843252092</v>
      </c>
      <c r="BM272" s="42">
        <f t="shared" si="42"/>
        <v>-37.864447851002524</v>
      </c>
      <c r="BN272" s="42">
        <f t="shared" si="42"/>
        <v>28.328791899714133</v>
      </c>
      <c r="BO272" s="42">
        <f t="shared" si="42"/>
        <v>10.916783389905504</v>
      </c>
      <c r="BP272" s="42">
        <f t="shared" si="42"/>
        <v>-3.4622798415825855</v>
      </c>
      <c r="BQ272" s="42">
        <f t="shared" si="42"/>
        <v>-13.297503552752914</v>
      </c>
      <c r="BR272" s="42">
        <f t="shared" si="42"/>
        <v>-13.297503552753369</v>
      </c>
      <c r="BS272" s="42">
        <f t="shared" si="42"/>
        <v>96.806283101740746</v>
      </c>
      <c r="BU272" s="42">
        <f t="shared" si="43"/>
        <v>3.0456148257417226</v>
      </c>
      <c r="CC272" s="119"/>
      <c r="CD272" s="118">
        <f t="shared" si="44"/>
        <v>4.5474735088646412E-13</v>
      </c>
    </row>
    <row r="273" spans="1:82" s="1" customFormat="1">
      <c r="A273" s="38" t="s">
        <v>439</v>
      </c>
      <c r="B273" s="38">
        <v>4</v>
      </c>
      <c r="C273" s="38" t="s">
        <v>440</v>
      </c>
      <c r="D273" s="38" t="s">
        <v>441</v>
      </c>
      <c r="E273" s="38">
        <v>1400</v>
      </c>
      <c r="F273" s="38">
        <v>2</v>
      </c>
      <c r="G273" s="38">
        <f t="shared" si="32"/>
        <v>1673</v>
      </c>
      <c r="H273" s="75">
        <f t="shared" si="33"/>
        <v>5.977286312014345E-4</v>
      </c>
      <c r="I273" s="75">
        <f t="shared" si="34"/>
        <v>2.0408163265306121E-6</v>
      </c>
      <c r="J273" s="38">
        <v>1E-4</v>
      </c>
      <c r="K273" s="13">
        <v>0</v>
      </c>
      <c r="L273" s="40">
        <v>0.53408311316102619</v>
      </c>
      <c r="M273" s="40">
        <v>9.0919456485899202E-3</v>
      </c>
      <c r="N273" s="40">
        <v>0</v>
      </c>
      <c r="O273" s="13"/>
      <c r="P273" s="91">
        <v>-5.77</v>
      </c>
      <c r="Q273" s="91">
        <v>0.53</v>
      </c>
      <c r="R273" s="13">
        <v>0</v>
      </c>
      <c r="S273" s="78">
        <v>8439.6747899999991</v>
      </c>
      <c r="T273" s="78">
        <v>814.35458500000004</v>
      </c>
      <c r="U273" s="13">
        <f t="shared" si="35"/>
        <v>3.9263257120723849</v>
      </c>
      <c r="V273" s="40">
        <f t="shared" si="36"/>
        <v>4.1877192982456145E-2</v>
      </c>
      <c r="X273" s="13">
        <v>72.55</v>
      </c>
      <c r="Y273" s="13"/>
      <c r="Z273" s="13">
        <v>15.81</v>
      </c>
      <c r="AA273" s="13"/>
      <c r="AB273" s="13"/>
      <c r="AC273" s="13"/>
      <c r="AD273" s="13"/>
      <c r="AE273" s="13"/>
      <c r="AF273" s="13">
        <v>4.84</v>
      </c>
      <c r="AG273" s="13">
        <v>5.64</v>
      </c>
      <c r="AH273" s="13"/>
      <c r="AI273" s="13"/>
      <c r="AJ273" s="13">
        <f t="shared" si="39"/>
        <v>98.84</v>
      </c>
      <c r="AL273" s="13">
        <v>1.1238896134884535</v>
      </c>
      <c r="AM273" s="40">
        <v>6.9135670567883556E-2</v>
      </c>
      <c r="AN273" s="13">
        <v>1.3216180661330701</v>
      </c>
      <c r="AO273" s="14">
        <v>1.3216180661330725</v>
      </c>
      <c r="AP273" s="14"/>
      <c r="AQ273" s="13">
        <v>12.123593344545201</v>
      </c>
      <c r="AR273" s="40">
        <v>1.3759475283479927E-2</v>
      </c>
      <c r="AS273" s="40">
        <v>0.53408311316102619</v>
      </c>
      <c r="AT273" s="40">
        <v>0</v>
      </c>
      <c r="AW273" s="42">
        <f>(12900/((LN(497700/S273))+(0.85*(AN273-1))+3.8))-273</f>
        <v>1309.7387607717951</v>
      </c>
      <c r="AX273" s="42">
        <f>(12900/((LN(497700/S273))+(0.85*(AO273-1))+3.8))-273</f>
        <v>1309.7387607717947</v>
      </c>
      <c r="AY273" s="42">
        <f>(10108/((LN(497700/S273))+(1.16*(AN273-1))+1.48))-273</f>
        <v>1431.5155609730016</v>
      </c>
      <c r="AZ273" s="42">
        <f>(10108/((LN(497700/S273))+(1.16*(AO273-1))+1.48))-273</f>
        <v>1431.5155609730007</v>
      </c>
      <c r="BA273" s="42">
        <f>((LN(S273))-4.29+(1.35*(LN(AQ273))))/0.0056</f>
        <v>1449.8493157455382</v>
      </c>
      <c r="BB273" s="42">
        <f>(4338.8/((4.322*AR273)+6.456-LOG(S273)))-273</f>
        <v>1402.7670146172416</v>
      </c>
      <c r="BC273" s="42">
        <f>((LN(S273))-3.313+(1.35*(LN(AQ273))))/0.0065</f>
        <v>1399.4086412576946</v>
      </c>
      <c r="BD273" s="42">
        <f>(12288/(18.99-(1.069*(LN(AQ273)))-(LN(S273))))-273</f>
        <v>1414.452687707781</v>
      </c>
      <c r="BE273" s="42">
        <f>(11113/(14.297+(0.964*AN273)-(LN(S273))))-273</f>
        <v>1428.7488683816612</v>
      </c>
      <c r="BF273" s="42">
        <f>(11113/(14.297+(0.964*AO273)-(LN(S273))))-273</f>
        <v>1428.7488683816607</v>
      </c>
      <c r="BG273" s="42">
        <f>(5790/(0.96-(1.28*J273)+(12.39*AS273)+(0.83*AT273)+(2.06*J273*AS273)-LOG(S273)))-273</f>
        <v>1312.8903066114999</v>
      </c>
      <c r="BI273" s="42">
        <f t="shared" si="42"/>
        <v>90.261239228204886</v>
      </c>
      <c r="BJ273" s="42">
        <f t="shared" si="42"/>
        <v>90.261239228205341</v>
      </c>
      <c r="BK273" s="42">
        <f t="shared" si="42"/>
        <v>-31.515560973001584</v>
      </c>
      <c r="BL273" s="42">
        <f t="shared" si="42"/>
        <v>-31.515560973000674</v>
      </c>
      <c r="BM273" s="42">
        <f t="shared" si="42"/>
        <v>-49.849315745538206</v>
      </c>
      <c r="BN273" s="42">
        <f t="shared" si="42"/>
        <v>-2.7670146172415571</v>
      </c>
      <c r="BO273" s="42">
        <f t="shared" si="42"/>
        <v>0.59135874230537411</v>
      </c>
      <c r="BP273" s="42">
        <f t="shared" si="42"/>
        <v>-14.452687707781024</v>
      </c>
      <c r="BQ273" s="42">
        <f t="shared" si="42"/>
        <v>-28.748868381661168</v>
      </c>
      <c r="BR273" s="42">
        <f t="shared" si="42"/>
        <v>-28.748868381660714</v>
      </c>
      <c r="BS273" s="42">
        <f t="shared" si="42"/>
        <v>87.109693388500091</v>
      </c>
      <c r="BU273" s="42">
        <f t="shared" si="43"/>
        <v>3.1515458397052498</v>
      </c>
      <c r="CC273" s="119"/>
      <c r="CD273" s="118">
        <f t="shared" si="44"/>
        <v>4.5474735088646412E-13</v>
      </c>
    </row>
    <row r="274" spans="1:82" s="1" customFormat="1">
      <c r="A274" s="38" t="s">
        <v>439</v>
      </c>
      <c r="B274" s="38">
        <v>5</v>
      </c>
      <c r="C274" s="38" t="s">
        <v>440</v>
      </c>
      <c r="D274" s="38" t="s">
        <v>441</v>
      </c>
      <c r="E274" s="38">
        <v>1400</v>
      </c>
      <c r="F274" s="38">
        <v>2</v>
      </c>
      <c r="G274" s="38">
        <f t="shared" si="32"/>
        <v>1673</v>
      </c>
      <c r="H274" s="75">
        <f t="shared" si="33"/>
        <v>5.977286312014345E-4</v>
      </c>
      <c r="I274" s="75">
        <f t="shared" si="34"/>
        <v>2.0408163265306121E-6</v>
      </c>
      <c r="J274" s="38">
        <v>1E-4</v>
      </c>
      <c r="K274" s="13">
        <v>0</v>
      </c>
      <c r="L274" s="40">
        <v>0.52789453455689894</v>
      </c>
      <c r="M274" s="40">
        <v>7.4270530883045237E-3</v>
      </c>
      <c r="N274" s="40">
        <v>0</v>
      </c>
      <c r="O274" s="13"/>
      <c r="P274" s="91">
        <v>-5.77</v>
      </c>
      <c r="Q274" s="91">
        <v>0.53</v>
      </c>
      <c r="R274" s="13">
        <v>0</v>
      </c>
      <c r="S274" s="78">
        <v>8143.5458500000004</v>
      </c>
      <c r="T274" s="78">
        <v>740.32235000000003</v>
      </c>
      <c r="U274" s="13">
        <f t="shared" si="35"/>
        <v>3.9108135458941375</v>
      </c>
      <c r="V274" s="40">
        <f t="shared" si="36"/>
        <v>3.9454545454545457E-2</v>
      </c>
      <c r="X274" s="13">
        <v>75.81</v>
      </c>
      <c r="Y274" s="13"/>
      <c r="Z274" s="13">
        <v>13.53</v>
      </c>
      <c r="AA274" s="13"/>
      <c r="AB274" s="13"/>
      <c r="AC274" s="13"/>
      <c r="AD274" s="13"/>
      <c r="AE274" s="13"/>
      <c r="AF274" s="13">
        <v>4.5599999999999996</v>
      </c>
      <c r="AG274" s="13">
        <v>5.01</v>
      </c>
      <c r="AH274" s="13"/>
      <c r="AI274" s="13"/>
      <c r="AJ274" s="13">
        <f t="shared" ref="AJ274:AJ286" si="45">SUM(X274:AI274)</f>
        <v>98.910000000000011</v>
      </c>
      <c r="AL274" s="13">
        <v>1.0468364587842653</v>
      </c>
      <c r="AM274" s="40">
        <v>2.350936728928504E-2</v>
      </c>
      <c r="AN274" s="13">
        <v>1.3481314001982301</v>
      </c>
      <c r="AO274" s="14">
        <v>1.3481314001982312</v>
      </c>
      <c r="AP274" s="14"/>
      <c r="AQ274" s="13">
        <v>13.094148656943183</v>
      </c>
      <c r="AR274" s="40">
        <v>1.181923784225547E-3</v>
      </c>
      <c r="AS274" s="40">
        <v>0.52789453455689894</v>
      </c>
      <c r="AT274" s="40">
        <v>0</v>
      </c>
      <c r="AW274" s="42">
        <f>(12900/((LN(497700/S274))+(0.85*(AN274-1))+3.8))-273</f>
        <v>1298.5065670509275</v>
      </c>
      <c r="AX274" s="42">
        <f>(12900/((LN(497700/S274))+(0.85*(AO274-1))+3.8))-273</f>
        <v>1298.5065670509275</v>
      </c>
      <c r="AY274" s="42">
        <f>(10108/((LN(497700/S274))+(1.16*(AN274-1))+1.48))-273</f>
        <v>1412.6206670510653</v>
      </c>
      <c r="AZ274" s="42">
        <f>(10108/((LN(497700/S274))+(1.16*(AO274-1))+1.48))-273</f>
        <v>1412.6206670510649</v>
      </c>
      <c r="BA274" s="42">
        <f>((LN(S274))-4.29+(1.35*(LN(AQ274))))/0.0056</f>
        <v>1462.0364905932176</v>
      </c>
      <c r="BB274" s="42">
        <f>(4338.8/((4.322*AR274)+6.456-LOG(S274)))-273</f>
        <v>1428.2935607679724</v>
      </c>
      <c r="BC274" s="42">
        <f>((LN(S274))-3.313+(1.35*(LN(AQ274))))/0.0065</f>
        <v>1409.9083611264643</v>
      </c>
      <c r="BD274" s="42">
        <f>(12288/(18.99-(1.069*(LN(AQ274)))-(LN(S274))))-273</f>
        <v>1425.3226781385731</v>
      </c>
      <c r="BE274" s="42">
        <f>(11113/(14.297+(0.964*AN274)-(LN(S274))))-273</f>
        <v>1412.9290859896221</v>
      </c>
      <c r="BF274" s="42">
        <f>(11113/(14.297+(0.964*AO274)-(LN(S274))))-273</f>
        <v>1412.9290859896216</v>
      </c>
      <c r="BG274" s="42">
        <f>(5790/(0.96-(1.28*J274)+(12.39*AS274)+(0.83*AT274)+(2.06*J274*AS274)-LOG(S274)))-273</f>
        <v>1339.9119946327071</v>
      </c>
      <c r="BI274" s="42">
        <f t="shared" si="42"/>
        <v>101.49343294907248</v>
      </c>
      <c r="BJ274" s="42">
        <f t="shared" si="42"/>
        <v>101.49343294907248</v>
      </c>
      <c r="BK274" s="42">
        <f t="shared" si="42"/>
        <v>-12.620667051065311</v>
      </c>
      <c r="BL274" s="42">
        <f t="shared" si="42"/>
        <v>-12.620667051064856</v>
      </c>
      <c r="BM274" s="42">
        <f t="shared" si="42"/>
        <v>-62.03649059321765</v>
      </c>
      <c r="BN274" s="42">
        <f t="shared" si="42"/>
        <v>-28.293560767972394</v>
      </c>
      <c r="BO274" s="42">
        <f t="shared" si="42"/>
        <v>-9.9083611264643423</v>
      </c>
      <c r="BP274" s="42">
        <f t="shared" si="42"/>
        <v>-25.32267813857311</v>
      </c>
      <c r="BQ274" s="42">
        <f t="shared" si="42"/>
        <v>-12.929085989622081</v>
      </c>
      <c r="BR274" s="42">
        <f t="shared" si="42"/>
        <v>-12.929085989621626</v>
      </c>
      <c r="BS274" s="42">
        <f t="shared" si="42"/>
        <v>60.088005367292908</v>
      </c>
      <c r="BU274" s="42">
        <f t="shared" si="43"/>
        <v>41.405427581779577</v>
      </c>
      <c r="CC274" s="119"/>
      <c r="CD274" s="118">
        <f t="shared" si="44"/>
        <v>4.5474735088646412E-13</v>
      </c>
    </row>
    <row r="275" spans="1:82" s="1" customFormat="1">
      <c r="A275" s="38" t="s">
        <v>439</v>
      </c>
      <c r="B275" s="38">
        <v>6</v>
      </c>
      <c r="C275" s="38" t="s">
        <v>440</v>
      </c>
      <c r="D275" s="38" t="s">
        <v>441</v>
      </c>
      <c r="E275" s="38">
        <v>1400</v>
      </c>
      <c r="F275" s="38">
        <v>2</v>
      </c>
      <c r="G275" s="38">
        <f t="shared" si="32"/>
        <v>1673</v>
      </c>
      <c r="H275" s="75">
        <f t="shared" si="33"/>
        <v>5.977286312014345E-4</v>
      </c>
      <c r="I275" s="75">
        <f t="shared" si="34"/>
        <v>2.0408163265306121E-6</v>
      </c>
      <c r="J275" s="38">
        <v>1E-4</v>
      </c>
      <c r="K275" s="13">
        <v>0</v>
      </c>
      <c r="L275" s="40">
        <v>0.52356001481292413</v>
      </c>
      <c r="M275" s="40">
        <v>1.3702514615695981E-2</v>
      </c>
      <c r="N275" s="40">
        <v>0</v>
      </c>
      <c r="O275" s="13"/>
      <c r="P275" s="91">
        <v>-5.77</v>
      </c>
      <c r="Q275" s="91">
        <v>0.53</v>
      </c>
      <c r="R275" s="13">
        <v>0</v>
      </c>
      <c r="S275" s="78">
        <v>7995.4813800000002</v>
      </c>
      <c r="T275" s="78">
        <v>666.29011500000001</v>
      </c>
      <c r="U275" s="13">
        <f t="shared" si="35"/>
        <v>3.9028446162228621</v>
      </c>
      <c r="V275" s="40">
        <f t="shared" si="36"/>
        <v>3.6166666666666666E-2</v>
      </c>
      <c r="X275" s="13">
        <v>77.39</v>
      </c>
      <c r="Y275" s="13"/>
      <c r="Z275" s="13">
        <v>12.45</v>
      </c>
      <c r="AA275" s="13"/>
      <c r="AB275" s="13"/>
      <c r="AC275" s="13"/>
      <c r="AD275" s="13"/>
      <c r="AE275" s="13"/>
      <c r="AF275" s="13">
        <v>4.18</v>
      </c>
      <c r="AG275" s="13">
        <v>4.51</v>
      </c>
      <c r="AH275" s="13"/>
      <c r="AI275" s="13"/>
      <c r="AJ275" s="13">
        <f t="shared" si="45"/>
        <v>98.530000000000015</v>
      </c>
      <c r="AL275" s="13">
        <v>1.058826598992429</v>
      </c>
      <c r="AM275" s="40">
        <v>2.6802573835148943E-2</v>
      </c>
      <c r="AN275" s="13">
        <v>1.29262602866301</v>
      </c>
      <c r="AO275" s="14">
        <v>1.2926260286630078</v>
      </c>
      <c r="AP275" s="14"/>
      <c r="AQ275" s="13">
        <v>14.345490218649783</v>
      </c>
      <c r="AR275" s="40">
        <v>-9.365439876689155E-3</v>
      </c>
      <c r="AS275" s="40">
        <v>0.52356001481292413</v>
      </c>
      <c r="AT275" s="40">
        <v>0</v>
      </c>
      <c r="AW275" s="42">
        <f>(12900/((LN(497700/S275))+(0.85*(AN275-1))+3.8))-273</f>
        <v>1304.0454447383599</v>
      </c>
      <c r="AX275" s="42">
        <f>(12900/((LN(497700/S275))+(0.85*(AO275-1))+3.8))-273</f>
        <v>1304.0454447383606</v>
      </c>
      <c r="AY275" s="42">
        <f>(10108/((LN(497700/S275))+(1.16*(AN275-1))+1.48))-273</f>
        <v>1425.6616214054052</v>
      </c>
      <c r="AZ275" s="42">
        <f>(10108/((LN(497700/S275))+(1.16*(AO275-1))+1.48))-273</f>
        <v>1425.6616214054056</v>
      </c>
      <c r="BA275" s="42">
        <f>((LN(S275))-4.29+(1.35*(LN(AQ275))))/0.0056</f>
        <v>1480.7624863819658</v>
      </c>
      <c r="BB275" s="42">
        <f>(4338.8/((4.322*AR275)+6.456-LOG(S275)))-273</f>
        <v>1453.7632708196693</v>
      </c>
      <c r="BC275" s="42">
        <f>((LN(S275))-3.313+(1.35*(LN(AQ275))))/0.0065</f>
        <v>1426.0415267290782</v>
      </c>
      <c r="BD275" s="42">
        <f>(12288/(18.99-(1.069*(LN(AQ275)))-(LN(S275))))-273</f>
        <v>1444.1231150307294</v>
      </c>
      <c r="BE275" s="42">
        <f>(11113/(14.297+(0.964*AN275)-(LN(S275))))-273</f>
        <v>1421.9696298924275</v>
      </c>
      <c r="BF275" s="42">
        <f>(11113/(14.297+(0.964*AO275)-(LN(S275))))-273</f>
        <v>1421.969629892428</v>
      </c>
      <c r="BG275" s="42">
        <f>(5790/(0.96-(1.28*J275)+(12.39*AS275)+(0.83*AT275)+(2.06*J275*AS275)-LOG(S275)))-273</f>
        <v>1360.7269777046981</v>
      </c>
      <c r="BI275" s="42">
        <f t="shared" si="42"/>
        <v>95.954555261640053</v>
      </c>
      <c r="BJ275" s="42">
        <f t="shared" si="42"/>
        <v>95.954555261639371</v>
      </c>
      <c r="BK275" s="42">
        <f t="shared" si="42"/>
        <v>-25.661621405405185</v>
      </c>
      <c r="BL275" s="42">
        <f t="shared" si="42"/>
        <v>-25.66162140540564</v>
      </c>
      <c r="BM275" s="42">
        <f t="shared" si="42"/>
        <v>-80.7624863819658</v>
      </c>
      <c r="BN275" s="42">
        <f t="shared" si="42"/>
        <v>-53.763270819669287</v>
      </c>
      <c r="BO275" s="42">
        <f t="shared" si="42"/>
        <v>-26.041526729078214</v>
      </c>
      <c r="BP275" s="42">
        <f t="shared" si="42"/>
        <v>-44.123115030729423</v>
      </c>
      <c r="BQ275" s="42">
        <f t="shared" si="42"/>
        <v>-21.96962989242752</v>
      </c>
      <c r="BR275" s="42">
        <f t="shared" si="42"/>
        <v>-21.969629892427974</v>
      </c>
      <c r="BS275" s="42">
        <f t="shared" si="42"/>
        <v>39.273022295301871</v>
      </c>
      <c r="BU275" s="42">
        <f t="shared" si="43"/>
        <v>56.6815329663375</v>
      </c>
      <c r="CC275" s="119"/>
      <c r="CD275" s="118">
        <f t="shared" si="44"/>
        <v>4.5474735088646412E-13</v>
      </c>
    </row>
    <row r="276" spans="1:82" s="1" customFormat="1">
      <c r="A276" s="38" t="s">
        <v>439</v>
      </c>
      <c r="B276" s="38">
        <v>7</v>
      </c>
      <c r="C276" s="38" t="s">
        <v>440</v>
      </c>
      <c r="D276" s="38" t="s">
        <v>441</v>
      </c>
      <c r="E276" s="38">
        <v>1400</v>
      </c>
      <c r="F276" s="38">
        <v>2</v>
      </c>
      <c r="G276" s="38">
        <f t="shared" si="32"/>
        <v>1673</v>
      </c>
      <c r="H276" s="75">
        <f t="shared" si="33"/>
        <v>5.977286312014345E-4</v>
      </c>
      <c r="I276" s="75">
        <f t="shared" si="34"/>
        <v>2.0408163265306121E-6</v>
      </c>
      <c r="J276" s="38">
        <v>1E-4</v>
      </c>
      <c r="K276" s="13">
        <v>0</v>
      </c>
      <c r="L276" s="40">
        <v>0.51579735103199353</v>
      </c>
      <c r="M276" s="40">
        <v>8.9673661139830843E-3</v>
      </c>
      <c r="N276" s="40">
        <v>0</v>
      </c>
      <c r="O276" s="13"/>
      <c r="P276" s="91">
        <v>-5.77</v>
      </c>
      <c r="Q276" s="91">
        <v>0.53</v>
      </c>
      <c r="R276" s="39">
        <v>0</v>
      </c>
      <c r="S276" s="81">
        <v>7181.1267950000001</v>
      </c>
      <c r="T276" s="81">
        <v>666.29011500000001</v>
      </c>
      <c r="U276" s="13">
        <f t="shared" si="35"/>
        <v>3.8561925950021574</v>
      </c>
      <c r="V276" s="40">
        <f t="shared" si="36"/>
        <v>4.0268041237113403E-2</v>
      </c>
      <c r="X276" s="13">
        <v>81.13</v>
      </c>
      <c r="Y276" s="13"/>
      <c r="Z276" s="13">
        <v>10.06</v>
      </c>
      <c r="AA276" s="13"/>
      <c r="AB276" s="13"/>
      <c r="AC276" s="13"/>
      <c r="AD276" s="13"/>
      <c r="AE276" s="13"/>
      <c r="AF276" s="13">
        <v>3.48</v>
      </c>
      <c r="AG276" s="13">
        <v>3.85</v>
      </c>
      <c r="AH276" s="13"/>
      <c r="AI276" s="13"/>
      <c r="AJ276" s="13">
        <f t="shared" si="45"/>
        <v>98.52</v>
      </c>
      <c r="AL276" s="39">
        <v>1.0169502659929888</v>
      </c>
      <c r="AM276" s="40">
        <v>6.3895729764717711E-3</v>
      </c>
      <c r="AN276" s="39">
        <v>1.2683465876742299</v>
      </c>
      <c r="AO276" s="14">
        <v>1.2683465876742319</v>
      </c>
      <c r="AP276" s="14"/>
      <c r="AQ276" s="13">
        <v>16.968233435819357</v>
      </c>
      <c r="AR276" s="40">
        <v>-1.9536332064572032E-2</v>
      </c>
      <c r="AS276" s="40">
        <v>0.51579735103199353</v>
      </c>
      <c r="AT276" s="40">
        <v>0</v>
      </c>
      <c r="AW276" s="42">
        <f>(12900/((LN(497700/S276))+(0.85*(AN276-1))+3.8))-273</f>
        <v>1287.4897015228657</v>
      </c>
      <c r="AX276" s="42">
        <f>(12900/((LN(497700/S276))+(0.85*(AO276-1))+3.8))-273</f>
        <v>1287.4897015228657</v>
      </c>
      <c r="AY276" s="42">
        <f>(10108/((LN(497700/S276))+(1.16*(AN276-1))+1.48))-273</f>
        <v>1403.3343846997168</v>
      </c>
      <c r="AZ276" s="42">
        <f>(10108/((LN(497700/S276))+(1.16*(AO276-1))+1.48))-273</f>
        <v>1403.3343846997163</v>
      </c>
      <c r="BA276" s="42">
        <f>((LN(S276))-4.29+(1.35*(LN(AQ276))))/0.0056</f>
        <v>1502.0579644022914</v>
      </c>
      <c r="BB276" s="42">
        <f>(4338.8/((4.322*AR276)+6.456-LOG(S276)))-273</f>
        <v>1451.9142763838502</v>
      </c>
      <c r="BC276" s="42">
        <f>((LN(S276))-3.313+(1.35*(LN(AQ276))))/0.0065</f>
        <v>1444.3884001004358</v>
      </c>
      <c r="BD276" s="42">
        <f>(12288/(18.99-(1.069*(LN(AQ276)))-(LN(S276))))-273</f>
        <v>1461.5929444824283</v>
      </c>
      <c r="BE276" s="42">
        <f>(11113/(14.297+(0.964*AN276)-(LN(S276))))-273</f>
        <v>1400.5249803667114</v>
      </c>
      <c r="BF276" s="42">
        <f>(11113/(14.297+(0.964*AO276)-(LN(S276))))-273</f>
        <v>1400.5249803667109</v>
      </c>
      <c r="BG276" s="42">
        <f>(5790/(0.96-(1.28*J276)+(12.39*AS276)+(0.83*AT276)+(2.06*J276*AS276)-LOG(S276)))-273</f>
        <v>1383.8823620796077</v>
      </c>
      <c r="BI276" s="42">
        <f t="shared" si="42"/>
        <v>112.51029847713426</v>
      </c>
      <c r="BJ276" s="42">
        <f t="shared" si="42"/>
        <v>112.51029847713426</v>
      </c>
      <c r="BK276" s="42">
        <f t="shared" si="42"/>
        <v>-3.334384699716793</v>
      </c>
      <c r="BL276" s="42">
        <f t="shared" si="42"/>
        <v>-3.3343846997163382</v>
      </c>
      <c r="BM276" s="42">
        <f t="shared" si="42"/>
        <v>-102.05796440229142</v>
      </c>
      <c r="BN276" s="42">
        <f t="shared" si="42"/>
        <v>-51.914276383850165</v>
      </c>
      <c r="BO276" s="42">
        <f t="shared" si="42"/>
        <v>-44.388400100435774</v>
      </c>
      <c r="BP276" s="42">
        <f t="shared" si="42"/>
        <v>-61.592944482428265</v>
      </c>
      <c r="BQ276" s="42">
        <f t="shared" si="42"/>
        <v>-0.52498036671136106</v>
      </c>
      <c r="BR276" s="42">
        <f t="shared" si="42"/>
        <v>-0.52498036671090631</v>
      </c>
      <c r="BS276" s="42">
        <f t="shared" si="42"/>
        <v>16.117637920392326</v>
      </c>
      <c r="BU276" s="42">
        <f t="shared" si="43"/>
        <v>96.39266055674193</v>
      </c>
      <c r="CC276" s="119"/>
      <c r="CD276" s="118">
        <f t="shared" si="44"/>
        <v>4.5474735088646412E-13</v>
      </c>
    </row>
    <row r="277" spans="1:82" s="1" customFormat="1">
      <c r="A277" s="65" t="s">
        <v>442</v>
      </c>
      <c r="B277" s="65" t="s">
        <v>443</v>
      </c>
      <c r="C277" s="120" t="s">
        <v>846</v>
      </c>
      <c r="D277" s="65">
        <v>552</v>
      </c>
      <c r="E277" s="65">
        <v>800</v>
      </c>
      <c r="F277" s="65">
        <v>15</v>
      </c>
      <c r="G277" s="65">
        <f t="shared" si="32"/>
        <v>1073</v>
      </c>
      <c r="H277" s="92">
        <f t="shared" si="33"/>
        <v>9.3196644920782849E-4</v>
      </c>
      <c r="I277" s="92">
        <f t="shared" si="34"/>
        <v>3.5156249999999999E-4</v>
      </c>
      <c r="J277" s="65">
        <v>0.2</v>
      </c>
      <c r="K277" s="80">
        <v>5.0000000000000001E-3</v>
      </c>
      <c r="L277" s="80">
        <v>0.52490228990915666</v>
      </c>
      <c r="M277" s="39"/>
      <c r="N277" s="80">
        <v>0.26300000000000001</v>
      </c>
      <c r="O277" s="39"/>
      <c r="P277" s="93">
        <v>-13.96</v>
      </c>
      <c r="Q277" s="93">
        <v>0.84</v>
      </c>
      <c r="R277" s="39">
        <v>0</v>
      </c>
      <c r="S277" s="81">
        <f>0.009*10000*0.74</f>
        <v>66.599999999999994</v>
      </c>
      <c r="T277" s="81">
        <v>29.612894000000001</v>
      </c>
      <c r="U277" s="39">
        <f t="shared" si="35"/>
        <v>1.823474229170301</v>
      </c>
      <c r="V277" s="80">
        <f t="shared" si="36"/>
        <v>0.19297291285285287</v>
      </c>
      <c r="X277" s="93">
        <v>78.11</v>
      </c>
      <c r="Y277" s="93"/>
      <c r="Z277" s="93">
        <v>13.37</v>
      </c>
      <c r="AA277" s="93"/>
      <c r="AB277" s="93"/>
      <c r="AC277" s="93"/>
      <c r="AD277" s="93"/>
      <c r="AE277" s="93"/>
      <c r="AF277" s="93">
        <v>4.75</v>
      </c>
      <c r="AG277" s="93">
        <v>4.2300000000000004</v>
      </c>
      <c r="AH277" s="93"/>
      <c r="AI277" s="93">
        <v>10</v>
      </c>
      <c r="AJ277" s="39">
        <f>SUM(X277:AI277)</f>
        <v>110.46000000000001</v>
      </c>
      <c r="AL277" s="39">
        <v>1.078841619547823</v>
      </c>
      <c r="AM277" s="80">
        <v>3.7261079404931764E-2</v>
      </c>
      <c r="AN277" s="89">
        <v>1.1100000000000001</v>
      </c>
      <c r="AO277" s="14">
        <v>1.2872376510280614</v>
      </c>
      <c r="AP277" s="14" t="s">
        <v>823</v>
      </c>
      <c r="AQ277" s="39">
        <v>13.932177277705561</v>
      </c>
      <c r="AR277" s="80">
        <v>-4.9932766708571802E-3</v>
      </c>
      <c r="AS277" s="80">
        <v>0.52490228990915666</v>
      </c>
      <c r="AT277" s="80">
        <v>0.26300000000000001</v>
      </c>
      <c r="AW277" s="42">
        <f>(12900/((LN(497700/S277))+(0.85*(AN277-1))+3.8))-273</f>
        <v>733.82548166229572</v>
      </c>
      <c r="AX277" s="42">
        <f>(12900/((LN(497700/S277))+(0.85*(AO277-1))+3.8))-273</f>
        <v>722.12464594046605</v>
      </c>
      <c r="AY277" s="42">
        <f>(10108/((LN(497700/S277))+(1.16*(AN277-1))+1.48))-273</f>
        <v>687.22967806548604</v>
      </c>
      <c r="AZ277" s="42">
        <f>(10108/((LN(497700/S277))+(1.16*(AO277-1))+1.48))-273</f>
        <v>668.83472995107149</v>
      </c>
      <c r="BA277" s="42">
        <f>((LN(S277))-4.29+(1.35*(LN(AQ277))))/0.0056</f>
        <v>618.72786274810119</v>
      </c>
      <c r="BB277" s="42">
        <f>(4338.8/((4.322*AR277)+6.456-LOG(S277)))-273</f>
        <v>667.97851109751014</v>
      </c>
      <c r="BC277" s="42">
        <f>((LN(S277))-3.313+(1.35*(LN(AQ277))))/0.0065</f>
        <v>683.36554329067178</v>
      </c>
      <c r="BD277" s="42">
        <f>(12288/(18.99-(1.069*(LN(AQ277)))-(LN(S277))))-273</f>
        <v>753.10912701652865</v>
      </c>
      <c r="BE277" s="42">
        <f>(11113/(14.297+(0.964*AN277)-(LN(S277))))-273</f>
        <v>722.0453294640123</v>
      </c>
      <c r="BF277" s="42">
        <f>(11113/(14.297+(0.964*AO277)-(LN(S277))))-273</f>
        <v>707.05214942027351</v>
      </c>
      <c r="BG277" s="42">
        <f>(5790/(0.96-(1.28*J277)+(12.39*AS277)+(0.83*AT277)+(2.06*J277*AS277)-LOG(S277)))-273</f>
        <v>722.08218247707737</v>
      </c>
      <c r="BI277" s="42">
        <f t="shared" si="42"/>
        <v>66.174518337704285</v>
      </c>
      <c r="BJ277" s="42">
        <f t="shared" si="42"/>
        <v>77.875354059533947</v>
      </c>
      <c r="BK277" s="42">
        <f t="shared" si="42"/>
        <v>112.77032193451396</v>
      </c>
      <c r="BL277" s="42">
        <f t="shared" si="42"/>
        <v>131.16527004892851</v>
      </c>
      <c r="BM277" s="42">
        <f t="shared" si="42"/>
        <v>181.27213725189881</v>
      </c>
      <c r="BN277" s="42">
        <f t="shared" si="42"/>
        <v>132.02148890248986</v>
      </c>
      <c r="BO277" s="42">
        <f t="shared" si="42"/>
        <v>116.63445670932822</v>
      </c>
      <c r="BP277" s="42">
        <f t="shared" si="42"/>
        <v>46.890872983471354</v>
      </c>
      <c r="BQ277" s="42">
        <f t="shared" si="42"/>
        <v>77.954670535987702</v>
      </c>
      <c r="BR277" s="42">
        <f t="shared" si="42"/>
        <v>92.947850579726492</v>
      </c>
      <c r="BS277" s="42">
        <f t="shared" si="42"/>
        <v>77.917817522922633</v>
      </c>
      <c r="BU277" s="42">
        <f t="shared" si="43"/>
        <v>-4.2463463388685341E-2</v>
      </c>
      <c r="CC277" s="119" t="s">
        <v>823</v>
      </c>
      <c r="CD277" s="118">
        <f t="shared" si="44"/>
        <v>14.993180043738789</v>
      </c>
    </row>
    <row r="278" spans="1:82" s="1" customFormat="1">
      <c r="A278" s="65" t="s">
        <v>442</v>
      </c>
      <c r="B278" s="65" t="s">
        <v>444</v>
      </c>
      <c r="C278" s="120" t="s">
        <v>846</v>
      </c>
      <c r="D278" s="65">
        <v>720</v>
      </c>
      <c r="E278" s="65">
        <v>800</v>
      </c>
      <c r="F278" s="65">
        <v>15</v>
      </c>
      <c r="G278" s="65">
        <f t="shared" si="32"/>
        <v>1073</v>
      </c>
      <c r="H278" s="92">
        <f t="shared" si="33"/>
        <v>9.3196644920782849E-4</v>
      </c>
      <c r="I278" s="92">
        <f t="shared" si="34"/>
        <v>3.5156249999999999E-4</v>
      </c>
      <c r="J278" s="65">
        <v>0.2</v>
      </c>
      <c r="K278" s="80">
        <v>5.0000000000000001E-3</v>
      </c>
      <c r="L278" s="80">
        <v>0.52490228990915666</v>
      </c>
      <c r="M278" s="39"/>
      <c r="N278" s="80">
        <v>0.26300000000000001</v>
      </c>
      <c r="O278" s="39"/>
      <c r="P278" s="93">
        <v>-13.96</v>
      </c>
      <c r="Q278" s="93">
        <v>0.84</v>
      </c>
      <c r="R278" s="39">
        <v>1</v>
      </c>
      <c r="S278" s="81">
        <f>0.006*10000*0.74</f>
        <v>44.4</v>
      </c>
      <c r="T278" s="81">
        <v>29.612894000000001</v>
      </c>
      <c r="U278" s="39">
        <f t="shared" si="35"/>
        <v>1.6473829701146199</v>
      </c>
      <c r="V278" s="80">
        <f t="shared" si="36"/>
        <v>0.28945936927927929</v>
      </c>
      <c r="X278" s="93">
        <v>78.11</v>
      </c>
      <c r="Y278" s="93"/>
      <c r="Z278" s="93">
        <v>13.37</v>
      </c>
      <c r="AA278" s="93"/>
      <c r="AB278" s="93"/>
      <c r="AC278" s="93"/>
      <c r="AD278" s="93"/>
      <c r="AE278" s="93"/>
      <c r="AF278" s="93">
        <v>4.75</v>
      </c>
      <c r="AG278" s="93">
        <v>4.2300000000000004</v>
      </c>
      <c r="AH278" s="93"/>
      <c r="AI278" s="93">
        <v>10</v>
      </c>
      <c r="AJ278" s="39">
        <f>SUM(X278:AI278)</f>
        <v>110.46000000000001</v>
      </c>
      <c r="AL278" s="39">
        <v>1.078841619547823</v>
      </c>
      <c r="AM278" s="80">
        <v>3.7261079404931764E-2</v>
      </c>
      <c r="AN278" s="89">
        <v>1.1100000000000001</v>
      </c>
      <c r="AO278" s="14">
        <v>1.2872376510280614</v>
      </c>
      <c r="AP278" s="14" t="s">
        <v>823</v>
      </c>
      <c r="AQ278" s="39">
        <v>13.932177277705561</v>
      </c>
      <c r="AR278" s="80">
        <v>-4.9932766708571802E-3</v>
      </c>
      <c r="AS278" s="80">
        <v>0.52490228990915666</v>
      </c>
      <c r="AT278" s="80">
        <v>0.26300000000000001</v>
      </c>
      <c r="AW278" s="42">
        <f>(12900/((LN(497700/S278))+(0.85*(AN278-1))+3.8))-273</f>
        <v>702.94091575630841</v>
      </c>
      <c r="AX278" s="42">
        <f>(12900/((LN(497700/S278))+(0.85*(AO278-1))+3.8))-273</f>
        <v>691.94300004466368</v>
      </c>
      <c r="AY278" s="42">
        <f>(10108/((LN(497700/S278))+(1.16*(AN278-1))+1.48))-273</f>
        <v>651.61537187374392</v>
      </c>
      <c r="AZ278" s="42">
        <f>(10108/((LN(497700/S278))+(1.16*(AO278-1))+1.48))-273</f>
        <v>634.5475061056967</v>
      </c>
      <c r="BA278" s="42">
        <f>((LN(S278))-4.29+(1.35*(LN(AQ278))))/0.0056</f>
        <v>546.32337915735752</v>
      </c>
      <c r="BB278" s="42">
        <f>(4338.8/((4.322*AR278)+6.456-LOG(S278)))-273</f>
        <v>633.36458972454966</v>
      </c>
      <c r="BC278" s="42">
        <f>((LN(S278))-3.313+(1.35*(LN(AQ278))))/0.0065</f>
        <v>620.98629588941583</v>
      </c>
      <c r="BD278" s="42">
        <f>(12288/(18.99-(1.069*(LN(AQ278)))-(LN(S278))))-273</f>
        <v>719.50455685524275</v>
      </c>
      <c r="BE278" s="42">
        <f>(11113/(14.297+(0.964*AN278)-(LN(S278))))-273</f>
        <v>687.18589318650947</v>
      </c>
      <c r="BF278" s="42">
        <f>(11113/(14.297+(0.964*AO278)-(LN(S278))))-273</f>
        <v>673.21745083940925</v>
      </c>
      <c r="BG278" s="42">
        <f>(5790/(0.96-(1.28*J278)+(12.39*AS278)+(0.83*AT278)+(2.06*J278*AS278)-LOG(S278)))-273</f>
        <v>692.85218018354146</v>
      </c>
      <c r="BI278" s="42">
        <f t="shared" si="42"/>
        <v>97.059084243691586</v>
      </c>
      <c r="BJ278" s="42">
        <f t="shared" si="42"/>
        <v>108.05699995533632</v>
      </c>
      <c r="BK278" s="42">
        <f t="shared" si="42"/>
        <v>148.38462812625608</v>
      </c>
      <c r="BL278" s="42">
        <f t="shared" si="42"/>
        <v>165.4524938943033</v>
      </c>
      <c r="BM278" s="42">
        <f t="shared" si="42"/>
        <v>253.67662084264248</v>
      </c>
      <c r="BN278" s="42">
        <f t="shared" si="42"/>
        <v>166.63541027545034</v>
      </c>
      <c r="BO278" s="42">
        <f t="shared" si="42"/>
        <v>179.01370411058417</v>
      </c>
      <c r="BP278" s="42">
        <f t="shared" si="42"/>
        <v>80.495443144757246</v>
      </c>
      <c r="BQ278" s="42">
        <f t="shared" si="42"/>
        <v>112.81410681349053</v>
      </c>
      <c r="BR278" s="42">
        <f t="shared" si="42"/>
        <v>126.78254916059075</v>
      </c>
      <c r="BS278" s="42">
        <f t="shared" si="42"/>
        <v>107.14781981645854</v>
      </c>
      <c r="BU278" s="42">
        <f t="shared" si="43"/>
        <v>0.9091801388777867</v>
      </c>
      <c r="CC278" s="119" t="s">
        <v>823</v>
      </c>
      <c r="CD278" s="118">
        <f t="shared" si="44"/>
        <v>13.968442347100222</v>
      </c>
    </row>
    <row r="279" spans="1:82" s="1" customFormat="1">
      <c r="A279" s="65" t="s">
        <v>442</v>
      </c>
      <c r="B279" s="65" t="s">
        <v>445</v>
      </c>
      <c r="C279" s="120" t="s">
        <v>846</v>
      </c>
      <c r="D279" s="65">
        <v>552</v>
      </c>
      <c r="E279" s="65">
        <v>800</v>
      </c>
      <c r="F279" s="65">
        <v>15</v>
      </c>
      <c r="G279" s="65">
        <f t="shared" si="32"/>
        <v>1073</v>
      </c>
      <c r="H279" s="92">
        <f t="shared" si="33"/>
        <v>9.3196644920782849E-4</v>
      </c>
      <c r="I279" s="92">
        <f t="shared" si="34"/>
        <v>3.5156249999999999E-4</v>
      </c>
      <c r="J279" s="65">
        <v>0.2</v>
      </c>
      <c r="K279" s="80">
        <v>5.0000000000000001E-3</v>
      </c>
      <c r="L279" s="80">
        <v>0.52490228990915666</v>
      </c>
      <c r="M279" s="39"/>
      <c r="N279" s="80">
        <v>0.26300000000000001</v>
      </c>
      <c r="O279" s="39"/>
      <c r="P279" s="93">
        <v>-13.96</v>
      </c>
      <c r="Q279" s="93">
        <v>0.84</v>
      </c>
      <c r="R279" s="39">
        <v>2</v>
      </c>
      <c r="S279" s="81">
        <v>192.483811</v>
      </c>
      <c r="T279" s="81">
        <v>29.612894000000001</v>
      </c>
      <c r="U279" s="39">
        <f t="shared" si="35"/>
        <v>2.2843942087067304</v>
      </c>
      <c r="V279" s="80">
        <f t="shared" si="36"/>
        <v>6.6769230769230775E-2</v>
      </c>
      <c r="X279" s="93">
        <v>78.11</v>
      </c>
      <c r="Y279" s="93"/>
      <c r="Z279" s="93">
        <v>13.37</v>
      </c>
      <c r="AA279" s="93"/>
      <c r="AB279" s="93"/>
      <c r="AC279" s="93"/>
      <c r="AD279" s="93"/>
      <c r="AE279" s="93"/>
      <c r="AF279" s="93">
        <v>4.75</v>
      </c>
      <c r="AG279" s="93">
        <v>4.2300000000000004</v>
      </c>
      <c r="AH279" s="93"/>
      <c r="AI279" s="93">
        <v>10</v>
      </c>
      <c r="AJ279" s="39">
        <f t="shared" si="45"/>
        <v>110.46000000000001</v>
      </c>
      <c r="AL279" s="39">
        <v>1.078841619547823</v>
      </c>
      <c r="AM279" s="80">
        <v>3.7261079404931764E-2</v>
      </c>
      <c r="AN279" s="89">
        <v>1.1100000000000001</v>
      </c>
      <c r="AO279" s="14">
        <v>1.2872376510280614</v>
      </c>
      <c r="AP279" s="14" t="s">
        <v>823</v>
      </c>
      <c r="AQ279" s="39">
        <v>13.932177277705561</v>
      </c>
      <c r="AR279" s="80">
        <v>-4.9932766708571802E-3</v>
      </c>
      <c r="AS279" s="80">
        <v>0.52490228990915666</v>
      </c>
      <c r="AT279" s="80">
        <v>0.26300000000000001</v>
      </c>
      <c r="AW279" s="42">
        <f>(12900/((LN(497700/S279))+(0.85*(AN279-1))+3.8))-273</f>
        <v>824.75642544175867</v>
      </c>
      <c r="AX279" s="42">
        <f>(12900/((LN(497700/S279))+(0.85*(AO279-1))+3.8))-273</f>
        <v>810.86122333857975</v>
      </c>
      <c r="AY279" s="42">
        <f>(10108/((LN(497700/S279))+(1.16*(AN279-1))+1.48))-273</f>
        <v>794.89605425788204</v>
      </c>
      <c r="AZ279" s="42">
        <f>(10108/((LN(497700/S279))+(1.16*(AO279-1))+1.48))-273</f>
        <v>772.19351528031484</v>
      </c>
      <c r="BA279" s="42">
        <f>((LN(S279))-4.29+(1.35*(LN(AQ279))))/0.0056</f>
        <v>808.24705452376236</v>
      </c>
      <c r="BB279" s="42">
        <f>(4338.8/((4.322*AR279)+6.456-LOG(S279)))-273</f>
        <v>772.48771569402197</v>
      </c>
      <c r="BC279" s="42">
        <f>((LN(S279))-3.313+(1.35*(LN(AQ279))))/0.0065</f>
        <v>846.64361620508771</v>
      </c>
      <c r="BD279" s="42">
        <f>(12288/(18.99-(1.069*(LN(AQ279)))-(LN(S279))))-273</f>
        <v>852.89056294808074</v>
      </c>
      <c r="BE279" s="42">
        <f>(11113/(14.297+(0.964*AN279)-(LN(S279))))-273</f>
        <v>826.53193526474342</v>
      </c>
      <c r="BF279" s="42">
        <f>(11113/(14.297+(0.964*AO279)-(LN(S279))))-273</f>
        <v>808.2535801203876</v>
      </c>
      <c r="BG279" s="42">
        <f>(5790/(0.96-(1.28*J279)+(12.39*AS279)+(0.83*AT279)+(2.06*J279*AS279)-LOG(S279)))-273</f>
        <v>807.68863584379596</v>
      </c>
      <c r="BI279" s="42">
        <f t="shared" si="42"/>
        <v>-24.756425441758665</v>
      </c>
      <c r="BJ279" s="42">
        <f t="shared" si="42"/>
        <v>-10.861223338579748</v>
      </c>
      <c r="BK279" s="42">
        <f t="shared" si="42"/>
        <v>5.1039457421179577</v>
      </c>
      <c r="BL279" s="42">
        <f t="shared" si="42"/>
        <v>27.806484719685159</v>
      </c>
      <c r="BM279" s="42">
        <f t="shared" si="42"/>
        <v>-8.2470545237623583</v>
      </c>
      <c r="BN279" s="42">
        <f t="shared" si="42"/>
        <v>27.512284305978028</v>
      </c>
      <c r="BO279" s="42">
        <f t="shared" si="42"/>
        <v>-46.64361620508771</v>
      </c>
      <c r="BP279" s="42">
        <f t="shared" si="42"/>
        <v>-52.890562948080742</v>
      </c>
      <c r="BQ279" s="42">
        <f t="shared" si="42"/>
        <v>-26.531935264743424</v>
      </c>
      <c r="BR279" s="42">
        <f t="shared" si="42"/>
        <v>-8.2535801203875963</v>
      </c>
      <c r="BS279" s="42">
        <f t="shared" si="42"/>
        <v>-7.6886358437959643</v>
      </c>
      <c r="BU279" s="42">
        <f t="shared" si="43"/>
        <v>-3.1725874947837838</v>
      </c>
      <c r="CC279" s="119" t="s">
        <v>823</v>
      </c>
      <c r="CD279" s="118">
        <f t="shared" si="44"/>
        <v>18.278355144355828</v>
      </c>
    </row>
    <row r="280" spans="1:82" s="1" customFormat="1">
      <c r="A280" s="65" t="s">
        <v>442</v>
      </c>
      <c r="B280" s="65" t="s">
        <v>446</v>
      </c>
      <c r="C280" s="120" t="s">
        <v>846</v>
      </c>
      <c r="D280" s="65">
        <v>720</v>
      </c>
      <c r="E280" s="65">
        <v>800</v>
      </c>
      <c r="F280" s="65">
        <v>15</v>
      </c>
      <c r="G280" s="65">
        <f t="shared" si="32"/>
        <v>1073</v>
      </c>
      <c r="H280" s="92">
        <f t="shared" si="33"/>
        <v>9.3196644920782849E-4</v>
      </c>
      <c r="I280" s="92">
        <f t="shared" si="34"/>
        <v>3.5156249999999999E-4</v>
      </c>
      <c r="J280" s="65">
        <v>0.2</v>
      </c>
      <c r="K280" s="80">
        <v>5.0000000000000001E-3</v>
      </c>
      <c r="L280" s="80">
        <v>0.52490228990915666</v>
      </c>
      <c r="M280" s="39"/>
      <c r="N280" s="80">
        <v>0.26300000000000001</v>
      </c>
      <c r="O280" s="39"/>
      <c r="P280" s="93">
        <v>-13.96</v>
      </c>
      <c r="Q280" s="93">
        <v>0.84</v>
      </c>
      <c r="R280" s="39">
        <v>3</v>
      </c>
      <c r="S280" s="81">
        <v>296.12894</v>
      </c>
      <c r="T280" s="81">
        <v>74.032235</v>
      </c>
      <c r="U280" s="39">
        <f t="shared" si="35"/>
        <v>2.4714808520638747</v>
      </c>
      <c r="V280" s="80">
        <f t="shared" si="36"/>
        <v>0.1085</v>
      </c>
      <c r="X280" s="93">
        <v>78.11</v>
      </c>
      <c r="Y280" s="93"/>
      <c r="Z280" s="93">
        <v>13.37</v>
      </c>
      <c r="AA280" s="93"/>
      <c r="AB280" s="93"/>
      <c r="AC280" s="93"/>
      <c r="AD280" s="93"/>
      <c r="AE280" s="93"/>
      <c r="AF280" s="93">
        <v>4.75</v>
      </c>
      <c r="AG280" s="93">
        <v>4.2300000000000004</v>
      </c>
      <c r="AH280" s="93"/>
      <c r="AI280" s="93">
        <v>10</v>
      </c>
      <c r="AJ280" s="39">
        <f t="shared" si="45"/>
        <v>110.46000000000001</v>
      </c>
      <c r="AL280" s="39">
        <v>1.078841619547823</v>
      </c>
      <c r="AM280" s="80">
        <v>3.7261079404931764E-2</v>
      </c>
      <c r="AN280" s="89">
        <v>1.1100000000000001</v>
      </c>
      <c r="AO280" s="14">
        <v>1.2872376510280614</v>
      </c>
      <c r="AP280" s="14" t="s">
        <v>823</v>
      </c>
      <c r="AQ280" s="39">
        <v>13.932177277705561</v>
      </c>
      <c r="AR280" s="80">
        <v>-4.9932766708571802E-3</v>
      </c>
      <c r="AS280" s="80">
        <v>0.52490228990915666</v>
      </c>
      <c r="AT280" s="80">
        <v>0.26300000000000001</v>
      </c>
      <c r="AW280" s="42">
        <f>(12900/((LN(497700/S280))+(0.85*(AN280-1))+3.8))-273</f>
        <v>866.52988748543271</v>
      </c>
      <c r="AX280" s="42">
        <f>(12900/((LN(497700/S280))+(0.85*(AO280-1))+3.8))-273</f>
        <v>851.56425090469725</v>
      </c>
      <c r="AY280" s="42">
        <f>(10108/((LN(497700/S280))+(1.16*(AN280-1))+1.48))-273</f>
        <v>845.81513482164178</v>
      </c>
      <c r="AZ280" s="42">
        <f>(10108/((LN(497700/S280))+(1.16*(AO280-1))+1.48))-273</f>
        <v>820.9212243747038</v>
      </c>
      <c r="BA280" s="42">
        <f>((LN(S280))-4.29+(1.35*(LN(AQ280))))/0.0056</f>
        <v>885.17257525455773</v>
      </c>
      <c r="BB280" s="42">
        <f>(4338.8/((4.322*AR280)+6.456-LOG(S280)))-273</f>
        <v>821.84422271602284</v>
      </c>
      <c r="BC280" s="42">
        <f>((LN(S280))-3.313+(1.35*(LN(AQ280))))/0.0065</f>
        <v>912.91791098854219</v>
      </c>
      <c r="BD280" s="42">
        <f>(12288/(18.99-(1.069*(LN(AQ280)))-(LN(S280))))-273</f>
        <v>899.15624331872527</v>
      </c>
      <c r="BE280" s="42">
        <f>(11113/(14.297+(0.964*AN280)-(LN(S280))))-273</f>
        <v>875.48269786152173</v>
      </c>
      <c r="BF280" s="42">
        <f>(11113/(14.297+(0.964*AO280)-(LN(S280))))-273</f>
        <v>855.55537147226278</v>
      </c>
      <c r="BG280" s="42">
        <f>(5790/(0.96-(1.28*J280)+(12.39*AS280)+(0.83*AT280)+(2.06*J280*AS280)-LOG(S280)))-273</f>
        <v>846.79088437946643</v>
      </c>
      <c r="BI280" s="42">
        <f t="shared" si="42"/>
        <v>-66.52988748543271</v>
      </c>
      <c r="BJ280" s="42">
        <f t="shared" si="42"/>
        <v>-51.564250904697246</v>
      </c>
      <c r="BK280" s="42">
        <f t="shared" si="42"/>
        <v>-45.815134821641777</v>
      </c>
      <c r="BL280" s="42">
        <f t="shared" si="42"/>
        <v>-20.921224374703797</v>
      </c>
      <c r="BM280" s="42">
        <f t="shared" si="42"/>
        <v>-85.172575254557728</v>
      </c>
      <c r="BN280" s="42">
        <f t="shared" si="42"/>
        <v>-21.844222716022841</v>
      </c>
      <c r="BO280" s="42">
        <f t="shared" si="42"/>
        <v>-112.91791098854219</v>
      </c>
      <c r="BP280" s="42">
        <f t="shared" si="42"/>
        <v>-99.156243318725274</v>
      </c>
      <c r="BQ280" s="42">
        <f t="shared" si="42"/>
        <v>-75.482697861521729</v>
      </c>
      <c r="BR280" s="42">
        <f t="shared" si="42"/>
        <v>-55.555371472262777</v>
      </c>
      <c r="BS280" s="42">
        <f t="shared" si="42"/>
        <v>-46.790884379466434</v>
      </c>
      <c r="BU280" s="42">
        <f t="shared" si="43"/>
        <v>-4.7733665252308128</v>
      </c>
      <c r="CC280" s="119" t="s">
        <v>823</v>
      </c>
      <c r="CD280" s="118">
        <f t="shared" si="44"/>
        <v>19.927326389258951</v>
      </c>
    </row>
    <row r="281" spans="1:82" s="1" customFormat="1">
      <c r="A281" s="65" t="s">
        <v>442</v>
      </c>
      <c r="B281" s="65" t="s">
        <v>447</v>
      </c>
      <c r="C281" s="120" t="s">
        <v>846</v>
      </c>
      <c r="D281" s="65">
        <v>168</v>
      </c>
      <c r="E281" s="65">
        <v>1100</v>
      </c>
      <c r="F281" s="65">
        <v>15</v>
      </c>
      <c r="G281" s="65">
        <f t="shared" si="32"/>
        <v>1373</v>
      </c>
      <c r="H281" s="92">
        <f t="shared" si="33"/>
        <v>7.2833211944646763E-4</v>
      </c>
      <c r="I281" s="92">
        <f t="shared" si="34"/>
        <v>1.8595041322314049E-4</v>
      </c>
      <c r="J281" s="65">
        <v>0.2</v>
      </c>
      <c r="K281" s="80">
        <v>5.0000000000000001E-3</v>
      </c>
      <c r="L281" s="80">
        <v>0.52490228990915666</v>
      </c>
      <c r="M281" s="39"/>
      <c r="N281" s="80">
        <v>0.26300000000000001</v>
      </c>
      <c r="O281" s="39"/>
      <c r="P281" s="93">
        <v>-8.94</v>
      </c>
      <c r="Q281" s="93">
        <v>0.73</v>
      </c>
      <c r="R281" s="39">
        <v>3</v>
      </c>
      <c r="S281" s="81">
        <v>1184.51576</v>
      </c>
      <c r="T281" s="81">
        <v>74.032235</v>
      </c>
      <c r="U281" s="39">
        <f t="shared" si="35"/>
        <v>3.0735408433918372</v>
      </c>
      <c r="V281" s="80">
        <f t="shared" si="36"/>
        <v>2.7125E-2</v>
      </c>
      <c r="X281" s="93">
        <v>78.11</v>
      </c>
      <c r="Y281" s="93"/>
      <c r="Z281" s="93">
        <v>13.37</v>
      </c>
      <c r="AA281" s="93"/>
      <c r="AB281" s="93"/>
      <c r="AC281" s="93"/>
      <c r="AD281" s="93"/>
      <c r="AE281" s="93"/>
      <c r="AF281" s="93">
        <v>4.75</v>
      </c>
      <c r="AG281" s="93">
        <v>4.2300000000000004</v>
      </c>
      <c r="AH281" s="93"/>
      <c r="AI281" s="93">
        <v>10</v>
      </c>
      <c r="AJ281" s="39">
        <f t="shared" si="45"/>
        <v>110.46000000000001</v>
      </c>
      <c r="AL281" s="39">
        <v>1.078841619547823</v>
      </c>
      <c r="AM281" s="80">
        <v>3.7261079404931764E-2</v>
      </c>
      <c r="AN281" s="89">
        <v>1.1100000000000001</v>
      </c>
      <c r="AO281" s="14">
        <v>1.2872376510280614</v>
      </c>
      <c r="AP281" s="14" t="s">
        <v>823</v>
      </c>
      <c r="AQ281" s="39">
        <v>13.932177277705561</v>
      </c>
      <c r="AR281" s="80">
        <v>-4.9932766708571802E-3</v>
      </c>
      <c r="AS281" s="80">
        <v>0.52490228990915666</v>
      </c>
      <c r="AT281" s="80">
        <v>0.26300000000000001</v>
      </c>
      <c r="AW281" s="42">
        <f>(12900/((LN(497700/S281))+(0.85*(AN281-1))+3.8))-273</f>
        <v>1025.5492017440451</v>
      </c>
      <c r="AX281" s="42">
        <f>(12900/((LN(497700/S281))+(0.85*(AO281-1))+3.8))-273</f>
        <v>1006.1508260478799</v>
      </c>
      <c r="AY281" s="42">
        <f>(10108/((LN(497700/S281))+(1.16*(AN281-1))+1.48))-273</f>
        <v>1048.6071967698565</v>
      </c>
      <c r="AZ281" s="42">
        <f>(10108/((LN(497700/S281))+(1.16*(AO281-1))+1.48))-273</f>
        <v>1014.010609269704</v>
      </c>
      <c r="BA281" s="42">
        <f>((LN(S281))-4.29+(1.35*(LN(AQ281))))/0.0056</f>
        <v>1132.7251397402526</v>
      </c>
      <c r="BB281" s="42">
        <f>(4338.8/((4.322*AR281)+6.456-LOG(S281)))-273</f>
        <v>1017.9720979612443</v>
      </c>
      <c r="BC281" s="42">
        <f>((LN(S281))-3.313+(1.35*(LN(AQ281))))/0.0065</f>
        <v>1126.1939665454483</v>
      </c>
      <c r="BD281" s="42">
        <f>(12288/(18.99-(1.069*(LN(AQ281)))-(LN(S281))))-273</f>
        <v>1077.7824466579957</v>
      </c>
      <c r="BE281" s="42">
        <f>(11113/(14.297+(0.964*AN281)-(LN(S281))))-273</f>
        <v>1067.5387366750763</v>
      </c>
      <c r="BF281" s="42">
        <f>(11113/(14.297+(0.964*AO281)-(LN(S281))))-273</f>
        <v>1040.4679697476029</v>
      </c>
      <c r="BG281" s="42">
        <f>(5790/(0.96-(1.28*J281)+(12.39*AS281)+(0.83*AT281)+(2.06*J281*AS281)-LOG(S281)))-273</f>
        <v>994.3610204480467</v>
      </c>
      <c r="BI281" s="42">
        <f t="shared" si="42"/>
        <v>74.450798255954851</v>
      </c>
      <c r="BJ281" s="42">
        <f t="shared" si="42"/>
        <v>93.849173952120054</v>
      </c>
      <c r="BK281" s="42">
        <f t="shared" si="42"/>
        <v>51.3928032301435</v>
      </c>
      <c r="BL281" s="42">
        <f t="shared" si="42"/>
        <v>85.989390730296009</v>
      </c>
      <c r="BM281" s="42">
        <f t="shared" si="42"/>
        <v>-32.725139740252644</v>
      </c>
      <c r="BN281" s="42">
        <f t="shared" si="42"/>
        <v>82.027902038755656</v>
      </c>
      <c r="BO281" s="42">
        <f t="shared" si="42"/>
        <v>-26.193966545448347</v>
      </c>
      <c r="BP281" s="42">
        <f t="shared" si="42"/>
        <v>22.217553342004294</v>
      </c>
      <c r="BQ281" s="42">
        <f t="shared" si="42"/>
        <v>32.461263324923721</v>
      </c>
      <c r="BR281" s="42">
        <f t="shared" si="42"/>
        <v>59.532030252397135</v>
      </c>
      <c r="BS281" s="42">
        <f t="shared" si="42"/>
        <v>105.6389795519533</v>
      </c>
      <c r="BU281" s="42">
        <f t="shared" si="43"/>
        <v>-11.789805599833244</v>
      </c>
      <c r="CC281" s="119" t="s">
        <v>823</v>
      </c>
      <c r="CD281" s="118">
        <f t="shared" si="44"/>
        <v>27.070766927473414</v>
      </c>
    </row>
    <row r="282" spans="1:82" s="1" customFormat="1">
      <c r="A282" s="65" t="s">
        <v>442</v>
      </c>
      <c r="B282" s="65" t="s">
        <v>448</v>
      </c>
      <c r="C282" s="120" t="s">
        <v>846</v>
      </c>
      <c r="D282" s="65">
        <v>1872</v>
      </c>
      <c r="E282" s="65">
        <v>800</v>
      </c>
      <c r="F282" s="65">
        <v>15</v>
      </c>
      <c r="G282" s="65">
        <f t="shared" si="32"/>
        <v>1073</v>
      </c>
      <c r="H282" s="92">
        <f t="shared" si="33"/>
        <v>9.3196644920782849E-4</v>
      </c>
      <c r="I282" s="92">
        <f t="shared" si="34"/>
        <v>3.5156249999999999E-4</v>
      </c>
      <c r="J282" s="65">
        <v>0.2</v>
      </c>
      <c r="K282" s="80">
        <v>5.0000000000000001E-3</v>
      </c>
      <c r="L282" s="80">
        <v>0.52490228990915666</v>
      </c>
      <c r="M282" s="39"/>
      <c r="N282" s="80">
        <v>0.26300000000000001</v>
      </c>
      <c r="O282" s="39"/>
      <c r="P282" s="93">
        <v>-13.96</v>
      </c>
      <c r="Q282" s="93">
        <v>0.84</v>
      </c>
      <c r="R282" s="39">
        <v>3</v>
      </c>
      <c r="S282" s="81">
        <f>0.05*10000*0.74</f>
        <v>370</v>
      </c>
      <c r="T282" s="81">
        <v>29.612894000000001</v>
      </c>
      <c r="U282" s="39">
        <f t="shared" si="35"/>
        <v>2.568201724066995</v>
      </c>
      <c r="V282" s="80">
        <f t="shared" si="36"/>
        <v>3.4735124313513513E-2</v>
      </c>
      <c r="X282" s="93">
        <v>78.11</v>
      </c>
      <c r="Y282" s="93"/>
      <c r="Z282" s="93">
        <v>13.37</v>
      </c>
      <c r="AA282" s="93"/>
      <c r="AB282" s="93"/>
      <c r="AC282" s="93"/>
      <c r="AD282" s="93"/>
      <c r="AE282" s="93"/>
      <c r="AF282" s="93">
        <v>4.75</v>
      </c>
      <c r="AG282" s="93">
        <v>4.2300000000000004</v>
      </c>
      <c r="AH282" s="93"/>
      <c r="AI282" s="93">
        <v>10</v>
      </c>
      <c r="AJ282" s="39">
        <f>SUM(X282:AI282)</f>
        <v>110.46000000000001</v>
      </c>
      <c r="AL282" s="39">
        <v>1.078841619547823</v>
      </c>
      <c r="AM282" s="80">
        <v>3.7261079404931764E-2</v>
      </c>
      <c r="AN282" s="89">
        <v>1.1100000000000001</v>
      </c>
      <c r="AO282" s="14">
        <v>1.2872376510280614</v>
      </c>
      <c r="AP282" s="14" t="s">
        <v>823</v>
      </c>
      <c r="AQ282" s="39">
        <v>13.932177277705561</v>
      </c>
      <c r="AR282" s="80">
        <v>-4.9932766708571802E-3</v>
      </c>
      <c r="AS282" s="80">
        <v>0.52490228990915666</v>
      </c>
      <c r="AT282" s="80">
        <v>0.26300000000000001</v>
      </c>
      <c r="AW282" s="42">
        <f>(12900/((LN(497700/S282))+(0.85*(AN282-1))+3.8))-273</f>
        <v>889.39780855539698</v>
      </c>
      <c r="AX282" s="42">
        <f>(12900/((LN(497700/S282))+(0.85*(AO282-1))+3.8))-273</f>
        <v>873.82959164134854</v>
      </c>
      <c r="AY282" s="42">
        <f>(10108/((LN(497700/S282))+(1.16*(AN282-1))+1.48))-273</f>
        <v>874.09173172603732</v>
      </c>
      <c r="AZ282" s="42">
        <f>(10108/((LN(497700/S282))+(1.16*(AO282-1))+1.48))-273</f>
        <v>847.93830492599204</v>
      </c>
      <c r="BA282" s="42">
        <f>((LN(S282))-4.29+(1.35*(LN(AQ282))))/0.0056</f>
        <v>924.94186776451647</v>
      </c>
      <c r="BB282" s="42">
        <f>(4338.8/((4.322*AR282)+6.456-LOG(S282)))-273</f>
        <v>849.23385934948374</v>
      </c>
      <c r="BC282" s="42">
        <f>((LN(S282))-3.313+(1.35*(LN(AQ282))))/0.0065</f>
        <v>947.18068607404507</v>
      </c>
      <c r="BD282" s="42">
        <f>(12288/(18.99-(1.069*(LN(AQ282)))-(LN(S282))))-273</f>
        <v>924.59824909180861</v>
      </c>
      <c r="BE282" s="42">
        <f>(11113/(14.297+(0.964*AN282)-(LN(S282))))-273</f>
        <v>902.53884928233788</v>
      </c>
      <c r="BF282" s="42">
        <f>(11113/(14.297+(0.964*AO282)-(LN(S282))))-273</f>
        <v>881.67009103474061</v>
      </c>
      <c r="BG282" s="42">
        <f>(5790/(0.96-(1.28*J282)+(12.39*AS282)+(0.83*AT282)+(2.06*J282*AS282)-LOG(S282)))-273</f>
        <v>868.13687463202314</v>
      </c>
      <c r="BI282" s="42">
        <f t="shared" si="42"/>
        <v>-89.397808555396978</v>
      </c>
      <c r="BJ282" s="42">
        <f t="shared" si="42"/>
        <v>-73.829591641348543</v>
      </c>
      <c r="BK282" s="42">
        <f t="shared" si="42"/>
        <v>-74.091731726037324</v>
      </c>
      <c r="BL282" s="42">
        <f t="shared" si="42"/>
        <v>-47.938304925992043</v>
      </c>
      <c r="BM282" s="42">
        <f t="shared" si="42"/>
        <v>-124.94186776451647</v>
      </c>
      <c r="BN282" s="42">
        <f t="shared" si="42"/>
        <v>-49.233859349483737</v>
      </c>
      <c r="BO282" s="42">
        <f t="shared" si="42"/>
        <v>-147.18068607404507</v>
      </c>
      <c r="BP282" s="42">
        <f t="shared" si="42"/>
        <v>-124.59824909180861</v>
      </c>
      <c r="BQ282" s="42">
        <f t="shared" si="42"/>
        <v>-102.53884928233788</v>
      </c>
      <c r="BR282" s="42">
        <f t="shared" si="42"/>
        <v>-81.670091034740608</v>
      </c>
      <c r="BS282" s="42">
        <f t="shared" si="42"/>
        <v>-68.136874632023137</v>
      </c>
      <c r="BU282" s="42">
        <f t="shared" si="43"/>
        <v>-5.6927170093254063</v>
      </c>
      <c r="CC282" s="119" t="s">
        <v>823</v>
      </c>
      <c r="CD282" s="118">
        <f t="shared" si="44"/>
        <v>20.86875824759727</v>
      </c>
    </row>
    <row r="283" spans="1:82" s="1" customFormat="1">
      <c r="A283" s="38" t="s">
        <v>442</v>
      </c>
      <c r="B283" s="38" t="s">
        <v>449</v>
      </c>
      <c r="C283" s="120" t="s">
        <v>846</v>
      </c>
      <c r="D283" s="38">
        <v>168</v>
      </c>
      <c r="E283" s="38">
        <v>1100</v>
      </c>
      <c r="F283" s="38">
        <v>15</v>
      </c>
      <c r="G283" s="38">
        <f t="shared" si="32"/>
        <v>1373</v>
      </c>
      <c r="H283" s="75">
        <f t="shared" si="33"/>
        <v>7.2833211944646763E-4</v>
      </c>
      <c r="I283" s="75">
        <f t="shared" si="34"/>
        <v>1.8595041322314049E-4</v>
      </c>
      <c r="J283" s="38">
        <v>0.2</v>
      </c>
      <c r="K283" s="40">
        <v>5.0000000000000001E-3</v>
      </c>
      <c r="L283" s="40">
        <v>0.52490228990915666</v>
      </c>
      <c r="M283" s="77"/>
      <c r="N283" s="80">
        <v>0.26300000000000001</v>
      </c>
      <c r="O283" s="13"/>
      <c r="P283" s="91">
        <v>-8.94</v>
      </c>
      <c r="Q283" s="91">
        <v>0.73</v>
      </c>
      <c r="R283" s="13">
        <v>6</v>
      </c>
      <c r="S283" s="78">
        <v>4071.7729250000002</v>
      </c>
      <c r="T283" s="78">
        <v>148.06447</v>
      </c>
      <c r="U283" s="13">
        <f t="shared" si="35"/>
        <v>3.6097835502301563</v>
      </c>
      <c r="V283" s="40">
        <f t="shared" si="36"/>
        <v>1.5781818181818182E-2</v>
      </c>
      <c r="X283" s="91">
        <v>78.11</v>
      </c>
      <c r="Y283" s="91"/>
      <c r="Z283" s="91">
        <v>13.37</v>
      </c>
      <c r="AA283" s="91"/>
      <c r="AB283" s="91"/>
      <c r="AC283" s="91"/>
      <c r="AD283" s="91"/>
      <c r="AE283" s="91"/>
      <c r="AF283" s="91">
        <v>4.75</v>
      </c>
      <c r="AG283" s="91">
        <v>4.2300000000000004</v>
      </c>
      <c r="AH283" s="91"/>
      <c r="AI283" s="91">
        <v>10</v>
      </c>
      <c r="AJ283" s="13">
        <f t="shared" si="45"/>
        <v>110.46000000000001</v>
      </c>
      <c r="AL283" s="13">
        <v>1.078841619547823</v>
      </c>
      <c r="AM283" s="40">
        <v>3.7261079404931764E-2</v>
      </c>
      <c r="AN283" s="82">
        <v>1.1100000000000001</v>
      </c>
      <c r="AO283" s="14">
        <v>1.2872376510280614</v>
      </c>
      <c r="AP283" s="14" t="s">
        <v>823</v>
      </c>
      <c r="AQ283" s="13">
        <v>13.932177277705561</v>
      </c>
      <c r="AR283" s="40">
        <v>-4.9932766708571802E-3</v>
      </c>
      <c r="AS283" s="40">
        <v>0.52490228990915666</v>
      </c>
      <c r="AT283" s="80">
        <v>0.26300000000000001</v>
      </c>
      <c r="AW283" s="42">
        <f>(12900/((LN(497700/S283))+(0.85*(AN283-1))+3.8))-273</f>
        <v>1209.8576528860615</v>
      </c>
      <c r="AX283" s="42">
        <f>(12900/((LN(497700/S283))+(0.85*(AO283-1))+3.8))-273</f>
        <v>1184.6154286464953</v>
      </c>
      <c r="AY283" s="42">
        <f>(10108/((LN(497700/S283))+(1.16*(AN283-1))+1.48))-273</f>
        <v>1303.0458559979888</v>
      </c>
      <c r="AZ283" s="42">
        <f>(10108/((LN(497700/S283))+(1.16*(AO283-1))+1.48))-273</f>
        <v>1254.0924492188224</v>
      </c>
      <c r="BA283" s="42">
        <f>((LN(S283))-4.29+(1.35*(LN(AQ283))))/0.0056</f>
        <v>1353.2152224175186</v>
      </c>
      <c r="BB283" s="42">
        <f>(4338.8/((4.322*AR283)+6.456-LOG(S283)))-273</f>
        <v>1263.0565948116159</v>
      </c>
      <c r="BC283" s="42">
        <f>((LN(S283))-3.313+(1.35*(LN(AQ283))))/0.0065</f>
        <v>1316.1546531597082</v>
      </c>
      <c r="BD283" s="42">
        <f>(12288/(18.99-(1.069*(LN(AQ283)))-(LN(S283))))-273</f>
        <v>1289.9202746824496</v>
      </c>
      <c r="BE283" s="42">
        <f>(11113/(14.297+(0.964*AN283)-(LN(S283))))-273</f>
        <v>1302.1488577213399</v>
      </c>
      <c r="BF283" s="42">
        <f>(11113/(14.297+(0.964*AO283)-(LN(S283))))-273</f>
        <v>1264.9051542502216</v>
      </c>
      <c r="BG283" s="42">
        <f>(5790/(0.96-(1.28*J283)+(12.39*AS283)+(0.83*AT283)+(2.06*J283*AS283)-LOG(S283)))-273</f>
        <v>1162.9030848228083</v>
      </c>
      <c r="BI283" s="42">
        <f t="shared" si="42"/>
        <v>-109.85765288606149</v>
      </c>
      <c r="BJ283" s="42">
        <f t="shared" si="42"/>
        <v>-84.615428646495275</v>
      </c>
      <c r="BK283" s="42">
        <f t="shared" si="42"/>
        <v>-203.04585599798884</v>
      </c>
      <c r="BL283" s="42">
        <f t="shared" si="42"/>
        <v>-154.09244921882237</v>
      </c>
      <c r="BM283" s="42">
        <f t="shared" si="42"/>
        <v>-253.21522241751859</v>
      </c>
      <c r="BN283" s="42">
        <f t="shared" si="42"/>
        <v>-163.05659481161592</v>
      </c>
      <c r="BO283" s="42">
        <f t="shared" si="42"/>
        <v>-216.15465315970823</v>
      </c>
      <c r="BP283" s="42">
        <f t="shared" si="42"/>
        <v>-189.92027468244964</v>
      </c>
      <c r="BQ283" s="42">
        <f t="shared" si="42"/>
        <v>-202.14885772133994</v>
      </c>
      <c r="BR283" s="42">
        <f t="shared" si="42"/>
        <v>-164.90515425022159</v>
      </c>
      <c r="BS283" s="42">
        <f t="shared" si="42"/>
        <v>-62.903084822808296</v>
      </c>
      <c r="BU283" s="42">
        <f t="shared" si="43"/>
        <v>-21.712343823686979</v>
      </c>
      <c r="CC283" s="119" t="s">
        <v>823</v>
      </c>
      <c r="CD283" s="118">
        <f t="shared" si="44"/>
        <v>37.243703471118351</v>
      </c>
    </row>
    <row r="284" spans="1:82" s="1" customFormat="1">
      <c r="A284" s="38" t="s">
        <v>450</v>
      </c>
      <c r="B284" s="38" t="s">
        <v>451</v>
      </c>
      <c r="C284" s="38" t="s">
        <v>452</v>
      </c>
      <c r="D284" s="38">
        <v>43</v>
      </c>
      <c r="E284" s="38">
        <v>1050</v>
      </c>
      <c r="F284" s="38">
        <v>15</v>
      </c>
      <c r="G284" s="38">
        <f t="shared" si="32"/>
        <v>1323</v>
      </c>
      <c r="H284" s="75">
        <f t="shared" si="33"/>
        <v>7.5585789871504159E-4</v>
      </c>
      <c r="I284" s="75">
        <f t="shared" si="34"/>
        <v>2.040816326530612E-4</v>
      </c>
      <c r="J284" s="76">
        <v>1</v>
      </c>
      <c r="K284" s="13">
        <v>0.1</v>
      </c>
      <c r="L284" s="40">
        <v>0.52843563824945006</v>
      </c>
      <c r="M284" s="77"/>
      <c r="N284" s="40">
        <v>0.12439907959031357</v>
      </c>
      <c r="O284" s="13"/>
      <c r="P284" s="13">
        <v>-7.61</v>
      </c>
      <c r="Q284" s="13">
        <v>2.75</v>
      </c>
      <c r="R284" s="13">
        <v>0</v>
      </c>
      <c r="S284" s="78">
        <v>875</v>
      </c>
      <c r="T284" s="78">
        <v>78.75</v>
      </c>
      <c r="U284" s="13">
        <f t="shared" si="35"/>
        <v>2.9420080530223132</v>
      </c>
      <c r="V284" s="40">
        <f t="shared" si="36"/>
        <v>3.9059999999999997E-2</v>
      </c>
      <c r="X284" s="91">
        <v>76.37</v>
      </c>
      <c r="Y284" s="91">
        <v>0.11</v>
      </c>
      <c r="Z284" s="91">
        <v>13.35</v>
      </c>
      <c r="AA284" s="91">
        <v>7.0000000000000007E-2</v>
      </c>
      <c r="AB284" s="91">
        <v>0.06</v>
      </c>
      <c r="AC284" s="13">
        <v>0.72</v>
      </c>
      <c r="AD284" s="91"/>
      <c r="AE284" s="91">
        <v>0.51</v>
      </c>
      <c r="AF284" s="91">
        <v>4.3099999999999996</v>
      </c>
      <c r="AG284" s="91">
        <v>4.67</v>
      </c>
      <c r="AH284" s="91"/>
      <c r="AI284" s="13">
        <v>3.92</v>
      </c>
      <c r="AJ284" s="13">
        <f t="shared" si="45"/>
        <v>104.09</v>
      </c>
      <c r="AL284" s="13">
        <v>0.95466515843399302</v>
      </c>
      <c r="AM284" s="40">
        <v>2.5629908058350127E-2</v>
      </c>
      <c r="AN284" s="13">
        <v>1.37</v>
      </c>
      <c r="AO284" s="14">
        <v>1.382281248872314</v>
      </c>
      <c r="AP284" s="14"/>
      <c r="AQ284" s="13">
        <v>11.599721341025919</v>
      </c>
      <c r="AR284" s="40">
        <v>5.039657208684295E-3</v>
      </c>
      <c r="AS284" s="40">
        <v>0.52843563824945006</v>
      </c>
      <c r="AT284" s="40">
        <v>0.12439907959031357</v>
      </c>
      <c r="AW284" s="42">
        <f>(12900/((LN(497700/S284))+(0.85*(AN284-1))+3.8))-273</f>
        <v>960.50204420775913</v>
      </c>
      <c r="AX284" s="42">
        <f>(12900/((LN(497700/S284))+(0.85*(AO284-1))+3.8))-273</f>
        <v>959.27200712642389</v>
      </c>
      <c r="AY284" s="42">
        <f>(10108/((LN(497700/S284))+(1.16*(AN284-1))+1.48))-273</f>
        <v>951.80698794634895</v>
      </c>
      <c r="AZ284" s="42">
        <f>(10108/((LN(497700/S284))+(1.16*(AO284-1))+1.48))-273</f>
        <v>949.69631207259772</v>
      </c>
      <c r="BA284" s="42">
        <f>((LN(S284))-4.29+(1.35*(LN(AQ284))))/0.0056</f>
        <v>1034.4729175500877</v>
      </c>
      <c r="BB284" s="42">
        <f>(4338.8/((4.322*AR284)+6.456-LOG(S284)))-273</f>
        <v>954.11485610452701</v>
      </c>
      <c r="BC284" s="42">
        <f>((LN(S284))-3.313+(1.35*(LN(AQ284))))/0.0065</f>
        <v>1041.5458981969987</v>
      </c>
      <c r="BD284" s="42">
        <f>(12288/(18.99-(1.069*(LN(AQ284)))-(LN(S284))))-273</f>
        <v>1007.5766137777919</v>
      </c>
      <c r="BE284" s="42">
        <f>(11113/(14.297+(0.964*AN284)-(LN(S284))))-273</f>
        <v>983.63539878447455</v>
      </c>
      <c r="BF284" s="42">
        <f>(11113/(14.297+(0.964*AO284)-(LN(S284))))-273</f>
        <v>981.95533484527778</v>
      </c>
      <c r="BG284" s="42">
        <f>(5790/(0.96-(1.28*J284)+(12.39*AS284)+(0.83*AT284)+(2.06*J284*AS284)-LOG(S284)))-273</f>
        <v>1020.2368398267934</v>
      </c>
      <c r="BI284" s="42">
        <f t="shared" si="42"/>
        <v>89.497955792240873</v>
      </c>
      <c r="BJ284" s="42">
        <f t="shared" si="42"/>
        <v>90.727992873576113</v>
      </c>
      <c r="BK284" s="42">
        <f t="shared" si="42"/>
        <v>98.193012053651046</v>
      </c>
      <c r="BL284" s="42">
        <f t="shared" si="42"/>
        <v>100.30368792740228</v>
      </c>
      <c r="BM284" s="42">
        <f t="shared" si="42"/>
        <v>15.527082449912314</v>
      </c>
      <c r="BN284" s="42">
        <f t="shared" si="42"/>
        <v>95.885143895472993</v>
      </c>
      <c r="BO284" s="42">
        <f t="shared" si="42"/>
        <v>8.454101803001322</v>
      </c>
      <c r="BP284" s="42">
        <f t="shared" si="42"/>
        <v>42.423386222208137</v>
      </c>
      <c r="BQ284" s="42">
        <f t="shared" si="42"/>
        <v>66.364601215525454</v>
      </c>
      <c r="BR284" s="42">
        <f t="shared" si="42"/>
        <v>68.044665154722225</v>
      </c>
      <c r="BS284" s="42">
        <f t="shared" si="42"/>
        <v>29.763160173206643</v>
      </c>
      <c r="BU284" s="42">
        <f t="shared" si="43"/>
        <v>60.96483270036947</v>
      </c>
      <c r="CC284" s="119"/>
      <c r="CD284" s="118">
        <f t="shared" si="44"/>
        <v>1.6800639391967707</v>
      </c>
    </row>
    <row r="285" spans="1:82" s="1" customFormat="1">
      <c r="A285" s="38" t="s">
        <v>450</v>
      </c>
      <c r="B285" s="38" t="s">
        <v>453</v>
      </c>
      <c r="C285" s="38" t="s">
        <v>452</v>
      </c>
      <c r="D285" s="38">
        <v>43</v>
      </c>
      <c r="E285" s="38">
        <v>1050</v>
      </c>
      <c r="F285" s="38">
        <v>15</v>
      </c>
      <c r="G285" s="38">
        <f t="shared" si="32"/>
        <v>1323</v>
      </c>
      <c r="H285" s="75">
        <f t="shared" si="33"/>
        <v>7.5585789871504159E-4</v>
      </c>
      <c r="I285" s="75">
        <f t="shared" si="34"/>
        <v>2.040816326530612E-4</v>
      </c>
      <c r="J285" s="76">
        <v>1</v>
      </c>
      <c r="K285" s="13">
        <v>0.1</v>
      </c>
      <c r="L285" s="40">
        <v>0.52841407974652488</v>
      </c>
      <c r="M285" s="77"/>
      <c r="N285" s="40">
        <v>0.13429987552445857</v>
      </c>
      <c r="O285" s="13"/>
      <c r="P285" s="13">
        <v>-7.61</v>
      </c>
      <c r="Q285" s="13">
        <v>2.75</v>
      </c>
      <c r="R285" s="13">
        <v>0</v>
      </c>
      <c r="S285" s="78">
        <v>767</v>
      </c>
      <c r="T285" s="78">
        <v>53.69</v>
      </c>
      <c r="U285" s="13">
        <f t="shared" si="35"/>
        <v>2.8847953639489812</v>
      </c>
      <c r="V285" s="40">
        <f t="shared" si="36"/>
        <v>3.0379999999999997E-2</v>
      </c>
      <c r="X285" s="91">
        <v>76.37</v>
      </c>
      <c r="Y285" s="91">
        <v>0.11</v>
      </c>
      <c r="Z285" s="91">
        <v>13.35</v>
      </c>
      <c r="AA285" s="91">
        <v>7.0000000000000007E-2</v>
      </c>
      <c r="AB285" s="91">
        <v>0.06</v>
      </c>
      <c r="AC285" s="13">
        <v>0.71</v>
      </c>
      <c r="AD285" s="91"/>
      <c r="AE285" s="91">
        <v>0.51</v>
      </c>
      <c r="AF285" s="91">
        <v>4.3099999999999996</v>
      </c>
      <c r="AG285" s="91">
        <v>4.67</v>
      </c>
      <c r="AH285" s="91"/>
      <c r="AI285" s="13">
        <v>4.28</v>
      </c>
      <c r="AJ285" s="13">
        <f t="shared" si="45"/>
        <v>104.44</v>
      </c>
      <c r="AL285" s="13">
        <v>0.95466515843399313</v>
      </c>
      <c r="AM285" s="40">
        <v>2.5629908058349665E-2</v>
      </c>
      <c r="AN285" s="13">
        <v>1.37</v>
      </c>
      <c r="AO285" s="14">
        <v>1.3821740172061077</v>
      </c>
      <c r="AP285" s="14"/>
      <c r="AQ285" s="13">
        <v>11.599721341025919</v>
      </c>
      <c r="AR285" s="40">
        <v>5.039657208684295E-3</v>
      </c>
      <c r="AS285" s="40">
        <v>0.52841407974652488</v>
      </c>
      <c r="AT285" s="40">
        <v>0.13429987552445857</v>
      </c>
      <c r="AW285" s="42">
        <f>(12900/((LN(497700/S285))+(0.85*(AN285-1))+3.8))-273</f>
        <v>945.15723260436971</v>
      </c>
      <c r="AX285" s="42">
        <f>(12900/((LN(497700/S285))+(0.85*(AO285-1))+3.8))-273</f>
        <v>943.96805792304053</v>
      </c>
      <c r="AY285" s="42">
        <f>(10108/((LN(497700/S285))+(1.16*(AN285-1))+1.48))-273</f>
        <v>932.56276858035903</v>
      </c>
      <c r="AZ285" s="42">
        <f>(10108/((LN(497700/S285))+(1.16*(AO285-1))+1.48))-273</f>
        <v>930.53566724526718</v>
      </c>
      <c r="BA285" s="42">
        <f>((LN(S285))-4.29+(1.35*(LN(AQ285))))/0.0056</f>
        <v>1010.9484380875236</v>
      </c>
      <c r="BB285" s="42">
        <f>(4338.8/((4.322*AR285)+6.456-LOG(S285)))-273</f>
        <v>934.57496921231177</v>
      </c>
      <c r="BC285" s="42">
        <f>((LN(S285))-3.313+(1.35*(LN(AQ285))))/0.0065</f>
        <v>1021.278654352328</v>
      </c>
      <c r="BD285" s="42">
        <f>(12288/(18.99-(1.069*(LN(AQ285)))-(LN(S285))))-273</f>
        <v>990.23393433933029</v>
      </c>
      <c r="BE285" s="42">
        <f>(11113/(14.297+(0.964*AN285)-(LN(S285))))-273</f>
        <v>965.19061651986749</v>
      </c>
      <c r="BF285" s="42">
        <f>(11113/(14.297+(0.964*AO285)-(LN(S285))))-273</f>
        <v>963.5737016861674</v>
      </c>
      <c r="BG285" s="42">
        <f>(5790/(0.96-(1.28*J285)+(12.39*AS285)+(0.83*AT285)+(2.06*J285*AS285)-LOG(S285)))-273</f>
        <v>1001.6967023280781</v>
      </c>
      <c r="BI285" s="42">
        <f t="shared" si="42"/>
        <v>104.84276739563029</v>
      </c>
      <c r="BJ285" s="42">
        <f t="shared" si="42"/>
        <v>106.03194207695947</v>
      </c>
      <c r="BK285" s="42">
        <f t="shared" si="42"/>
        <v>117.43723141964097</v>
      </c>
      <c r="BL285" s="42">
        <f t="shared" si="42"/>
        <v>119.46433275473282</v>
      </c>
      <c r="BM285" s="42">
        <f t="shared" si="42"/>
        <v>39.051561912476359</v>
      </c>
      <c r="BN285" s="42">
        <f t="shared" si="42"/>
        <v>115.42503078768823</v>
      </c>
      <c r="BO285" s="42">
        <f t="shared" si="42"/>
        <v>28.721345647672024</v>
      </c>
      <c r="BP285" s="42">
        <f t="shared" si="42"/>
        <v>59.76606566066971</v>
      </c>
      <c r="BQ285" s="42">
        <f t="shared" si="42"/>
        <v>84.80938348013251</v>
      </c>
      <c r="BR285" s="42">
        <f t="shared" si="42"/>
        <v>86.426298313832604</v>
      </c>
      <c r="BS285" s="42">
        <f t="shared" si="42"/>
        <v>48.303297671921882</v>
      </c>
      <c r="BU285" s="42">
        <f t="shared" si="43"/>
        <v>57.728644405037585</v>
      </c>
      <c r="CC285" s="119"/>
      <c r="CD285" s="118">
        <f t="shared" si="44"/>
        <v>1.6169148337000934</v>
      </c>
    </row>
    <row r="286" spans="1:82" s="1" customFormat="1">
      <c r="A286" s="38" t="s">
        <v>450</v>
      </c>
      <c r="B286" s="38" t="s">
        <v>454</v>
      </c>
      <c r="C286" s="38" t="s">
        <v>452</v>
      </c>
      <c r="D286" s="38">
        <v>20</v>
      </c>
      <c r="E286" s="38">
        <v>1200</v>
      </c>
      <c r="F286" s="38">
        <v>15</v>
      </c>
      <c r="G286" s="38">
        <f t="shared" si="32"/>
        <v>1473</v>
      </c>
      <c r="H286" s="75">
        <f t="shared" si="33"/>
        <v>6.7888662593346908E-4</v>
      </c>
      <c r="I286" s="75">
        <f t="shared" si="34"/>
        <v>1.5625000000000003E-4</v>
      </c>
      <c r="J286" s="76">
        <v>1</v>
      </c>
      <c r="K286" s="13">
        <v>0.1</v>
      </c>
      <c r="L286" s="40">
        <v>0.52826311501534884</v>
      </c>
      <c r="M286" s="77"/>
      <c r="N286" s="40">
        <v>9.9603457307300594E-2</v>
      </c>
      <c r="O286" s="13"/>
      <c r="P286" s="13">
        <v>-5.73</v>
      </c>
      <c r="Q286" s="13">
        <v>2.68</v>
      </c>
      <c r="R286" s="13">
        <v>0</v>
      </c>
      <c r="S286" s="78">
        <v>2100</v>
      </c>
      <c r="T286" s="78">
        <v>73.5</v>
      </c>
      <c r="U286" s="13">
        <f t="shared" si="35"/>
        <v>3.3222192947339191</v>
      </c>
      <c r="V286" s="40">
        <f t="shared" si="36"/>
        <v>1.5190000000000002E-2</v>
      </c>
      <c r="X286" s="91">
        <v>76.37</v>
      </c>
      <c r="Y286" s="91">
        <v>0.11</v>
      </c>
      <c r="Z286" s="91">
        <v>13.35</v>
      </c>
      <c r="AA286" s="91">
        <v>7.0000000000000007E-2</v>
      </c>
      <c r="AB286" s="91">
        <v>0.06</v>
      </c>
      <c r="AC286" s="13">
        <v>0.64</v>
      </c>
      <c r="AD286" s="91"/>
      <c r="AE286" s="91">
        <v>0.51</v>
      </c>
      <c r="AF286" s="91">
        <v>4.3099999999999996</v>
      </c>
      <c r="AG286" s="91">
        <v>4.67</v>
      </c>
      <c r="AH286" s="91"/>
      <c r="AI286" s="13">
        <v>3.05</v>
      </c>
      <c r="AJ286" s="13">
        <f t="shared" si="45"/>
        <v>103.14</v>
      </c>
      <c r="AL286" s="13">
        <v>0.95466515843399302</v>
      </c>
      <c r="AM286" s="40">
        <v>2.562990805834876E-2</v>
      </c>
      <c r="AN286" s="13">
        <v>1.37</v>
      </c>
      <c r="AO286" s="14">
        <v>1.3814233955426607</v>
      </c>
      <c r="AP286" s="14"/>
      <c r="AQ286" s="13">
        <v>11.599721341025919</v>
      </c>
      <c r="AR286" s="40">
        <v>5.0396572086842673E-3</v>
      </c>
      <c r="AS286" s="40">
        <v>0.52826311501534884</v>
      </c>
      <c r="AT286" s="40">
        <v>9.9603457307300594E-2</v>
      </c>
      <c r="AW286" s="42">
        <f>(12900/((LN(497700/S286))+(0.85*(AN286-1))+3.8))-273</f>
        <v>1073.195568825503</v>
      </c>
      <c r="AX286" s="42">
        <f>(12900/((LN(497700/S286))+(0.85*(AO286-1))+3.8))-273</f>
        <v>1071.8328668004208</v>
      </c>
      <c r="AY286" s="42">
        <f>(10108/((LN(497700/S286))+(1.16*(AN286-1))+1.48))-273</f>
        <v>1097.1563733178443</v>
      </c>
      <c r="AZ286" s="42">
        <f>(10108/((LN(497700/S286))+(1.16*(AO286-1))+1.48))-273</f>
        <v>1094.6996918200214</v>
      </c>
      <c r="BA286" s="42">
        <f>((LN(S286))-4.29+(1.35*(LN(AQ286))))/0.0056</f>
        <v>1190.8066206489984</v>
      </c>
      <c r="BB286" s="42">
        <f>(4338.8/((4.322*AR286)+6.456-LOG(S286)))-273</f>
        <v>1101.968977755927</v>
      </c>
      <c r="BC286" s="42">
        <f>((LN(S286))-3.313+(1.35*(LN(AQ286))))/0.0065</f>
        <v>1176.2333962514447</v>
      </c>
      <c r="BD286" s="42">
        <f>(12288/(18.99-(1.069*(LN(AQ286)))-(LN(S286))))-273</f>
        <v>1136.1406013758569</v>
      </c>
      <c r="BE286" s="42">
        <f>(11113/(14.297+(0.964*AN286)-(LN(S286))))-273</f>
        <v>1121.7060248953949</v>
      </c>
      <c r="BF286" s="42">
        <f>(11113/(14.297+(0.964*AO286)-(LN(S286))))-273</f>
        <v>1119.7811323694609</v>
      </c>
      <c r="BG286" s="42">
        <f>(5790/(0.96-(1.28*J286)+(12.39*AS286)+(0.83*AT286)+(2.06*J286*AS286)-LOG(S286)))-273</f>
        <v>1148.2587361402602</v>
      </c>
      <c r="BI286" s="42">
        <f t="shared" si="42"/>
        <v>126.80443117449704</v>
      </c>
      <c r="BJ286" s="42">
        <f t="shared" si="42"/>
        <v>128.16713319957921</v>
      </c>
      <c r="BK286" s="42">
        <f t="shared" si="42"/>
        <v>102.84362668215567</v>
      </c>
      <c r="BL286" s="42">
        <f t="shared" si="42"/>
        <v>105.30030817997863</v>
      </c>
      <c r="BM286" s="42">
        <f t="shared" si="42"/>
        <v>9.1933793510015676</v>
      </c>
      <c r="BN286" s="42">
        <f t="shared" si="42"/>
        <v>98.031022244073029</v>
      </c>
      <c r="BO286" s="42">
        <f t="shared" si="42"/>
        <v>23.766603748555326</v>
      </c>
      <c r="BP286" s="42">
        <f t="shared" si="42"/>
        <v>63.859398624143068</v>
      </c>
      <c r="BQ286" s="42">
        <f t="shared" si="42"/>
        <v>78.293975104605124</v>
      </c>
      <c r="BR286" s="42">
        <f t="shared" si="42"/>
        <v>80.21886763053908</v>
      </c>
      <c r="BS286" s="42">
        <f t="shared" si="42"/>
        <v>51.741263859739774</v>
      </c>
      <c r="BU286" s="42">
        <f t="shared" si="43"/>
        <v>76.425869339839437</v>
      </c>
      <c r="CC286" s="119"/>
      <c r="CD286" s="118">
        <f t="shared" si="44"/>
        <v>1.9248925259339558</v>
      </c>
    </row>
    <row r="287" spans="1:82" s="1" customFormat="1">
      <c r="A287" s="38" t="s">
        <v>450</v>
      </c>
      <c r="B287" s="38" t="s">
        <v>455</v>
      </c>
      <c r="C287" s="38" t="s">
        <v>452</v>
      </c>
      <c r="D287" s="38">
        <v>20</v>
      </c>
      <c r="E287" s="38">
        <v>1200</v>
      </c>
      <c r="F287" s="38">
        <v>15</v>
      </c>
      <c r="G287" s="38">
        <f t="shared" ref="G287:G356" si="46">E287+273</f>
        <v>1473</v>
      </c>
      <c r="H287" s="75">
        <f t="shared" ref="H287:H356" si="47">1/G287</f>
        <v>6.7888662593346908E-4</v>
      </c>
      <c r="I287" s="75">
        <f t="shared" ref="I287:I356" si="48">((F287/E287)^2)</f>
        <v>1.5625000000000003E-4</v>
      </c>
      <c r="J287" s="76">
        <v>1</v>
      </c>
      <c r="K287" s="13">
        <v>0.1</v>
      </c>
      <c r="L287" s="40">
        <v>0.52731197620460657</v>
      </c>
      <c r="M287" s="77"/>
      <c r="N287" s="40">
        <v>0.14957683556931639</v>
      </c>
      <c r="O287" s="13"/>
      <c r="P287" s="13">
        <v>-5.73</v>
      </c>
      <c r="Q287" s="13">
        <v>2.68</v>
      </c>
      <c r="R287" s="13">
        <v>0</v>
      </c>
      <c r="S287" s="78">
        <v>3088</v>
      </c>
      <c r="T287" s="78">
        <v>139.2688</v>
      </c>
      <c r="U287" s="13">
        <f t="shared" ref="U287:U356" si="49">LOG(S287)</f>
        <v>3.4896772916636984</v>
      </c>
      <c r="V287" s="40">
        <f t="shared" ref="V287:V351" si="50">0.434*(T287/S287)</f>
        <v>1.9573400000000001E-2</v>
      </c>
      <c r="X287" s="91">
        <v>76.37</v>
      </c>
      <c r="Y287" s="91">
        <v>0.11</v>
      </c>
      <c r="Z287" s="91">
        <v>13.35</v>
      </c>
      <c r="AA287" s="91">
        <v>7.0000000000000007E-2</v>
      </c>
      <c r="AB287" s="91">
        <v>0.06</v>
      </c>
      <c r="AC287" s="13">
        <v>0.2</v>
      </c>
      <c r="AD287" s="91"/>
      <c r="AE287" s="91">
        <v>0.51</v>
      </c>
      <c r="AF287" s="91">
        <v>4.3099999999999996</v>
      </c>
      <c r="AG287" s="91">
        <v>4.67</v>
      </c>
      <c r="AH287" s="91"/>
      <c r="AI287" s="13">
        <v>4.83</v>
      </c>
      <c r="AJ287" s="13">
        <f t="shared" ref="AJ287:AJ356" si="51">SUM(X287:AI287)</f>
        <v>104.48</v>
      </c>
      <c r="AL287" s="13">
        <v>0.95466515843399302</v>
      </c>
      <c r="AM287" s="40">
        <v>2.5629908058349672E-2</v>
      </c>
      <c r="AN287" s="13">
        <v>1.37</v>
      </c>
      <c r="AO287" s="14">
        <v>1.3767052022295654</v>
      </c>
      <c r="AP287" s="14"/>
      <c r="AQ287" s="13">
        <v>11.599721341025919</v>
      </c>
      <c r="AR287" s="40">
        <v>5.039657208684295E-3</v>
      </c>
      <c r="AS287" s="40">
        <v>0.52731197620460657</v>
      </c>
      <c r="AT287" s="40">
        <v>0.14957683556931639</v>
      </c>
      <c r="AW287" s="42">
        <f>(12900/((LN(497700/S287))+(0.85*(AN287-1))+3.8))-273</f>
        <v>1129.6352803870889</v>
      </c>
      <c r="AX287" s="42">
        <f>(12900/((LN(497700/S287))+(0.85*(AO287-1))+3.8))-273</f>
        <v>1128.766596909091</v>
      </c>
      <c r="AY287" s="42">
        <f>(10108/((LN(497700/S287))+(1.16*(AN287-1))+1.48))-273</f>
        <v>1172.7196104260465</v>
      </c>
      <c r="AZ287" s="42">
        <f>(10108/((LN(497700/S287))+(1.16*(AO287-1))+1.48))-273</f>
        <v>1171.1130764700385</v>
      </c>
      <c r="BA287" s="42">
        <f>((LN(S287))-4.29+(1.35*(LN(AQ287))))/0.0056</f>
        <v>1259.66131483349</v>
      </c>
      <c r="BB287" s="42">
        <f>(4338.8/((4.322*AR287)+6.456-LOG(S287)))-273</f>
        <v>1179.0243756358784</v>
      </c>
      <c r="BC287" s="42">
        <f>((LN(S287))-3.313+(1.35*(LN(AQ287))))/0.0065</f>
        <v>1235.554363548853</v>
      </c>
      <c r="BD287" s="42">
        <f>(12288/(18.99-(1.069*(LN(AQ287)))-(LN(S287))))-273</f>
        <v>1201.3319528432874</v>
      </c>
      <c r="BE287" s="42">
        <f>(11113/(14.297+(0.964*AN287)-(LN(S287))))-273</f>
        <v>1192.6307243274121</v>
      </c>
      <c r="BF287" s="42">
        <f>(11113/(14.297+(0.964*AO287)-(LN(S287))))-273</f>
        <v>1191.3823734994362</v>
      </c>
      <c r="BG287" s="42">
        <f>(5790/(0.96-(1.28*J287)+(12.39*AS287)+(0.83*AT287)+(2.06*J287*AS287)-LOG(S287)))-273</f>
        <v>1198.7359822678359</v>
      </c>
      <c r="BI287" s="42">
        <f t="shared" si="42"/>
        <v>70.364719612911131</v>
      </c>
      <c r="BJ287" s="42">
        <f t="shared" si="42"/>
        <v>71.233403090908951</v>
      </c>
      <c r="BK287" s="42">
        <f t="shared" si="42"/>
        <v>27.280389573953471</v>
      </c>
      <c r="BL287" s="42">
        <f t="shared" si="42"/>
        <v>28.88692352996145</v>
      </c>
      <c r="BM287" s="42">
        <f t="shared" si="42"/>
        <v>-59.661314833489996</v>
      </c>
      <c r="BN287" s="42">
        <f t="shared" si="42"/>
        <v>20.975624364121586</v>
      </c>
      <c r="BO287" s="42">
        <f t="shared" si="42"/>
        <v>-35.554363548852962</v>
      </c>
      <c r="BP287" s="42">
        <f t="shared" si="42"/>
        <v>-1.331952843287354</v>
      </c>
      <c r="BQ287" s="42">
        <f t="shared" si="42"/>
        <v>7.3692756725879462</v>
      </c>
      <c r="BR287" s="42">
        <f t="shared" si="42"/>
        <v>8.6176265005638015</v>
      </c>
      <c r="BS287" s="42">
        <f t="shared" si="42"/>
        <v>1.2640177321641204</v>
      </c>
      <c r="BU287" s="42">
        <f t="shared" si="43"/>
        <v>69.96938535874483</v>
      </c>
      <c r="CC287" s="119"/>
      <c r="CD287" s="118">
        <f t="shared" si="44"/>
        <v>1.2483508279758553</v>
      </c>
    </row>
    <row r="288" spans="1:82" s="1" customFormat="1">
      <c r="A288" s="38" t="s">
        <v>450</v>
      </c>
      <c r="B288" s="38" t="s">
        <v>456</v>
      </c>
      <c r="C288" s="38" t="s">
        <v>452</v>
      </c>
      <c r="D288" s="38">
        <v>8</v>
      </c>
      <c r="E288" s="38">
        <v>1200</v>
      </c>
      <c r="F288" s="38">
        <v>15</v>
      </c>
      <c r="G288" s="38">
        <f t="shared" si="46"/>
        <v>1473</v>
      </c>
      <c r="H288" s="75">
        <f t="shared" si="47"/>
        <v>6.7888662593346908E-4</v>
      </c>
      <c r="I288" s="75">
        <f t="shared" si="48"/>
        <v>1.5625000000000003E-4</v>
      </c>
      <c r="J288" s="76">
        <v>1</v>
      </c>
      <c r="K288" s="13">
        <v>0.1</v>
      </c>
      <c r="L288" s="40">
        <v>0.52832782601942196</v>
      </c>
      <c r="M288" s="77"/>
      <c r="N288" s="40">
        <v>0.1408145767657758</v>
      </c>
      <c r="O288" s="13"/>
      <c r="P288" s="13">
        <v>-5.73</v>
      </c>
      <c r="Q288" s="13">
        <v>2.68</v>
      </c>
      <c r="R288" s="13">
        <v>0</v>
      </c>
      <c r="S288" s="78">
        <v>2738</v>
      </c>
      <c r="T288" s="78">
        <v>164.28</v>
      </c>
      <c r="U288" s="13">
        <f t="shared" si="49"/>
        <v>3.4374334437979712</v>
      </c>
      <c r="V288" s="40">
        <f t="shared" si="50"/>
        <v>2.6039999999999997E-2</v>
      </c>
      <c r="X288" s="91">
        <v>76.37</v>
      </c>
      <c r="Y288" s="91">
        <v>0.11</v>
      </c>
      <c r="Z288" s="91">
        <v>13.35</v>
      </c>
      <c r="AA288" s="91">
        <v>7.0000000000000007E-2</v>
      </c>
      <c r="AB288" s="91">
        <v>0.06</v>
      </c>
      <c r="AC288" s="13">
        <v>0.67</v>
      </c>
      <c r="AD288" s="91"/>
      <c r="AE288" s="91">
        <v>0.51</v>
      </c>
      <c r="AF288" s="91">
        <v>4.3099999999999996</v>
      </c>
      <c r="AG288" s="91">
        <v>4.67</v>
      </c>
      <c r="AH288" s="91"/>
      <c r="AI288" s="13">
        <v>4.5199999999999996</v>
      </c>
      <c r="AJ288" s="13">
        <f t="shared" si="51"/>
        <v>104.64</v>
      </c>
      <c r="AL288" s="13">
        <v>0.95466515843399313</v>
      </c>
      <c r="AM288" s="40">
        <v>2.5629908058349672E-2</v>
      </c>
      <c r="AN288" s="13">
        <v>1.37</v>
      </c>
      <c r="AO288" s="14">
        <v>1.3817450905412805</v>
      </c>
      <c r="AP288" s="14"/>
      <c r="AQ288" s="13">
        <v>11.599721341025919</v>
      </c>
      <c r="AR288" s="40">
        <v>5.0396572086842811E-3</v>
      </c>
      <c r="AS288" s="40">
        <v>0.52832782601942196</v>
      </c>
      <c r="AT288" s="40">
        <v>0.1408145767657758</v>
      </c>
      <c r="AW288" s="42">
        <f>(12900/((LN(497700/S288))+(0.85*(AN288-1))+3.8))-273</f>
        <v>1111.5257606222779</v>
      </c>
      <c r="AX288" s="42">
        <f>(12900/((LN(497700/S288))+(0.85*(AO288-1))+3.8))-273</f>
        <v>1110.0438480778689</v>
      </c>
      <c r="AY288" s="42">
        <f>(10108/((LN(497700/S288))+(1.16*(AN288-1))+1.48))-273</f>
        <v>1148.2658858976577</v>
      </c>
      <c r="AZ288" s="42">
        <f>(10108/((LN(497700/S288))+(1.16*(AO288-1))+1.48))-273</f>
        <v>1145.5483917798049</v>
      </c>
      <c r="BA288" s="42">
        <f>((LN(S288))-4.29+(1.35*(LN(AQ288))))/0.0056</f>
        <v>1238.1799031734411</v>
      </c>
      <c r="BB288" s="42">
        <f>(4338.8/((4.322*AR288)+6.456-LOG(S288)))-273</f>
        <v>1154.0735010289677</v>
      </c>
      <c r="BC288" s="42">
        <f>((LN(S288))-3.313+(1.35*(LN(AQ288))))/0.0065</f>
        <v>1217.0473011955801</v>
      </c>
      <c r="BD288" s="42">
        <f>(12288/(18.99-(1.069*(LN(AQ288)))-(LN(S288))))-273</f>
        <v>1180.3552748593709</v>
      </c>
      <c r="BE288" s="42">
        <f>(11113/(14.297+(0.964*AN288)-(LN(S288))))-273</f>
        <v>1169.7414201074923</v>
      </c>
      <c r="BF288" s="42">
        <f>(11113/(14.297+(0.964*AO288)-(LN(S288))))-273</f>
        <v>1167.623833487163</v>
      </c>
      <c r="BG288" s="42">
        <f>(5790/(0.96-(1.28*J288)+(12.39*AS288)+(0.83*AT288)+(2.06*J288*AS288)-LOG(S288)))-273</f>
        <v>1176.754462097033</v>
      </c>
      <c r="BI288" s="42">
        <f t="shared" si="42"/>
        <v>88.474239377722142</v>
      </c>
      <c r="BJ288" s="42">
        <f t="shared" si="42"/>
        <v>89.956151922131085</v>
      </c>
      <c r="BK288" s="42">
        <f t="shared" si="42"/>
        <v>51.734114102342346</v>
      </c>
      <c r="BL288" s="42">
        <f t="shared" si="42"/>
        <v>54.451608220195112</v>
      </c>
      <c r="BM288" s="42">
        <f t="shared" si="42"/>
        <v>-38.179903173441062</v>
      </c>
      <c r="BN288" s="42">
        <f t="shared" si="42"/>
        <v>45.926498971032288</v>
      </c>
      <c r="BO288" s="42">
        <f t="shared" si="42"/>
        <v>-17.047301195580076</v>
      </c>
      <c r="BP288" s="42">
        <f t="shared" si="42"/>
        <v>19.644725140629134</v>
      </c>
      <c r="BQ288" s="42">
        <f t="shared" si="42"/>
        <v>30.258579892507669</v>
      </c>
      <c r="BR288" s="42">
        <f t="shared" si="42"/>
        <v>32.376166512837017</v>
      </c>
      <c r="BS288" s="42">
        <f t="shared" si="42"/>
        <v>23.245537902967044</v>
      </c>
      <c r="BU288" s="42">
        <f t="shared" si="43"/>
        <v>66.710614019164041</v>
      </c>
      <c r="CC288" s="119"/>
      <c r="CD288" s="118">
        <f t="shared" si="44"/>
        <v>2.1175866203293481</v>
      </c>
    </row>
    <row r="289" spans="1:82" s="1" customFormat="1">
      <c r="A289" s="38" t="s">
        <v>450</v>
      </c>
      <c r="B289" s="38" t="s">
        <v>457</v>
      </c>
      <c r="C289" s="38" t="s">
        <v>452</v>
      </c>
      <c r="D289" s="38">
        <v>8</v>
      </c>
      <c r="E289" s="38">
        <v>1200</v>
      </c>
      <c r="F289" s="38">
        <v>15</v>
      </c>
      <c r="G289" s="38">
        <f t="shared" si="46"/>
        <v>1473</v>
      </c>
      <c r="H289" s="75">
        <f t="shared" si="47"/>
        <v>6.7888662593346908E-4</v>
      </c>
      <c r="I289" s="75">
        <f t="shared" si="48"/>
        <v>1.5625000000000003E-4</v>
      </c>
      <c r="J289" s="76">
        <v>1</v>
      </c>
      <c r="K289" s="13">
        <v>0.1</v>
      </c>
      <c r="L289" s="40">
        <v>0.52731197620460668</v>
      </c>
      <c r="M289" s="77"/>
      <c r="N289" s="40">
        <v>0.14025817897544288</v>
      </c>
      <c r="O289" s="13"/>
      <c r="P289" s="13">
        <v>-11.78</v>
      </c>
      <c r="Q289" s="13">
        <v>-3.36</v>
      </c>
      <c r="R289" s="13">
        <v>0</v>
      </c>
      <c r="S289" s="78">
        <v>2325</v>
      </c>
      <c r="T289" s="78">
        <v>183.4425</v>
      </c>
      <c r="U289" s="13">
        <f t="shared" si="49"/>
        <v>3.3664229572259727</v>
      </c>
      <c r="V289" s="40">
        <f t="shared" si="50"/>
        <v>3.4242599999999998E-2</v>
      </c>
      <c r="X289" s="91">
        <v>76.37</v>
      </c>
      <c r="Y289" s="91">
        <v>0.11</v>
      </c>
      <c r="Z289" s="91">
        <v>13.35</v>
      </c>
      <c r="AA289" s="91">
        <v>7.0000000000000007E-2</v>
      </c>
      <c r="AB289" s="91">
        <v>0.06</v>
      </c>
      <c r="AC289" s="13">
        <v>0.2</v>
      </c>
      <c r="AD289" s="91"/>
      <c r="AE289" s="91">
        <v>0.51</v>
      </c>
      <c r="AF289" s="91">
        <v>4.3099999999999996</v>
      </c>
      <c r="AG289" s="91">
        <v>4.67</v>
      </c>
      <c r="AH289" s="91"/>
      <c r="AI289" s="13">
        <v>4.4800000000000004</v>
      </c>
      <c r="AJ289" s="13">
        <f t="shared" si="51"/>
        <v>104.13000000000001</v>
      </c>
      <c r="AL289" s="13">
        <v>0.95466515843399324</v>
      </c>
      <c r="AM289" s="40">
        <v>2.5629908058349665E-2</v>
      </c>
      <c r="AN289" s="13">
        <v>1.37</v>
      </c>
      <c r="AO289" s="14">
        <v>1.3767052022295654</v>
      </c>
      <c r="AP289" s="14"/>
      <c r="AQ289" s="13">
        <v>11.599721341025919</v>
      </c>
      <c r="AR289" s="40">
        <v>5.0396572086843089E-3</v>
      </c>
      <c r="AS289" s="40">
        <v>0.52731197620460668</v>
      </c>
      <c r="AT289" s="40">
        <v>0.14025817897544288</v>
      </c>
      <c r="AW289" s="42">
        <f>(12900/((LN(497700/S289))+(0.85*(AN289-1))+3.8))-273</f>
        <v>1087.6479080805552</v>
      </c>
      <c r="AX289" s="42">
        <f>(12900/((LN(497700/S289))+(0.85*(AO289-1))+3.8))-273</f>
        <v>1086.8304384776461</v>
      </c>
      <c r="AY289" s="42">
        <f>(10108/((LN(497700/S289))+(1.16*(AN289-1))+1.48))-273</f>
        <v>1116.3246283666019</v>
      </c>
      <c r="AZ289" s="42">
        <f>(10108/((LN(497700/S289))+(1.16*(AO289-1))+1.48))-273</f>
        <v>1114.8409216589894</v>
      </c>
      <c r="BA289" s="42">
        <f>((LN(S289))-4.29+(1.35*(LN(AQ289))))/0.0056</f>
        <v>1208.9821017757738</v>
      </c>
      <c r="BB289" s="42">
        <f>(4338.8/((4.322*AR289)+6.456-LOG(S289)))-273</f>
        <v>1121.5034241329054</v>
      </c>
      <c r="BC289" s="42">
        <f>((LN(S289))-3.313+(1.35*(LN(AQ289))))/0.0065</f>
        <v>1191.8922722991283</v>
      </c>
      <c r="BD289" s="42">
        <f>(12288/(18.99-(1.069*(LN(AQ289)))-(LN(S289))))-273</f>
        <v>1152.7824021558993</v>
      </c>
      <c r="BE289" s="42">
        <f>(11113/(14.297+(0.964*AN289)-(LN(S289))))-273</f>
        <v>1139.7524580513214</v>
      </c>
      <c r="BF289" s="42">
        <f>(11113/(14.297+(0.964*AO289)-(LN(S289))))-273</f>
        <v>1138.592524737531</v>
      </c>
      <c r="BG289" s="42">
        <f>(5790/(0.96-(1.28*J289)+(12.39*AS289)+(0.83*AT289)+(2.06*J289*AS289)-LOG(S289)))-273</f>
        <v>1156.7534048009711</v>
      </c>
      <c r="BI289" s="42">
        <f t="shared" si="42"/>
        <v>112.35209191944477</v>
      </c>
      <c r="BJ289" s="42">
        <f t="shared" si="42"/>
        <v>113.16956152235389</v>
      </c>
      <c r="BK289" s="42">
        <f t="shared" si="42"/>
        <v>83.675371633398072</v>
      </c>
      <c r="BL289" s="42">
        <f t="shared" si="42"/>
        <v>85.159078341010627</v>
      </c>
      <c r="BM289" s="42">
        <f t="shared" si="42"/>
        <v>-8.9821017757737991</v>
      </c>
      <c r="BN289" s="42">
        <f t="shared" si="42"/>
        <v>78.496575867094634</v>
      </c>
      <c r="BO289" s="42">
        <f t="shared" si="42"/>
        <v>8.1077277008716919</v>
      </c>
      <c r="BP289" s="42">
        <f t="shared" si="42"/>
        <v>47.217597844100737</v>
      </c>
      <c r="BQ289" s="42">
        <f t="shared" si="42"/>
        <v>60.247541948678645</v>
      </c>
      <c r="BR289" s="42">
        <f t="shared" si="42"/>
        <v>61.407475262469006</v>
      </c>
      <c r="BS289" s="42">
        <f t="shared" si="42"/>
        <v>43.246595199028889</v>
      </c>
      <c r="BU289" s="42">
        <f t="shared" si="43"/>
        <v>69.922966323324999</v>
      </c>
      <c r="CC289" s="119"/>
      <c r="CD289" s="118">
        <f t="shared" si="44"/>
        <v>1.1599333137903614</v>
      </c>
    </row>
    <row r="290" spans="1:82" s="1" customFormat="1">
      <c r="A290" s="38" t="s">
        <v>450</v>
      </c>
      <c r="B290" s="38" t="s">
        <v>458</v>
      </c>
      <c r="C290" s="38" t="s">
        <v>452</v>
      </c>
      <c r="D290" s="38">
        <v>8</v>
      </c>
      <c r="E290" s="38">
        <v>1200</v>
      </c>
      <c r="F290" s="38">
        <v>15</v>
      </c>
      <c r="G290" s="38">
        <f t="shared" si="46"/>
        <v>1473</v>
      </c>
      <c r="H290" s="75">
        <f t="shared" si="47"/>
        <v>6.7888662593346908E-4</v>
      </c>
      <c r="I290" s="75">
        <f t="shared" si="48"/>
        <v>1.5625000000000003E-4</v>
      </c>
      <c r="J290" s="76">
        <v>1</v>
      </c>
      <c r="K290" s="13">
        <v>0.1</v>
      </c>
      <c r="L290" s="40">
        <v>0.52845719478137587</v>
      </c>
      <c r="M290" s="77"/>
      <c r="N290" s="40">
        <v>0.14500838975636174</v>
      </c>
      <c r="O290" s="13"/>
      <c r="P290" s="13">
        <v>-5.73</v>
      </c>
      <c r="Q290" s="13">
        <v>2.68</v>
      </c>
      <c r="R290" s="13">
        <v>0</v>
      </c>
      <c r="S290" s="78">
        <v>3125</v>
      </c>
      <c r="T290" s="78">
        <v>38.59375</v>
      </c>
      <c r="U290" s="13">
        <f t="shared" si="49"/>
        <v>3.4948500216800942</v>
      </c>
      <c r="V290" s="40">
        <f t="shared" si="50"/>
        <v>5.3598999999999999E-3</v>
      </c>
      <c r="X290" s="91">
        <v>76.37</v>
      </c>
      <c r="Y290" s="91">
        <v>0.11</v>
      </c>
      <c r="Z290" s="91">
        <v>13.35</v>
      </c>
      <c r="AA290" s="91">
        <v>7.0000000000000007E-2</v>
      </c>
      <c r="AB290" s="91">
        <v>0.06</v>
      </c>
      <c r="AC290" s="13">
        <v>0.73</v>
      </c>
      <c r="AD290" s="91"/>
      <c r="AE290" s="91">
        <v>0.51</v>
      </c>
      <c r="AF290" s="91">
        <v>4.3099999999999996</v>
      </c>
      <c r="AG290" s="91">
        <v>4.67</v>
      </c>
      <c r="AH290" s="91"/>
      <c r="AI290" s="13">
        <v>4.68</v>
      </c>
      <c r="AJ290" s="13">
        <f t="shared" si="51"/>
        <v>104.86000000000001</v>
      </c>
      <c r="AL290" s="13">
        <v>0.95466515843399313</v>
      </c>
      <c r="AM290" s="40">
        <v>2.5629908058350578E-2</v>
      </c>
      <c r="AN290" s="13">
        <v>1.37</v>
      </c>
      <c r="AO290" s="14">
        <v>1.3823884805385211</v>
      </c>
      <c r="AP290" s="14"/>
      <c r="AQ290" s="13">
        <v>11.599721341025917</v>
      </c>
      <c r="AR290" s="40">
        <v>5.039657208684295E-3</v>
      </c>
      <c r="AS290" s="40">
        <v>0.52845719478137587</v>
      </c>
      <c r="AT290" s="40">
        <v>0.14500838975636174</v>
      </c>
      <c r="AW290" s="42">
        <f>(12900/((LN(497700/S290))+(0.85*(AN290-1))+3.8))-273</f>
        <v>1131.454135518793</v>
      </c>
      <c r="AX290" s="42">
        <f>(12900/((LN(497700/S290))+(0.85*(AO290-1))+3.8))-273</f>
        <v>1129.8458440083787</v>
      </c>
      <c r="AY290" s="42">
        <f>(10108/((LN(497700/S290))+(1.16*(AN290-1))+1.48))-273</f>
        <v>1175.1866657201847</v>
      </c>
      <c r="AZ290" s="42">
        <f>(10108/((LN(497700/S290))+(1.16*(AO290-1))+1.48))-273</f>
        <v>1172.2111199310825</v>
      </c>
      <c r="BA290" s="42">
        <f>((LN(S290))-4.29+(1.35*(LN(AQ290))))/0.0056</f>
        <v>1261.7882168023889</v>
      </c>
      <c r="BB290" s="42">
        <f>(4338.8/((4.322*AR290)+6.456-LOG(S290)))-273</f>
        <v>1181.5423450839414</v>
      </c>
      <c r="BC290" s="42">
        <f>((LN(S290))-3.313+(1.35*(LN(AQ290))))/0.0065</f>
        <v>1237.386771398981</v>
      </c>
      <c r="BD290" s="42">
        <f>(12288/(18.99-(1.069*(LN(AQ290)))-(LN(S290))))-273</f>
        <v>1203.4418725529667</v>
      </c>
      <c r="BE290" s="42">
        <f>(11113/(14.297+(0.964*AN290)-(LN(S290))))-273</f>
        <v>1194.9366008401114</v>
      </c>
      <c r="BF290" s="42">
        <f>(11113/(14.297+(0.964*AO290)-(LN(S290))))-273</f>
        <v>1192.6245690659259</v>
      </c>
      <c r="BG290" s="42">
        <f>(5790/(0.96-(1.28*J290)+(12.39*AS290)+(0.83*AT290)+(2.06*J290*AS290)-LOG(S290)))-273</f>
        <v>1195.9043578324154</v>
      </c>
      <c r="BI290" s="42">
        <f t="shared" si="42"/>
        <v>68.545864481206991</v>
      </c>
      <c r="BJ290" s="42">
        <f t="shared" si="42"/>
        <v>70.154155991621337</v>
      </c>
      <c r="BK290" s="42">
        <f t="shared" si="42"/>
        <v>24.813334279815308</v>
      </c>
      <c r="BL290" s="42">
        <f t="shared" si="42"/>
        <v>27.788880068917479</v>
      </c>
      <c r="BM290" s="42">
        <f t="shared" si="42"/>
        <v>-61.788216802388888</v>
      </c>
      <c r="BN290" s="42">
        <f t="shared" si="42"/>
        <v>18.457654916058573</v>
      </c>
      <c r="BO290" s="42">
        <f t="shared" si="42"/>
        <v>-37.386771398980954</v>
      </c>
      <c r="BP290" s="42">
        <f t="shared" si="42"/>
        <v>-3.4418725529667427</v>
      </c>
      <c r="BQ290" s="42">
        <f t="shared" si="42"/>
        <v>5.0633991598886041</v>
      </c>
      <c r="BR290" s="42">
        <f t="shared" si="42"/>
        <v>7.3754309340740747</v>
      </c>
      <c r="BS290" s="42">
        <f t="shared" si="42"/>
        <v>4.0956421675846286</v>
      </c>
      <c r="BU290" s="42">
        <f t="shared" si="43"/>
        <v>66.058513824036709</v>
      </c>
      <c r="CC290" s="119"/>
      <c r="CD290" s="118">
        <f t="shared" si="44"/>
        <v>2.3120317741854706</v>
      </c>
    </row>
    <row r="291" spans="1:82" s="1" customFormat="1">
      <c r="A291" s="38" t="s">
        <v>450</v>
      </c>
      <c r="B291" s="38" t="s">
        <v>459</v>
      </c>
      <c r="C291" s="38" t="s">
        <v>452</v>
      </c>
      <c r="D291" s="38">
        <v>2</v>
      </c>
      <c r="E291" s="38">
        <v>1400</v>
      </c>
      <c r="F291" s="38">
        <v>15</v>
      </c>
      <c r="G291" s="38">
        <f t="shared" si="46"/>
        <v>1673</v>
      </c>
      <c r="H291" s="75">
        <f t="shared" si="47"/>
        <v>5.977286312014345E-4</v>
      </c>
      <c r="I291" s="75">
        <f t="shared" si="48"/>
        <v>1.1479591836734695E-4</v>
      </c>
      <c r="J291" s="76">
        <v>1</v>
      </c>
      <c r="K291" s="13">
        <v>0.1</v>
      </c>
      <c r="L291" s="40">
        <v>0.52705190868540197</v>
      </c>
      <c r="M291" s="77"/>
      <c r="N291" s="40">
        <v>0.11430045217388217</v>
      </c>
      <c r="O291" s="13"/>
      <c r="P291" s="13">
        <v>-3.77</v>
      </c>
      <c r="Q291" s="13">
        <v>2.54</v>
      </c>
      <c r="R291" s="13">
        <v>0</v>
      </c>
      <c r="S291" s="78">
        <v>11492</v>
      </c>
      <c r="T291" s="78">
        <v>271.21120000000002</v>
      </c>
      <c r="U291" s="13">
        <f t="shared" si="49"/>
        <v>4.0603956173199096</v>
      </c>
      <c r="V291" s="40">
        <f t="shared" si="50"/>
        <v>1.02424E-2</v>
      </c>
      <c r="X291" s="91">
        <v>76.37</v>
      </c>
      <c r="Y291" s="91">
        <v>0.11</v>
      </c>
      <c r="Z291" s="91">
        <v>13.35</v>
      </c>
      <c r="AA291" s="91">
        <v>7.0000000000000007E-2</v>
      </c>
      <c r="AB291" s="91">
        <v>0.06</v>
      </c>
      <c r="AC291" s="13">
        <v>0.08</v>
      </c>
      <c r="AD291" s="91"/>
      <c r="AE291" s="91">
        <v>0.51</v>
      </c>
      <c r="AF291" s="91">
        <v>4.3099999999999996</v>
      </c>
      <c r="AG291" s="91">
        <v>4.67</v>
      </c>
      <c r="AH291" s="91"/>
      <c r="AI291" s="13">
        <v>3.54</v>
      </c>
      <c r="AJ291" s="13">
        <f t="shared" si="51"/>
        <v>103.07000000000001</v>
      </c>
      <c r="AL291" s="13">
        <v>0.95466515843399302</v>
      </c>
      <c r="AM291" s="40">
        <v>2.5629908058350578E-2</v>
      </c>
      <c r="AN291" s="13">
        <v>1.37</v>
      </c>
      <c r="AO291" s="14">
        <v>1.3754184222350849</v>
      </c>
      <c r="AP291" s="14"/>
      <c r="AQ291" s="13">
        <v>11.599721341025919</v>
      </c>
      <c r="AR291" s="40">
        <v>5.039657208684295E-3</v>
      </c>
      <c r="AS291" s="40">
        <v>0.52705190868540197</v>
      </c>
      <c r="AT291" s="40">
        <v>0.11430045217388217</v>
      </c>
      <c r="AW291" s="42">
        <f>(12900/((LN(497700/S291))+(0.85*(AN291-1))+3.8))-273</f>
        <v>1363.4647280732027</v>
      </c>
      <c r="AX291" s="42">
        <f>(12900/((LN(497700/S291))+(0.85*(AO291-1))+3.8))-273</f>
        <v>1362.5091598699844</v>
      </c>
      <c r="AY291" s="42">
        <f>(10108/((LN(497700/S291))+(1.16*(AN291-1))+1.48))-273</f>
        <v>1507.3465416625495</v>
      </c>
      <c r="AZ291" s="42">
        <f>(10108/((LN(497700/S291))+(1.16*(AO291-1))+1.48))-273</f>
        <v>1505.3777753556806</v>
      </c>
      <c r="BA291" s="42">
        <f>((LN(S291))-4.29+(1.35*(LN(AQ291))))/0.0056</f>
        <v>1494.3269414325102</v>
      </c>
      <c r="BB291" s="42">
        <f>(4338.8/((4.322*AR291)+6.456-LOG(S291)))-273</f>
        <v>1521.8314389278105</v>
      </c>
      <c r="BC291" s="42">
        <f>((LN(S291))-3.313+(1.35*(LN(AQ291))))/0.0065</f>
        <v>1437.7278264649319</v>
      </c>
      <c r="BD291" s="42">
        <f>(12288/(18.99-(1.069*(LN(AQ291)))-(LN(S291))))-273</f>
        <v>1477.3039788818239</v>
      </c>
      <c r="BE291" s="42">
        <f>(11113/(14.297+(0.964*AN291)-(LN(S291))))-273</f>
        <v>1499.8964535998821</v>
      </c>
      <c r="BF291" s="42">
        <f>(11113/(14.297+(0.964*AO291)-(LN(S291))))-273</f>
        <v>1498.4203271589988</v>
      </c>
      <c r="BG291" s="42">
        <f>(5790/(0.96-(1.28*J291)+(12.39*AS291)+(0.83*AT291)+(2.06*J291*AS291)-LOG(S291)))-273</f>
        <v>1465.5435632138699</v>
      </c>
      <c r="BI291" s="42">
        <f t="shared" si="42"/>
        <v>36.53527192679735</v>
      </c>
      <c r="BJ291" s="42">
        <f t="shared" si="42"/>
        <v>37.490840130015613</v>
      </c>
      <c r="BK291" s="42">
        <f t="shared" si="42"/>
        <v>-107.3465416625495</v>
      </c>
      <c r="BL291" s="42">
        <f t="shared" si="42"/>
        <v>-105.37777535568057</v>
      </c>
      <c r="BM291" s="42">
        <f t="shared" si="42"/>
        <v>-94.326941432510239</v>
      </c>
      <c r="BN291" s="42">
        <f t="shared" si="42"/>
        <v>-121.8314389278105</v>
      </c>
      <c r="BO291" s="42">
        <f t="shared" si="42"/>
        <v>-37.727826464931923</v>
      </c>
      <c r="BP291" s="42">
        <f t="shared" si="42"/>
        <v>-77.303978881823923</v>
      </c>
      <c r="BQ291" s="42">
        <f t="shared" si="42"/>
        <v>-99.896453599882079</v>
      </c>
      <c r="BR291" s="42">
        <f t="shared" si="42"/>
        <v>-98.420327158998816</v>
      </c>
      <c r="BS291" s="42">
        <f t="shared" si="42"/>
        <v>-65.543563213869902</v>
      </c>
      <c r="BU291" s="42">
        <f t="shared" si="43"/>
        <v>103.03440334388551</v>
      </c>
      <c r="CC291" s="119"/>
      <c r="CD291" s="118">
        <f t="shared" si="44"/>
        <v>1.4761264408832631</v>
      </c>
    </row>
    <row r="292" spans="1:82" s="1" customFormat="1">
      <c r="A292" s="38" t="s">
        <v>450</v>
      </c>
      <c r="B292" s="38" t="s">
        <v>460</v>
      </c>
      <c r="C292" s="38" t="s">
        <v>452</v>
      </c>
      <c r="D292" s="38">
        <v>2</v>
      </c>
      <c r="E292" s="38">
        <v>1400</v>
      </c>
      <c r="F292" s="38">
        <v>15</v>
      </c>
      <c r="G292" s="38">
        <f t="shared" si="46"/>
        <v>1673</v>
      </c>
      <c r="H292" s="75">
        <f t="shared" si="47"/>
        <v>5.977286312014345E-4</v>
      </c>
      <c r="I292" s="75">
        <f t="shared" si="48"/>
        <v>1.1479591836734695E-4</v>
      </c>
      <c r="J292" s="76">
        <v>1</v>
      </c>
      <c r="K292" s="13">
        <v>0.1</v>
      </c>
      <c r="L292" s="40">
        <v>0.52731197620460646</v>
      </c>
      <c r="M292" s="77"/>
      <c r="N292" s="40">
        <v>0.1246370214147815</v>
      </c>
      <c r="O292" s="13"/>
      <c r="P292" s="13">
        <v>-3.77</v>
      </c>
      <c r="Q292" s="13">
        <v>2.54</v>
      </c>
      <c r="R292" s="13">
        <v>0</v>
      </c>
      <c r="S292" s="78">
        <v>11538</v>
      </c>
      <c r="T292" s="78">
        <v>655.35839999999996</v>
      </c>
      <c r="U292" s="13">
        <f t="shared" si="49"/>
        <v>4.0621305346221233</v>
      </c>
      <c r="V292" s="40">
        <f t="shared" si="50"/>
        <v>2.4651199999999998E-2</v>
      </c>
      <c r="X292" s="91">
        <v>76.37</v>
      </c>
      <c r="Y292" s="91">
        <v>0.11</v>
      </c>
      <c r="Z292" s="91">
        <v>13.35</v>
      </c>
      <c r="AA292" s="91">
        <v>7.0000000000000007E-2</v>
      </c>
      <c r="AB292" s="91">
        <v>0.06</v>
      </c>
      <c r="AC292" s="13">
        <v>0.2</v>
      </c>
      <c r="AD292" s="91"/>
      <c r="AE292" s="91">
        <v>0.51</v>
      </c>
      <c r="AF292" s="91">
        <v>4.3099999999999996</v>
      </c>
      <c r="AG292" s="91">
        <v>4.67</v>
      </c>
      <c r="AH292" s="91"/>
      <c r="AI292" s="13">
        <v>3.91</v>
      </c>
      <c r="AJ292" s="13">
        <f t="shared" si="51"/>
        <v>103.56</v>
      </c>
      <c r="AL292" s="13">
        <v>0.95466515843399302</v>
      </c>
      <c r="AM292" s="40">
        <v>2.5629908058350578E-2</v>
      </c>
      <c r="AN292" s="13">
        <v>1.37</v>
      </c>
      <c r="AO292" s="14">
        <v>1.3767052022295654</v>
      </c>
      <c r="AP292" s="14"/>
      <c r="AQ292" s="13">
        <v>11.599721341025917</v>
      </c>
      <c r="AR292" s="40">
        <v>5.039657208684295E-3</v>
      </c>
      <c r="AS292" s="40">
        <v>0.52731197620460646</v>
      </c>
      <c r="AT292" s="40">
        <v>0.1246370214147815</v>
      </c>
      <c r="AW292" s="42">
        <f>(12900/((LN(497700/S292))+(0.85*(AN292-1))+3.8))-273</f>
        <v>1364.2944607582042</v>
      </c>
      <c r="AX292" s="42">
        <f>(12900/((LN(497700/S292))+(0.85*(AO292-1))+3.8))-273</f>
        <v>1363.1109270437732</v>
      </c>
      <c r="AY292" s="42">
        <f>(10108/((LN(497700/S292))+(1.16*(AN292-1))+1.48))-273</f>
        <v>1508.6000984333857</v>
      </c>
      <c r="AZ292" s="42">
        <f>(10108/((LN(497700/S292))+(1.16*(AO292-1))+1.48))-273</f>
        <v>1506.160995582869</v>
      </c>
      <c r="BA292" s="42">
        <f>((LN(S292))-4.29+(1.35*(LN(AQ292))))/0.0056</f>
        <v>1495.0402976320909</v>
      </c>
      <c r="BB292" s="42">
        <f>(4338.8/((4.322*AR292)+6.456-LOG(S292)))-273</f>
        <v>1523.1204845281381</v>
      </c>
      <c r="BC292" s="42">
        <f>((LN(S292))-3.313+(1.35*(LN(AQ292))))/0.0065</f>
        <v>1438.3424102676477</v>
      </c>
      <c r="BD292" s="42">
        <f>(12288/(18.99-(1.069*(LN(AQ292)))-(LN(S292))))-273</f>
        <v>1478.3005020876528</v>
      </c>
      <c r="BE292" s="42">
        <f>(11113/(14.297+(0.964*AN292)-(LN(S292))))-273</f>
        <v>1501.0270478200084</v>
      </c>
      <c r="BF292" s="42">
        <f>(11113/(14.297+(0.964*AO292)-(LN(S292))))-273</f>
        <v>1499.1983995588087</v>
      </c>
      <c r="BG292" s="42">
        <f>(5790/(0.96-(1.28*J292)+(12.39*AS292)+(0.83*AT292)+(2.06*J292*AS292)-LOG(S292)))-273</f>
        <v>1460.0263874812115</v>
      </c>
      <c r="BI292" s="42">
        <f t="shared" si="42"/>
        <v>35.705539241795805</v>
      </c>
      <c r="BJ292" s="42">
        <f t="shared" si="42"/>
        <v>36.889072956226755</v>
      </c>
      <c r="BK292" s="42">
        <f t="shared" si="42"/>
        <v>-108.60009843338571</v>
      </c>
      <c r="BL292" s="42">
        <f t="shared" si="42"/>
        <v>-106.16099558286896</v>
      </c>
      <c r="BM292" s="42">
        <f t="shared" si="42"/>
        <v>-95.040297632090869</v>
      </c>
      <c r="BN292" s="42">
        <f t="shared" si="42"/>
        <v>-123.12048452813815</v>
      </c>
      <c r="BO292" s="42">
        <f t="shared" si="42"/>
        <v>-38.342410267647665</v>
      </c>
      <c r="BP292" s="42">
        <f t="shared" si="42"/>
        <v>-78.300502087652831</v>
      </c>
      <c r="BQ292" s="42">
        <f t="shared" si="42"/>
        <v>-101.02704782000842</v>
      </c>
      <c r="BR292" s="42">
        <f t="shared" si="42"/>
        <v>-99.19839955880866</v>
      </c>
      <c r="BS292" s="42">
        <f t="shared" si="42"/>
        <v>-60.026387481211486</v>
      </c>
      <c r="BU292" s="42">
        <f t="shared" si="43"/>
        <v>96.915460437438242</v>
      </c>
      <c r="CC292" s="119"/>
      <c r="CD292" s="118">
        <f t="shared" si="44"/>
        <v>1.8286482611997599</v>
      </c>
    </row>
    <row r="293" spans="1:82" s="1" customFormat="1">
      <c r="A293" s="38" t="s">
        <v>450</v>
      </c>
      <c r="B293" s="38" t="s">
        <v>461</v>
      </c>
      <c r="C293" s="38" t="s">
        <v>452</v>
      </c>
      <c r="D293" s="38">
        <v>6</v>
      </c>
      <c r="E293" s="38">
        <v>1200</v>
      </c>
      <c r="F293" s="38">
        <v>15</v>
      </c>
      <c r="G293" s="38">
        <f t="shared" si="46"/>
        <v>1473</v>
      </c>
      <c r="H293" s="75">
        <f t="shared" si="47"/>
        <v>6.7888662593346908E-4</v>
      </c>
      <c r="I293" s="75">
        <f t="shared" si="48"/>
        <v>1.5625000000000003E-4</v>
      </c>
      <c r="J293" s="76">
        <v>1</v>
      </c>
      <c r="K293" s="13">
        <v>0.1</v>
      </c>
      <c r="L293" s="40">
        <v>0.52839251927233</v>
      </c>
      <c r="M293" s="77"/>
      <c r="N293" s="40">
        <v>1.4644702306052242E-2</v>
      </c>
      <c r="O293" s="13"/>
      <c r="P293" s="13">
        <v>-5.73</v>
      </c>
      <c r="Q293" s="13">
        <v>2.68</v>
      </c>
      <c r="R293" s="13">
        <v>0</v>
      </c>
      <c r="S293" s="78">
        <v>925</v>
      </c>
      <c r="T293" s="78">
        <v>46.25</v>
      </c>
      <c r="U293" s="13">
        <f t="shared" si="49"/>
        <v>2.9661417327390325</v>
      </c>
      <c r="V293" s="40">
        <f t="shared" si="50"/>
        <v>2.1700000000000001E-2</v>
      </c>
      <c r="X293" s="91">
        <v>76.37</v>
      </c>
      <c r="Y293" s="91">
        <v>0.11</v>
      </c>
      <c r="Z293" s="91">
        <v>13.35</v>
      </c>
      <c r="AA293" s="91">
        <v>7.0000000000000007E-2</v>
      </c>
      <c r="AB293" s="91">
        <v>0.06</v>
      </c>
      <c r="AC293" s="13">
        <v>0.7</v>
      </c>
      <c r="AD293" s="91"/>
      <c r="AE293" s="91">
        <v>0.51</v>
      </c>
      <c r="AF293" s="91">
        <v>4.3099999999999996</v>
      </c>
      <c r="AG293" s="91">
        <v>4.67</v>
      </c>
      <c r="AH293" s="91"/>
      <c r="AI293" s="13">
        <v>0.41</v>
      </c>
      <c r="AJ293" s="13">
        <f t="shared" si="51"/>
        <v>100.56</v>
      </c>
      <c r="AL293" s="13">
        <v>0.95466515843399313</v>
      </c>
      <c r="AM293" s="40">
        <v>2.562990805834876E-2</v>
      </c>
      <c r="AN293" s="13">
        <v>1.37</v>
      </c>
      <c r="AO293" s="14">
        <v>1.3820667855399007</v>
      </c>
      <c r="AP293" s="14"/>
      <c r="AQ293" s="13">
        <v>11.599721341025917</v>
      </c>
      <c r="AR293" s="40">
        <v>5.039657208684295E-3</v>
      </c>
      <c r="AS293" s="40">
        <v>0.52839251927233</v>
      </c>
      <c r="AT293" s="40">
        <v>1.4644702306052242E-2</v>
      </c>
      <c r="AW293" s="42">
        <f>(12900/((LN(497700/S293))+(0.85*(AN293-1))+3.8))-273</f>
        <v>967.09140205244444</v>
      </c>
      <c r="AX293" s="42">
        <f>(12900/((LN(497700/S293))+(0.85*(AO293-1))+3.8))-273</f>
        <v>965.86988312318203</v>
      </c>
      <c r="AY293" s="42">
        <f>(10108/((LN(497700/S293))+(1.16*(AN293-1))+1.48))-273</f>
        <v>960.11015027205121</v>
      </c>
      <c r="AZ293" s="42">
        <f>(10108/((LN(497700/S293))+(1.16*(AO293-1))+1.48))-273</f>
        <v>958.00808050267096</v>
      </c>
      <c r="BA293" s="42">
        <f>((LN(S293))-4.29+(1.35*(LN(AQ293))))/0.0056</f>
        <v>1044.3961052563036</v>
      </c>
      <c r="BB293" s="42">
        <f>(4338.8/((4.322*AR293)+6.456-LOG(S293)))-273</f>
        <v>962.54818062867321</v>
      </c>
      <c r="BC293" s="42">
        <f>((LN(S293))-3.313+(1.35*(LN(AQ293))))/0.0065</f>
        <v>1050.0951060669693</v>
      </c>
      <c r="BD293" s="42">
        <f>(12288/(18.99-(1.069*(LN(AQ293)))-(LN(S293))))-273</f>
        <v>1015.0358014099875</v>
      </c>
      <c r="BE293" s="42">
        <f>(11113/(14.297+(0.964*AN293)-(LN(S293))))-273</f>
        <v>991.58168301944534</v>
      </c>
      <c r="BF293" s="42">
        <f>(11113/(14.297+(0.964*AO293)-(LN(S293))))-273</f>
        <v>989.90998972945658</v>
      </c>
      <c r="BG293" s="42">
        <f>(5790/(0.96-(1.28*J293)+(12.39*AS293)+(0.83*AT293)+(2.06*J293*AS293)-LOG(S293)))-273</f>
        <v>1054.5902943034976</v>
      </c>
      <c r="BI293" s="42">
        <f t="shared" si="42"/>
        <v>232.90859794755556</v>
      </c>
      <c r="BJ293" s="42">
        <f t="shared" si="42"/>
        <v>234.13011687681797</v>
      </c>
      <c r="BK293" s="42">
        <f t="shared" si="42"/>
        <v>239.88984972794879</v>
      </c>
      <c r="BL293" s="42">
        <f t="shared" si="42"/>
        <v>241.99191949732904</v>
      </c>
      <c r="BM293" s="42">
        <f t="shared" si="42"/>
        <v>155.6038947436964</v>
      </c>
      <c r="BN293" s="42">
        <f t="shared" si="42"/>
        <v>237.45181937132679</v>
      </c>
      <c r="BO293" s="42">
        <f t="shared" ref="BL293:BS324" si="52">$E293-BC293</f>
        <v>149.90489393303073</v>
      </c>
      <c r="BP293" s="42">
        <f t="shared" si="52"/>
        <v>184.96419859001253</v>
      </c>
      <c r="BQ293" s="42">
        <f t="shared" si="52"/>
        <v>208.41831698055466</v>
      </c>
      <c r="BR293" s="42">
        <f t="shared" si="52"/>
        <v>210.09001027054342</v>
      </c>
      <c r="BS293" s="42">
        <f t="shared" si="52"/>
        <v>145.40970569650244</v>
      </c>
      <c r="BU293" s="42">
        <f t="shared" si="43"/>
        <v>88.720411180315523</v>
      </c>
      <c r="CC293" s="119"/>
      <c r="CD293" s="118">
        <f t="shared" si="44"/>
        <v>1.6716932899887524</v>
      </c>
    </row>
    <row r="294" spans="1:82" s="1" customFormat="1">
      <c r="A294" s="38" t="s">
        <v>450</v>
      </c>
      <c r="B294" s="38" t="s">
        <v>462</v>
      </c>
      <c r="C294" s="38" t="s">
        <v>452</v>
      </c>
      <c r="D294" s="38">
        <v>20</v>
      </c>
      <c r="E294" s="38">
        <v>1200</v>
      </c>
      <c r="F294" s="38">
        <v>15</v>
      </c>
      <c r="G294" s="38">
        <f t="shared" si="46"/>
        <v>1473</v>
      </c>
      <c r="H294" s="75">
        <f t="shared" si="47"/>
        <v>6.7888662593346908E-4</v>
      </c>
      <c r="I294" s="75">
        <f t="shared" si="48"/>
        <v>1.5625000000000003E-4</v>
      </c>
      <c r="J294" s="76">
        <v>1</v>
      </c>
      <c r="K294" s="13">
        <v>0.1</v>
      </c>
      <c r="L294" s="40">
        <v>0.52830625765744343</v>
      </c>
      <c r="M294" s="77"/>
      <c r="N294" s="40">
        <v>1.9903013988257761E-2</v>
      </c>
      <c r="O294" s="13"/>
      <c r="P294" s="13">
        <v>-5.73</v>
      </c>
      <c r="Q294" s="13">
        <v>2.68</v>
      </c>
      <c r="R294" s="13">
        <v>0</v>
      </c>
      <c r="S294" s="78">
        <v>1500</v>
      </c>
      <c r="T294" s="78">
        <v>135</v>
      </c>
      <c r="U294" s="13">
        <f t="shared" si="49"/>
        <v>3.1760912590556813</v>
      </c>
      <c r="V294" s="40">
        <f t="shared" si="50"/>
        <v>3.9059999999999997E-2</v>
      </c>
      <c r="X294" s="91">
        <v>76.37</v>
      </c>
      <c r="Y294" s="91">
        <v>0.11</v>
      </c>
      <c r="Z294" s="91">
        <v>13.35</v>
      </c>
      <c r="AA294" s="91">
        <v>7.0000000000000007E-2</v>
      </c>
      <c r="AB294" s="91">
        <v>0.06</v>
      </c>
      <c r="AC294" s="13">
        <v>0.66</v>
      </c>
      <c r="AD294" s="91"/>
      <c r="AE294" s="91">
        <v>0.51</v>
      </c>
      <c r="AF294" s="91">
        <v>4.3099999999999996</v>
      </c>
      <c r="AG294" s="91">
        <v>4.67</v>
      </c>
      <c r="AH294" s="91"/>
      <c r="AI294" s="13">
        <v>0.56000000000000005</v>
      </c>
      <c r="AJ294" s="13">
        <f t="shared" si="51"/>
        <v>100.67</v>
      </c>
      <c r="AL294" s="13">
        <v>0.95466515843399313</v>
      </c>
      <c r="AM294" s="40">
        <v>2.562990805834876E-2</v>
      </c>
      <c r="AN294" s="13">
        <v>1.37</v>
      </c>
      <c r="AO294" s="14">
        <v>1.3816378588750737</v>
      </c>
      <c r="AP294" s="14"/>
      <c r="AQ294" s="13">
        <v>11.599721341025917</v>
      </c>
      <c r="AR294" s="40">
        <v>5.0396572086842811E-3</v>
      </c>
      <c r="AS294" s="40">
        <v>0.52830625765744343</v>
      </c>
      <c r="AT294" s="40">
        <v>1.9903013988257761E-2</v>
      </c>
      <c r="AW294" s="42">
        <f>(12900/((LN(497700/S294))+(0.85*(AN294-1))+3.8))-273</f>
        <v>1027.5300828464419</v>
      </c>
      <c r="AX294" s="42">
        <f>(12900/((LN(497700/S294))+(0.85*(AO294-1))+3.8))-273</f>
        <v>1026.2343657063814</v>
      </c>
      <c r="AY294" s="42">
        <f>(10108/((LN(497700/S294))+(1.16*(AN294-1))+1.48))-273</f>
        <v>1037.3902890315292</v>
      </c>
      <c r="AZ294" s="42">
        <f>(10108/((LN(497700/S294))+(1.16*(AO294-1))+1.48))-273</f>
        <v>1035.100962330501</v>
      </c>
      <c r="BA294" s="42">
        <f>((LN(S294))-4.29+(1.35*(LN(AQ294))))/0.0056</f>
        <v>1130.7222926809245</v>
      </c>
      <c r="BB294" s="42">
        <f>(4338.8/((4.322*AR294)+6.456-LOG(S294)))-273</f>
        <v>1041.1148371930919</v>
      </c>
      <c r="BC294" s="42">
        <f>((LN(S294))-3.313+(1.35*(LN(AQ294))))/0.0065</f>
        <v>1124.468436771258</v>
      </c>
      <c r="BD294" s="42">
        <f>(12288/(18.99-(1.069*(LN(AQ294)))-(LN(S294))))-273</f>
        <v>1083.7884540420355</v>
      </c>
      <c r="BE294" s="42">
        <f>(11113/(14.297+(0.964*AN294)-(LN(S294))))-273</f>
        <v>1065.1966458990642</v>
      </c>
      <c r="BF294" s="42">
        <f>(11113/(14.297+(0.964*AO294)-(LN(S294))))-273</f>
        <v>1063.3912503534773</v>
      </c>
      <c r="BG294" s="42">
        <f>(5790/(0.96-(1.28*J294)+(12.39*AS294)+(0.83*AT294)+(2.06*J294*AS294)-LOG(S294)))-273</f>
        <v>1120.6850584703702</v>
      </c>
      <c r="BI294" s="42">
        <f t="shared" ref="BI294:BS328" si="53">$E294-AW294</f>
        <v>172.46991715355807</v>
      </c>
      <c r="BJ294" s="42">
        <f t="shared" si="53"/>
        <v>173.76563429361863</v>
      </c>
      <c r="BK294" s="42">
        <f t="shared" si="53"/>
        <v>162.60971096847084</v>
      </c>
      <c r="BL294" s="42">
        <f t="shared" si="52"/>
        <v>164.89903766949897</v>
      </c>
      <c r="BM294" s="42">
        <f t="shared" si="52"/>
        <v>69.277707319075489</v>
      </c>
      <c r="BN294" s="42">
        <f t="shared" si="52"/>
        <v>158.88516280690806</v>
      </c>
      <c r="BO294" s="42">
        <f t="shared" si="52"/>
        <v>75.531563228742016</v>
      </c>
      <c r="BP294" s="42">
        <f t="shared" si="52"/>
        <v>116.21154595796452</v>
      </c>
      <c r="BQ294" s="42">
        <f t="shared" si="52"/>
        <v>134.80335410093585</v>
      </c>
      <c r="BR294" s="42">
        <f t="shared" si="52"/>
        <v>136.60874964652271</v>
      </c>
      <c r="BS294" s="42">
        <f t="shared" si="52"/>
        <v>79.314941529629778</v>
      </c>
      <c r="BU294" s="42">
        <f t="shared" si="43"/>
        <v>94.450692763988854</v>
      </c>
      <c r="CC294" s="119"/>
      <c r="CD294" s="118">
        <f t="shared" si="44"/>
        <v>1.8053955455868618</v>
      </c>
    </row>
    <row r="295" spans="1:82" s="1" customFormat="1">
      <c r="A295" s="38" t="s">
        <v>450</v>
      </c>
      <c r="B295" s="38" t="s">
        <v>463</v>
      </c>
      <c r="C295" s="38" t="s">
        <v>452</v>
      </c>
      <c r="D295" s="38">
        <v>8</v>
      </c>
      <c r="E295" s="38">
        <v>1200</v>
      </c>
      <c r="F295" s="38">
        <v>15</v>
      </c>
      <c r="G295" s="38">
        <f t="shared" si="46"/>
        <v>1473</v>
      </c>
      <c r="H295" s="75">
        <f t="shared" si="47"/>
        <v>6.7888662593346908E-4</v>
      </c>
      <c r="I295" s="75">
        <f t="shared" si="48"/>
        <v>1.5625000000000003E-4</v>
      </c>
      <c r="J295" s="76">
        <v>1</v>
      </c>
      <c r="K295" s="13">
        <v>0.1</v>
      </c>
      <c r="L295" s="40">
        <v>0.52817680605103068</v>
      </c>
      <c r="M295" s="77"/>
      <c r="N295" s="40">
        <v>6.0665141547090018E-2</v>
      </c>
      <c r="O295" s="13"/>
      <c r="P295" s="13">
        <v>-11.78</v>
      </c>
      <c r="Q295" s="13">
        <v>-3.36</v>
      </c>
      <c r="R295" s="13">
        <v>0</v>
      </c>
      <c r="S295" s="78">
        <v>2742</v>
      </c>
      <c r="T295" s="78">
        <v>191.94</v>
      </c>
      <c r="U295" s="13">
        <f t="shared" si="49"/>
        <v>3.4380674504534938</v>
      </c>
      <c r="V295" s="40">
        <f t="shared" si="50"/>
        <v>3.0379999999999997E-2</v>
      </c>
      <c r="X295" s="91">
        <v>76.37</v>
      </c>
      <c r="Y295" s="91">
        <v>0.11</v>
      </c>
      <c r="Z295" s="91">
        <v>13.35</v>
      </c>
      <c r="AA295" s="91">
        <v>7.0000000000000007E-2</v>
      </c>
      <c r="AB295" s="91">
        <v>0.06</v>
      </c>
      <c r="AC295" s="13">
        <v>0.6</v>
      </c>
      <c r="AD295" s="91"/>
      <c r="AE295" s="91">
        <v>0.51</v>
      </c>
      <c r="AF295" s="91">
        <v>4.3099999999999996</v>
      </c>
      <c r="AG295" s="91">
        <v>4.67</v>
      </c>
      <c r="AH295" s="91"/>
      <c r="AI295" s="13">
        <v>1.78</v>
      </c>
      <c r="AJ295" s="13">
        <f t="shared" si="51"/>
        <v>101.83</v>
      </c>
      <c r="AL295" s="13">
        <v>0.95466515843399324</v>
      </c>
      <c r="AM295" s="40">
        <v>2.562990805834876E-2</v>
      </c>
      <c r="AN295" s="13">
        <v>1.37</v>
      </c>
      <c r="AO295" s="14">
        <v>1.3809944688778333</v>
      </c>
      <c r="AP295" s="14"/>
      <c r="AQ295" s="13">
        <v>11.599721341025919</v>
      </c>
      <c r="AR295" s="40">
        <v>5.0396572086842811E-3</v>
      </c>
      <c r="AS295" s="40">
        <v>0.52817680605103068</v>
      </c>
      <c r="AT295" s="40">
        <v>6.0665141547090018E-2</v>
      </c>
      <c r="AW295" s="42">
        <f>(12900/((LN(497700/S295))+(0.85*(AN295-1))+3.8))-273</f>
        <v>1111.7427257460397</v>
      </c>
      <c r="AX295" s="42">
        <f>(12900/((LN(497700/S295))+(0.85*(AO295-1))+3.8))-273</f>
        <v>1110.3549918263748</v>
      </c>
      <c r="AY295" s="42">
        <f>(10108/((LN(497700/S295))+(1.16*(AN295-1))+1.48))-273</f>
        <v>1148.5576850942873</v>
      </c>
      <c r="AZ295" s="42">
        <f>(10108/((LN(497700/S295))+(1.16*(AO295-1))+1.48))-273</f>
        <v>1146.0125096656286</v>
      </c>
      <c r="BA295" s="42">
        <f>((LN(S295))-4.29+(1.35*(LN(AQ295))))/0.0056</f>
        <v>1238.4405914366314</v>
      </c>
      <c r="BB295" s="42">
        <f>(4338.8/((4.322*AR295)+6.456-LOG(S295)))-273</f>
        <v>1154.3711520951697</v>
      </c>
      <c r="BC295" s="42">
        <f>((LN(S295))-3.313+(1.35*(LN(AQ295))))/0.0065</f>
        <v>1217.2718941607902</v>
      </c>
      <c r="BD295" s="42">
        <f>(12288/(18.99-(1.069*(LN(AQ295)))-(LN(S295))))-273</f>
        <v>1180.6062593460201</v>
      </c>
      <c r="BE295" s="42">
        <f>(11113/(14.297+(0.964*AN295)-(LN(S295))))-273</f>
        <v>1170.0149076251432</v>
      </c>
      <c r="BF295" s="42">
        <f>(11113/(14.297+(0.964*AO295)-(LN(S295))))-273</f>
        <v>1168.0317175905736</v>
      </c>
      <c r="BG295" s="42">
        <f>(5790/(0.96-(1.28*J295)+(12.39*AS295)+(0.83*AT295)+(2.06*J295*AS295)-LOG(S295)))-273</f>
        <v>1202.369935610644</v>
      </c>
      <c r="BI295" s="42">
        <f t="shared" si="53"/>
        <v>88.257274253960304</v>
      </c>
      <c r="BJ295" s="42">
        <f t="shared" si="53"/>
        <v>89.645008173625229</v>
      </c>
      <c r="BK295" s="42">
        <f t="shared" si="53"/>
        <v>51.442314905712692</v>
      </c>
      <c r="BL295" s="42">
        <f t="shared" si="52"/>
        <v>53.987490334371387</v>
      </c>
      <c r="BM295" s="42">
        <f t="shared" si="52"/>
        <v>-38.440591436631394</v>
      </c>
      <c r="BN295" s="42">
        <f t="shared" si="52"/>
        <v>45.628847904830309</v>
      </c>
      <c r="BO295" s="42">
        <f t="shared" si="52"/>
        <v>-17.271894160790225</v>
      </c>
      <c r="BP295" s="42">
        <f t="shared" si="52"/>
        <v>19.393740653979876</v>
      </c>
      <c r="BQ295" s="42">
        <f t="shared" si="52"/>
        <v>29.985092374856777</v>
      </c>
      <c r="BR295" s="42">
        <f t="shared" si="52"/>
        <v>31.968282409426365</v>
      </c>
      <c r="BS295" s="42">
        <f t="shared" si="52"/>
        <v>-2.3699356106440064</v>
      </c>
      <c r="BU295" s="42">
        <f t="shared" si="43"/>
        <v>92.014943784269235</v>
      </c>
      <c r="CC295" s="119"/>
      <c r="CD295" s="118">
        <f t="shared" si="44"/>
        <v>1.9831900345695885</v>
      </c>
    </row>
    <row r="296" spans="1:82" s="1" customFormat="1">
      <c r="A296" s="38" t="s">
        <v>450</v>
      </c>
      <c r="B296" s="38" t="s">
        <v>464</v>
      </c>
      <c r="C296" s="38" t="s">
        <v>452</v>
      </c>
      <c r="D296" s="38">
        <v>6</v>
      </c>
      <c r="E296" s="38">
        <v>1200</v>
      </c>
      <c r="F296" s="38">
        <v>15</v>
      </c>
      <c r="G296" s="38">
        <f t="shared" si="46"/>
        <v>1473</v>
      </c>
      <c r="H296" s="75">
        <f t="shared" si="47"/>
        <v>6.7888662593346908E-4</v>
      </c>
      <c r="I296" s="75">
        <f t="shared" si="48"/>
        <v>1.5625000000000003E-4</v>
      </c>
      <c r="J296" s="76">
        <v>1</v>
      </c>
      <c r="K296" s="13">
        <v>0.1</v>
      </c>
      <c r="L296" s="40">
        <v>0.52850030193330988</v>
      </c>
      <c r="M296" s="77"/>
      <c r="N296" s="40">
        <v>6.5359455616983406E-2</v>
      </c>
      <c r="O296" s="13"/>
      <c r="P296" s="13">
        <v>-5.73</v>
      </c>
      <c r="Q296" s="13">
        <v>2.68</v>
      </c>
      <c r="R296" s="13">
        <v>0</v>
      </c>
      <c r="S296" s="78">
        <v>2550</v>
      </c>
      <c r="T296" s="78">
        <v>89.25</v>
      </c>
      <c r="U296" s="13">
        <f t="shared" si="49"/>
        <v>3.406540180433955</v>
      </c>
      <c r="V296" s="40">
        <f t="shared" si="50"/>
        <v>1.5190000000000002E-2</v>
      </c>
      <c r="X296" s="91">
        <v>76.37</v>
      </c>
      <c r="Y296" s="91">
        <v>0.11</v>
      </c>
      <c r="Z296" s="91">
        <v>13.35</v>
      </c>
      <c r="AA296" s="91">
        <v>7.0000000000000007E-2</v>
      </c>
      <c r="AB296" s="91">
        <v>0.06</v>
      </c>
      <c r="AC296" s="13">
        <v>0.75</v>
      </c>
      <c r="AD296" s="91"/>
      <c r="AE296" s="91">
        <v>0.51</v>
      </c>
      <c r="AF296" s="91">
        <v>4.3099999999999996</v>
      </c>
      <c r="AG296" s="91">
        <v>4.67</v>
      </c>
      <c r="AH296" s="91"/>
      <c r="AI296" s="13">
        <v>1.93</v>
      </c>
      <c r="AJ296" s="13">
        <f t="shared" si="51"/>
        <v>102.13000000000001</v>
      </c>
      <c r="AL296" s="13">
        <v>0.95466515843399324</v>
      </c>
      <c r="AM296" s="40">
        <v>2.5629908058350578E-2</v>
      </c>
      <c r="AN296" s="13">
        <v>1.37</v>
      </c>
      <c r="AO296" s="14">
        <v>1.3826029438709342</v>
      </c>
      <c r="AP296" s="14"/>
      <c r="AQ296" s="13">
        <v>11.599721341025919</v>
      </c>
      <c r="AR296" s="40">
        <v>5.039657208684295E-3</v>
      </c>
      <c r="AS296" s="40">
        <v>0.52850030193330988</v>
      </c>
      <c r="AT296" s="40">
        <v>6.5359455616983406E-2</v>
      </c>
      <c r="AW296" s="42">
        <f>(12900/((LN(497700/S296))+(0.85*(AN296-1))+3.8))-273</f>
        <v>1101.0354405197854</v>
      </c>
      <c r="AX296" s="42">
        <f>(12900/((LN(497700/S296))+(0.85*(AO296-1))+3.8))-273</f>
        <v>1099.4694042224887</v>
      </c>
      <c r="AY296" s="42">
        <f>(10108/((LN(497700/S296))+(1.16*(AN296-1))+1.48))-273</f>
        <v>1134.1910725108658</v>
      </c>
      <c r="AZ296" s="42">
        <f>(10108/((LN(497700/S296))+(1.16*(AO296-1))+1.48))-273</f>
        <v>1131.3329035356219</v>
      </c>
      <c r="BA296" s="42">
        <f>((LN(S296))-4.29+(1.35*(LN(AQ296))))/0.0056</f>
        <v>1225.477337513455</v>
      </c>
      <c r="BB296" s="42">
        <f>(4338.8/((4.322*AR296)+6.456-LOG(S296)))-273</f>
        <v>1139.7187322636896</v>
      </c>
      <c r="BC296" s="42">
        <f>((LN(S296))-3.313+(1.35*(LN(AQ296))))/0.0065</f>
        <v>1206.1035523192845</v>
      </c>
      <c r="BD296" s="42">
        <f>(12288/(18.99-(1.069*(LN(AQ296)))-(LN(S296))))-273</f>
        <v>1168.2296742490762</v>
      </c>
      <c r="BE296" s="42">
        <f>(11113/(14.297+(0.964*AN296)-(LN(S296))))-273</f>
        <v>1156.5396288811294</v>
      </c>
      <c r="BF296" s="42">
        <f>(11113/(14.297+(0.964*AO296)-(LN(S296))))-273</f>
        <v>1154.308976389226</v>
      </c>
      <c r="BG296" s="42">
        <f>(5790/(0.96-(1.28*J296)+(12.39*AS296)+(0.83*AT296)+(2.06*J296*AS296)-LOG(S296)))-273</f>
        <v>1187.4477710744684</v>
      </c>
      <c r="BI296" s="42">
        <f t="shared" si="53"/>
        <v>98.964559480214575</v>
      </c>
      <c r="BJ296" s="42">
        <f t="shared" si="53"/>
        <v>100.53059577751128</v>
      </c>
      <c r="BK296" s="42">
        <f t="shared" si="53"/>
        <v>65.808927489134248</v>
      </c>
      <c r="BL296" s="42">
        <f t="shared" si="52"/>
        <v>68.667096464378119</v>
      </c>
      <c r="BM296" s="42">
        <f t="shared" si="52"/>
        <v>-25.477337513455041</v>
      </c>
      <c r="BN296" s="42">
        <f t="shared" si="52"/>
        <v>60.281267736310383</v>
      </c>
      <c r="BO296" s="42">
        <f t="shared" si="52"/>
        <v>-6.1035523192845176</v>
      </c>
      <c r="BP296" s="42">
        <f t="shared" si="52"/>
        <v>31.770325750923803</v>
      </c>
      <c r="BQ296" s="42">
        <f t="shared" si="52"/>
        <v>43.460371118870626</v>
      </c>
      <c r="BR296" s="42">
        <f t="shared" si="52"/>
        <v>45.691023610773982</v>
      </c>
      <c r="BS296" s="42">
        <f t="shared" si="52"/>
        <v>12.552228925531608</v>
      </c>
      <c r="BU296" s="42">
        <f t="shared" si="43"/>
        <v>87.978366851979672</v>
      </c>
      <c r="CC296" s="119"/>
      <c r="CD296" s="118">
        <f t="shared" si="44"/>
        <v>2.2306524919033563</v>
      </c>
    </row>
    <row r="297" spans="1:82" s="1" customFormat="1">
      <c r="A297" s="38" t="s">
        <v>450</v>
      </c>
      <c r="B297" s="38" t="s">
        <v>465</v>
      </c>
      <c r="C297" s="38" t="s">
        <v>452</v>
      </c>
      <c r="D297" s="38">
        <v>5</v>
      </c>
      <c r="E297" s="38">
        <v>1300</v>
      </c>
      <c r="F297" s="38">
        <v>15</v>
      </c>
      <c r="G297" s="38">
        <f t="shared" si="46"/>
        <v>1573</v>
      </c>
      <c r="H297" s="75">
        <f t="shared" si="47"/>
        <v>6.3572790845518119E-4</v>
      </c>
      <c r="I297" s="75">
        <f t="shared" si="48"/>
        <v>1.3313609467455623E-4</v>
      </c>
      <c r="J297" s="76">
        <v>1</v>
      </c>
      <c r="K297" s="13">
        <v>0.1</v>
      </c>
      <c r="L297" s="40">
        <v>0.52783125414075471</v>
      </c>
      <c r="M297" s="77"/>
      <c r="N297" s="40">
        <v>2.2379091607413575E-2</v>
      </c>
      <c r="O297" s="13"/>
      <c r="P297" s="13">
        <v>-4.6900000000000004</v>
      </c>
      <c r="Q297" s="13">
        <v>2.61</v>
      </c>
      <c r="R297" s="13">
        <v>0</v>
      </c>
      <c r="S297" s="78">
        <v>5100</v>
      </c>
      <c r="T297" s="78">
        <v>230.01</v>
      </c>
      <c r="U297" s="13">
        <f t="shared" si="49"/>
        <v>3.7075701760979363</v>
      </c>
      <c r="V297" s="40">
        <f t="shared" si="50"/>
        <v>1.9573400000000001E-2</v>
      </c>
      <c r="X297" s="91">
        <v>76.37</v>
      </c>
      <c r="Y297" s="91">
        <v>0.11</v>
      </c>
      <c r="Z297" s="91">
        <v>13.35</v>
      </c>
      <c r="AA297" s="91">
        <v>7.0000000000000007E-2</v>
      </c>
      <c r="AB297" s="91">
        <v>0.06</v>
      </c>
      <c r="AC297" s="13">
        <v>0.44</v>
      </c>
      <c r="AD297" s="91"/>
      <c r="AE297" s="91">
        <v>0.51</v>
      </c>
      <c r="AF297" s="91">
        <v>4.3099999999999996</v>
      </c>
      <c r="AG297" s="91">
        <v>4.67</v>
      </c>
      <c r="AH297" s="91"/>
      <c r="AI297" s="13">
        <v>0.63</v>
      </c>
      <c r="AJ297" s="13">
        <f t="shared" si="51"/>
        <v>100.52</v>
      </c>
      <c r="AL297" s="13">
        <v>0.95466515843399302</v>
      </c>
      <c r="AM297" s="40">
        <v>2.5629908058350127E-2</v>
      </c>
      <c r="AN297" s="13">
        <v>1.37</v>
      </c>
      <c r="AO297" s="14">
        <v>1.3792787622185261</v>
      </c>
      <c r="AP297" s="14"/>
      <c r="AQ297" s="13">
        <v>11.599721341025917</v>
      </c>
      <c r="AR297" s="40">
        <v>5.0396572086842811E-3</v>
      </c>
      <c r="AS297" s="40">
        <v>0.52783125414075471</v>
      </c>
      <c r="AT297" s="40">
        <v>2.2379091607413575E-2</v>
      </c>
      <c r="AW297" s="42">
        <f>(12900/((LN(497700/S297))+(0.85*(AN297-1))+3.8))-273</f>
        <v>1210.5674299119053</v>
      </c>
      <c r="AX297" s="42">
        <f>(12900/((LN(497700/S297))+(0.85*(AO297-1))+3.8))-273</f>
        <v>1209.2229940221634</v>
      </c>
      <c r="AY297" s="42">
        <f>(10108/((LN(497700/S297))+(1.16*(AN297-1))+1.48))-273</f>
        <v>1284.4833675931973</v>
      </c>
      <c r="AZ297" s="42">
        <f>(10108/((LN(497700/S297))+(1.16*(AO297-1))+1.48))-273</f>
        <v>1281.9046132583924</v>
      </c>
      <c r="BA297" s="42">
        <f>((LN(S297))-4.29+(1.35*(LN(AQ297))))/0.0056</f>
        <v>1349.2536197563024</v>
      </c>
      <c r="BB297" s="42">
        <f>(4338.8/((4.322*AR297)+6.456-LOG(S297)))-273</f>
        <v>1293.2343596698099</v>
      </c>
      <c r="BC297" s="42">
        <f>((LN(S297))-3.313+(1.35*(LN(AQ297))))/0.0065</f>
        <v>1312.7415800977374</v>
      </c>
      <c r="BD297" s="42">
        <f>(12288/(18.99-(1.069*(LN(AQ297)))-(LN(S297))))-273</f>
        <v>1295.766550127626</v>
      </c>
      <c r="BE297" s="42">
        <f>(11113/(14.297+(0.964*AN297)-(LN(S297))))-273</f>
        <v>1296.4811003389739</v>
      </c>
      <c r="BF297" s="42">
        <f>(11113/(14.297+(0.964*AO297)-(LN(S297))))-273</f>
        <v>1294.5009431531964</v>
      </c>
      <c r="BG297" s="42">
        <f>(5790/(0.96-(1.28*J297)+(12.39*AS297)+(0.83*AT297)+(2.06*J297*AS297)-LOG(S297)))-273</f>
        <v>1327.2582115756932</v>
      </c>
      <c r="BI297" s="42">
        <f t="shared" si="53"/>
        <v>89.432570088094735</v>
      </c>
      <c r="BJ297" s="42">
        <f t="shared" si="53"/>
        <v>90.777005977836552</v>
      </c>
      <c r="BK297" s="42">
        <f t="shared" si="53"/>
        <v>15.516632406802728</v>
      </c>
      <c r="BL297" s="42">
        <f t="shared" si="52"/>
        <v>18.095386741607626</v>
      </c>
      <c r="BM297" s="42">
        <f t="shared" si="52"/>
        <v>-49.253619756302442</v>
      </c>
      <c r="BN297" s="42">
        <f t="shared" si="52"/>
        <v>6.7656403301900809</v>
      </c>
      <c r="BO297" s="42">
        <f t="shared" si="52"/>
        <v>-12.741580097737369</v>
      </c>
      <c r="BP297" s="42">
        <f t="shared" si="52"/>
        <v>4.2334498723739671</v>
      </c>
      <c r="BQ297" s="42">
        <f t="shared" si="52"/>
        <v>3.5188996610261256</v>
      </c>
      <c r="BR297" s="42">
        <f t="shared" si="52"/>
        <v>5.499056846803569</v>
      </c>
      <c r="BS297" s="42">
        <f t="shared" si="52"/>
        <v>-27.258211575693167</v>
      </c>
      <c r="BU297" s="42">
        <f t="shared" si="43"/>
        <v>118.03521755352972</v>
      </c>
      <c r="CC297" s="119"/>
      <c r="CD297" s="118">
        <f t="shared" si="44"/>
        <v>1.9801571857774434</v>
      </c>
    </row>
    <row r="298" spans="1:82" s="1" customFormat="1">
      <c r="A298" s="38" t="s">
        <v>450</v>
      </c>
      <c r="B298" s="38" t="s">
        <v>466</v>
      </c>
      <c r="C298" s="38" t="s">
        <v>452</v>
      </c>
      <c r="D298" s="38">
        <v>3.4</v>
      </c>
      <c r="E298" s="38">
        <v>1400</v>
      </c>
      <c r="F298" s="38">
        <v>15</v>
      </c>
      <c r="G298" s="38">
        <f t="shared" si="46"/>
        <v>1673</v>
      </c>
      <c r="H298" s="75">
        <f t="shared" si="47"/>
        <v>5.977286312014345E-4</v>
      </c>
      <c r="I298" s="75">
        <f t="shared" si="48"/>
        <v>1.1479591836734695E-4</v>
      </c>
      <c r="J298" s="76">
        <v>1</v>
      </c>
      <c r="K298" s="13">
        <v>0.1</v>
      </c>
      <c r="L298" s="40">
        <v>0.52750683922407016</v>
      </c>
      <c r="M298" s="77"/>
      <c r="N298" s="40">
        <v>4.9457585275913096E-2</v>
      </c>
      <c r="O298" s="13"/>
      <c r="P298" s="13">
        <v>-3.77</v>
      </c>
      <c r="Q298" s="13">
        <v>2.54</v>
      </c>
      <c r="R298" s="13">
        <v>0</v>
      </c>
      <c r="S298" s="78">
        <v>8330</v>
      </c>
      <c r="T298" s="78">
        <v>499.8</v>
      </c>
      <c r="U298" s="13">
        <f t="shared" si="49"/>
        <v>3.9206450014067875</v>
      </c>
      <c r="V298" s="40">
        <f t="shared" si="50"/>
        <v>2.6040000000000001E-2</v>
      </c>
      <c r="X298" s="91">
        <v>76.37</v>
      </c>
      <c r="Y298" s="91">
        <v>0.11</v>
      </c>
      <c r="Z298" s="91">
        <v>13.35</v>
      </c>
      <c r="AA298" s="91">
        <v>7.0000000000000007E-2</v>
      </c>
      <c r="AB298" s="91">
        <v>0.06</v>
      </c>
      <c r="AC298" s="13">
        <v>0.28999999999999998</v>
      </c>
      <c r="AD298" s="91"/>
      <c r="AE298" s="91">
        <v>0.51</v>
      </c>
      <c r="AF298" s="91">
        <v>4.3099999999999996</v>
      </c>
      <c r="AG298" s="91">
        <v>4.67</v>
      </c>
      <c r="AH298" s="91"/>
      <c r="AI298" s="13">
        <v>1.43</v>
      </c>
      <c r="AJ298" s="13">
        <f t="shared" si="51"/>
        <v>101.17000000000002</v>
      </c>
      <c r="AL298" s="13">
        <v>0.95466515843399302</v>
      </c>
      <c r="AM298" s="40">
        <v>2.5629908058350127E-2</v>
      </c>
      <c r="AN298" s="13">
        <v>1.37</v>
      </c>
      <c r="AO298" s="14">
        <v>1.3776702872254258</v>
      </c>
      <c r="AP298" s="14"/>
      <c r="AQ298" s="13">
        <v>11.599721341025917</v>
      </c>
      <c r="AR298" s="40">
        <v>5.0396572086842395E-3</v>
      </c>
      <c r="AS298" s="40">
        <v>0.52750683922407016</v>
      </c>
      <c r="AT298" s="40">
        <v>4.9457585275913096E-2</v>
      </c>
      <c r="AW298" s="42">
        <f>(12900/((LN(497700/S298))+(0.85*(AN298-1))+3.8))-273</f>
        <v>1299.2821948335068</v>
      </c>
      <c r="AX298" s="42">
        <f>(12900/((LN(497700/S298))+(0.85*(AO298-1))+3.8))-273</f>
        <v>1298.0337859118029</v>
      </c>
      <c r="AY298" s="42">
        <f>(10108/((LN(497700/S298))+(1.16*(AN298-1))+1.48))-273</f>
        <v>1411.8536770887974</v>
      </c>
      <c r="AZ298" s="42">
        <f>(10108/((LN(497700/S298))+(1.16*(AO298-1))+1.48))-273</f>
        <v>1409.3585932457399</v>
      </c>
      <c r="BA298" s="42">
        <f>((LN(S298))-4.29+(1.35*(LN(AQ298))))/0.0056</f>
        <v>1436.8648548363865</v>
      </c>
      <c r="BB298" s="42">
        <f>(4338.8/((4.322*AR298)+6.456-LOG(S298)))-273</f>
        <v>1423.7417166353885</v>
      </c>
      <c r="BC298" s="42">
        <f>((LN(S298))-3.313+(1.35*(LN(AQ298))))/0.0065</f>
        <v>1388.2220287821176</v>
      </c>
      <c r="BD298" s="42">
        <f>(12288/(18.99-(1.069*(LN(AQ298)))-(LN(S298))))-273</f>
        <v>1400.5940095124695</v>
      </c>
      <c r="BE298" s="42">
        <f>(11113/(14.297+(0.964*AN298)-(LN(S298))))-273</f>
        <v>1413.3272666815353</v>
      </c>
      <c r="BF298" s="42">
        <f>(11113/(14.297+(0.964*AO298)-(LN(S298))))-273</f>
        <v>1411.4373003880514</v>
      </c>
      <c r="BG298" s="42">
        <f>(5790/(0.96-(1.28*J298)+(12.39*AS298)+(0.83*AT298)+(2.06*J298*AS298)-LOG(S298)))-273</f>
        <v>1418.5586676683654</v>
      </c>
      <c r="BI298" s="42">
        <f t="shared" si="53"/>
        <v>100.71780516649324</v>
      </c>
      <c r="BJ298" s="42">
        <f t="shared" si="53"/>
        <v>101.96621408819715</v>
      </c>
      <c r="BK298" s="42">
        <f t="shared" si="53"/>
        <v>-11.85367708879744</v>
      </c>
      <c r="BL298" s="42">
        <f t="shared" si="52"/>
        <v>-9.3585932457399394</v>
      </c>
      <c r="BM298" s="42">
        <f t="shared" si="52"/>
        <v>-36.864854836386485</v>
      </c>
      <c r="BN298" s="42">
        <f t="shared" si="52"/>
        <v>-23.741716635388457</v>
      </c>
      <c r="BO298" s="42">
        <f t="shared" si="52"/>
        <v>11.777971217882396</v>
      </c>
      <c r="BP298" s="42">
        <f t="shared" si="52"/>
        <v>-0.59400951246948352</v>
      </c>
      <c r="BQ298" s="42">
        <f t="shared" si="52"/>
        <v>-13.32726668153532</v>
      </c>
      <c r="BR298" s="42">
        <f t="shared" si="52"/>
        <v>-11.437300388051426</v>
      </c>
      <c r="BS298" s="42">
        <f t="shared" si="52"/>
        <v>-18.558667668365388</v>
      </c>
      <c r="BU298" s="42">
        <f t="shared" si="43"/>
        <v>120.52488175656254</v>
      </c>
      <c r="CC298" s="119"/>
      <c r="CD298" s="118">
        <f t="shared" si="44"/>
        <v>1.8899662934838943</v>
      </c>
    </row>
    <row r="299" spans="1:82" s="1" customFormat="1">
      <c r="A299" s="38" t="s">
        <v>450</v>
      </c>
      <c r="B299" s="38" t="s">
        <v>467</v>
      </c>
      <c r="C299" s="38" t="s">
        <v>452</v>
      </c>
      <c r="D299" s="38">
        <v>3.4</v>
      </c>
      <c r="E299" s="38">
        <v>1400</v>
      </c>
      <c r="F299" s="38">
        <v>15</v>
      </c>
      <c r="G299" s="38">
        <f t="shared" si="46"/>
        <v>1673</v>
      </c>
      <c r="H299" s="75">
        <f t="shared" si="47"/>
        <v>5.977286312014345E-4</v>
      </c>
      <c r="I299" s="75">
        <f t="shared" si="48"/>
        <v>1.1479591836734695E-4</v>
      </c>
      <c r="J299" s="76">
        <v>1</v>
      </c>
      <c r="K299" s="13">
        <v>0.1</v>
      </c>
      <c r="L299" s="40">
        <v>0.52804728337172824</v>
      </c>
      <c r="M299" s="77"/>
      <c r="N299" s="40">
        <v>5.4571004890946621E-2</v>
      </c>
      <c r="O299" s="13"/>
      <c r="P299" s="13">
        <v>-3.77</v>
      </c>
      <c r="Q299" s="13">
        <v>2.54</v>
      </c>
      <c r="R299" s="13">
        <v>0</v>
      </c>
      <c r="S299" s="78">
        <v>5200</v>
      </c>
      <c r="T299" s="78">
        <v>410.28</v>
      </c>
      <c r="U299" s="13">
        <f t="shared" si="49"/>
        <v>3.716003343634799</v>
      </c>
      <c r="V299" s="40">
        <f t="shared" si="50"/>
        <v>3.4242599999999998E-2</v>
      </c>
      <c r="X299" s="91">
        <v>76.37</v>
      </c>
      <c r="Y299" s="91">
        <v>0.11</v>
      </c>
      <c r="Z299" s="91">
        <v>13.35</v>
      </c>
      <c r="AA299" s="91">
        <v>7.0000000000000007E-2</v>
      </c>
      <c r="AB299" s="91">
        <v>0.06</v>
      </c>
      <c r="AC299" s="13">
        <v>0.54</v>
      </c>
      <c r="AD299" s="91"/>
      <c r="AE299" s="91">
        <v>0.51</v>
      </c>
      <c r="AF299" s="91">
        <v>4.3099999999999996</v>
      </c>
      <c r="AG299" s="91">
        <v>4.67</v>
      </c>
      <c r="AH299" s="91"/>
      <c r="AI299" s="13">
        <v>1.59</v>
      </c>
      <c r="AJ299" s="13">
        <f t="shared" si="51"/>
        <v>101.58000000000001</v>
      </c>
      <c r="AL299" s="13">
        <v>0.95466515843399302</v>
      </c>
      <c r="AM299" s="40">
        <v>2.5629908058350127E-2</v>
      </c>
      <c r="AN299" s="13">
        <v>1.37</v>
      </c>
      <c r="AO299" s="14">
        <v>1.3803510788805931</v>
      </c>
      <c r="AP299" s="14"/>
      <c r="AQ299" s="13">
        <v>11.599721341025919</v>
      </c>
      <c r="AR299" s="40">
        <v>5.0396572086843228E-3</v>
      </c>
      <c r="AS299" s="40">
        <v>0.52804728337172824</v>
      </c>
      <c r="AT299" s="40">
        <v>5.4571004890946621E-2</v>
      </c>
      <c r="AW299" s="42">
        <f>(12900/((LN(497700/S299))+(0.85*(AN299-1))+3.8))-273</f>
        <v>1213.8879203212798</v>
      </c>
      <c r="AX299" s="42">
        <f>(12900/((LN(497700/S299))+(0.85*(AO299-1))+3.8))-273</f>
        <v>1212.3815522819921</v>
      </c>
      <c r="AY299" s="42">
        <f>(10108/((LN(497700/S299))+(1.16*(AN299-1))+1.48))-273</f>
        <v>1289.157374875434</v>
      </c>
      <c r="AZ299" s="42">
        <f>(10108/((LN(497700/S299))+(1.16*(AO299-1))+1.48))-273</f>
        <v>1286.2638796095923</v>
      </c>
      <c r="BA299" s="42">
        <f>((LN(S299))-4.29+(1.35*(LN(AQ299))))/0.0056</f>
        <v>1352.7211350879277</v>
      </c>
      <c r="BB299" s="42">
        <f>(4338.8/((4.322*AR299)+6.456-LOG(S299)))-273</f>
        <v>1298.0169006614833</v>
      </c>
      <c r="BC299" s="42">
        <f>((LN(S299))-3.313+(1.35*(LN(AQ299))))/0.0065</f>
        <v>1315.728977921907</v>
      </c>
      <c r="BD299" s="42">
        <f>(12288/(18.99-(1.069*(LN(AQ299)))-(LN(S299))))-273</f>
        <v>1299.6652501946048</v>
      </c>
      <c r="BE299" s="42">
        <f>(11113/(14.297+(0.964*AN299)-(LN(S299))))-273</f>
        <v>1300.7970853685142</v>
      </c>
      <c r="BF299" s="42">
        <f>(11113/(14.297+(0.964*AO299)-(LN(S299))))-273</f>
        <v>1298.5762542582188</v>
      </c>
      <c r="BG299" s="42">
        <f>(5790/(0.96-(1.28*J299)+(12.39*AS299)+(0.83*AT299)+(2.06*J299*AS299)-LOG(S299)))-273</f>
        <v>1317.8455940879358</v>
      </c>
      <c r="BI299" s="42">
        <f t="shared" si="53"/>
        <v>186.11207967872019</v>
      </c>
      <c r="BJ299" s="42">
        <f t="shared" si="53"/>
        <v>187.61844771800793</v>
      </c>
      <c r="BK299" s="42">
        <f t="shared" si="53"/>
        <v>110.84262512456598</v>
      </c>
      <c r="BL299" s="42">
        <f t="shared" si="52"/>
        <v>113.73612039040768</v>
      </c>
      <c r="BM299" s="42">
        <f t="shared" si="52"/>
        <v>47.278864912072322</v>
      </c>
      <c r="BN299" s="42">
        <f t="shared" si="52"/>
        <v>101.98309933851669</v>
      </c>
      <c r="BO299" s="42">
        <f t="shared" si="52"/>
        <v>84.271022078092983</v>
      </c>
      <c r="BP299" s="42">
        <f t="shared" si="52"/>
        <v>100.33474980539518</v>
      </c>
      <c r="BQ299" s="42">
        <f t="shared" si="52"/>
        <v>99.202914631485783</v>
      </c>
      <c r="BR299" s="42">
        <f t="shared" si="52"/>
        <v>101.4237457417812</v>
      </c>
      <c r="BS299" s="42">
        <f t="shared" si="52"/>
        <v>82.154405912064249</v>
      </c>
      <c r="BU299" s="42">
        <f t="shared" si="43"/>
        <v>105.46404180594368</v>
      </c>
      <c r="CC299" s="119"/>
      <c r="CD299" s="118">
        <f t="shared" si="44"/>
        <v>2.2208311102954212</v>
      </c>
    </row>
    <row r="300" spans="1:82" s="1" customFormat="1">
      <c r="A300" s="38" t="s">
        <v>450</v>
      </c>
      <c r="B300" s="38" t="s">
        <v>468</v>
      </c>
      <c r="C300" s="38" t="s">
        <v>452</v>
      </c>
      <c r="D300" s="38">
        <v>43</v>
      </c>
      <c r="E300" s="38">
        <v>1050</v>
      </c>
      <c r="F300" s="38">
        <v>15</v>
      </c>
      <c r="G300" s="38">
        <f t="shared" si="46"/>
        <v>1323</v>
      </c>
      <c r="H300" s="75">
        <f t="shared" si="47"/>
        <v>7.5585789871504159E-4</v>
      </c>
      <c r="I300" s="75">
        <f t="shared" si="48"/>
        <v>2.040816326530612E-4</v>
      </c>
      <c r="J300" s="76">
        <v>1</v>
      </c>
      <c r="K300" s="13">
        <v>0.1</v>
      </c>
      <c r="L300" s="40">
        <v>0.52823787187354054</v>
      </c>
      <c r="M300" s="77"/>
      <c r="N300" s="40">
        <v>0.11832831881202573</v>
      </c>
      <c r="O300" s="13"/>
      <c r="P300" s="13">
        <v>-7.61</v>
      </c>
      <c r="Q300" s="13">
        <v>2.75</v>
      </c>
      <c r="R300" s="13">
        <v>0.51</v>
      </c>
      <c r="S300" s="78">
        <v>905</v>
      </c>
      <c r="T300" s="78">
        <v>11.17675</v>
      </c>
      <c r="U300" s="13">
        <f t="shared" si="49"/>
        <v>2.9566485792052033</v>
      </c>
      <c r="V300" s="40">
        <f t="shared" si="50"/>
        <v>5.3598999999999999E-3</v>
      </c>
      <c r="X300" s="91">
        <v>75.72</v>
      </c>
      <c r="Y300" s="91"/>
      <c r="Z300" s="91">
        <v>13.27</v>
      </c>
      <c r="AA300" s="91">
        <v>7.0000000000000007E-2</v>
      </c>
      <c r="AB300" s="91"/>
      <c r="AC300" s="13">
        <v>0.64</v>
      </c>
      <c r="AD300" s="91"/>
      <c r="AE300" s="91">
        <v>0.55000000000000004</v>
      </c>
      <c r="AF300" s="91">
        <v>4.03</v>
      </c>
      <c r="AG300" s="91">
        <v>4.74</v>
      </c>
      <c r="AH300" s="91"/>
      <c r="AI300" s="13">
        <v>3.69</v>
      </c>
      <c r="AJ300" s="13">
        <f t="shared" si="51"/>
        <v>102.70999999999998</v>
      </c>
      <c r="AL300" s="13">
        <v>1.0399263689049947</v>
      </c>
      <c r="AM300" s="40">
        <v>3.2409768007947246E-2</v>
      </c>
      <c r="AN300" s="13">
        <v>1.34</v>
      </c>
      <c r="AO300" s="14">
        <v>1.3518500588996312</v>
      </c>
      <c r="AP300" s="14"/>
      <c r="AQ300" s="13">
        <v>11.653881883202427</v>
      </c>
      <c r="AR300" s="40">
        <v>-1.6129514773071812E-3</v>
      </c>
      <c r="AS300" s="40">
        <v>0.52823787187354054</v>
      </c>
      <c r="AT300" s="40">
        <v>0.11832831881202573</v>
      </c>
      <c r="AW300" s="42">
        <f>(12900/((LN(497700/S300))+(0.85*(AN300-1))+3.8))-273</f>
        <v>967.52562722725611</v>
      </c>
      <c r="AX300" s="42">
        <f>(12900/((LN(497700/S300))+(0.85*(AO300-1))+3.8))-273</f>
        <v>966.32518644623542</v>
      </c>
      <c r="AY300" s="42">
        <f>(10108/((LN(497700/S300))+(1.16*(AN300-1))+1.48))-273</f>
        <v>962.05999240178244</v>
      </c>
      <c r="AZ300" s="42">
        <f>(10108/((LN(497700/S300))+(1.16*(AO300-1))+1.48))-273</f>
        <v>959.98908561710255</v>
      </c>
      <c r="BA300" s="42">
        <f>((LN(S300))-4.29+(1.35*(LN(AQ300))))/0.0056</f>
        <v>1041.6157220977609</v>
      </c>
      <c r="BB300" s="42">
        <f>(4338.8/((4.322*AR300)+6.456-LOG(S300)))-273</f>
        <v>969.36185530505213</v>
      </c>
      <c r="BC300" s="42">
        <f>((LN(S300))-3.313+(1.35*(LN(AQ300))))/0.0065</f>
        <v>1047.6996990380708</v>
      </c>
      <c r="BD300" s="42">
        <f>(12288/(18.99-(1.069*(LN(AQ300)))-(LN(S300))))-273</f>
        <v>1012.7609310155688</v>
      </c>
      <c r="BE300" s="42">
        <f>(11113/(14.297+(0.964*AN300)-(LN(S300))))-273</f>
        <v>992.59861160502624</v>
      </c>
      <c r="BF300" s="42">
        <f>(11113/(14.297+(0.964*AO300)-(LN(S300))))-273</f>
        <v>990.95426419855403</v>
      </c>
      <c r="BG300" s="42">
        <f>(5790/(0.96-(1.28*J300)+(12.39*AS300)+(0.83*AT300)+(2.06*J300*AS300)-LOG(S300)))-273</f>
        <v>1026.7796601451994</v>
      </c>
      <c r="BI300" s="42">
        <f t="shared" si="53"/>
        <v>82.474372772743891</v>
      </c>
      <c r="BJ300" s="42">
        <f t="shared" si="53"/>
        <v>83.674813553764579</v>
      </c>
      <c r="BK300" s="42">
        <f t="shared" si="53"/>
        <v>87.940007598217562</v>
      </c>
      <c r="BL300" s="42">
        <f t="shared" si="52"/>
        <v>90.010914382897454</v>
      </c>
      <c r="BM300" s="42">
        <f t="shared" si="52"/>
        <v>8.3842779022390914</v>
      </c>
      <c r="BN300" s="42">
        <f t="shared" si="52"/>
        <v>80.638144694947869</v>
      </c>
      <c r="BO300" s="42">
        <f t="shared" si="52"/>
        <v>2.3003009619292243</v>
      </c>
      <c r="BP300" s="42">
        <f t="shared" si="52"/>
        <v>37.239068984431242</v>
      </c>
      <c r="BQ300" s="42">
        <f t="shared" si="52"/>
        <v>57.401388394973765</v>
      </c>
      <c r="BR300" s="42">
        <f t="shared" si="52"/>
        <v>59.045735801445971</v>
      </c>
      <c r="BS300" s="42">
        <f t="shared" si="52"/>
        <v>23.220339854800613</v>
      </c>
      <c r="BU300" s="42">
        <f t="shared" si="43"/>
        <v>60.454473698963966</v>
      </c>
      <c r="CC300" s="119"/>
      <c r="CD300" s="118">
        <f t="shared" si="44"/>
        <v>1.6443474064722068</v>
      </c>
    </row>
    <row r="301" spans="1:82" s="1" customFormat="1">
      <c r="A301" s="38" t="s">
        <v>450</v>
      </c>
      <c r="B301" s="38" t="s">
        <v>469</v>
      </c>
      <c r="C301" s="38" t="s">
        <v>452</v>
      </c>
      <c r="D301" s="38">
        <v>43</v>
      </c>
      <c r="E301" s="38">
        <v>1050</v>
      </c>
      <c r="F301" s="38">
        <v>15</v>
      </c>
      <c r="G301" s="38">
        <f t="shared" si="46"/>
        <v>1323</v>
      </c>
      <c r="H301" s="75">
        <f t="shared" si="47"/>
        <v>7.5585789871504159E-4</v>
      </c>
      <c r="I301" s="75">
        <f t="shared" si="48"/>
        <v>2.040816326530612E-4</v>
      </c>
      <c r="J301" s="76">
        <v>1</v>
      </c>
      <c r="K301" s="13">
        <v>0.1</v>
      </c>
      <c r="L301" s="40">
        <v>0.52836715116041599</v>
      </c>
      <c r="M301" s="77"/>
      <c r="N301" s="40">
        <v>0.1411200585415309</v>
      </c>
      <c r="O301" s="13"/>
      <c r="P301" s="13">
        <v>-7.61</v>
      </c>
      <c r="Q301" s="13">
        <v>2.75</v>
      </c>
      <c r="R301" s="13">
        <v>0.51</v>
      </c>
      <c r="S301" s="78">
        <v>1088</v>
      </c>
      <c r="T301" s="78">
        <v>25.6768</v>
      </c>
      <c r="U301" s="13">
        <f t="shared" si="49"/>
        <v>3.0366288953621612</v>
      </c>
      <c r="V301" s="40">
        <f t="shared" si="50"/>
        <v>1.02424E-2</v>
      </c>
      <c r="X301" s="91">
        <v>75.72</v>
      </c>
      <c r="Y301" s="91"/>
      <c r="Z301" s="91">
        <v>13.27</v>
      </c>
      <c r="AA301" s="91">
        <v>7.0000000000000007E-2</v>
      </c>
      <c r="AB301" s="91"/>
      <c r="AC301" s="13">
        <v>0.7</v>
      </c>
      <c r="AD301" s="91"/>
      <c r="AE301" s="91">
        <v>0.55000000000000004</v>
      </c>
      <c r="AF301" s="91">
        <v>4.03</v>
      </c>
      <c r="AG301" s="91">
        <v>4.74</v>
      </c>
      <c r="AH301" s="91"/>
      <c r="AI301" s="13">
        <v>4.5199999999999996</v>
      </c>
      <c r="AJ301" s="13">
        <f t="shared" si="51"/>
        <v>103.59999999999998</v>
      </c>
      <c r="AL301" s="13">
        <v>1.0399263689049945</v>
      </c>
      <c r="AM301" s="40">
        <v>3.2409768007948161E-2</v>
      </c>
      <c r="AN301" s="13">
        <v>1.34</v>
      </c>
      <c r="AO301" s="14">
        <v>1.3524872968894723</v>
      </c>
      <c r="AP301" s="14"/>
      <c r="AQ301" s="13">
        <v>11.653881883202425</v>
      </c>
      <c r="AR301" s="40">
        <v>-1.6129514773071951E-3</v>
      </c>
      <c r="AS301" s="40">
        <v>0.52836715116041599</v>
      </c>
      <c r="AT301" s="40">
        <v>0.1411200585415309</v>
      </c>
      <c r="AW301" s="42">
        <f>(12900/((LN(497700/S301))+(0.85*(AN301-1))+3.8))-273</f>
        <v>989.89123920195198</v>
      </c>
      <c r="AX301" s="42">
        <f>(12900/((LN(497700/S301))+(0.85*(AO301-1))+3.8))-273</f>
        <v>988.58031220843941</v>
      </c>
      <c r="AY301" s="42">
        <f>(10108/((LN(497700/S301))+(1.16*(AN301-1))+1.48))-273</f>
        <v>990.49110226968901</v>
      </c>
      <c r="AZ301" s="42">
        <f>(10108/((LN(497700/S301))+(1.16*(AO301-1))+1.48))-273</f>
        <v>988.20750283477128</v>
      </c>
      <c r="BA301" s="42">
        <f>((LN(S301))-4.29+(1.35*(LN(AQ301))))/0.0056</f>
        <v>1074.5017013327538</v>
      </c>
      <c r="BB301" s="42">
        <f>(4338.8/((4.322*AR301)+6.456-LOG(S301)))-273</f>
        <v>998.48050964068375</v>
      </c>
      <c r="BC301" s="42">
        <f>((LN(S301))-3.313+(1.35*(LN(AQ301))))/0.0065</f>
        <v>1076.0322349943726</v>
      </c>
      <c r="BD301" s="42">
        <f>(12288/(18.99-(1.069*(LN(AQ301)))-(LN(S301))))-273</f>
        <v>1038.0241400903735</v>
      </c>
      <c r="BE301" s="42">
        <f>(11113/(14.297+(0.964*AN301)-(LN(S301))))-273</f>
        <v>1019.7108181179515</v>
      </c>
      <c r="BF301" s="42">
        <f>(11113/(14.297+(0.964*AO301)-(LN(S301))))-273</f>
        <v>1017.9031894767252</v>
      </c>
      <c r="BG301" s="42">
        <f>(5790/(0.96-(1.28*J301)+(12.39*AS301)+(0.83*AT301)+(2.06*J301*AS301)-LOG(S301)))-273</f>
        <v>1044.2844294119307</v>
      </c>
      <c r="BI301" s="42">
        <f t="shared" si="53"/>
        <v>60.108760798048024</v>
      </c>
      <c r="BJ301" s="42">
        <f t="shared" si="53"/>
        <v>61.419687791560591</v>
      </c>
      <c r="BK301" s="42">
        <f t="shared" si="53"/>
        <v>59.508897730310991</v>
      </c>
      <c r="BL301" s="42">
        <f t="shared" si="52"/>
        <v>61.792497165228724</v>
      </c>
      <c r="BM301" s="42">
        <f t="shared" si="52"/>
        <v>-24.501701332753782</v>
      </c>
      <c r="BN301" s="42">
        <f t="shared" si="52"/>
        <v>51.519490359316251</v>
      </c>
      <c r="BO301" s="42">
        <f t="shared" si="52"/>
        <v>-26.032234994372629</v>
      </c>
      <c r="BP301" s="42">
        <f t="shared" si="52"/>
        <v>11.975859909626479</v>
      </c>
      <c r="BQ301" s="42">
        <f t="shared" si="52"/>
        <v>30.289181882048524</v>
      </c>
      <c r="BR301" s="42">
        <f t="shared" si="52"/>
        <v>32.096810523274826</v>
      </c>
      <c r="BS301" s="42">
        <f t="shared" si="52"/>
        <v>5.7155705880693404</v>
      </c>
      <c r="BU301" s="42">
        <f t="shared" si="43"/>
        <v>55.704117203491251</v>
      </c>
      <c r="CC301" s="119"/>
      <c r="CD301" s="118">
        <f t="shared" si="44"/>
        <v>1.8076286412263016</v>
      </c>
    </row>
    <row r="302" spans="1:82" s="1" customFormat="1">
      <c r="A302" s="38" t="s">
        <v>450</v>
      </c>
      <c r="B302" s="38" t="s">
        <v>470</v>
      </c>
      <c r="C302" s="38" t="s">
        <v>452</v>
      </c>
      <c r="D302" s="38">
        <v>20</v>
      </c>
      <c r="E302" s="38">
        <v>1200</v>
      </c>
      <c r="F302" s="38">
        <v>15</v>
      </c>
      <c r="G302" s="38">
        <f t="shared" si="46"/>
        <v>1473</v>
      </c>
      <c r="H302" s="75">
        <f t="shared" si="47"/>
        <v>6.7888662593346908E-4</v>
      </c>
      <c r="I302" s="75">
        <f t="shared" si="48"/>
        <v>1.5625000000000003E-4</v>
      </c>
      <c r="J302" s="76">
        <v>1</v>
      </c>
      <c r="K302" s="13">
        <v>0.1</v>
      </c>
      <c r="L302" s="40">
        <v>0.5284963596126302</v>
      </c>
      <c r="M302" s="77"/>
      <c r="N302" s="40">
        <v>0.11395640777754641</v>
      </c>
      <c r="O302" s="13"/>
      <c r="P302" s="13">
        <v>-5.73</v>
      </c>
      <c r="Q302" s="13">
        <v>2.68</v>
      </c>
      <c r="R302" s="13">
        <v>0.51</v>
      </c>
      <c r="S302" s="78">
        <v>3067</v>
      </c>
      <c r="T302" s="78">
        <v>174.2056</v>
      </c>
      <c r="U302" s="13">
        <f t="shared" si="49"/>
        <v>3.4867137759824853</v>
      </c>
      <c r="V302" s="40">
        <f t="shared" si="50"/>
        <v>2.4651200000000002E-2</v>
      </c>
      <c r="X302" s="91">
        <v>75.72</v>
      </c>
      <c r="Y302" s="91"/>
      <c r="Z302" s="91">
        <v>13.27</v>
      </c>
      <c r="AA302" s="91">
        <v>7.0000000000000007E-2</v>
      </c>
      <c r="AB302" s="91"/>
      <c r="AC302" s="13">
        <v>0.76</v>
      </c>
      <c r="AD302" s="91"/>
      <c r="AE302" s="91">
        <v>0.55000000000000004</v>
      </c>
      <c r="AF302" s="91">
        <v>4.03</v>
      </c>
      <c r="AG302" s="91">
        <v>4.74</v>
      </c>
      <c r="AH302" s="91"/>
      <c r="AI302" s="13">
        <v>3.54</v>
      </c>
      <c r="AJ302" s="13">
        <f t="shared" si="51"/>
        <v>102.67999999999999</v>
      </c>
      <c r="AL302" s="13">
        <v>1.0399263689049947</v>
      </c>
      <c r="AM302" s="40">
        <v>3.2409768007948161E-2</v>
      </c>
      <c r="AN302" s="13">
        <v>1.34</v>
      </c>
      <c r="AO302" s="14">
        <v>1.3531245348793131</v>
      </c>
      <c r="AP302" s="14"/>
      <c r="AQ302" s="13">
        <v>11.653881883202423</v>
      </c>
      <c r="AR302" s="40">
        <v>-1.6129514773071674E-3</v>
      </c>
      <c r="AS302" s="40">
        <v>0.5284963596126302</v>
      </c>
      <c r="AT302" s="40">
        <v>0.11395640777754641</v>
      </c>
      <c r="AW302" s="42">
        <f>(12900/((LN(497700/S302))+(0.85*(AN302-1))+3.8))-273</f>
        <v>1132.4894013210719</v>
      </c>
      <c r="AX302" s="42">
        <f>(12900/((LN(497700/S302))+(0.85*(AO302-1))+3.8))-273</f>
        <v>1130.7831588828512</v>
      </c>
      <c r="AY302" s="42">
        <f>(10108/((LN(497700/S302))+(1.16*(AN302-1))+1.48))-273</f>
        <v>1178.5277054731541</v>
      </c>
      <c r="AZ302" s="42">
        <f>(10108/((LN(497700/S302))+(1.16*(AO302-1))+1.48))-273</f>
        <v>1175.3612098503615</v>
      </c>
      <c r="BA302" s="42">
        <f>((LN(S302))-4.29+(1.35*(LN(AQ302))))/0.0056</f>
        <v>1259.5657614574618</v>
      </c>
      <c r="BB302" s="42">
        <f>(4338.8/((4.322*AR302)+6.456-LOG(S302)))-273</f>
        <v>1191.6652803931142</v>
      </c>
      <c r="BC302" s="42">
        <f>((LN(S302))-3.313+(1.35*(LN(AQ302))))/0.0065</f>
        <v>1235.4720406402748</v>
      </c>
      <c r="BD302" s="42">
        <f>(12288/(18.99-(1.069*(LN(AQ302)))-(LN(S302))))-273</f>
        <v>1201.0058230102495</v>
      </c>
      <c r="BE302" s="42">
        <f>(11113/(14.297+(0.964*AN302)-(LN(S302))))-273</f>
        <v>1196.9142747857238</v>
      </c>
      <c r="BF302" s="42">
        <f>(11113/(14.297+(0.964*AO302)-(LN(S302))))-273</f>
        <v>1194.4585059805936</v>
      </c>
      <c r="BG302" s="42">
        <f>(5790/(0.96-(1.28*J302)+(12.39*AS302)+(0.83*AT302)+(2.06*J302*AS302)-LOG(S302)))-273</f>
        <v>1202.2936325223905</v>
      </c>
      <c r="BI302" s="42">
        <f t="shared" si="53"/>
        <v>67.510598678928091</v>
      </c>
      <c r="BJ302" s="42">
        <f t="shared" si="53"/>
        <v>69.216841117148761</v>
      </c>
      <c r="BK302" s="42">
        <f t="shared" si="53"/>
        <v>21.472294526845872</v>
      </c>
      <c r="BL302" s="42">
        <f t="shared" si="52"/>
        <v>24.638790149638453</v>
      </c>
      <c r="BM302" s="42">
        <f t="shared" si="52"/>
        <v>-59.565761457461804</v>
      </c>
      <c r="BN302" s="42">
        <f t="shared" si="52"/>
        <v>8.3347196068857556</v>
      </c>
      <c r="BO302" s="42">
        <f t="shared" si="52"/>
        <v>-35.472040640274827</v>
      </c>
      <c r="BP302" s="42">
        <f t="shared" si="52"/>
        <v>-1.0058230102495145</v>
      </c>
      <c r="BQ302" s="42">
        <f t="shared" si="52"/>
        <v>3.0857252142761808</v>
      </c>
      <c r="BR302" s="42">
        <f t="shared" si="52"/>
        <v>5.5414940194064002</v>
      </c>
      <c r="BS302" s="42">
        <f t="shared" si="52"/>
        <v>-2.2936325223904532</v>
      </c>
      <c r="BU302" s="42">
        <f t="shared" si="43"/>
        <v>71.510473639539214</v>
      </c>
      <c r="CC302" s="119"/>
      <c r="CD302" s="118">
        <f t="shared" si="44"/>
        <v>2.4557688051302193</v>
      </c>
    </row>
    <row r="303" spans="1:82" s="1" customFormat="1">
      <c r="A303" s="38" t="s">
        <v>450</v>
      </c>
      <c r="B303" s="38" t="s">
        <v>471</v>
      </c>
      <c r="C303" s="38" t="s">
        <v>452</v>
      </c>
      <c r="D303" s="38">
        <v>20</v>
      </c>
      <c r="E303" s="38">
        <v>1200</v>
      </c>
      <c r="F303" s="38">
        <v>15</v>
      </c>
      <c r="G303" s="38">
        <f t="shared" si="46"/>
        <v>1473</v>
      </c>
      <c r="H303" s="75">
        <f t="shared" si="47"/>
        <v>6.7888662593346908E-4</v>
      </c>
      <c r="I303" s="75">
        <f t="shared" si="48"/>
        <v>1.5625000000000003E-4</v>
      </c>
      <c r="J303" s="76">
        <v>1</v>
      </c>
      <c r="K303" s="13">
        <v>0.1</v>
      </c>
      <c r="L303" s="40">
        <v>0.52834560953324994</v>
      </c>
      <c r="M303" s="77"/>
      <c r="N303" s="40">
        <v>0.15303157558391578</v>
      </c>
      <c r="O303" s="13"/>
      <c r="P303" s="13">
        <v>-5.73</v>
      </c>
      <c r="Q303" s="13">
        <v>2.68</v>
      </c>
      <c r="R303" s="13">
        <v>0.51</v>
      </c>
      <c r="S303" s="78">
        <v>3113</v>
      </c>
      <c r="T303" s="78">
        <v>155.65</v>
      </c>
      <c r="U303" s="13">
        <f t="shared" si="49"/>
        <v>3.4931791206825151</v>
      </c>
      <c r="V303" s="40">
        <f t="shared" si="50"/>
        <v>2.1700000000000001E-2</v>
      </c>
      <c r="X303" s="91">
        <v>75.72</v>
      </c>
      <c r="Y303" s="91"/>
      <c r="Z303" s="91">
        <v>13.27</v>
      </c>
      <c r="AA303" s="91">
        <v>7.0000000000000007E-2</v>
      </c>
      <c r="AB303" s="91"/>
      <c r="AC303" s="13">
        <v>0.69</v>
      </c>
      <c r="AD303" s="91"/>
      <c r="AE303" s="91">
        <v>0.55000000000000004</v>
      </c>
      <c r="AF303" s="91">
        <v>4.03</v>
      </c>
      <c r="AG303" s="91">
        <v>4.74</v>
      </c>
      <c r="AH303" s="91"/>
      <c r="AI303" s="13">
        <v>4.97</v>
      </c>
      <c r="AJ303" s="13">
        <f t="shared" si="51"/>
        <v>104.03999999999998</v>
      </c>
      <c r="AL303" s="13">
        <v>1.0399263689049945</v>
      </c>
      <c r="AM303" s="40">
        <v>3.2409768007948161E-2</v>
      </c>
      <c r="AN303" s="13">
        <v>1.34</v>
      </c>
      <c r="AO303" s="14">
        <v>1.3523810905578315</v>
      </c>
      <c r="AP303" s="14"/>
      <c r="AQ303" s="13">
        <v>11.653881883202425</v>
      </c>
      <c r="AR303" s="40">
        <v>-1.6129514773071951E-3</v>
      </c>
      <c r="AS303" s="40">
        <v>0.52834560953324994</v>
      </c>
      <c r="AT303" s="40">
        <v>0.15303157558391578</v>
      </c>
      <c r="AW303" s="42">
        <f>(12900/((LN(497700/S303))+(0.85*(AN303-1))+3.8))-273</f>
        <v>1134.7727792615162</v>
      </c>
      <c r="AX303" s="42">
        <f>(12900/((LN(497700/S303))+(0.85*(AO303-1))+3.8))-273</f>
        <v>1133.1578453538639</v>
      </c>
      <c r="AY303" s="42">
        <f>(10108/((LN(497700/S303))+(1.16*(AN303-1))+1.48))-273</f>
        <v>1181.6374322159022</v>
      </c>
      <c r="AZ303" s="42">
        <f>(10108/((LN(497700/S303))+(1.16*(AO303-1))+1.48))-273</f>
        <v>1178.6371335814788</v>
      </c>
      <c r="BA303" s="42">
        <f>((LN(S303))-4.29+(1.35*(LN(AQ303))))/0.0056</f>
        <v>1262.2241554444897</v>
      </c>
      <c r="BB303" s="42">
        <f>(4338.8/((4.322*AR303)+6.456-LOG(S303)))-273</f>
        <v>1194.8689500175176</v>
      </c>
      <c r="BC303" s="42">
        <f>((LN(S303))-3.313+(1.35*(LN(AQ303))))/0.0065</f>
        <v>1237.7623493060221</v>
      </c>
      <c r="BD303" s="42">
        <f>(12288/(18.99-(1.069*(LN(AQ303)))-(LN(S303))))-273</f>
        <v>1203.6427664323942</v>
      </c>
      <c r="BE303" s="42">
        <f>(11113/(14.297+(0.964*AN303)-(LN(S303))))-273</f>
        <v>1199.8143955747519</v>
      </c>
      <c r="BF303" s="42">
        <f>(11113/(14.297+(0.964*AO303)-(LN(S303))))-273</f>
        <v>1197.4883713442232</v>
      </c>
      <c r="BG303" s="42">
        <f>(5790/(0.96-(1.28*J303)+(12.39*AS303)+(0.83*AT303)+(2.06*J303*AS303)-LOG(S303)))-273</f>
        <v>1193.405209475203</v>
      </c>
      <c r="BI303" s="42">
        <f t="shared" si="53"/>
        <v>65.227220738483766</v>
      </c>
      <c r="BJ303" s="42">
        <f t="shared" si="53"/>
        <v>66.842154646136123</v>
      </c>
      <c r="BK303" s="42">
        <f t="shared" si="53"/>
        <v>18.362567784097791</v>
      </c>
      <c r="BL303" s="42">
        <f t="shared" si="52"/>
        <v>21.362866418521207</v>
      </c>
      <c r="BM303" s="42">
        <f t="shared" si="52"/>
        <v>-62.224155444489725</v>
      </c>
      <c r="BN303" s="42">
        <f t="shared" si="52"/>
        <v>5.1310499824824092</v>
      </c>
      <c r="BO303" s="42">
        <f t="shared" si="52"/>
        <v>-37.762349306022088</v>
      </c>
      <c r="BP303" s="42">
        <f t="shared" si="52"/>
        <v>-3.6427664323941826</v>
      </c>
      <c r="BQ303" s="42">
        <f t="shared" si="52"/>
        <v>0.1856044252481297</v>
      </c>
      <c r="BR303" s="42">
        <f t="shared" si="52"/>
        <v>2.5116286557768035</v>
      </c>
      <c r="BS303" s="42">
        <f t="shared" si="52"/>
        <v>6.5947905247969629</v>
      </c>
      <c r="BU303" s="42">
        <f t="shared" si="43"/>
        <v>60.24736412133916</v>
      </c>
      <c r="CC303" s="119"/>
      <c r="CD303" s="118">
        <f t="shared" si="44"/>
        <v>2.3260242305286738</v>
      </c>
    </row>
    <row r="304" spans="1:82" s="1" customFormat="1">
      <c r="A304" s="38" t="s">
        <v>450</v>
      </c>
      <c r="B304" s="38" t="s">
        <v>472</v>
      </c>
      <c r="C304" s="38" t="s">
        <v>452</v>
      </c>
      <c r="D304" s="38">
        <v>2</v>
      </c>
      <c r="E304" s="38">
        <v>1400</v>
      </c>
      <c r="F304" s="38">
        <v>15</v>
      </c>
      <c r="G304" s="38">
        <f t="shared" si="46"/>
        <v>1673</v>
      </c>
      <c r="H304" s="75">
        <f t="shared" si="47"/>
        <v>5.977286312014345E-4</v>
      </c>
      <c r="I304" s="75">
        <f t="shared" si="48"/>
        <v>1.1479591836734695E-4</v>
      </c>
      <c r="J304" s="76">
        <v>1</v>
      </c>
      <c r="K304" s="13">
        <v>0.1</v>
      </c>
      <c r="L304" s="40">
        <v>0.52689782408408148</v>
      </c>
      <c r="M304" s="77"/>
      <c r="N304" s="40">
        <v>0.10036541559050172</v>
      </c>
      <c r="O304" s="13"/>
      <c r="P304" s="13">
        <v>-3.77</v>
      </c>
      <c r="Q304" s="13">
        <v>2.54</v>
      </c>
      <c r="R304" s="13">
        <v>0.51</v>
      </c>
      <c r="S304" s="78">
        <v>10613</v>
      </c>
      <c r="T304" s="78">
        <v>955.17</v>
      </c>
      <c r="U304" s="13">
        <f t="shared" si="49"/>
        <v>4.0258381642297003</v>
      </c>
      <c r="V304" s="40">
        <f t="shared" si="50"/>
        <v>3.9059999999999997E-2</v>
      </c>
      <c r="X304" s="91">
        <v>75.72</v>
      </c>
      <c r="Y304" s="91"/>
      <c r="Z304" s="91">
        <v>13.27</v>
      </c>
      <c r="AA304" s="91">
        <v>7.0000000000000007E-2</v>
      </c>
      <c r="AB304" s="91"/>
      <c r="AC304" s="13">
        <v>0.02</v>
      </c>
      <c r="AD304" s="91"/>
      <c r="AE304" s="91">
        <v>0.55000000000000004</v>
      </c>
      <c r="AF304" s="91">
        <v>4.03</v>
      </c>
      <c r="AG304" s="91">
        <v>4.74</v>
      </c>
      <c r="AH304" s="91"/>
      <c r="AI304" s="13">
        <v>3.05</v>
      </c>
      <c r="AJ304" s="13">
        <f t="shared" si="51"/>
        <v>101.44999999999997</v>
      </c>
      <c r="AL304" s="13">
        <v>1.0399263689049942</v>
      </c>
      <c r="AM304" s="40">
        <v>3.2409768007949077E-2</v>
      </c>
      <c r="AN304" s="13">
        <v>1.34</v>
      </c>
      <c r="AO304" s="14">
        <v>1.3452652663379454</v>
      </c>
      <c r="AP304" s="14"/>
      <c r="AQ304" s="13">
        <v>11.653881883202425</v>
      </c>
      <c r="AR304" s="40">
        <v>-1.6129514773071951E-3</v>
      </c>
      <c r="AS304" s="40">
        <v>0.52689782408408148</v>
      </c>
      <c r="AT304" s="40">
        <v>0.10036541559050172</v>
      </c>
      <c r="AW304" s="42">
        <f>(12900/((LN(497700/S304))+(0.85*(AN304-1))+3.8))-273</f>
        <v>1352.3160598098293</v>
      </c>
      <c r="AX304" s="42">
        <f>(12900/((LN(497700/S304))+(0.85*(AO304-1))+3.8))-273</f>
        <v>1351.4000916194846</v>
      </c>
      <c r="AY304" s="42">
        <f>(10108/((LN(497700/S304))+(1.16*(AN304-1))+1.48))-273</f>
        <v>1493.4170911226579</v>
      </c>
      <c r="AZ304" s="42">
        <f>(10108/((LN(497700/S304))+(1.16*(AO304-1))+1.48))-273</f>
        <v>1491.5337182091282</v>
      </c>
      <c r="BA304" s="42">
        <f>((LN(S304))-4.29+(1.35*(LN(AQ304))))/0.0056</f>
        <v>1481.2407221088135</v>
      </c>
      <c r="BB304" s="42">
        <f>(4338.8/((4.322*AR304)+6.456-LOG(S304)))-273</f>
        <v>1517.5318275374364</v>
      </c>
      <c r="BC304" s="42">
        <f>((LN(S304))-3.313+(1.35*(LN(AQ304))))/0.0065</f>
        <v>1426.4535452014395</v>
      </c>
      <c r="BD304" s="42">
        <f>(12288/(18.99-(1.069*(LN(AQ304)))-(LN(S304))))-273</f>
        <v>1458.9027486772138</v>
      </c>
      <c r="BE304" s="42">
        <f>(11113/(14.297+(0.964*AN304)-(LN(S304))))-273</f>
        <v>1485.6852037482242</v>
      </c>
      <c r="BF304" s="42">
        <f>(11113/(14.297+(0.964*AO304)-(LN(S304))))-273</f>
        <v>1484.2736624997817</v>
      </c>
      <c r="BG304" s="42">
        <f>(5790/(0.96-(1.28*J304)+(12.39*AS304)+(0.83*AT304)+(2.06*J304*AS304)-LOG(S304)))-273</f>
        <v>1454.7709273805756</v>
      </c>
      <c r="BI304" s="42">
        <f t="shared" si="53"/>
        <v>47.683940190170688</v>
      </c>
      <c r="BJ304" s="42">
        <f t="shared" si="53"/>
        <v>48.599908380515444</v>
      </c>
      <c r="BK304" s="42">
        <f t="shared" si="53"/>
        <v>-93.417091122657894</v>
      </c>
      <c r="BL304" s="42">
        <f t="shared" si="52"/>
        <v>-91.53371820912821</v>
      </c>
      <c r="BM304" s="42">
        <f t="shared" si="52"/>
        <v>-81.240722108813543</v>
      </c>
      <c r="BN304" s="42">
        <f t="shared" si="52"/>
        <v>-117.53182753743636</v>
      </c>
      <c r="BO304" s="42">
        <f t="shared" si="52"/>
        <v>-26.45354520143951</v>
      </c>
      <c r="BP304" s="42">
        <f t="shared" si="52"/>
        <v>-58.902748677213822</v>
      </c>
      <c r="BQ304" s="42">
        <f t="shared" si="52"/>
        <v>-85.685203748224239</v>
      </c>
      <c r="BR304" s="42">
        <f t="shared" si="52"/>
        <v>-84.273662499781722</v>
      </c>
      <c r="BS304" s="42">
        <f t="shared" si="52"/>
        <v>-54.770927380575586</v>
      </c>
      <c r="BU304" s="42">
        <f t="shared" si="43"/>
        <v>103.37083576109103</v>
      </c>
      <c r="CC304" s="119"/>
      <c r="CD304" s="118">
        <f t="shared" si="44"/>
        <v>1.4115412484425178</v>
      </c>
    </row>
    <row r="305" spans="1:82" s="1" customFormat="1">
      <c r="A305" s="38" t="s">
        <v>450</v>
      </c>
      <c r="B305" s="38" t="s">
        <v>473</v>
      </c>
      <c r="C305" s="38" t="s">
        <v>452</v>
      </c>
      <c r="D305" s="38">
        <v>2</v>
      </c>
      <c r="E305" s="38">
        <v>1400</v>
      </c>
      <c r="F305" s="38">
        <v>15</v>
      </c>
      <c r="G305" s="38">
        <f t="shared" si="46"/>
        <v>1673</v>
      </c>
      <c r="H305" s="75">
        <f t="shared" si="47"/>
        <v>5.977286312014345E-4</v>
      </c>
      <c r="I305" s="75">
        <f t="shared" si="48"/>
        <v>1.1479591836734695E-4</v>
      </c>
      <c r="J305" s="76">
        <v>1</v>
      </c>
      <c r="K305" s="13">
        <v>0.1</v>
      </c>
      <c r="L305" s="40">
        <v>0.52720108052543035</v>
      </c>
      <c r="M305" s="77"/>
      <c r="N305" s="40">
        <v>0.12554282392955129</v>
      </c>
      <c r="O305" s="13"/>
      <c r="P305" s="13">
        <v>-3.77</v>
      </c>
      <c r="Q305" s="13">
        <v>2.54</v>
      </c>
      <c r="R305" s="13">
        <v>0.51</v>
      </c>
      <c r="S305" s="78">
        <v>9750</v>
      </c>
      <c r="T305" s="78">
        <v>682.5</v>
      </c>
      <c r="U305" s="13">
        <f t="shared" si="49"/>
        <v>3.989004615698537</v>
      </c>
      <c r="V305" s="40">
        <f t="shared" si="50"/>
        <v>3.0380000000000004E-2</v>
      </c>
      <c r="X305" s="91">
        <v>75.72</v>
      </c>
      <c r="Y305" s="91"/>
      <c r="Z305" s="91">
        <v>13.27</v>
      </c>
      <c r="AA305" s="91">
        <v>7.0000000000000007E-2</v>
      </c>
      <c r="AB305" s="91"/>
      <c r="AC305" s="13">
        <v>0.16</v>
      </c>
      <c r="AD305" s="91"/>
      <c r="AE305" s="91">
        <v>0.55000000000000004</v>
      </c>
      <c r="AF305" s="91">
        <v>4.03</v>
      </c>
      <c r="AG305" s="91">
        <v>4.74</v>
      </c>
      <c r="AH305" s="91"/>
      <c r="AI305" s="13">
        <v>3.93</v>
      </c>
      <c r="AJ305" s="13">
        <f t="shared" si="51"/>
        <v>102.46999999999998</v>
      </c>
      <c r="AL305" s="13">
        <v>1.0399263689049942</v>
      </c>
      <c r="AM305" s="40">
        <v>3.2409768007948168E-2</v>
      </c>
      <c r="AN305" s="13">
        <v>1.34</v>
      </c>
      <c r="AO305" s="14">
        <v>1.3467521549809065</v>
      </c>
      <c r="AP305" s="14"/>
      <c r="AQ305" s="13">
        <v>11.653881883202423</v>
      </c>
      <c r="AR305" s="40">
        <v>-1.6129514773071812E-3</v>
      </c>
      <c r="AS305" s="40">
        <v>0.52720108052543035</v>
      </c>
      <c r="AT305" s="40">
        <v>0.12554282392955129</v>
      </c>
      <c r="AW305" s="42">
        <f>(12900/((LN(497700/S305))+(0.85*(AN305-1))+3.8))-273</f>
        <v>1335.1318714291149</v>
      </c>
      <c r="AX305" s="42">
        <f>(12900/((LN(497700/S305))+(0.85*(AO305-1))+3.8))-273</f>
        <v>1333.9821190389857</v>
      </c>
      <c r="AY305" s="42">
        <f>(10108/((LN(497700/S305))+(1.16*(AN305-1))+1.48))-273</f>
        <v>1467.6187997149095</v>
      </c>
      <c r="AZ305" s="42">
        <f>(10108/((LN(497700/S305))+(1.16*(AO305-1))+1.48))-273</f>
        <v>1465.2742625159678</v>
      </c>
      <c r="BA305" s="42">
        <f>((LN(S305))-4.29+(1.35*(LN(AQ305))))/0.0056</f>
        <v>1466.0956542927549</v>
      </c>
      <c r="BB305" s="42">
        <f>(4338.8/((4.322*AR305)+6.456-LOG(S305)))-273</f>
        <v>1490.7224812101626</v>
      </c>
      <c r="BC305" s="42">
        <f>((LN(S305))-3.313+(1.35*(LN(AQ305))))/0.0065</f>
        <v>1413.4054867752966</v>
      </c>
      <c r="BD305" s="42">
        <f>(12288/(18.99-(1.069*(LN(AQ305)))-(LN(S305))))-273</f>
        <v>1438.4446901616475</v>
      </c>
      <c r="BE305" s="42">
        <f>(11113/(14.297+(0.964*AN305)-(LN(S305))))-273</f>
        <v>1462.3928250574093</v>
      </c>
      <c r="BF305" s="42">
        <f>(11113/(14.297+(0.964*AO305)-(LN(S305))))-273</f>
        <v>1460.6306765664208</v>
      </c>
      <c r="BG305" s="42">
        <f>(5790/(0.96-(1.28*J305)+(12.39*AS305)+(0.83*AT305)+(2.06*J305*AS305)-LOG(S305)))-273</f>
        <v>1423.3297105909055</v>
      </c>
      <c r="BI305" s="42">
        <f t="shared" si="53"/>
        <v>64.868128570885119</v>
      </c>
      <c r="BJ305" s="42">
        <f t="shared" si="53"/>
        <v>66.017880961014271</v>
      </c>
      <c r="BK305" s="42">
        <f t="shared" si="53"/>
        <v>-67.618799714909528</v>
      </c>
      <c r="BL305" s="42">
        <f t="shared" si="52"/>
        <v>-65.274262515967848</v>
      </c>
      <c r="BM305" s="42">
        <f t="shared" si="52"/>
        <v>-66.095654292754944</v>
      </c>
      <c r="BN305" s="42">
        <f t="shared" si="52"/>
        <v>-90.722481210162641</v>
      </c>
      <c r="BO305" s="42">
        <f t="shared" si="52"/>
        <v>-13.405486775296595</v>
      </c>
      <c r="BP305" s="42">
        <f t="shared" si="52"/>
        <v>-38.444690161647486</v>
      </c>
      <c r="BQ305" s="42">
        <f t="shared" si="52"/>
        <v>-62.392825057409254</v>
      </c>
      <c r="BR305" s="42">
        <f t="shared" si="52"/>
        <v>-60.630676566420789</v>
      </c>
      <c r="BS305" s="42">
        <f t="shared" si="52"/>
        <v>-23.329710590905506</v>
      </c>
      <c r="BU305" s="42">
        <f t="shared" si="43"/>
        <v>89.347591551919777</v>
      </c>
      <c r="CC305" s="119"/>
      <c r="CD305" s="118">
        <f t="shared" si="44"/>
        <v>1.7621484909884657</v>
      </c>
    </row>
    <row r="306" spans="1:82" s="1" customFormat="1">
      <c r="A306" s="38" t="s">
        <v>450</v>
      </c>
      <c r="B306" s="38" t="s">
        <v>474</v>
      </c>
      <c r="C306" s="38" t="s">
        <v>452</v>
      </c>
      <c r="D306" s="38">
        <v>20</v>
      </c>
      <c r="E306" s="38">
        <v>1200</v>
      </c>
      <c r="F306" s="38">
        <v>15</v>
      </c>
      <c r="G306" s="38">
        <f t="shared" si="46"/>
        <v>1473</v>
      </c>
      <c r="H306" s="75">
        <f t="shared" si="47"/>
        <v>6.7888662593346908E-4</v>
      </c>
      <c r="I306" s="75">
        <f t="shared" si="48"/>
        <v>1.5625000000000003E-4</v>
      </c>
      <c r="J306" s="76">
        <v>1</v>
      </c>
      <c r="K306" s="13">
        <v>0.1</v>
      </c>
      <c r="L306" s="40">
        <v>0.5284963596126302</v>
      </c>
      <c r="M306" s="77"/>
      <c r="N306" s="40">
        <v>1.8191864064909823E-2</v>
      </c>
      <c r="O306" s="13"/>
      <c r="P306" s="13">
        <v>-5.73</v>
      </c>
      <c r="Q306" s="13">
        <v>2.68</v>
      </c>
      <c r="R306" s="13">
        <v>0.51</v>
      </c>
      <c r="S306" s="78">
        <v>1538</v>
      </c>
      <c r="T306" s="78">
        <v>53.83</v>
      </c>
      <c r="U306" s="13">
        <f t="shared" si="49"/>
        <v>3.1869563354654122</v>
      </c>
      <c r="V306" s="40">
        <f t="shared" si="50"/>
        <v>1.5189999999999999E-2</v>
      </c>
      <c r="X306" s="91">
        <v>75.72</v>
      </c>
      <c r="Y306" s="91"/>
      <c r="Z306" s="91">
        <v>13.27</v>
      </c>
      <c r="AA306" s="91">
        <v>7.0000000000000007E-2</v>
      </c>
      <c r="AB306" s="91"/>
      <c r="AC306" s="13">
        <v>0.76</v>
      </c>
      <c r="AD306" s="91"/>
      <c r="AE306" s="91">
        <v>0.55000000000000004</v>
      </c>
      <c r="AF306" s="91">
        <v>4.03</v>
      </c>
      <c r="AG306" s="91">
        <v>4.74</v>
      </c>
      <c r="AH306" s="91"/>
      <c r="AI306" s="13">
        <v>0.51</v>
      </c>
      <c r="AJ306" s="13">
        <f t="shared" si="51"/>
        <v>99.649999999999991</v>
      </c>
      <c r="AL306" s="13">
        <v>1.0399263689049947</v>
      </c>
      <c r="AM306" s="40">
        <v>3.2409768007948619E-2</v>
      </c>
      <c r="AN306" s="13">
        <v>1.34</v>
      </c>
      <c r="AO306" s="14">
        <v>1.3531245348793126</v>
      </c>
      <c r="AP306" s="14"/>
      <c r="AQ306" s="13">
        <v>11.653881883202429</v>
      </c>
      <c r="AR306" s="40">
        <v>-1.6129514773071951E-3</v>
      </c>
      <c r="AS306" s="40">
        <v>0.5284963596126302</v>
      </c>
      <c r="AT306" s="40">
        <v>1.8191864064909823E-2</v>
      </c>
      <c r="AW306" s="42">
        <f>(12900/((LN(497700/S306))+(0.85*(AN306-1))+3.8))-273</f>
        <v>1034.1876066007328</v>
      </c>
      <c r="AX306" s="42">
        <f>(12900/((LN(497700/S306))+(0.85*(AO306-1))+3.8))-273</f>
        <v>1032.7115659796141</v>
      </c>
      <c r="AY306" s="42">
        <f>(10108/((LN(497700/S306))+(1.16*(AN306-1))+1.48))-273</f>
        <v>1047.6314035016374</v>
      </c>
      <c r="AZ306" s="42">
        <f>(10108/((LN(497700/S306))+(1.16*(AO306-1))+1.48))-273</f>
        <v>1045.0097401848566</v>
      </c>
      <c r="BA306" s="42">
        <f>((LN(S306))-4.29+(1.35*(LN(AQ306))))/0.0056</f>
        <v>1136.3127232344862</v>
      </c>
      <c r="BB306" s="42">
        <f>(4338.8/((4.322*AR306)+6.456-LOG(S306)))-273</f>
        <v>1057.0746735790885</v>
      </c>
      <c r="BC306" s="42">
        <f>((LN(S306))-3.313+(1.35*(LN(AQ306))))/0.0065</f>
        <v>1129.2848077097112</v>
      </c>
      <c r="BD306" s="42">
        <f>(12288/(18.99-(1.069*(LN(AQ306)))-(LN(S306))))-273</f>
        <v>1088.2973283753811</v>
      </c>
      <c r="BE306" s="42">
        <f>(11113/(14.297+(0.964*AN306)-(LN(S306))))-273</f>
        <v>1073.9451026407917</v>
      </c>
      <c r="BF306" s="42">
        <f>(11113/(14.297+(0.964*AO306)-(LN(S306))))-273</f>
        <v>1071.8827451041034</v>
      </c>
      <c r="BG306" s="42">
        <f>(5790/(0.96-(1.28*J306)+(12.39*AS306)+(0.83*AT306)+(2.06*J306*AS306)-LOG(S306)))-273</f>
        <v>1123.8922329172442</v>
      </c>
      <c r="BI306" s="42">
        <f t="shared" si="53"/>
        <v>165.81239339926719</v>
      </c>
      <c r="BJ306" s="42">
        <f t="shared" si="53"/>
        <v>167.28843402038592</v>
      </c>
      <c r="BK306" s="42">
        <f t="shared" si="53"/>
        <v>152.36859649836265</v>
      </c>
      <c r="BL306" s="42">
        <f t="shared" si="52"/>
        <v>154.99025981514342</v>
      </c>
      <c r="BM306" s="42">
        <f t="shared" si="52"/>
        <v>63.687276765513843</v>
      </c>
      <c r="BN306" s="42">
        <f t="shared" si="52"/>
        <v>142.92532642091146</v>
      </c>
      <c r="BO306" s="42">
        <f t="shared" si="52"/>
        <v>70.715192290288769</v>
      </c>
      <c r="BP306" s="42">
        <f t="shared" si="52"/>
        <v>111.70267162461892</v>
      </c>
      <c r="BQ306" s="42">
        <f t="shared" si="52"/>
        <v>126.05489735920833</v>
      </c>
      <c r="BR306" s="42">
        <f t="shared" si="52"/>
        <v>128.11725489589662</v>
      </c>
      <c r="BS306" s="42">
        <f t="shared" si="52"/>
        <v>76.107767082755799</v>
      </c>
      <c r="BU306" s="42">
        <f t="shared" si="43"/>
        <v>91.180666937630122</v>
      </c>
      <c r="CC306" s="119"/>
      <c r="CD306" s="118">
        <f t="shared" si="44"/>
        <v>2.062357536688296</v>
      </c>
    </row>
    <row r="307" spans="1:82" s="1" customFormat="1">
      <c r="A307" s="38" t="s">
        <v>450</v>
      </c>
      <c r="B307" s="38" t="s">
        <v>475</v>
      </c>
      <c r="C307" s="38" t="s">
        <v>452</v>
      </c>
      <c r="D307" s="38">
        <v>6</v>
      </c>
      <c r="E307" s="38">
        <v>1200</v>
      </c>
      <c r="F307" s="38">
        <v>15</v>
      </c>
      <c r="G307" s="38">
        <f t="shared" si="46"/>
        <v>1473</v>
      </c>
      <c r="H307" s="75">
        <f t="shared" si="47"/>
        <v>6.7888662593346908E-4</v>
      </c>
      <c r="I307" s="75">
        <f t="shared" si="48"/>
        <v>1.5625000000000003E-4</v>
      </c>
      <c r="J307" s="76">
        <v>1</v>
      </c>
      <c r="K307" s="13">
        <v>0.1</v>
      </c>
      <c r="L307" s="40">
        <v>0.52825942334289866</v>
      </c>
      <c r="M307" s="77"/>
      <c r="N307" s="40">
        <v>3.2034439388782719E-2</v>
      </c>
      <c r="O307" s="13"/>
      <c r="P307" s="13">
        <v>-5.73</v>
      </c>
      <c r="Q307" s="13">
        <v>2.68</v>
      </c>
      <c r="R307" s="13">
        <v>0.51</v>
      </c>
      <c r="S307" s="78">
        <v>1617</v>
      </c>
      <c r="T307" s="78">
        <v>72.926699999999997</v>
      </c>
      <c r="U307" s="13">
        <f t="shared" si="49"/>
        <v>3.2087100199064009</v>
      </c>
      <c r="V307" s="40">
        <f t="shared" si="50"/>
        <v>1.9573400000000001E-2</v>
      </c>
      <c r="X307" s="91">
        <v>75.72</v>
      </c>
      <c r="Y307" s="91"/>
      <c r="Z307" s="91">
        <v>13.27</v>
      </c>
      <c r="AA307" s="91">
        <v>7.0000000000000007E-2</v>
      </c>
      <c r="AB307" s="91"/>
      <c r="AC307" s="13">
        <v>0.65</v>
      </c>
      <c r="AD307" s="91"/>
      <c r="AE307" s="91">
        <v>0.55000000000000004</v>
      </c>
      <c r="AF307" s="91">
        <v>4.03</v>
      </c>
      <c r="AG307" s="91">
        <v>4.74</v>
      </c>
      <c r="AH307" s="91"/>
      <c r="AI307" s="13">
        <v>0.91</v>
      </c>
      <c r="AJ307" s="13">
        <f t="shared" si="51"/>
        <v>99.939999999999984</v>
      </c>
      <c r="AL307" s="13">
        <v>1.0399263689049945</v>
      </c>
      <c r="AM307" s="40">
        <v>3.240976800794771E-2</v>
      </c>
      <c r="AN307" s="13">
        <v>1.34</v>
      </c>
      <c r="AO307" s="14">
        <v>1.3519562652312718</v>
      </c>
      <c r="AP307" s="14"/>
      <c r="AQ307" s="13">
        <v>11.653881883202423</v>
      </c>
      <c r="AR307" s="40">
        <v>-1.612951477307209E-3</v>
      </c>
      <c r="AS307" s="40">
        <v>0.52825942334289866</v>
      </c>
      <c r="AT307" s="40">
        <v>3.2034439388782719E-2</v>
      </c>
      <c r="AW307" s="42">
        <f>(12900/((LN(497700/S307))+(0.85*(AN307-1))+3.8))-273</f>
        <v>1040.8563592900307</v>
      </c>
      <c r="AX307" s="42">
        <f>(12900/((LN(497700/S307))+(0.85*(AO307-1))+3.8))-273</f>
        <v>1039.4978230275301</v>
      </c>
      <c r="AY307" s="42">
        <f>(10108/((LN(497700/S307))+(1.16*(AN307-1))+1.48))-273</f>
        <v>1056.3309782810804</v>
      </c>
      <c r="AZ307" s="42">
        <f>(10108/((LN(497700/S307))+(1.16*(AO307-1))+1.48))-273</f>
        <v>1053.9107121560623</v>
      </c>
      <c r="BA307" s="42">
        <f>((LN(S307))-4.29+(1.35*(LN(AQ307))))/0.0056</f>
        <v>1145.2573142186859</v>
      </c>
      <c r="BB307" s="42">
        <f>(4338.8/((4.322*AR307)+6.456-LOG(S307)))-273</f>
        <v>1066.0040495090068</v>
      </c>
      <c r="BC307" s="42">
        <f>((LN(S307))-3.313+(1.35*(LN(AQ307))))/0.0065</f>
        <v>1136.9909168653294</v>
      </c>
      <c r="BD307" s="42">
        <f>(12288/(18.99-(1.069*(LN(AQ307)))-(LN(S307))))-273</f>
        <v>1095.8934154958115</v>
      </c>
      <c r="BE307" s="42">
        <f>(11113/(14.297+(0.964*AN307)-(LN(S307))))-273</f>
        <v>1082.172484779187</v>
      </c>
      <c r="BF307" s="42">
        <f>(11113/(14.297+(0.964*AO307)-(LN(S307))))-273</f>
        <v>1080.2704413395902</v>
      </c>
      <c r="BG307" s="42">
        <f>(5790/(0.96-(1.28*J307)+(12.39*AS307)+(0.83*AT307)+(2.06*J307*AS307)-LOG(S307)))-273</f>
        <v>1128.5205832842014</v>
      </c>
      <c r="BI307" s="42">
        <f t="shared" si="53"/>
        <v>159.1436407099693</v>
      </c>
      <c r="BJ307" s="42">
        <f t="shared" si="53"/>
        <v>160.5021769724699</v>
      </c>
      <c r="BK307" s="42">
        <f t="shared" si="53"/>
        <v>143.66902171891957</v>
      </c>
      <c r="BL307" s="42">
        <f t="shared" si="52"/>
        <v>146.08928784393765</v>
      </c>
      <c r="BM307" s="42">
        <f t="shared" si="52"/>
        <v>54.742685781314094</v>
      </c>
      <c r="BN307" s="42">
        <f t="shared" si="52"/>
        <v>133.99595049099321</v>
      </c>
      <c r="BO307" s="42">
        <f t="shared" si="52"/>
        <v>63.009083134670618</v>
      </c>
      <c r="BP307" s="42">
        <f t="shared" si="52"/>
        <v>104.1065845041885</v>
      </c>
      <c r="BQ307" s="42">
        <f t="shared" si="52"/>
        <v>117.82751522081298</v>
      </c>
      <c r="BR307" s="42">
        <f t="shared" si="52"/>
        <v>119.72955866040979</v>
      </c>
      <c r="BS307" s="42">
        <f t="shared" si="52"/>
        <v>71.479416715798607</v>
      </c>
      <c r="BU307" s="42">
        <f t="shared" si="43"/>
        <v>89.02276025667129</v>
      </c>
      <c r="CC307" s="119"/>
      <c r="CD307" s="118">
        <f t="shared" si="44"/>
        <v>1.9020434395968095</v>
      </c>
    </row>
    <row r="308" spans="1:82" s="1" customFormat="1">
      <c r="A308" s="38" t="s">
        <v>450</v>
      </c>
      <c r="B308" s="38" t="s">
        <v>476</v>
      </c>
      <c r="C308" s="38" t="s">
        <v>452</v>
      </c>
      <c r="D308" s="38">
        <v>6</v>
      </c>
      <c r="E308" s="38">
        <v>1200</v>
      </c>
      <c r="F308" s="38">
        <v>15</v>
      </c>
      <c r="G308" s="38">
        <f t="shared" si="46"/>
        <v>1473</v>
      </c>
      <c r="H308" s="75">
        <f t="shared" si="47"/>
        <v>6.7888662593346908E-4</v>
      </c>
      <c r="I308" s="75">
        <f t="shared" si="48"/>
        <v>1.5625000000000003E-4</v>
      </c>
      <c r="J308" s="76">
        <v>1</v>
      </c>
      <c r="K308" s="13">
        <v>0.1</v>
      </c>
      <c r="L308" s="40">
        <v>0.52800067568083742</v>
      </c>
      <c r="M308" s="77"/>
      <c r="N308" s="40">
        <v>7.4156876632843635E-2</v>
      </c>
      <c r="O308" s="13"/>
      <c r="P308" s="13">
        <v>-5.73</v>
      </c>
      <c r="Q308" s="13">
        <v>2.68</v>
      </c>
      <c r="R308" s="13">
        <v>0.51</v>
      </c>
      <c r="S308" s="78">
        <v>1975</v>
      </c>
      <c r="T308" s="78">
        <v>118.5</v>
      </c>
      <c r="U308" s="13">
        <f t="shared" si="49"/>
        <v>3.2955670999624789</v>
      </c>
      <c r="V308" s="40">
        <f t="shared" si="50"/>
        <v>2.6039999999999997E-2</v>
      </c>
      <c r="X308" s="91">
        <v>75.72</v>
      </c>
      <c r="Y308" s="91"/>
      <c r="Z308" s="91">
        <v>13.27</v>
      </c>
      <c r="AA308" s="91">
        <v>7.0000000000000007E-2</v>
      </c>
      <c r="AB308" s="91"/>
      <c r="AC308" s="13">
        <v>0.53</v>
      </c>
      <c r="AD308" s="91"/>
      <c r="AE308" s="91">
        <v>0.55000000000000004</v>
      </c>
      <c r="AF308" s="91">
        <v>4.03</v>
      </c>
      <c r="AG308" s="91">
        <v>4.74</v>
      </c>
      <c r="AH308" s="91"/>
      <c r="AI308" s="13">
        <v>2.2000000000000002</v>
      </c>
      <c r="AJ308" s="13">
        <f t="shared" si="51"/>
        <v>101.10999999999999</v>
      </c>
      <c r="AL308" s="13">
        <v>1.0399263689049945</v>
      </c>
      <c r="AM308" s="40">
        <v>3.2409768007948619E-2</v>
      </c>
      <c r="AN308" s="13">
        <v>1.34</v>
      </c>
      <c r="AO308" s="14">
        <v>1.3506817892515903</v>
      </c>
      <c r="AP308" s="14"/>
      <c r="AQ308" s="13">
        <v>11.653881883202423</v>
      </c>
      <c r="AR308" s="40">
        <v>-1.6129514773072229E-3</v>
      </c>
      <c r="AS308" s="40">
        <v>0.52800067568083742</v>
      </c>
      <c r="AT308" s="40">
        <v>7.4156876632843635E-2</v>
      </c>
      <c r="AW308" s="42">
        <f>(12900/((LN(497700/S308))+(0.85*(AN308-1))+3.8))-273</f>
        <v>1068.1753502190261</v>
      </c>
      <c r="AX308" s="42">
        <f>(12900/((LN(497700/S308))+(0.85*(AO308-1))+3.8))-273</f>
        <v>1066.9105131703418</v>
      </c>
      <c r="AY308" s="42">
        <f>(10108/((LN(497700/S308))+(1.16*(AN308-1))+1.48))-273</f>
        <v>1092.239510599981</v>
      </c>
      <c r="AZ308" s="42">
        <f>(10108/((LN(497700/S308))+(1.16*(AO308-1))+1.48))-273</f>
        <v>1089.9584950784215</v>
      </c>
      <c r="BA308" s="42">
        <f>((LN(S308))-4.29+(1.35*(LN(AQ308))))/0.0056</f>
        <v>1180.9708531040637</v>
      </c>
      <c r="BB308" s="42">
        <f>(4338.8/((4.322*AR308)+6.456-LOG(S308)))-273</f>
        <v>1102.8847831635817</v>
      </c>
      <c r="BC308" s="42">
        <f>((LN(S308))-3.313+(1.35*(LN(AQ308))))/0.0065</f>
        <v>1167.7595042127318</v>
      </c>
      <c r="BD308" s="42">
        <f>(12288/(18.99-(1.069*(LN(AQ308)))-(LN(S308))))-273</f>
        <v>1127.0869328411211</v>
      </c>
      <c r="BE308" s="42">
        <f>(11113/(14.297+(0.964*AN308)-(LN(S308))))-273</f>
        <v>1116.0492407917186</v>
      </c>
      <c r="BF308" s="42">
        <f>(11113/(14.297+(0.964*AO308)-(LN(S308))))-273</f>
        <v>1114.2637139102312</v>
      </c>
      <c r="BG308" s="42">
        <f>(5790/(0.96-(1.28*J308)+(12.39*AS308)+(0.83*AT308)+(2.06*J308*AS308)-LOG(S308)))-273</f>
        <v>1147.6522051971656</v>
      </c>
      <c r="BI308" s="42">
        <f t="shared" si="53"/>
        <v>131.82464978097391</v>
      </c>
      <c r="BJ308" s="42">
        <f t="shared" si="53"/>
        <v>133.0894868296582</v>
      </c>
      <c r="BK308" s="42">
        <f t="shared" si="53"/>
        <v>107.76048940001897</v>
      </c>
      <c r="BL308" s="42">
        <f t="shared" si="53"/>
        <v>110.04150492157851</v>
      </c>
      <c r="BM308" s="42">
        <f t="shared" si="53"/>
        <v>19.029146895936265</v>
      </c>
      <c r="BN308" s="42">
        <f t="shared" si="53"/>
        <v>97.115216836418313</v>
      </c>
      <c r="BO308" s="42">
        <f t="shared" si="53"/>
        <v>32.240495787268173</v>
      </c>
      <c r="BP308" s="42">
        <f t="shared" si="53"/>
        <v>72.913067158878903</v>
      </c>
      <c r="BQ308" s="42">
        <f t="shared" si="53"/>
        <v>83.950759208281397</v>
      </c>
      <c r="BR308" s="42">
        <f t="shared" si="53"/>
        <v>85.736286089768782</v>
      </c>
      <c r="BS308" s="42">
        <f t="shared" si="52"/>
        <v>52.347794802834414</v>
      </c>
      <c r="BU308" s="42">
        <f t="shared" si="43"/>
        <v>80.741692026823785</v>
      </c>
      <c r="CC308" s="119"/>
      <c r="CD308" s="118">
        <f t="shared" si="44"/>
        <v>1.7855268814873853</v>
      </c>
    </row>
    <row r="309" spans="1:82" s="1" customFormat="1">
      <c r="A309" s="38" t="s">
        <v>450</v>
      </c>
      <c r="B309" s="38" t="s">
        <v>477</v>
      </c>
      <c r="C309" s="38" t="s">
        <v>452</v>
      </c>
      <c r="D309" s="38">
        <v>1.05</v>
      </c>
      <c r="E309" s="38">
        <v>1400</v>
      </c>
      <c r="F309" s="38">
        <v>15</v>
      </c>
      <c r="G309" s="38">
        <f t="shared" si="46"/>
        <v>1673</v>
      </c>
      <c r="H309" s="75">
        <f t="shared" si="47"/>
        <v>5.977286312014345E-4</v>
      </c>
      <c r="I309" s="75">
        <f t="shared" si="48"/>
        <v>1.1479591836734695E-4</v>
      </c>
      <c r="J309" s="76">
        <v>1</v>
      </c>
      <c r="K309" s="13">
        <v>0.1</v>
      </c>
      <c r="L309" s="40">
        <v>0.52845329799548257</v>
      </c>
      <c r="M309" s="77"/>
      <c r="N309" s="40">
        <v>2.3421285385434948E-2</v>
      </c>
      <c r="O309" s="13"/>
      <c r="P309" s="13">
        <v>-3.77</v>
      </c>
      <c r="Q309" s="13">
        <v>2.54</v>
      </c>
      <c r="R309" s="13">
        <v>0.51</v>
      </c>
      <c r="S309" s="78">
        <v>7500</v>
      </c>
      <c r="T309" s="78">
        <v>591.75</v>
      </c>
      <c r="U309" s="13">
        <f t="shared" si="49"/>
        <v>3.8750612633917001</v>
      </c>
      <c r="V309" s="40">
        <f t="shared" si="50"/>
        <v>3.4242599999999998E-2</v>
      </c>
      <c r="X309" s="91">
        <v>75.72</v>
      </c>
      <c r="Y309" s="91"/>
      <c r="Z309" s="91">
        <v>13.27</v>
      </c>
      <c r="AA309" s="91">
        <v>7.0000000000000007E-2</v>
      </c>
      <c r="AB309" s="91"/>
      <c r="AC309" s="13">
        <v>0.74</v>
      </c>
      <c r="AD309" s="91"/>
      <c r="AE309" s="91">
        <v>0.55000000000000004</v>
      </c>
      <c r="AF309" s="91">
        <v>4.03</v>
      </c>
      <c r="AG309" s="91">
        <v>4.74</v>
      </c>
      <c r="AH309" s="91"/>
      <c r="AI309" s="13">
        <v>0.66</v>
      </c>
      <c r="AJ309" s="13">
        <f t="shared" si="51"/>
        <v>99.779999999999973</v>
      </c>
      <c r="AL309" s="13">
        <v>1.0399263689049942</v>
      </c>
      <c r="AM309" s="40">
        <v>3.2409768007948161E-2</v>
      </c>
      <c r="AN309" s="13">
        <v>1.34</v>
      </c>
      <c r="AO309" s="14">
        <v>1.3529121222160321</v>
      </c>
      <c r="AP309" s="14"/>
      <c r="AQ309" s="13">
        <v>11.653881883202423</v>
      </c>
      <c r="AR309" s="40">
        <v>-1.6129514773071812E-3</v>
      </c>
      <c r="AS309" s="40">
        <v>0.52845329799548257</v>
      </c>
      <c r="AT309" s="40">
        <v>2.3421285385434948E-2</v>
      </c>
      <c r="AW309" s="42">
        <f>(12900/((LN(497700/S309))+(0.85*(AN309-1))+3.8))-273</f>
        <v>1284.2009776083837</v>
      </c>
      <c r="AX309" s="42">
        <f>(12900/((LN(497700/S309))+(0.85*(AO309-1))+3.8))-273</f>
        <v>1282.1406267719653</v>
      </c>
      <c r="AY309" s="42">
        <f>(10108/((LN(497700/S309))+(1.16*(AN309-1))+1.48))-273</f>
        <v>1392.3775792615938</v>
      </c>
      <c r="AZ309" s="42">
        <f>(10108/((LN(497700/S309))+(1.16*(AO309-1))+1.48))-273</f>
        <v>1388.2779423345676</v>
      </c>
      <c r="BA309" s="42">
        <f>((LN(S309))-4.29+(1.35*(LN(AQ309))))/0.0056</f>
        <v>1419.2448927807029</v>
      </c>
      <c r="BB309" s="42">
        <f>(4338.8/((4.322*AR309)+6.456-LOG(S309)))-273</f>
        <v>1412.6467295395512</v>
      </c>
      <c r="BC309" s="42">
        <f>((LN(S309))-3.313+(1.35*(LN(AQ309))))/0.0065</f>
        <v>1373.0417537802978</v>
      </c>
      <c r="BD309" s="42">
        <f>(12288/(18.99-(1.069*(LN(AQ309)))-(LN(S309))))-273</f>
        <v>1378.1106342380358</v>
      </c>
      <c r="BE309" s="42">
        <f>(11113/(14.297+(0.964*AN309)-(LN(S309))))-273</f>
        <v>1394.0912775313843</v>
      </c>
      <c r="BF309" s="42">
        <f>(11113/(14.297+(0.964*AO309)-(LN(S309))))-273</f>
        <v>1390.984201180547</v>
      </c>
      <c r="BG309" s="42">
        <f>(5790/(0.96-(1.28*J309)+(12.39*AS309)+(0.83*AT309)+(2.06*J309*AS309)-LOG(S309)))-273</f>
        <v>1400.1548087020954</v>
      </c>
      <c r="BI309" s="42">
        <f t="shared" si="53"/>
        <v>115.79902239161629</v>
      </c>
      <c r="BJ309" s="42">
        <f t="shared" si="53"/>
        <v>117.85937322803466</v>
      </c>
      <c r="BK309" s="42">
        <f t="shared" si="53"/>
        <v>7.6224207384061629</v>
      </c>
      <c r="BL309" s="42">
        <f t="shared" si="53"/>
        <v>11.72205766543243</v>
      </c>
      <c r="BM309" s="42">
        <f t="shared" si="53"/>
        <v>-19.244892780702912</v>
      </c>
      <c r="BN309" s="42">
        <f t="shared" si="53"/>
        <v>-12.646729539551188</v>
      </c>
      <c r="BO309" s="42">
        <f t="shared" si="53"/>
        <v>26.958246219702232</v>
      </c>
      <c r="BP309" s="42">
        <f t="shared" si="53"/>
        <v>21.8893657619642</v>
      </c>
      <c r="BQ309" s="42">
        <f t="shared" si="53"/>
        <v>5.9087224686156787</v>
      </c>
      <c r="BR309" s="42">
        <f t="shared" si="53"/>
        <v>9.015798819453039</v>
      </c>
      <c r="BS309" s="42">
        <f t="shared" si="52"/>
        <v>-0.15480870209535169</v>
      </c>
      <c r="BU309" s="42">
        <f t="shared" si="43"/>
        <v>118.01418193013001</v>
      </c>
      <c r="CC309" s="119"/>
      <c r="CD309" s="118">
        <f t="shared" si="44"/>
        <v>3.1070763508373602</v>
      </c>
    </row>
    <row r="310" spans="1:82" s="1" customFormat="1">
      <c r="A310" s="38" t="s">
        <v>450</v>
      </c>
      <c r="B310" s="38" t="s">
        <v>478</v>
      </c>
      <c r="C310" s="38" t="s">
        <v>452</v>
      </c>
      <c r="D310" s="38">
        <v>3.4</v>
      </c>
      <c r="E310" s="38">
        <v>1400</v>
      </c>
      <c r="F310" s="38">
        <v>15</v>
      </c>
      <c r="G310" s="38">
        <f t="shared" si="46"/>
        <v>1673</v>
      </c>
      <c r="H310" s="75">
        <f t="shared" si="47"/>
        <v>5.977286312014345E-4</v>
      </c>
      <c r="I310" s="75">
        <f t="shared" si="48"/>
        <v>1.1479591836734695E-4</v>
      </c>
      <c r="J310" s="76">
        <v>1</v>
      </c>
      <c r="K310" s="13">
        <v>0.1</v>
      </c>
      <c r="L310" s="40">
        <v>0.52821631843493455</v>
      </c>
      <c r="M310" s="77"/>
      <c r="N310" s="40">
        <v>4.1823632279014859E-2</v>
      </c>
      <c r="O310" s="13"/>
      <c r="P310" s="13">
        <v>-3.77</v>
      </c>
      <c r="Q310" s="13">
        <v>2.54</v>
      </c>
      <c r="R310" s="13">
        <v>0.51</v>
      </c>
      <c r="S310" s="78">
        <v>6533</v>
      </c>
      <c r="T310" s="78">
        <v>80.682550000000006</v>
      </c>
      <c r="U310" s="13">
        <f t="shared" si="49"/>
        <v>3.8151126581898125</v>
      </c>
      <c r="V310" s="40">
        <f t="shared" si="50"/>
        <v>5.3599000000000008E-3</v>
      </c>
      <c r="X310" s="91">
        <v>75.72</v>
      </c>
      <c r="Y310" s="91"/>
      <c r="Z310" s="91">
        <v>13.27</v>
      </c>
      <c r="AA310" s="91">
        <v>7.0000000000000007E-2</v>
      </c>
      <c r="AB310" s="91"/>
      <c r="AC310" s="13">
        <v>0.63</v>
      </c>
      <c r="AD310" s="91"/>
      <c r="AE310" s="91">
        <v>0.55000000000000004</v>
      </c>
      <c r="AF310" s="91">
        <v>4.03</v>
      </c>
      <c r="AG310" s="91">
        <v>4.74</v>
      </c>
      <c r="AH310" s="91"/>
      <c r="AI310" s="13">
        <v>1.2</v>
      </c>
      <c r="AJ310" s="13">
        <f t="shared" si="51"/>
        <v>100.20999999999998</v>
      </c>
      <c r="AL310" s="13">
        <v>1.0399263689049947</v>
      </c>
      <c r="AM310" s="40">
        <v>3.2409768007949077E-2</v>
      </c>
      <c r="AN310" s="13">
        <v>1.34</v>
      </c>
      <c r="AO310" s="14">
        <v>1.3517438525679912</v>
      </c>
      <c r="AP310" s="14"/>
      <c r="AQ310" s="13">
        <v>11.653881883202425</v>
      </c>
      <c r="AR310" s="40">
        <v>-1.6129514773071951E-3</v>
      </c>
      <c r="AS310" s="40">
        <v>0.52821631843493455</v>
      </c>
      <c r="AT310" s="40">
        <v>4.1823632279014859E-2</v>
      </c>
      <c r="AW310" s="42">
        <f>(12900/((LN(497700/S310))+(0.85*(AN310-1))+3.8))-273</f>
        <v>1258.6788171194253</v>
      </c>
      <c r="AX310" s="42">
        <f>(12900/((LN(497700/S310))+(0.85*(AO310-1))+3.8))-273</f>
        <v>1256.8655542085551</v>
      </c>
      <c r="AY310" s="42">
        <f>(10108/((LN(497700/S310))+(1.16*(AN310-1))+1.48))-273</f>
        <v>1355.3446068124576</v>
      </c>
      <c r="AZ310" s="42">
        <f>(10108/((LN(497700/S310))+(1.16*(AO310-1))+1.48))-273</f>
        <v>1351.7789138754065</v>
      </c>
      <c r="BA310" s="42">
        <f>((LN(S310))-4.29+(1.35*(LN(AQ310))))/0.0056</f>
        <v>1394.5954705157651</v>
      </c>
      <c r="BB310" s="42">
        <f>(4338.8/((4.322*AR310)+6.456-LOG(S310)))-273</f>
        <v>1374.280979094769</v>
      </c>
      <c r="BC310" s="42">
        <f>((LN(S310))-3.313+(1.35*(LN(AQ310))))/0.0065</f>
        <v>1351.8053284443515</v>
      </c>
      <c r="BD310" s="42">
        <f>(12288/(18.99-(1.069*(LN(AQ310)))-(LN(S310))))-273</f>
        <v>1348.0440182003913</v>
      </c>
      <c r="BE310" s="42">
        <f>(11113/(14.297+(0.964*AN310)-(LN(S310))))-273</f>
        <v>1360.2707008983396</v>
      </c>
      <c r="BF310" s="42">
        <f>(11113/(14.297+(0.964*AO310)-(LN(S310))))-273</f>
        <v>1357.5576955378458</v>
      </c>
      <c r="BG310" s="42">
        <f>(5790/(0.96-(1.28*J310)+(12.39*AS310)+(0.83*AT310)+(2.06*J310*AS310)-LOG(S310)))-273</f>
        <v>1366.1462049508409</v>
      </c>
      <c r="BI310" s="42">
        <f t="shared" si="53"/>
        <v>141.32118288057472</v>
      </c>
      <c r="BJ310" s="42">
        <f t="shared" si="53"/>
        <v>143.13444579144493</v>
      </c>
      <c r="BK310" s="42">
        <f t="shared" si="53"/>
        <v>44.655393187542359</v>
      </c>
      <c r="BL310" s="42">
        <f t="shared" si="53"/>
        <v>48.221086124593512</v>
      </c>
      <c r="BM310" s="42">
        <f t="shared" si="53"/>
        <v>5.4045294842348994</v>
      </c>
      <c r="BN310" s="42">
        <f t="shared" si="53"/>
        <v>25.719020905230991</v>
      </c>
      <c r="BO310" s="42">
        <f t="shared" si="53"/>
        <v>48.194671555648483</v>
      </c>
      <c r="BP310" s="42">
        <f t="shared" si="53"/>
        <v>51.955981799608708</v>
      </c>
      <c r="BQ310" s="42">
        <f t="shared" si="53"/>
        <v>39.729299101660445</v>
      </c>
      <c r="BR310" s="42">
        <f t="shared" si="53"/>
        <v>42.442304462154198</v>
      </c>
      <c r="BS310" s="42">
        <f t="shared" si="52"/>
        <v>33.853795049159089</v>
      </c>
      <c r="BU310" s="42">
        <f t="shared" si="43"/>
        <v>109.28065074228584</v>
      </c>
      <c r="CC310" s="119"/>
      <c r="CD310" s="118">
        <f t="shared" si="44"/>
        <v>2.713005360493753</v>
      </c>
    </row>
    <row r="311" spans="1:82" s="1" customFormat="1">
      <c r="A311" s="38" t="s">
        <v>450</v>
      </c>
      <c r="B311" s="38" t="s">
        <v>479</v>
      </c>
      <c r="C311" s="38" t="s">
        <v>452</v>
      </c>
      <c r="D311" s="38">
        <v>3.5</v>
      </c>
      <c r="E311" s="38">
        <v>1400</v>
      </c>
      <c r="F311" s="38">
        <v>15</v>
      </c>
      <c r="G311" s="38">
        <f t="shared" si="46"/>
        <v>1673</v>
      </c>
      <c r="H311" s="75">
        <f t="shared" si="47"/>
        <v>5.977286312014345E-4</v>
      </c>
      <c r="I311" s="75">
        <f t="shared" si="48"/>
        <v>1.1479591836734695E-4</v>
      </c>
      <c r="J311" s="76">
        <v>1</v>
      </c>
      <c r="K311" s="13">
        <v>0.1</v>
      </c>
      <c r="L311" s="40">
        <v>0.5283671511604161</v>
      </c>
      <c r="M311" s="77"/>
      <c r="N311" s="40">
        <v>3.473749398651188E-2</v>
      </c>
      <c r="O311" s="13"/>
      <c r="P311" s="13">
        <v>-3.77</v>
      </c>
      <c r="Q311" s="13">
        <v>2.54</v>
      </c>
      <c r="R311" s="13">
        <v>0.51</v>
      </c>
      <c r="S311" s="78">
        <v>6850</v>
      </c>
      <c r="T311" s="78">
        <v>161.66</v>
      </c>
      <c r="U311" s="13">
        <f t="shared" si="49"/>
        <v>3.8356905714924254</v>
      </c>
      <c r="V311" s="40">
        <f t="shared" si="50"/>
        <v>1.02424E-2</v>
      </c>
      <c r="X311" s="91">
        <v>75.72</v>
      </c>
      <c r="Y311" s="91"/>
      <c r="Z311" s="91">
        <v>13.27</v>
      </c>
      <c r="AA311" s="91">
        <v>7.0000000000000007E-2</v>
      </c>
      <c r="AB311" s="91"/>
      <c r="AC311" s="13">
        <v>0.7</v>
      </c>
      <c r="AD311" s="91"/>
      <c r="AE311" s="91">
        <v>0.55000000000000004</v>
      </c>
      <c r="AF311" s="91">
        <v>4.03</v>
      </c>
      <c r="AG311" s="91">
        <v>4.74</v>
      </c>
      <c r="AH311" s="91"/>
      <c r="AI311" s="13">
        <v>0.99</v>
      </c>
      <c r="AJ311" s="13">
        <f t="shared" si="51"/>
        <v>100.06999999999998</v>
      </c>
      <c r="AL311" s="13">
        <v>1.0399263689049945</v>
      </c>
      <c r="AM311" s="40">
        <v>3.2409768007948161E-2</v>
      </c>
      <c r="AN311" s="13">
        <v>1.34</v>
      </c>
      <c r="AO311" s="14">
        <v>1.3524872968894723</v>
      </c>
      <c r="AP311" s="14"/>
      <c r="AQ311" s="13">
        <v>11.653881883202422</v>
      </c>
      <c r="AR311" s="40">
        <v>-1.6129514773071674E-3</v>
      </c>
      <c r="AS311" s="40">
        <v>0.5283671511604161</v>
      </c>
      <c r="AT311" s="40">
        <v>3.473749398651188E-2</v>
      </c>
      <c r="AW311" s="42">
        <f>(12900/((LN(497700/S311))+(0.85*(AN311-1))+3.8))-273</f>
        <v>1267.3447024296711</v>
      </c>
      <c r="AX311" s="42">
        <f>(12900/((LN(497700/S311))+(0.85*(AO311-1))+3.8))-273</f>
        <v>1265.3949323005099</v>
      </c>
      <c r="AY311" s="42">
        <f>(10108/((LN(497700/S311))+(1.16*(AN311-1))+1.48))-273</f>
        <v>1367.8694453748553</v>
      </c>
      <c r="AZ311" s="42">
        <f>(10108/((LN(497700/S311))+(1.16*(AO311-1))+1.48))-273</f>
        <v>1364.0200791822208</v>
      </c>
      <c r="BA311" s="42">
        <f>((LN(S311))-4.29+(1.35*(LN(AQ311))))/0.0056</f>
        <v>1403.0566127328223</v>
      </c>
      <c r="BB311" s="42">
        <f>(4338.8/((4.322*AR311)+6.456-LOG(S311)))-273</f>
        <v>1387.2519770679651</v>
      </c>
      <c r="BC311" s="42">
        <f>((LN(S311))-3.313+(1.35*(LN(AQ311))))/0.0065</f>
        <v>1359.0949278928931</v>
      </c>
      <c r="BD311" s="42">
        <f>(12288/(18.99-(1.069*(LN(AQ311)))-(LN(S311))))-273</f>
        <v>1358.2404592260375</v>
      </c>
      <c r="BE311" s="42">
        <f>(11113/(14.297+(0.964*AN311)-(LN(S311))))-273</f>
        <v>1371.7241674755646</v>
      </c>
      <c r="BF311" s="42">
        <f>(11113/(14.297+(0.964*AO311)-(LN(S311))))-273</f>
        <v>1368.7991581201102</v>
      </c>
      <c r="BG311" s="42">
        <f>(5790/(0.96-(1.28*J311)+(12.39*AS311)+(0.83*AT311)+(2.06*J311*AS311)-LOG(S311)))-273</f>
        <v>1377.4910548414293</v>
      </c>
      <c r="BI311" s="42">
        <f t="shared" si="53"/>
        <v>132.65529757032891</v>
      </c>
      <c r="BJ311" s="42">
        <f t="shared" si="53"/>
        <v>134.60506769949006</v>
      </c>
      <c r="BK311" s="42">
        <f t="shared" si="53"/>
        <v>32.130554625144669</v>
      </c>
      <c r="BL311" s="42">
        <f t="shared" si="53"/>
        <v>35.979920817779202</v>
      </c>
      <c r="BM311" s="42">
        <f t="shared" si="53"/>
        <v>-3.0566127328222592</v>
      </c>
      <c r="BN311" s="42">
        <f t="shared" si="53"/>
        <v>12.748022932034928</v>
      </c>
      <c r="BO311" s="42">
        <f t="shared" si="53"/>
        <v>40.905072107106889</v>
      </c>
      <c r="BP311" s="42">
        <f t="shared" si="53"/>
        <v>41.759540773962499</v>
      </c>
      <c r="BQ311" s="42">
        <f t="shared" si="53"/>
        <v>28.275832524435373</v>
      </c>
      <c r="BR311" s="42">
        <f t="shared" si="53"/>
        <v>31.200841879889822</v>
      </c>
      <c r="BS311" s="42">
        <f t="shared" si="52"/>
        <v>22.508945158570668</v>
      </c>
      <c r="BU311" s="42">
        <f t="shared" si="43"/>
        <v>112.0961225409194</v>
      </c>
      <c r="CC311" s="119"/>
      <c r="CD311" s="118">
        <f t="shared" si="44"/>
        <v>2.9250093554544492</v>
      </c>
    </row>
    <row r="312" spans="1:82" s="1" customFormat="1">
      <c r="A312" s="38" t="s">
        <v>450</v>
      </c>
      <c r="B312" s="38" t="s">
        <v>480</v>
      </c>
      <c r="C312" s="38" t="s">
        <v>452</v>
      </c>
      <c r="D312" s="38">
        <v>43</v>
      </c>
      <c r="E312" s="38">
        <v>1050</v>
      </c>
      <c r="F312" s="38">
        <v>15</v>
      </c>
      <c r="G312" s="38">
        <f t="shared" si="46"/>
        <v>1323</v>
      </c>
      <c r="H312" s="75">
        <f t="shared" si="47"/>
        <v>7.5585789871504159E-4</v>
      </c>
      <c r="I312" s="75">
        <f t="shared" si="48"/>
        <v>2.040816326530612E-4</v>
      </c>
      <c r="J312" s="76">
        <v>1</v>
      </c>
      <c r="K312" s="13">
        <v>0.1</v>
      </c>
      <c r="L312" s="40">
        <v>0.52878094738895631</v>
      </c>
      <c r="M312" s="77"/>
      <c r="N312" s="40">
        <v>0.15046885136031762</v>
      </c>
      <c r="O312" s="13"/>
      <c r="P312" s="13">
        <v>-7.61</v>
      </c>
      <c r="Q312" s="13">
        <v>2.75</v>
      </c>
      <c r="R312" s="13">
        <v>4.5999999999999999E-2</v>
      </c>
      <c r="S312" s="78">
        <v>916</v>
      </c>
      <c r="T312" s="78">
        <v>52.028799999999997</v>
      </c>
      <c r="U312" s="13">
        <f t="shared" si="49"/>
        <v>2.9618954736678504</v>
      </c>
      <c r="V312" s="40">
        <f t="shared" si="50"/>
        <v>2.4651199999999998E-2</v>
      </c>
      <c r="X312" s="91">
        <v>76.17</v>
      </c>
      <c r="Y312" s="91">
        <v>0.05</v>
      </c>
      <c r="Z312" s="91">
        <v>12.48</v>
      </c>
      <c r="AA312" s="91">
        <v>0.04</v>
      </c>
      <c r="AB312" s="91">
        <v>0.01</v>
      </c>
      <c r="AC312" s="13">
        <v>1.69</v>
      </c>
      <c r="AD312" s="91"/>
      <c r="AE312" s="91">
        <v>0.33</v>
      </c>
      <c r="AF312" s="91">
        <v>4.0999999999999996</v>
      </c>
      <c r="AG312" s="91">
        <v>4.54</v>
      </c>
      <c r="AH312" s="91"/>
      <c r="AI312" s="13">
        <v>4.9000000000000004</v>
      </c>
      <c r="AJ312" s="13">
        <f t="shared" si="51"/>
        <v>104.31000000000002</v>
      </c>
      <c r="AL312" s="13">
        <v>1.0180127328794575</v>
      </c>
      <c r="AM312" s="40">
        <v>4.0592598796016011E-2</v>
      </c>
      <c r="AN312" s="13">
        <v>1.3733493456924299</v>
      </c>
      <c r="AO312" s="14">
        <v>1.3733493456924344</v>
      </c>
      <c r="AP312" s="14"/>
      <c r="AQ312" s="13">
        <v>11.029697876574902</v>
      </c>
      <c r="AR312" s="40">
        <v>-3.5499287950657293E-3</v>
      </c>
      <c r="AS312" s="40">
        <v>0.52878094738895631</v>
      </c>
      <c r="AT312" s="40">
        <v>0.15046885136031762</v>
      </c>
      <c r="AW312" s="42">
        <f>(12900/((LN(497700/S312))+(0.85*(AN312-1))+3.8))-273</f>
        <v>965.58826414651844</v>
      </c>
      <c r="AX312" s="42">
        <f>(12900/((LN(497700/S312))+(0.85*(AO312-1))+3.8))-273</f>
        <v>965.58826414651799</v>
      </c>
      <c r="AY312" s="42">
        <f>(10108/((LN(497700/S312))+(1.16*(AN312-1))+1.48))-273</f>
        <v>958.05828402242605</v>
      </c>
      <c r="AZ312" s="42">
        <f>(10108/((LN(497700/S312))+(1.16*(AO312-1))+1.48))-273</f>
        <v>958.05828402242537</v>
      </c>
      <c r="BA312" s="42">
        <f>((LN(S312))-4.29+(1.35*(LN(AQ312))))/0.0056</f>
        <v>1030.5026448465924</v>
      </c>
      <c r="BB312" s="42">
        <f>(4338.8/((4.322*AR312)+6.456-LOG(S312)))-273</f>
        <v>974.22540135322083</v>
      </c>
      <c r="BC312" s="42">
        <f>((LN(S312))-3.313+(1.35*(LN(AQ312))))/0.0065</f>
        <v>1038.1253555601413</v>
      </c>
      <c r="BD312" s="42">
        <f>(12288/(18.99-(1.069*(LN(AQ312)))-(LN(S312))))-273</f>
        <v>1006.500010845341</v>
      </c>
      <c r="BE312" s="42">
        <f>(11113/(14.297+(0.964*AN312)-(LN(S312))))-273</f>
        <v>989.71285787167926</v>
      </c>
      <c r="BF312" s="42">
        <f>(11113/(14.297+(0.964*AO312)-(LN(S312))))-273</f>
        <v>989.71285787167881</v>
      </c>
      <c r="BG312" s="42">
        <f>(5790/(0.96-(1.28*J312)+(12.39*AS312)+(0.83*AT312)+(2.06*J312*AS312)-LOG(S312)))-273</f>
        <v>1018.2928343740045</v>
      </c>
      <c r="BI312" s="42">
        <f t="shared" si="53"/>
        <v>84.411735853481559</v>
      </c>
      <c r="BJ312" s="42">
        <f t="shared" si="53"/>
        <v>84.411735853482014</v>
      </c>
      <c r="BK312" s="42">
        <f t="shared" si="53"/>
        <v>91.941715977573949</v>
      </c>
      <c r="BL312" s="42">
        <f t="shared" si="53"/>
        <v>91.941715977574631</v>
      </c>
      <c r="BM312" s="42">
        <f t="shared" si="53"/>
        <v>19.497355153407625</v>
      </c>
      <c r="BN312" s="42">
        <f t="shared" si="53"/>
        <v>75.774598646779168</v>
      </c>
      <c r="BO312" s="42">
        <f t="shared" si="53"/>
        <v>11.874644439858685</v>
      </c>
      <c r="BP312" s="42">
        <f t="shared" si="53"/>
        <v>43.499989154659033</v>
      </c>
      <c r="BQ312" s="42">
        <f t="shared" si="53"/>
        <v>60.287142128320738</v>
      </c>
      <c r="BR312" s="42">
        <f t="shared" si="53"/>
        <v>60.287142128321193</v>
      </c>
      <c r="BS312" s="42">
        <f t="shared" si="52"/>
        <v>31.707165625995458</v>
      </c>
      <c r="BU312" s="42">
        <f t="shared" si="43"/>
        <v>52.704570227486556</v>
      </c>
      <c r="CC312" s="119"/>
      <c r="CD312" s="118">
        <f t="shared" si="44"/>
        <v>4.5474735088646412E-13</v>
      </c>
    </row>
    <row r="313" spans="1:82" s="1" customFormat="1">
      <c r="A313" s="38" t="s">
        <v>450</v>
      </c>
      <c r="B313" s="38" t="s">
        <v>481</v>
      </c>
      <c r="C313" s="38" t="s">
        <v>452</v>
      </c>
      <c r="D313" s="38">
        <v>43</v>
      </c>
      <c r="E313" s="38">
        <v>1050</v>
      </c>
      <c r="F313" s="38">
        <v>15</v>
      </c>
      <c r="G313" s="38">
        <f t="shared" si="46"/>
        <v>1323</v>
      </c>
      <c r="H313" s="75">
        <f t="shared" si="47"/>
        <v>7.5585789871504159E-4</v>
      </c>
      <c r="I313" s="75">
        <f t="shared" si="48"/>
        <v>2.040816326530612E-4</v>
      </c>
      <c r="J313" s="76">
        <v>1</v>
      </c>
      <c r="K313" s="13">
        <v>0.1</v>
      </c>
      <c r="L313" s="40">
        <v>0.5289314899063704</v>
      </c>
      <c r="M313" s="77"/>
      <c r="N313" s="40">
        <v>0.15505564407256731</v>
      </c>
      <c r="O313" s="13"/>
      <c r="P313" s="13">
        <v>-7.61</v>
      </c>
      <c r="Q313" s="13">
        <v>2.75</v>
      </c>
      <c r="R313" s="13">
        <v>4.5999999999999999E-2</v>
      </c>
      <c r="S313" s="78">
        <v>913</v>
      </c>
      <c r="T313" s="78">
        <v>45.65</v>
      </c>
      <c r="U313" s="13">
        <f t="shared" si="49"/>
        <v>2.9604707775342991</v>
      </c>
      <c r="V313" s="40">
        <f t="shared" si="50"/>
        <v>2.1699999999999997E-2</v>
      </c>
      <c r="X313" s="91">
        <v>76.17</v>
      </c>
      <c r="Y313" s="91">
        <v>0.05</v>
      </c>
      <c r="Z313" s="91">
        <v>12.48</v>
      </c>
      <c r="AA313" s="91">
        <v>0.04</v>
      </c>
      <c r="AB313" s="91">
        <v>0.01</v>
      </c>
      <c r="AC313" s="13">
        <v>1.76</v>
      </c>
      <c r="AD313" s="91"/>
      <c r="AE313" s="91">
        <v>0.33</v>
      </c>
      <c r="AF313" s="91">
        <v>4.0999999999999996</v>
      </c>
      <c r="AG313" s="91">
        <v>4.54</v>
      </c>
      <c r="AH313" s="91"/>
      <c r="AI313" s="13">
        <v>5.08</v>
      </c>
      <c r="AJ313" s="13">
        <f t="shared" si="51"/>
        <v>104.56000000000002</v>
      </c>
      <c r="AL313" s="13">
        <v>1.0180127328794573</v>
      </c>
      <c r="AM313" s="40">
        <v>4.0592598796016011E-2</v>
      </c>
      <c r="AN313" s="13">
        <v>1.37410430661065</v>
      </c>
      <c r="AO313" s="14">
        <v>1.3741043066106502</v>
      </c>
      <c r="AP313" s="14"/>
      <c r="AQ313" s="13">
        <v>11.0296978765749</v>
      </c>
      <c r="AR313" s="40">
        <v>-3.5499287950656877E-3</v>
      </c>
      <c r="AS313" s="40">
        <v>0.5289314899063704</v>
      </c>
      <c r="AT313" s="40">
        <v>0.15505564407256731</v>
      </c>
      <c r="AW313" s="42">
        <f>(12900/((LN(497700/S313))+(0.85*(AN313-1))+3.8))-273</f>
        <v>965.12200160990074</v>
      </c>
      <c r="AX313" s="42">
        <f>(12900/((LN(497700/S313))+(0.85*(AO313-1))+3.8))-273</f>
        <v>965.12200160990074</v>
      </c>
      <c r="AY313" s="42">
        <f>(10108/((LN(497700/S313))+(1.16*(AN313-1))+1.48))-273</f>
        <v>957.43544946202542</v>
      </c>
      <c r="AZ313" s="42">
        <f>(10108/((LN(497700/S313))+(1.16*(AO313-1))+1.48))-273</f>
        <v>957.43544946202542</v>
      </c>
      <c r="BA313" s="42">
        <f>((LN(S313))-4.29+(1.35*(LN(AQ313))))/0.0056</f>
        <v>1029.916844118171</v>
      </c>
      <c r="BB313" s="42">
        <f>(4338.8/((4.322*AR313)+6.456-LOG(S313)))-273</f>
        <v>973.71482031320875</v>
      </c>
      <c r="BC313" s="42">
        <f>((LN(S313))-3.313+(1.35*(LN(AQ313))))/0.0065</f>
        <v>1037.6206657018088</v>
      </c>
      <c r="BD313" s="42">
        <f>(12288/(18.99-(1.069*(LN(AQ313)))-(LN(S313))))-273</f>
        <v>1006.0631038513291</v>
      </c>
      <c r="BE313" s="42">
        <f>(11113/(14.297+(0.964*AN313)-(LN(S313))))-273</f>
        <v>989.13803145220595</v>
      </c>
      <c r="BF313" s="42">
        <f>(11113/(14.297+(0.964*AO313)-(LN(S313))))-273</f>
        <v>989.13803145220595</v>
      </c>
      <c r="BG313" s="42">
        <f>(5790/(0.96-(1.28*J313)+(12.39*AS313)+(0.83*AT313)+(2.06*J313*AS313)-LOG(S313)))-273</f>
        <v>1016.1632211440708</v>
      </c>
      <c r="BI313" s="42">
        <f t="shared" si="53"/>
        <v>84.877998390099265</v>
      </c>
      <c r="BJ313" s="42">
        <f t="shared" si="53"/>
        <v>84.877998390099265</v>
      </c>
      <c r="BK313" s="42">
        <f t="shared" si="53"/>
        <v>92.564550537974583</v>
      </c>
      <c r="BL313" s="42">
        <f t="shared" si="53"/>
        <v>92.564550537974583</v>
      </c>
      <c r="BM313" s="42">
        <f t="shared" si="53"/>
        <v>20.083155881829043</v>
      </c>
      <c r="BN313" s="42">
        <f t="shared" si="53"/>
        <v>76.285179686791253</v>
      </c>
      <c r="BO313" s="42">
        <f t="shared" si="53"/>
        <v>12.379334298191225</v>
      </c>
      <c r="BP313" s="42">
        <f t="shared" si="53"/>
        <v>43.93689614867094</v>
      </c>
      <c r="BQ313" s="42">
        <f t="shared" si="53"/>
        <v>60.861968547794049</v>
      </c>
      <c r="BR313" s="42">
        <f t="shared" si="53"/>
        <v>60.861968547794049</v>
      </c>
      <c r="BS313" s="42">
        <f t="shared" si="52"/>
        <v>33.836778855929197</v>
      </c>
      <c r="BU313" s="42">
        <f t="shared" si="43"/>
        <v>51.041219534170068</v>
      </c>
      <c r="CC313" s="119"/>
      <c r="CD313" s="118">
        <f t="shared" si="44"/>
        <v>0</v>
      </c>
    </row>
    <row r="314" spans="1:82" s="1" customFormat="1">
      <c r="A314" s="38" t="s">
        <v>450</v>
      </c>
      <c r="B314" s="38" t="s">
        <v>482</v>
      </c>
      <c r="C314" s="38" t="s">
        <v>452</v>
      </c>
      <c r="D314" s="38">
        <v>20</v>
      </c>
      <c r="E314" s="38">
        <v>1200</v>
      </c>
      <c r="F314" s="38">
        <v>15</v>
      </c>
      <c r="G314" s="38">
        <f t="shared" si="46"/>
        <v>1473</v>
      </c>
      <c r="H314" s="75">
        <f t="shared" si="47"/>
        <v>6.7888662593346908E-4</v>
      </c>
      <c r="I314" s="75">
        <f t="shared" si="48"/>
        <v>1.5625000000000003E-4</v>
      </c>
      <c r="J314" s="76">
        <v>1</v>
      </c>
      <c r="K314" s="13">
        <v>0.1</v>
      </c>
      <c r="L314" s="40">
        <v>0.52912490329067974</v>
      </c>
      <c r="M314" s="77"/>
      <c r="N314" s="40">
        <v>0.10758576370083112</v>
      </c>
      <c r="O314" s="13"/>
      <c r="P314" s="13">
        <v>-5.73</v>
      </c>
      <c r="Q314" s="13">
        <v>2.68</v>
      </c>
      <c r="R314" s="13">
        <v>4.5999999999999999E-2</v>
      </c>
      <c r="S314" s="78">
        <v>1983</v>
      </c>
      <c r="T314" s="78">
        <v>178.47</v>
      </c>
      <c r="U314" s="13">
        <f t="shared" si="49"/>
        <v>3.2973227142053028</v>
      </c>
      <c r="V314" s="40">
        <f t="shared" si="50"/>
        <v>3.9059999999999997E-2</v>
      </c>
      <c r="X314" s="91">
        <v>76.17</v>
      </c>
      <c r="Y314" s="91">
        <v>0.05</v>
      </c>
      <c r="Z314" s="91">
        <v>12.48</v>
      </c>
      <c r="AA314" s="91">
        <v>0.04</v>
      </c>
      <c r="AB314" s="91">
        <v>0.01</v>
      </c>
      <c r="AC314" s="13">
        <v>1.85</v>
      </c>
      <c r="AD314" s="91"/>
      <c r="AE314" s="91">
        <v>0.33</v>
      </c>
      <c r="AF314" s="91">
        <v>4.0999999999999996</v>
      </c>
      <c r="AG314" s="91">
        <v>4.54</v>
      </c>
      <c r="AH314" s="91"/>
      <c r="AI314" s="13">
        <v>3.34</v>
      </c>
      <c r="AJ314" s="13">
        <f t="shared" si="51"/>
        <v>102.91000000000001</v>
      </c>
      <c r="AL314" s="13">
        <v>1.0180127328794575</v>
      </c>
      <c r="AM314" s="40">
        <v>4.0592598796016004E-2</v>
      </c>
      <c r="AN314" s="13">
        <v>1.37507497064836</v>
      </c>
      <c r="AO314" s="14">
        <v>1.3750749706483572</v>
      </c>
      <c r="AP314" s="14"/>
      <c r="AQ314" s="13">
        <v>11.0296978765749</v>
      </c>
      <c r="AR314" s="40">
        <v>-3.5499287950656877E-3</v>
      </c>
      <c r="AS314" s="40">
        <v>0.52912490329067974</v>
      </c>
      <c r="AT314" s="40">
        <v>0.10758576370083112</v>
      </c>
      <c r="AW314" s="42">
        <f>(12900/((LN(497700/S314))+(0.85*(AN314-1))+3.8))-273</f>
        <v>1064.5914556545836</v>
      </c>
      <c r="AX314" s="42">
        <f>(12900/((LN(497700/S314))+(0.85*(AO314-1))+3.8))-273</f>
        <v>1064.591455654584</v>
      </c>
      <c r="AY314" s="42">
        <f>(10108/((LN(497700/S314))+(1.16*(AN314-1))+1.48))-273</f>
        <v>1085.5156725647162</v>
      </c>
      <c r="AZ314" s="42">
        <f>(10108/((LN(497700/S314))+(1.16*(AO314-1))+1.48))-273</f>
        <v>1085.5156725647166</v>
      </c>
      <c r="BA314" s="42">
        <f>((LN(S314))-4.29+(1.35*(LN(AQ314))))/0.0056</f>
        <v>1168.4222455333186</v>
      </c>
      <c r="BB314" s="42">
        <f>(4338.8/((4.322*AR314)+6.456-LOG(S314)))-273</f>
        <v>1107.3176241387948</v>
      </c>
      <c r="BC314" s="42">
        <f>((LN(S314))-3.313+(1.35*(LN(AQ314))))/0.0065</f>
        <v>1156.9483961517822</v>
      </c>
      <c r="BD314" s="42">
        <f>(12288/(18.99-(1.069*(LN(AQ314)))-(LN(S314))))-273</f>
        <v>1118.3986169465832</v>
      </c>
      <c r="BE314" s="42">
        <f>(11113/(14.297+(0.964*AN314)-(LN(S314))))-273</f>
        <v>1110.899715878523</v>
      </c>
      <c r="BF314" s="42">
        <f>(11113/(14.297+(0.964*AO314)-(LN(S314))))-273</f>
        <v>1110.8997158785232</v>
      </c>
      <c r="BG314" s="42">
        <f>(5790/(0.96-(1.28*J314)+(12.39*AS314)+(0.83*AT314)+(2.06*J314*AS314)-LOG(S314)))-273</f>
        <v>1133.0809598985727</v>
      </c>
      <c r="BI314" s="42">
        <f t="shared" si="53"/>
        <v>135.40854434541643</v>
      </c>
      <c r="BJ314" s="42">
        <f t="shared" si="53"/>
        <v>135.40854434541598</v>
      </c>
      <c r="BK314" s="42">
        <f t="shared" si="53"/>
        <v>114.48432743528383</v>
      </c>
      <c r="BL314" s="42">
        <f t="shared" si="53"/>
        <v>114.48432743528338</v>
      </c>
      <c r="BM314" s="42">
        <f t="shared" si="53"/>
        <v>31.577754466681426</v>
      </c>
      <c r="BN314" s="42">
        <f t="shared" si="53"/>
        <v>92.682375861205173</v>
      </c>
      <c r="BO314" s="42">
        <f t="shared" si="53"/>
        <v>43.051603848217837</v>
      </c>
      <c r="BP314" s="42">
        <f t="shared" si="53"/>
        <v>81.601383053416839</v>
      </c>
      <c r="BQ314" s="42">
        <f t="shared" si="53"/>
        <v>89.100284121476989</v>
      </c>
      <c r="BR314" s="42">
        <f t="shared" si="53"/>
        <v>89.100284121476761</v>
      </c>
      <c r="BS314" s="42">
        <f t="shared" si="52"/>
        <v>66.919040101427299</v>
      </c>
      <c r="BU314" s="42">
        <f t="shared" si="43"/>
        <v>68.489504243988677</v>
      </c>
      <c r="CC314" s="119"/>
      <c r="CD314" s="118">
        <f t="shared" si="44"/>
        <v>2.2737367544323206E-13</v>
      </c>
    </row>
    <row r="315" spans="1:82" s="1" customFormat="1">
      <c r="A315" s="38" t="s">
        <v>450</v>
      </c>
      <c r="B315" s="38" t="s">
        <v>483</v>
      </c>
      <c r="C315" s="38" t="s">
        <v>452</v>
      </c>
      <c r="D315" s="38">
        <v>8</v>
      </c>
      <c r="E315" s="38">
        <v>1200</v>
      </c>
      <c r="F315" s="38">
        <v>15</v>
      </c>
      <c r="G315" s="38">
        <f t="shared" si="46"/>
        <v>1473</v>
      </c>
      <c r="H315" s="75">
        <f t="shared" si="47"/>
        <v>6.7888662593346908E-4</v>
      </c>
      <c r="I315" s="75">
        <f t="shared" si="48"/>
        <v>1.5625000000000003E-4</v>
      </c>
      <c r="J315" s="76">
        <v>1</v>
      </c>
      <c r="K315" s="13">
        <v>0.1</v>
      </c>
      <c r="L315" s="40">
        <v>0.52878094738895653</v>
      </c>
      <c r="M315" s="77"/>
      <c r="N315" s="40">
        <v>0.15255072432516539</v>
      </c>
      <c r="O315" s="13"/>
      <c r="P315" s="13">
        <v>-5.73</v>
      </c>
      <c r="Q315" s="13">
        <v>2.68</v>
      </c>
      <c r="R315" s="13">
        <v>4.5999999999999999E-2</v>
      </c>
      <c r="S315" s="78">
        <v>3200</v>
      </c>
      <c r="T315" s="78">
        <v>224</v>
      </c>
      <c r="U315" s="13">
        <f t="shared" si="49"/>
        <v>3.5051499783199058</v>
      </c>
      <c r="V315" s="40">
        <f t="shared" si="50"/>
        <v>3.0380000000000004E-2</v>
      </c>
      <c r="X315" s="91">
        <v>76.17</v>
      </c>
      <c r="Y315" s="91">
        <v>0.05</v>
      </c>
      <c r="Z315" s="91">
        <v>12.48</v>
      </c>
      <c r="AA315" s="91">
        <v>0.04</v>
      </c>
      <c r="AB315" s="91">
        <v>0.01</v>
      </c>
      <c r="AC315" s="13">
        <v>1.69</v>
      </c>
      <c r="AD315" s="91"/>
      <c r="AE315" s="91">
        <v>0.33</v>
      </c>
      <c r="AF315" s="91">
        <v>4.0999999999999996</v>
      </c>
      <c r="AG315" s="91">
        <v>4.54</v>
      </c>
      <c r="AH315" s="91"/>
      <c r="AI315" s="13">
        <v>4.9800000000000004</v>
      </c>
      <c r="AJ315" s="13">
        <f t="shared" si="51"/>
        <v>104.39000000000001</v>
      </c>
      <c r="AL315" s="13">
        <v>1.0180127328794575</v>
      </c>
      <c r="AM315" s="40">
        <v>4.0592598796016011E-2</v>
      </c>
      <c r="AN315" s="13">
        <v>1.3733493456924299</v>
      </c>
      <c r="AO315" s="14">
        <v>1.3733493456924335</v>
      </c>
      <c r="AP315" s="14"/>
      <c r="AQ315" s="13">
        <v>11.029697876574902</v>
      </c>
      <c r="AR315" s="40">
        <v>-3.5499287950656877E-3</v>
      </c>
      <c r="AS315" s="40">
        <v>0.52878094738895653</v>
      </c>
      <c r="AT315" s="40">
        <v>0.15255072432516539</v>
      </c>
      <c r="AW315" s="42">
        <f>(12900/((LN(497700/S315))+(0.85*(AN315-1))+3.8))-273</f>
        <v>1134.6524935037803</v>
      </c>
      <c r="AX315" s="42">
        <f>(12900/((LN(497700/S315))+(0.85*(AO315-1))+3.8))-273</f>
        <v>1134.6524935037799</v>
      </c>
      <c r="AY315" s="42">
        <f>(10108/((LN(497700/S315))+(1.16*(AN315-1))+1.48))-273</f>
        <v>1179.3130571465169</v>
      </c>
      <c r="AZ315" s="42">
        <f>(10108/((LN(497700/S315))+(1.16*(AO315-1))+1.48))-273</f>
        <v>1179.3130571465163</v>
      </c>
      <c r="BA315" s="42">
        <f>((LN(S315))-4.29+(1.35*(LN(AQ315))))/0.0056</f>
        <v>1253.8758098668941</v>
      </c>
      <c r="BB315" s="42">
        <f>(4338.8/((4.322*AR315)+6.456-LOG(S315)))-273</f>
        <v>1205.0409860703035</v>
      </c>
      <c r="BC315" s="42">
        <f>((LN(S315))-3.313+(1.35*(LN(AQ315))))/0.0065</f>
        <v>1230.5699285007088</v>
      </c>
      <c r="BD315" s="42">
        <f>(12288/(18.99-(1.069*(LN(AQ315)))-(LN(S315))))-273</f>
        <v>1198.1125959374267</v>
      </c>
      <c r="BE315" s="42">
        <f>(11113/(14.297+(0.964*AN315)-(LN(S315))))-273</f>
        <v>1198.9200072288427</v>
      </c>
      <c r="BF315" s="42">
        <f>(11113/(14.297+(0.964*AO315)-(LN(S315))))-273</f>
        <v>1198.920007228842</v>
      </c>
      <c r="BG315" s="42">
        <f>(5790/(0.96-(1.28*J315)+(12.39*AS315)+(0.83*AT315)+(2.06*J315*AS315)-LOG(S315)))-273</f>
        <v>1195.6664902496686</v>
      </c>
      <c r="BI315" s="42">
        <f t="shared" si="53"/>
        <v>65.347506496219694</v>
      </c>
      <c r="BJ315" s="42">
        <f t="shared" si="53"/>
        <v>65.347506496220149</v>
      </c>
      <c r="BK315" s="42">
        <f t="shared" si="53"/>
        <v>20.68694285348306</v>
      </c>
      <c r="BL315" s="42">
        <f t="shared" si="53"/>
        <v>20.686942853483743</v>
      </c>
      <c r="BM315" s="42">
        <f t="shared" si="53"/>
        <v>-53.875809866894087</v>
      </c>
      <c r="BN315" s="42">
        <f t="shared" si="53"/>
        <v>-5.040986070303461</v>
      </c>
      <c r="BO315" s="42">
        <f t="shared" si="53"/>
        <v>-30.569928500708784</v>
      </c>
      <c r="BP315" s="42">
        <f t="shared" si="53"/>
        <v>1.887404062573296</v>
      </c>
      <c r="BQ315" s="42">
        <f t="shared" si="53"/>
        <v>1.0799927711573218</v>
      </c>
      <c r="BR315" s="42">
        <f t="shared" si="53"/>
        <v>1.079992771158004</v>
      </c>
      <c r="BS315" s="42">
        <f t="shared" si="52"/>
        <v>4.3335097503313591</v>
      </c>
      <c r="BU315" s="42">
        <f t="shared" si="43"/>
        <v>61.01399674588879</v>
      </c>
      <c r="CC315" s="119"/>
      <c r="CD315" s="118">
        <f t="shared" si="44"/>
        <v>6.8212102632969618E-13</v>
      </c>
    </row>
    <row r="316" spans="1:82" s="1" customFormat="1">
      <c r="A316" s="38" t="s">
        <v>450</v>
      </c>
      <c r="B316" s="38" t="s">
        <v>484</v>
      </c>
      <c r="C316" s="38" t="s">
        <v>452</v>
      </c>
      <c r="D316" s="38">
        <v>1.05</v>
      </c>
      <c r="E316" s="38">
        <v>1400</v>
      </c>
      <c r="F316" s="38">
        <v>15</v>
      </c>
      <c r="G316" s="38">
        <f t="shared" si="46"/>
        <v>1673</v>
      </c>
      <c r="H316" s="75">
        <f t="shared" si="47"/>
        <v>5.977286312014345E-4</v>
      </c>
      <c r="I316" s="75">
        <f t="shared" si="48"/>
        <v>1.1479591836734695E-4</v>
      </c>
      <c r="J316" s="76">
        <v>1</v>
      </c>
      <c r="K316" s="13">
        <v>0.1</v>
      </c>
      <c r="L316" s="40">
        <v>0.52869487988469221</v>
      </c>
      <c r="M316" s="77"/>
      <c r="N316" s="40">
        <v>0.13887656616344574</v>
      </c>
      <c r="O316" s="13"/>
      <c r="P316" s="13">
        <v>-3.77</v>
      </c>
      <c r="Q316" s="13">
        <v>2.54</v>
      </c>
      <c r="R316" s="13">
        <v>4.5999999999999999E-2</v>
      </c>
      <c r="S316" s="78">
        <v>11267</v>
      </c>
      <c r="T316" s="78">
        <v>394.34500000000003</v>
      </c>
      <c r="U316" s="13">
        <f t="shared" si="49"/>
        <v>4.0518082943170919</v>
      </c>
      <c r="V316" s="40">
        <f t="shared" si="50"/>
        <v>1.5190000000000002E-2</v>
      </c>
      <c r="X316" s="91">
        <v>76.17</v>
      </c>
      <c r="Y316" s="91">
        <v>0.05</v>
      </c>
      <c r="Z316" s="91">
        <v>12.48</v>
      </c>
      <c r="AA316" s="91">
        <v>0.04</v>
      </c>
      <c r="AB316" s="91">
        <v>0.01</v>
      </c>
      <c r="AC316" s="13">
        <v>1.65</v>
      </c>
      <c r="AD316" s="91"/>
      <c r="AE316" s="91">
        <v>0.33</v>
      </c>
      <c r="AF316" s="91">
        <v>4.0999999999999996</v>
      </c>
      <c r="AG316" s="91">
        <v>4.54</v>
      </c>
      <c r="AH316" s="91"/>
      <c r="AI316" s="13">
        <v>4.46</v>
      </c>
      <c r="AJ316" s="13">
        <f t="shared" si="51"/>
        <v>103.83000000000001</v>
      </c>
      <c r="AL316" s="13">
        <v>1.0180127328794573</v>
      </c>
      <c r="AM316" s="40">
        <v>4.0592598796016011E-2</v>
      </c>
      <c r="AN316" s="13">
        <v>1.3729179394534501</v>
      </c>
      <c r="AO316" s="14">
        <v>1.3729179394534525</v>
      </c>
      <c r="AP316" s="14"/>
      <c r="AQ316" s="13">
        <v>11.029697876574897</v>
      </c>
      <c r="AR316" s="40">
        <v>-3.5499287950656738E-3</v>
      </c>
      <c r="AS316" s="40">
        <v>0.52869487988469221</v>
      </c>
      <c r="AT316" s="40">
        <v>0.13887656616344574</v>
      </c>
      <c r="AW316" s="42">
        <f>(12900/((LN(497700/S316))+(0.85*(AN316-1))+3.8))-273</f>
        <v>1358.85798981323</v>
      </c>
      <c r="AX316" s="42">
        <f>(12900/((LN(497700/S316))+(0.85*(AO316-1))+3.8))-273</f>
        <v>1358.8579898132296</v>
      </c>
      <c r="AY316" s="42">
        <f>(10108/((LN(497700/S316))+(1.16*(AN316-1))+1.48))-273</f>
        <v>1500.1142770567269</v>
      </c>
      <c r="AZ316" s="42">
        <f>(10108/((LN(497700/S316))+(1.16*(AO316-1))+1.48))-273</f>
        <v>1500.1142770567265</v>
      </c>
      <c r="BA316" s="42">
        <f>((LN(S316))-4.29+(1.35*(LN(AQ316))))/0.0056</f>
        <v>1478.6485401126704</v>
      </c>
      <c r="BB316" s="42">
        <f>(4338.8/((4.322*AR316)+6.456-LOG(S316)))-273</f>
        <v>1543.2722538065557</v>
      </c>
      <c r="BC316" s="42">
        <f>((LN(S316))-3.313+(1.35*(LN(AQ316))))/0.0065</f>
        <v>1424.2202807124543</v>
      </c>
      <c r="BD316" s="42">
        <f>(12288/(18.99-(1.069*(LN(AQ316)))-(LN(S316))))-273</f>
        <v>1459.1352201981135</v>
      </c>
      <c r="BE316" s="42">
        <f>(11113/(14.297+(0.964*AN316)-(LN(S316))))-273</f>
        <v>1493.5312621707092</v>
      </c>
      <c r="BF316" s="42">
        <f>(11113/(14.297+(0.964*AO316)-(LN(S316))))-273</f>
        <v>1493.5312621707087</v>
      </c>
      <c r="BG316" s="42">
        <f>(5790/(0.96-(1.28*J316)+(12.39*AS316)+(0.83*AT316)+(2.06*J316*AS316)-LOG(S316)))-273</f>
        <v>1438.4479436093523</v>
      </c>
      <c r="BI316" s="42">
        <f t="shared" si="53"/>
        <v>41.142010186769994</v>
      </c>
      <c r="BJ316" s="42">
        <f t="shared" si="53"/>
        <v>41.142010186770449</v>
      </c>
      <c r="BK316" s="42">
        <f t="shared" si="53"/>
        <v>-100.11427705672691</v>
      </c>
      <c r="BL316" s="42">
        <f t="shared" si="53"/>
        <v>-100.11427705672645</v>
      </c>
      <c r="BM316" s="42">
        <f t="shared" si="53"/>
        <v>-78.648540112670389</v>
      </c>
      <c r="BN316" s="42">
        <f t="shared" si="53"/>
        <v>-143.27225380655568</v>
      </c>
      <c r="BO316" s="42">
        <f t="shared" si="53"/>
        <v>-24.220280712454269</v>
      </c>
      <c r="BP316" s="42">
        <f t="shared" si="53"/>
        <v>-59.135220198113529</v>
      </c>
      <c r="BQ316" s="42">
        <f t="shared" si="53"/>
        <v>-93.531262170709169</v>
      </c>
      <c r="BR316" s="42">
        <f t="shared" si="53"/>
        <v>-93.531262170708715</v>
      </c>
      <c r="BS316" s="42">
        <f t="shared" si="52"/>
        <v>-38.447943609352251</v>
      </c>
      <c r="BU316" s="42">
        <f t="shared" si="43"/>
        <v>79.5899537961227</v>
      </c>
      <c r="CC316" s="119"/>
      <c r="CD316" s="118">
        <f t="shared" si="44"/>
        <v>4.5474735088646412E-13</v>
      </c>
    </row>
    <row r="317" spans="1:82" s="1" customFormat="1">
      <c r="A317" s="38" t="s">
        <v>450</v>
      </c>
      <c r="B317" s="38" t="s">
        <v>485</v>
      </c>
      <c r="C317" s="38" t="s">
        <v>452</v>
      </c>
      <c r="D317" s="38">
        <v>2</v>
      </c>
      <c r="E317" s="38">
        <v>1400</v>
      </c>
      <c r="F317" s="38">
        <v>15</v>
      </c>
      <c r="G317" s="38">
        <f t="shared" si="46"/>
        <v>1673</v>
      </c>
      <c r="H317" s="75">
        <f t="shared" si="47"/>
        <v>5.977286312014345E-4</v>
      </c>
      <c r="I317" s="75">
        <f t="shared" si="48"/>
        <v>1.1479591836734695E-4</v>
      </c>
      <c r="J317" s="76">
        <v>1</v>
      </c>
      <c r="K317" s="13">
        <v>0.1</v>
      </c>
      <c r="L317" s="40">
        <v>0.52588046852215653</v>
      </c>
      <c r="M317" s="77"/>
      <c r="N317" s="40">
        <v>0.11295447566844227</v>
      </c>
      <c r="O317" s="13"/>
      <c r="P317" s="13">
        <v>-3.77</v>
      </c>
      <c r="Q317" s="13">
        <v>2.54</v>
      </c>
      <c r="R317" s="13">
        <v>4.5999999999999999E-2</v>
      </c>
      <c r="S317" s="78">
        <v>9300</v>
      </c>
      <c r="T317" s="78">
        <v>419.43</v>
      </c>
      <c r="U317" s="13">
        <f t="shared" si="49"/>
        <v>3.9684829485539352</v>
      </c>
      <c r="V317" s="40">
        <f t="shared" si="50"/>
        <v>1.9573400000000001E-2</v>
      </c>
      <c r="X317" s="91">
        <v>76.17</v>
      </c>
      <c r="Y317" s="91">
        <v>0.05</v>
      </c>
      <c r="Z317" s="91">
        <v>12.48</v>
      </c>
      <c r="AA317" s="91">
        <v>0.04</v>
      </c>
      <c r="AB317" s="91">
        <v>0.01</v>
      </c>
      <c r="AC317" s="13">
        <v>0.35</v>
      </c>
      <c r="AD317" s="91"/>
      <c r="AE317" s="91">
        <v>0.33</v>
      </c>
      <c r="AF317" s="91">
        <v>4.0999999999999996</v>
      </c>
      <c r="AG317" s="91">
        <v>4.54</v>
      </c>
      <c r="AH317" s="91"/>
      <c r="AI317" s="13">
        <v>3.48</v>
      </c>
      <c r="AJ317" s="13">
        <f t="shared" si="51"/>
        <v>101.55000000000001</v>
      </c>
      <c r="AL317" s="13">
        <v>1.0180127328794573</v>
      </c>
      <c r="AM317" s="40">
        <v>4.0592598796016011E-2</v>
      </c>
      <c r="AN317" s="13">
        <v>1.3588972366865699</v>
      </c>
      <c r="AO317" s="14">
        <v>1.3588972366865735</v>
      </c>
      <c r="AP317" s="14"/>
      <c r="AQ317" s="13">
        <v>11.029697876574904</v>
      </c>
      <c r="AR317" s="40">
        <v>-3.5499287950656877E-3</v>
      </c>
      <c r="AS317" s="40">
        <v>0.52588046852215653</v>
      </c>
      <c r="AT317" s="40">
        <v>0.11295447566844227</v>
      </c>
      <c r="AW317" s="42">
        <f>(12900/((LN(497700/S317))+(0.85*(AN317-1))+3.8))-273</f>
        <v>1322.5382838642922</v>
      </c>
      <c r="AX317" s="42">
        <f>(12900/((LN(497700/S317))+(0.85*(AO317-1))+3.8))-273</f>
        <v>1322.5382838642913</v>
      </c>
      <c r="AY317" s="42">
        <f>(10108/((LN(497700/S317))+(1.16*(AN317-1))+1.48))-273</f>
        <v>1447.1288779418617</v>
      </c>
      <c r="AZ317" s="42">
        <f>(10108/((LN(497700/S317))+(1.16*(AO317-1))+1.48))-273</f>
        <v>1447.1288779418608</v>
      </c>
      <c r="BA317" s="42">
        <f>((LN(S317))-4.29+(1.35*(LN(AQ317))))/0.0056</f>
        <v>1444.3871652871671</v>
      </c>
      <c r="BB317" s="42">
        <f>(4338.8/((4.322*AR317)+6.456-LOG(S317)))-273</f>
        <v>1482.0542741331433</v>
      </c>
      <c r="BC317" s="42">
        <f>((LN(S317))-3.313+(1.35*(LN(AQ317))))/0.0065</f>
        <v>1394.7027885550979</v>
      </c>
      <c r="BD317" s="42">
        <f>(12288/(18.99-(1.069*(LN(AQ317)))-(LN(S317))))-273</f>
        <v>1413.522544023516</v>
      </c>
      <c r="BE317" s="42">
        <f>(11113/(14.297+(0.964*AN317)-(LN(S317))))-273</f>
        <v>1444.830262422508</v>
      </c>
      <c r="BF317" s="42">
        <f>(11113/(14.297+(0.964*AO317)-(LN(S317))))-273</f>
        <v>1444.8302624225071</v>
      </c>
      <c r="BG317" s="42">
        <f>(5790/(0.96-(1.28*J317)+(12.39*AS317)+(0.83*AT317)+(2.06*J317*AS317)-LOG(S317)))-273</f>
        <v>1427.819136270844</v>
      </c>
      <c r="BI317" s="42">
        <f t="shared" si="53"/>
        <v>77.461716135707775</v>
      </c>
      <c r="BJ317" s="42">
        <f t="shared" si="53"/>
        <v>77.461716135708684</v>
      </c>
      <c r="BK317" s="42">
        <f t="shared" si="53"/>
        <v>-47.128877941861674</v>
      </c>
      <c r="BL317" s="42">
        <f t="shared" si="53"/>
        <v>-47.128877941860765</v>
      </c>
      <c r="BM317" s="42">
        <f t="shared" si="53"/>
        <v>-44.387165287167136</v>
      </c>
      <c r="BN317" s="42">
        <f t="shared" si="53"/>
        <v>-82.054274133143281</v>
      </c>
      <c r="BO317" s="42">
        <f t="shared" si="53"/>
        <v>5.2972114449021319</v>
      </c>
      <c r="BP317" s="42">
        <f t="shared" si="53"/>
        <v>-13.522544023516048</v>
      </c>
      <c r="BQ317" s="42">
        <f t="shared" si="53"/>
        <v>-44.830262422507985</v>
      </c>
      <c r="BR317" s="42">
        <f t="shared" si="53"/>
        <v>-44.830262422507076</v>
      </c>
      <c r="BS317" s="42">
        <f t="shared" si="52"/>
        <v>-27.819136270843956</v>
      </c>
      <c r="BU317" s="42">
        <f t="shared" si="43"/>
        <v>105.28085240655264</v>
      </c>
      <c r="CC317" s="119"/>
      <c r="CD317" s="118">
        <f t="shared" si="44"/>
        <v>9.0949470177292824E-13</v>
      </c>
    </row>
    <row r="318" spans="1:82" s="1" customFormat="1">
      <c r="A318" s="38" t="s">
        <v>450</v>
      </c>
      <c r="B318" s="38" t="s">
        <v>486</v>
      </c>
      <c r="C318" s="38" t="s">
        <v>452</v>
      </c>
      <c r="D318" s="38">
        <v>6</v>
      </c>
      <c r="E318" s="38">
        <v>1200</v>
      </c>
      <c r="F318" s="38">
        <v>15</v>
      </c>
      <c r="G318" s="38">
        <f t="shared" si="46"/>
        <v>1473</v>
      </c>
      <c r="H318" s="75">
        <f t="shared" si="47"/>
        <v>6.7888662593346908E-4</v>
      </c>
      <c r="I318" s="75">
        <f t="shared" si="48"/>
        <v>1.5625000000000003E-4</v>
      </c>
      <c r="J318" s="76">
        <v>1</v>
      </c>
      <c r="K318" s="13">
        <v>0.1</v>
      </c>
      <c r="L318" s="40">
        <v>0.529017471023011</v>
      </c>
      <c r="M318" s="77"/>
      <c r="N318" s="40">
        <v>4.6155231183651731E-2</v>
      </c>
      <c r="O318" s="13"/>
      <c r="P318" s="13">
        <v>-5.73</v>
      </c>
      <c r="Q318" s="13">
        <v>2.68</v>
      </c>
      <c r="R318" s="13">
        <v>4.5999999999999999E-2</v>
      </c>
      <c r="S318" s="78">
        <v>928</v>
      </c>
      <c r="T318" s="78">
        <v>55.68</v>
      </c>
      <c r="U318" s="13">
        <f t="shared" si="49"/>
        <v>2.9675479762188619</v>
      </c>
      <c r="V318" s="40">
        <f t="shared" si="50"/>
        <v>2.6039999999999997E-2</v>
      </c>
      <c r="X318" s="91">
        <v>76.17</v>
      </c>
      <c r="Y318" s="91">
        <v>0.05</v>
      </c>
      <c r="Z318" s="91">
        <v>12.48</v>
      </c>
      <c r="AA318" s="91">
        <v>0.04</v>
      </c>
      <c r="AB318" s="91">
        <v>0.01</v>
      </c>
      <c r="AC318" s="13">
        <v>1.8</v>
      </c>
      <c r="AD318" s="91"/>
      <c r="AE318" s="91">
        <v>0.33</v>
      </c>
      <c r="AF318" s="91">
        <v>4.0999999999999996</v>
      </c>
      <c r="AG318" s="91">
        <v>4.54</v>
      </c>
      <c r="AH318" s="91"/>
      <c r="AI318" s="13">
        <v>1.34</v>
      </c>
      <c r="AJ318" s="13">
        <f t="shared" si="51"/>
        <v>100.86000000000001</v>
      </c>
      <c r="AL318" s="13">
        <v>1.0180127328794573</v>
      </c>
      <c r="AM318" s="40">
        <v>4.0592598796016927E-2</v>
      </c>
      <c r="AN318" s="13">
        <v>1.3745357128496301</v>
      </c>
      <c r="AO318" s="14">
        <v>1.3745357128496309</v>
      </c>
      <c r="AP318" s="14"/>
      <c r="AQ318" s="13">
        <v>11.029697876574899</v>
      </c>
      <c r="AR318" s="40">
        <v>-3.5499287950656877E-3</v>
      </c>
      <c r="AS318" s="40">
        <v>0.529017471023011</v>
      </c>
      <c r="AT318" s="40">
        <v>4.6155231183651731E-2</v>
      </c>
      <c r="AW318" s="42">
        <f>(12900/((LN(497700/S318))+(0.85*(AN318-1))+3.8))-273</f>
        <v>967.01781001067661</v>
      </c>
      <c r="AX318" s="42">
        <f>(12900/((LN(497700/S318))+(0.85*(AO318-1))+3.8))-273</f>
        <v>967.01781001067638</v>
      </c>
      <c r="AY318" s="42">
        <f>(10108/((LN(497700/S318))+(1.16*(AN318-1))+1.48))-273</f>
        <v>959.80583772674117</v>
      </c>
      <c r="AZ318" s="42">
        <f>(10108/((LN(497700/S318))+(1.16*(AO318-1))+1.48))-273</f>
        <v>959.80583772674072</v>
      </c>
      <c r="BA318" s="42">
        <f>((LN(S318))-4.29+(1.35*(LN(AQ318))))/0.0056</f>
        <v>1032.8268177237478</v>
      </c>
      <c r="BB318" s="42">
        <f>(4338.8/((4.322*AR318)+6.456-LOG(S318)))-273</f>
        <v>976.2552668981441</v>
      </c>
      <c r="BC318" s="42">
        <f>((LN(S318))-3.313+(1.35*(LN(AQ318))))/0.0065</f>
        <v>1040.1277198850751</v>
      </c>
      <c r="BD318" s="42">
        <f>(12288/(18.99-(1.069*(LN(AQ318)))-(LN(S318))))-273</f>
        <v>1008.2363909952001</v>
      </c>
      <c r="BE318" s="42">
        <f>(11113/(14.297+(0.964*AN318)-(LN(S318))))-273</f>
        <v>991.41845871175133</v>
      </c>
      <c r="BF318" s="42">
        <f>(11113/(14.297+(0.964*AO318)-(LN(S318))))-273</f>
        <v>991.41845871175133</v>
      </c>
      <c r="BG318" s="42">
        <f>(5790/(0.96-(1.28*J318)+(12.39*AS318)+(0.83*AT318)+(2.06*J318*AS318)-LOG(S318)))-273</f>
        <v>1044.3871627943374</v>
      </c>
      <c r="BI318" s="42">
        <f t="shared" si="53"/>
        <v>232.98218998932339</v>
      </c>
      <c r="BJ318" s="42">
        <f t="shared" si="53"/>
        <v>232.98218998932362</v>
      </c>
      <c r="BK318" s="42">
        <f t="shared" si="53"/>
        <v>240.19416227325883</v>
      </c>
      <c r="BL318" s="42">
        <f t="shared" si="53"/>
        <v>240.19416227325928</v>
      </c>
      <c r="BM318" s="42">
        <f t="shared" si="53"/>
        <v>167.17318227625219</v>
      </c>
      <c r="BN318" s="42">
        <f t="shared" si="53"/>
        <v>223.7447331018559</v>
      </c>
      <c r="BO318" s="42">
        <f t="shared" si="53"/>
        <v>159.87228011492493</v>
      </c>
      <c r="BP318" s="42">
        <f t="shared" si="53"/>
        <v>191.76360900479995</v>
      </c>
      <c r="BQ318" s="42">
        <f t="shared" si="53"/>
        <v>208.58154128824867</v>
      </c>
      <c r="BR318" s="42">
        <f t="shared" si="53"/>
        <v>208.58154128824867</v>
      </c>
      <c r="BS318" s="42">
        <f t="shared" si="52"/>
        <v>155.61283720566257</v>
      </c>
      <c r="BU318" s="42">
        <f t="shared" si="43"/>
        <v>77.369352783661043</v>
      </c>
      <c r="CC318" s="119"/>
      <c r="CD318" s="118">
        <f t="shared" si="44"/>
        <v>0</v>
      </c>
    </row>
    <row r="319" spans="1:82" s="1" customFormat="1">
      <c r="A319" s="38" t="s">
        <v>450</v>
      </c>
      <c r="B319" s="38" t="s">
        <v>487</v>
      </c>
      <c r="C319" s="38" t="s">
        <v>452</v>
      </c>
      <c r="D319" s="38">
        <v>20</v>
      </c>
      <c r="E319" s="38">
        <v>1200</v>
      </c>
      <c r="F319" s="38">
        <v>15</v>
      </c>
      <c r="G319" s="38">
        <f t="shared" si="46"/>
        <v>1473</v>
      </c>
      <c r="H319" s="75">
        <f t="shared" si="47"/>
        <v>6.7888662593346908E-4</v>
      </c>
      <c r="I319" s="75">
        <f t="shared" si="48"/>
        <v>1.5625000000000003E-4</v>
      </c>
      <c r="J319" s="76">
        <v>1</v>
      </c>
      <c r="K319" s="13">
        <v>0.1</v>
      </c>
      <c r="L319" s="40">
        <v>0.52897448438844452</v>
      </c>
      <c r="M319" s="77"/>
      <c r="N319" s="40">
        <v>6.7054285216581425E-2</v>
      </c>
      <c r="O319" s="13"/>
      <c r="P319" s="13">
        <v>-5.73</v>
      </c>
      <c r="Q319" s="13">
        <v>2.68</v>
      </c>
      <c r="R319" s="13">
        <v>4.5999999999999999E-2</v>
      </c>
      <c r="S319" s="78">
        <v>2333</v>
      </c>
      <c r="T319" s="78">
        <v>184.0737</v>
      </c>
      <c r="U319" s="13">
        <f t="shared" si="49"/>
        <v>3.3679147387937527</v>
      </c>
      <c r="V319" s="40">
        <f t="shared" si="50"/>
        <v>3.4242599999999998E-2</v>
      </c>
      <c r="X319" s="91">
        <v>76.17</v>
      </c>
      <c r="Y319" s="91">
        <v>0.05</v>
      </c>
      <c r="Z319" s="91">
        <v>12.48</v>
      </c>
      <c r="AA319" s="91">
        <v>0.04</v>
      </c>
      <c r="AB319" s="91">
        <v>0.01</v>
      </c>
      <c r="AC319" s="13">
        <v>1.78</v>
      </c>
      <c r="AD319" s="91"/>
      <c r="AE319" s="91">
        <v>0.33</v>
      </c>
      <c r="AF319" s="91">
        <v>4.0999999999999996</v>
      </c>
      <c r="AG319" s="91">
        <v>4.54</v>
      </c>
      <c r="AH319" s="91"/>
      <c r="AI319" s="13">
        <v>1.99</v>
      </c>
      <c r="AJ319" s="13">
        <f t="shared" si="51"/>
        <v>101.49000000000001</v>
      </c>
      <c r="AL319" s="13">
        <v>1.0180127328794575</v>
      </c>
      <c r="AM319" s="40">
        <v>4.0592598796015102E-2</v>
      </c>
      <c r="AN319" s="13">
        <v>1.37432000973014</v>
      </c>
      <c r="AO319" s="14">
        <v>1.3743200097301407</v>
      </c>
      <c r="AP319" s="14"/>
      <c r="AQ319" s="13">
        <v>11.029697876574902</v>
      </c>
      <c r="AR319" s="40">
        <v>-3.5499287950656738E-3</v>
      </c>
      <c r="AS319" s="40">
        <v>0.52897448438844452</v>
      </c>
      <c r="AT319" s="40">
        <v>6.7054285216581425E-2</v>
      </c>
      <c r="AW319" s="42">
        <f>(12900/((LN(497700/S319))+(0.85*(AN319-1))+3.8))-273</f>
        <v>1087.613887734165</v>
      </c>
      <c r="AX319" s="42">
        <f>(12900/((LN(497700/S319))+(0.85*(AO319-1))+3.8))-273</f>
        <v>1087.613887734165</v>
      </c>
      <c r="AY319" s="42">
        <f>(10108/((LN(497700/S319))+(1.16*(AN319-1))+1.48))-273</f>
        <v>1116.0236915921187</v>
      </c>
      <c r="AZ319" s="42">
        <f>(10108/((LN(497700/S319))+(1.16*(AO319-1))+1.48))-273</f>
        <v>1116.0236915921187</v>
      </c>
      <c r="BA319" s="42">
        <f>((LN(S319))-4.29+(1.35*(LN(AQ319))))/0.0056</f>
        <v>1197.4479854443246</v>
      </c>
      <c r="BB319" s="42">
        <f>(4338.8/((4.322*AR319)+6.456-LOG(S319)))-273</f>
        <v>1139.0285197467326</v>
      </c>
      <c r="BC319" s="42">
        <f>((LN(S319))-3.313+(1.35*(LN(AQ319))))/0.0065</f>
        <v>1181.9551874597259</v>
      </c>
      <c r="BD319" s="42">
        <f>(12288/(18.99-(1.069*(LN(AQ319)))-(LN(S319))))-273</f>
        <v>1144.4878330941235</v>
      </c>
      <c r="BE319" s="42">
        <f>(11113/(14.297+(0.964*AN319)-(LN(S319))))-273</f>
        <v>1139.6214473077855</v>
      </c>
      <c r="BF319" s="42">
        <f>(11113/(14.297+(0.964*AO319)-(LN(S319))))-273</f>
        <v>1139.6214473077853</v>
      </c>
      <c r="BG319" s="42">
        <f>(5790/(0.96-(1.28*J319)+(12.39*AS319)+(0.83*AT319)+(2.06*J319*AS319)-LOG(S319)))-273</f>
        <v>1170.378570569291</v>
      </c>
      <c r="BI319" s="42">
        <f t="shared" si="53"/>
        <v>112.38611226583498</v>
      </c>
      <c r="BJ319" s="42">
        <f t="shared" si="53"/>
        <v>112.38611226583498</v>
      </c>
      <c r="BK319" s="42">
        <f t="shared" si="53"/>
        <v>83.976308407881334</v>
      </c>
      <c r="BL319" s="42">
        <f t="shared" si="53"/>
        <v>83.976308407881334</v>
      </c>
      <c r="BM319" s="42">
        <f t="shared" si="53"/>
        <v>2.5520145556754414</v>
      </c>
      <c r="BN319" s="42">
        <f t="shared" si="53"/>
        <v>60.971480253267373</v>
      </c>
      <c r="BO319" s="42">
        <f t="shared" si="53"/>
        <v>18.044812540274052</v>
      </c>
      <c r="BP319" s="42">
        <f t="shared" si="53"/>
        <v>55.512166905876484</v>
      </c>
      <c r="BQ319" s="42">
        <f t="shared" si="53"/>
        <v>60.378552692214498</v>
      </c>
      <c r="BR319" s="42">
        <f t="shared" si="53"/>
        <v>60.378552692214726</v>
      </c>
      <c r="BS319" s="42">
        <f t="shared" si="52"/>
        <v>29.621429430708986</v>
      </c>
      <c r="BU319" s="42">
        <f t="shared" si="43"/>
        <v>82.764682835125996</v>
      </c>
      <c r="CC319" s="119"/>
      <c r="CD319" s="118">
        <f t="shared" si="44"/>
        <v>2.2737367544323206E-13</v>
      </c>
    </row>
    <row r="320" spans="1:82" s="1" customFormat="1">
      <c r="A320" s="38" t="s">
        <v>450</v>
      </c>
      <c r="B320" s="38" t="s">
        <v>488</v>
      </c>
      <c r="C320" s="38" t="s">
        <v>452</v>
      </c>
      <c r="D320" s="38">
        <v>8</v>
      </c>
      <c r="E320" s="38">
        <v>1200</v>
      </c>
      <c r="F320" s="38">
        <v>15</v>
      </c>
      <c r="G320" s="38">
        <f t="shared" si="46"/>
        <v>1473</v>
      </c>
      <c r="H320" s="75">
        <f t="shared" si="47"/>
        <v>6.7888662593346908E-4</v>
      </c>
      <c r="I320" s="75">
        <f t="shared" si="48"/>
        <v>1.5625000000000003E-4</v>
      </c>
      <c r="J320" s="76">
        <v>1</v>
      </c>
      <c r="K320" s="13">
        <v>0.1</v>
      </c>
      <c r="L320" s="40">
        <v>0.52878094738895653</v>
      </c>
      <c r="M320" s="77"/>
      <c r="N320" s="40">
        <v>8.5001165867827425E-2</v>
      </c>
      <c r="O320" s="13"/>
      <c r="P320" s="13">
        <v>-5.73</v>
      </c>
      <c r="Q320" s="13">
        <v>2.68</v>
      </c>
      <c r="R320" s="13">
        <v>4.5999999999999999E-2</v>
      </c>
      <c r="S320" s="78">
        <v>2000</v>
      </c>
      <c r="T320" s="78">
        <v>24.7</v>
      </c>
      <c r="U320" s="13">
        <f t="shared" si="49"/>
        <v>3.3010299956639813</v>
      </c>
      <c r="V320" s="40">
        <f t="shared" si="50"/>
        <v>5.3598999999999999E-3</v>
      </c>
      <c r="X320" s="91">
        <v>76.17</v>
      </c>
      <c r="Y320" s="91">
        <v>0.05</v>
      </c>
      <c r="Z320" s="91">
        <v>12.48</v>
      </c>
      <c r="AA320" s="91">
        <v>0.04</v>
      </c>
      <c r="AB320" s="91">
        <v>0.01</v>
      </c>
      <c r="AC320" s="13">
        <v>1.69</v>
      </c>
      <c r="AD320" s="91"/>
      <c r="AE320" s="91">
        <v>0.33</v>
      </c>
      <c r="AF320" s="91">
        <v>4.0999999999999996</v>
      </c>
      <c r="AG320" s="91">
        <v>4.54</v>
      </c>
      <c r="AH320" s="91"/>
      <c r="AI320" s="13">
        <v>2.57</v>
      </c>
      <c r="AJ320" s="13">
        <f t="shared" si="51"/>
        <v>101.98</v>
      </c>
      <c r="AL320" s="13">
        <v>1.0180127328794575</v>
      </c>
      <c r="AM320" s="40">
        <v>4.0592598796015102E-2</v>
      </c>
      <c r="AN320" s="13">
        <v>1.3733493456924299</v>
      </c>
      <c r="AO320" s="14">
        <v>1.3733493456924339</v>
      </c>
      <c r="AP320" s="14"/>
      <c r="AQ320" s="13">
        <v>11.0296978765749</v>
      </c>
      <c r="AR320" s="40">
        <v>-3.5499287950657016E-3</v>
      </c>
      <c r="AS320" s="40">
        <v>0.52878094738895653</v>
      </c>
      <c r="AT320" s="40">
        <v>8.5001165867827425E-2</v>
      </c>
      <c r="AW320" s="42">
        <f>(12900/((LN(497700/S320))+(0.85*(AN320-1))+3.8))-273</f>
        <v>1065.9802664822266</v>
      </c>
      <c r="AX320" s="42">
        <f>(12900/((LN(497700/S320))+(0.85*(AO320-1))+3.8))-273</f>
        <v>1065.9802664822262</v>
      </c>
      <c r="AY320" s="42">
        <f>(10108/((LN(497700/S320))+(1.16*(AN320-1))+1.48))-273</f>
        <v>1087.4424879598116</v>
      </c>
      <c r="AZ320" s="42">
        <f>(10108/((LN(497700/S320))+(1.16*(AO320-1))+1.48))-273</f>
        <v>1087.4424879598105</v>
      </c>
      <c r="BA320" s="42">
        <f>((LN(S320))-4.29+(1.35*(LN(AQ320))))/0.0056</f>
        <v>1169.9465903587268</v>
      </c>
      <c r="BB320" s="42">
        <f>(4338.8/((4.322*AR320)+6.456-LOG(S320)))-273</f>
        <v>1108.9475074304678</v>
      </c>
      <c r="BC320" s="42">
        <f>((LN(S320))-3.313+(1.35*(LN(AQ320))))/0.0065</f>
        <v>1158.2616778475185</v>
      </c>
      <c r="BD320" s="42">
        <f>(12288/(18.99-(1.069*(LN(AQ320)))-(LN(S320))))-273</f>
        <v>1119.7448280456942</v>
      </c>
      <c r="BE320" s="42">
        <f>(11113/(14.297+(0.964*AN320)-(LN(S320))))-273</f>
        <v>1112.6597577175953</v>
      </c>
      <c r="BF320" s="42">
        <f>(11113/(14.297+(0.964*AO320)-(LN(S320))))-273</f>
        <v>1112.6597577175949</v>
      </c>
      <c r="BG320" s="42">
        <f>(5790/(0.96-(1.28*J320)+(12.39*AS320)+(0.83*AT320)+(2.06*J320*AS320)-LOG(S320)))-273</f>
        <v>1142.5075263329788</v>
      </c>
      <c r="BI320" s="42">
        <f t="shared" si="53"/>
        <v>134.01973351777337</v>
      </c>
      <c r="BJ320" s="42">
        <f t="shared" si="53"/>
        <v>134.01973351777383</v>
      </c>
      <c r="BK320" s="42">
        <f t="shared" si="53"/>
        <v>112.55751204018839</v>
      </c>
      <c r="BL320" s="42">
        <f t="shared" si="53"/>
        <v>112.55751204018952</v>
      </c>
      <c r="BM320" s="42">
        <f t="shared" si="53"/>
        <v>30.05340964127322</v>
      </c>
      <c r="BN320" s="42">
        <f t="shared" si="53"/>
        <v>91.052492569532205</v>
      </c>
      <c r="BO320" s="42">
        <f t="shared" si="53"/>
        <v>41.738322152481487</v>
      </c>
      <c r="BP320" s="42">
        <f t="shared" si="53"/>
        <v>80.255171954305752</v>
      </c>
      <c r="BQ320" s="42">
        <f t="shared" si="53"/>
        <v>87.340242282404688</v>
      </c>
      <c r="BR320" s="42">
        <f t="shared" si="53"/>
        <v>87.340242282405143</v>
      </c>
      <c r="BS320" s="42">
        <f t="shared" si="52"/>
        <v>57.492473667021159</v>
      </c>
      <c r="BU320" s="42">
        <f t="shared" si="43"/>
        <v>76.527259850752671</v>
      </c>
      <c r="CC320" s="119"/>
      <c r="CD320" s="118">
        <f t="shared" si="44"/>
        <v>4.5474735088646412E-13</v>
      </c>
    </row>
    <row r="321" spans="1:82" s="1" customFormat="1">
      <c r="A321" s="38" t="s">
        <v>450</v>
      </c>
      <c r="B321" s="38" t="s">
        <v>489</v>
      </c>
      <c r="C321" s="38" t="s">
        <v>452</v>
      </c>
      <c r="D321" s="38">
        <v>5</v>
      </c>
      <c r="E321" s="38">
        <v>1300</v>
      </c>
      <c r="F321" s="38">
        <v>15</v>
      </c>
      <c r="G321" s="38">
        <f t="shared" si="46"/>
        <v>1573</v>
      </c>
      <c r="H321" s="75">
        <f t="shared" si="47"/>
        <v>6.3572790845518119E-4</v>
      </c>
      <c r="I321" s="75">
        <f t="shared" si="48"/>
        <v>1.3313609467455623E-4</v>
      </c>
      <c r="J321" s="76">
        <v>1</v>
      </c>
      <c r="K321" s="13">
        <v>0.1</v>
      </c>
      <c r="L321" s="40">
        <v>0.52856571966172827</v>
      </c>
      <c r="M321" s="77"/>
      <c r="N321" s="40">
        <v>4.0611174934293115E-2</v>
      </c>
      <c r="O321" s="13"/>
      <c r="P321" s="13">
        <v>-4.6900000000000004</v>
      </c>
      <c r="Q321" s="13">
        <v>2.61</v>
      </c>
      <c r="R321" s="13">
        <v>4.5999999999999999E-2</v>
      </c>
      <c r="S321" s="78">
        <v>3350</v>
      </c>
      <c r="T321" s="78">
        <v>79.06</v>
      </c>
      <c r="U321" s="13">
        <f t="shared" si="49"/>
        <v>3.5250448070368452</v>
      </c>
      <c r="V321" s="40">
        <f t="shared" si="50"/>
        <v>1.02424E-2</v>
      </c>
      <c r="X321" s="91">
        <v>76.17</v>
      </c>
      <c r="Y321" s="91">
        <v>0.05</v>
      </c>
      <c r="Z321" s="91">
        <v>12.48</v>
      </c>
      <c r="AA321" s="91">
        <v>0.04</v>
      </c>
      <c r="AB321" s="91">
        <v>0.01</v>
      </c>
      <c r="AC321" s="13">
        <v>1.59</v>
      </c>
      <c r="AD321" s="91"/>
      <c r="AE321" s="91">
        <v>0.33</v>
      </c>
      <c r="AF321" s="91">
        <v>4.0999999999999996</v>
      </c>
      <c r="AG321" s="91">
        <v>4.54</v>
      </c>
      <c r="AH321" s="91"/>
      <c r="AI321" s="13">
        <v>1.17</v>
      </c>
      <c r="AJ321" s="13">
        <f t="shared" si="51"/>
        <v>100.48000000000002</v>
      </c>
      <c r="AL321" s="13">
        <v>1.0180127328794573</v>
      </c>
      <c r="AM321" s="40">
        <v>4.0592598796016011E-2</v>
      </c>
      <c r="AN321" s="13">
        <v>1.37227083009498</v>
      </c>
      <c r="AO321" s="14">
        <v>1.3722708300949813</v>
      </c>
      <c r="AP321" s="14"/>
      <c r="AQ321" s="13">
        <v>11.029697876574899</v>
      </c>
      <c r="AR321" s="40">
        <v>-3.5499287950657016E-3</v>
      </c>
      <c r="AS321" s="40">
        <v>0.52856571966172827</v>
      </c>
      <c r="AT321" s="40">
        <v>4.0611174934293115E-2</v>
      </c>
      <c r="AW321" s="42">
        <f>(12900/((LN(497700/S321))+(0.85*(AN321-1))+3.8))-273</f>
        <v>1141.866597379558</v>
      </c>
      <c r="AX321" s="42">
        <f>(12900/((LN(497700/S321))+(0.85*(AO321-1))+3.8))-273</f>
        <v>1141.8665973795578</v>
      </c>
      <c r="AY321" s="42">
        <f>(10108/((LN(497700/S321))+(1.16*(AN321-1))+1.48))-273</f>
        <v>1189.19993936593</v>
      </c>
      <c r="AZ321" s="42">
        <f>(10108/((LN(497700/S321))+(1.16*(AO321-1))+1.48))-273</f>
        <v>1189.19993936593</v>
      </c>
      <c r="BA321" s="42">
        <f>((LN(S321))-4.29+(1.35*(LN(AQ321))))/0.0056</f>
        <v>1262.0560841581962</v>
      </c>
      <c r="BB321" s="42">
        <f>(4338.8/((4.322*AR321)+6.456-LOG(S321)))-273</f>
        <v>1215.1264735127752</v>
      </c>
      <c r="BC321" s="42">
        <f>((LN(S321))-3.313+(1.35*(LN(AQ321))))/0.0065</f>
        <v>1237.6175494285997</v>
      </c>
      <c r="BD321" s="42">
        <f>(12288/(18.99-(1.069*(LN(AQ321)))-(LN(S321))))-273</f>
        <v>1206.2250989607385</v>
      </c>
      <c r="BE321" s="42">
        <f>(11113/(14.297+(0.964*AN321)-(LN(S321))))-273</f>
        <v>1208.1105845120608</v>
      </c>
      <c r="BF321" s="42">
        <f>(11113/(14.297+(0.964*AO321)-(LN(S321))))-273</f>
        <v>1208.1105845120603</v>
      </c>
      <c r="BG321" s="42">
        <f>(5790/(0.96-(1.28*J321)+(12.39*AS321)+(0.83*AT321)+(2.06*J321*AS321)-LOG(S321)))-273</f>
        <v>1240.1569714988607</v>
      </c>
      <c r="BI321" s="42">
        <f t="shared" si="53"/>
        <v>158.13340262044198</v>
      </c>
      <c r="BJ321" s="42">
        <f t="shared" si="53"/>
        <v>158.13340262044221</v>
      </c>
      <c r="BK321" s="42">
        <f t="shared" si="53"/>
        <v>110.80006063406995</v>
      </c>
      <c r="BL321" s="42">
        <f t="shared" si="53"/>
        <v>110.80006063406995</v>
      </c>
      <c r="BM321" s="42">
        <f t="shared" si="53"/>
        <v>37.943915841803801</v>
      </c>
      <c r="BN321" s="42">
        <f t="shared" si="53"/>
        <v>84.873526487224808</v>
      </c>
      <c r="BO321" s="42">
        <f t="shared" si="53"/>
        <v>62.382450571400341</v>
      </c>
      <c r="BP321" s="42">
        <f t="shared" si="53"/>
        <v>93.774901039261522</v>
      </c>
      <c r="BQ321" s="42">
        <f t="shared" si="53"/>
        <v>91.889415487939232</v>
      </c>
      <c r="BR321" s="42">
        <f t="shared" si="53"/>
        <v>91.889415487939686</v>
      </c>
      <c r="BS321" s="42">
        <f t="shared" si="52"/>
        <v>59.843028501139315</v>
      </c>
      <c r="BU321" s="42">
        <f t="shared" si="43"/>
        <v>98.290374119302896</v>
      </c>
      <c r="CC321" s="119"/>
      <c r="CD321" s="118">
        <f t="shared" si="44"/>
        <v>4.5474735088646412E-13</v>
      </c>
    </row>
    <row r="322" spans="1:82" s="1" customFormat="1">
      <c r="A322" s="38" t="s">
        <v>450</v>
      </c>
      <c r="B322" s="38" t="s">
        <v>490</v>
      </c>
      <c r="C322" s="38" t="s">
        <v>452</v>
      </c>
      <c r="D322" s="38">
        <v>3.4</v>
      </c>
      <c r="E322" s="38">
        <v>1400</v>
      </c>
      <c r="F322" s="38">
        <v>15</v>
      </c>
      <c r="G322" s="38">
        <f t="shared" si="46"/>
        <v>1673</v>
      </c>
      <c r="H322" s="75">
        <f t="shared" si="47"/>
        <v>5.977286312014345E-4</v>
      </c>
      <c r="I322" s="75">
        <f t="shared" si="48"/>
        <v>1.1479591836734695E-4</v>
      </c>
      <c r="J322" s="76">
        <v>1</v>
      </c>
      <c r="K322" s="13">
        <v>0.1</v>
      </c>
      <c r="L322" s="40">
        <v>0.52865183434140073</v>
      </c>
      <c r="M322" s="77"/>
      <c r="N322" s="40">
        <v>6.7768416332073714E-2</v>
      </c>
      <c r="O322" s="13"/>
      <c r="P322" s="13">
        <v>-3.77</v>
      </c>
      <c r="Q322" s="13">
        <v>2.54</v>
      </c>
      <c r="R322" s="13">
        <v>4.5999999999999999E-2</v>
      </c>
      <c r="S322" s="78">
        <v>10400</v>
      </c>
      <c r="T322" s="78">
        <v>590.72</v>
      </c>
      <c r="U322" s="13">
        <f t="shared" si="49"/>
        <v>4.0170333392987807</v>
      </c>
      <c r="V322" s="40">
        <f t="shared" si="50"/>
        <v>2.4651200000000002E-2</v>
      </c>
      <c r="X322" s="91">
        <v>76.17</v>
      </c>
      <c r="Y322" s="91">
        <v>0.05</v>
      </c>
      <c r="Z322" s="91">
        <v>12.48</v>
      </c>
      <c r="AA322" s="91">
        <v>0.04</v>
      </c>
      <c r="AB322" s="91">
        <v>0.01</v>
      </c>
      <c r="AC322" s="13">
        <v>1.63</v>
      </c>
      <c r="AD322" s="91"/>
      <c r="AE322" s="91">
        <v>0.33</v>
      </c>
      <c r="AF322" s="91">
        <v>4.0999999999999996</v>
      </c>
      <c r="AG322" s="91">
        <v>4.54</v>
      </c>
      <c r="AH322" s="91"/>
      <c r="AI322" s="13">
        <v>2.0099999999999998</v>
      </c>
      <c r="AJ322" s="13">
        <f t="shared" si="51"/>
        <v>101.36000000000001</v>
      </c>
      <c r="AL322" s="13">
        <v>1.0180127328794575</v>
      </c>
      <c r="AM322" s="40">
        <v>4.0592598796016011E-2</v>
      </c>
      <c r="AN322" s="13">
        <v>1.37270223633396</v>
      </c>
      <c r="AO322" s="14">
        <v>1.3727022363339625</v>
      </c>
      <c r="AP322" s="14"/>
      <c r="AQ322" s="13">
        <v>11.0296978765749</v>
      </c>
      <c r="AR322" s="40">
        <v>-3.5499287950657155E-3</v>
      </c>
      <c r="AS322" s="40">
        <v>0.52865183434140073</v>
      </c>
      <c r="AT322" s="40">
        <v>6.7768416332073714E-2</v>
      </c>
      <c r="AW322" s="42">
        <f>(12900/((LN(497700/S322))+(0.85*(AN322-1))+3.8))-273</f>
        <v>1342.5314274762543</v>
      </c>
      <c r="AX322" s="42">
        <f>(12900/((LN(497700/S322))+(0.85*(AO322-1))+3.8))-273</f>
        <v>1342.5314274762538</v>
      </c>
      <c r="AY322" s="42">
        <f>(10108/((LN(497700/S322))+(1.16*(AN322-1))+1.48))-273</f>
        <v>1475.6297131285744</v>
      </c>
      <c r="AZ322" s="42">
        <f>(10108/((LN(497700/S322))+(1.16*(AO322-1))+1.48))-273</f>
        <v>1475.6297131285739</v>
      </c>
      <c r="BA322" s="42">
        <f>((LN(S322))-4.29+(1.35*(LN(AQ322))))/0.0056</f>
        <v>1464.3499163564736</v>
      </c>
      <c r="BB322" s="42">
        <f>(4338.8/((4.322*AR322)+6.456-LOG(S322)))-273</f>
        <v>1517.2117801706236</v>
      </c>
      <c r="BC322" s="42">
        <f>((LN(S322))-3.313+(1.35*(LN(AQ322))))/0.0065</f>
        <v>1411.9014663994235</v>
      </c>
      <c r="BD322" s="42">
        <f>(12288/(18.99-(1.069*(LN(AQ322)))-(LN(S322))))-273</f>
        <v>1439.8026242147885</v>
      </c>
      <c r="BE322" s="42">
        <f>(11113/(14.297+(0.964*AN322)-(LN(S322))))-273</f>
        <v>1471.3857598532336</v>
      </c>
      <c r="BF322" s="42">
        <f>(11113/(14.297+(0.964*AO322)-(LN(S322))))-273</f>
        <v>1471.3857598532325</v>
      </c>
      <c r="BG322" s="42">
        <f>(5790/(0.96-(1.28*J322)+(12.39*AS322)+(0.83*AT322)+(2.06*J322*AS322)-LOG(S322)))-273</f>
        <v>1451.1207563181169</v>
      </c>
      <c r="BI322" s="42">
        <f t="shared" si="53"/>
        <v>57.468572523745706</v>
      </c>
      <c r="BJ322" s="42">
        <f t="shared" si="53"/>
        <v>57.468572523746161</v>
      </c>
      <c r="BK322" s="42">
        <f t="shared" si="53"/>
        <v>-75.629713128574394</v>
      </c>
      <c r="BL322" s="42">
        <f t="shared" si="53"/>
        <v>-75.62971312857394</v>
      </c>
      <c r="BM322" s="42">
        <f t="shared" si="53"/>
        <v>-64.349916356473614</v>
      </c>
      <c r="BN322" s="42">
        <f t="shared" si="53"/>
        <v>-117.21178017062357</v>
      </c>
      <c r="BO322" s="42">
        <f t="shared" si="53"/>
        <v>-11.901466399423498</v>
      </c>
      <c r="BP322" s="42">
        <f t="shared" si="53"/>
        <v>-39.802624214788466</v>
      </c>
      <c r="BQ322" s="42">
        <f t="shared" si="53"/>
        <v>-71.385759853233594</v>
      </c>
      <c r="BR322" s="42">
        <f t="shared" si="53"/>
        <v>-71.385759853232457</v>
      </c>
      <c r="BS322" s="42">
        <f t="shared" si="52"/>
        <v>-51.120756318116946</v>
      </c>
      <c r="BU322" s="42">
        <f t="shared" si="43"/>
        <v>108.58932884186311</v>
      </c>
      <c r="CC322" s="119"/>
      <c r="CD322" s="118">
        <f t="shared" si="44"/>
        <v>1.1368683772161603E-12</v>
      </c>
    </row>
    <row r="323" spans="1:82" s="1" customFormat="1">
      <c r="A323" s="38" t="s">
        <v>450</v>
      </c>
      <c r="B323" s="38" t="s">
        <v>491</v>
      </c>
      <c r="C323" s="38" t="s">
        <v>452</v>
      </c>
      <c r="D323" s="38">
        <v>3.5</v>
      </c>
      <c r="E323" s="38">
        <v>1400</v>
      </c>
      <c r="F323" s="38">
        <v>15</v>
      </c>
      <c r="G323" s="38">
        <f t="shared" si="46"/>
        <v>1673</v>
      </c>
      <c r="H323" s="75">
        <f t="shared" si="47"/>
        <v>5.977286312014345E-4</v>
      </c>
      <c r="I323" s="75">
        <f t="shared" si="48"/>
        <v>1.1479591836734695E-4</v>
      </c>
      <c r="J323" s="76">
        <v>1</v>
      </c>
      <c r="K323" s="13">
        <v>0.1</v>
      </c>
      <c r="L323" s="40">
        <v>0.52672831494973993</v>
      </c>
      <c r="M323" s="77"/>
      <c r="N323" s="40">
        <v>8.1081084763942171E-2</v>
      </c>
      <c r="O323" s="13"/>
      <c r="P323" s="13">
        <v>-3.77</v>
      </c>
      <c r="Q323" s="13">
        <v>2.54</v>
      </c>
      <c r="R323" s="13">
        <v>4.5999999999999999E-2</v>
      </c>
      <c r="S323" s="78">
        <v>7700</v>
      </c>
      <c r="T323" s="78">
        <v>385</v>
      </c>
      <c r="U323" s="13">
        <f t="shared" si="49"/>
        <v>3.8864907251724818</v>
      </c>
      <c r="V323" s="40">
        <f t="shared" si="50"/>
        <v>2.1700000000000001E-2</v>
      </c>
      <c r="X323" s="91">
        <v>76.17</v>
      </c>
      <c r="Y323" s="91">
        <v>0.05</v>
      </c>
      <c r="Z323" s="91">
        <v>12.48</v>
      </c>
      <c r="AA323" s="91">
        <v>0.04</v>
      </c>
      <c r="AB323" s="91">
        <v>0.01</v>
      </c>
      <c r="AC323" s="13">
        <v>0.74</v>
      </c>
      <c r="AD323" s="91"/>
      <c r="AE323" s="91">
        <v>0.33</v>
      </c>
      <c r="AF323" s="91">
        <v>4.0999999999999996</v>
      </c>
      <c r="AG323" s="91">
        <v>4.54</v>
      </c>
      <c r="AH323" s="91"/>
      <c r="AI323" s="13">
        <v>2.42</v>
      </c>
      <c r="AJ323" s="13">
        <f t="shared" si="51"/>
        <v>100.88000000000001</v>
      </c>
      <c r="AL323" s="13">
        <v>1.0180127328794573</v>
      </c>
      <c r="AM323" s="40">
        <v>4.0592598796016469E-2</v>
      </c>
      <c r="AN323" s="13">
        <v>1.3631034475166399</v>
      </c>
      <c r="AO323" s="14">
        <v>1.3631034475166375</v>
      </c>
      <c r="AP323" s="14"/>
      <c r="AQ323" s="13">
        <v>11.0296978765749</v>
      </c>
      <c r="AR323" s="40">
        <v>-3.5499287950656738E-3</v>
      </c>
      <c r="AS323" s="40">
        <v>0.52672831494973993</v>
      </c>
      <c r="AT323" s="40">
        <v>8.1081084763942171E-2</v>
      </c>
      <c r="AW323" s="42">
        <f>(12900/((LN(497700/S323))+(0.85*(AN323-1))+3.8))-273</f>
        <v>1285.4575454776812</v>
      </c>
      <c r="AX323" s="42">
        <f>(12900/((LN(497700/S323))+(0.85*(AO323-1))+3.8))-273</f>
        <v>1285.4575454776816</v>
      </c>
      <c r="AY323" s="42">
        <f>(10108/((LN(497700/S323))+(1.16*(AN323-1))+1.48))-273</f>
        <v>1392.2451467303713</v>
      </c>
      <c r="AZ323" s="42">
        <f>(10108/((LN(497700/S323))+(1.16*(AO323-1))+1.48))-273</f>
        <v>1392.2451467303722</v>
      </c>
      <c r="BA323" s="42">
        <f>((LN(S323))-4.29+(1.35*(LN(AQ323))))/0.0056</f>
        <v>1410.6739382693863</v>
      </c>
      <c r="BB323" s="42">
        <f>(4338.8/((4.322*AR323)+6.456-LOG(S323)))-273</f>
        <v>1425.7146411949602</v>
      </c>
      <c r="BC323" s="42">
        <f>((LN(S323))-3.313+(1.35*(LN(AQ323))))/0.0065</f>
        <v>1365.6575468167023</v>
      </c>
      <c r="BD323" s="42">
        <f>(12288/(18.99-(1.069*(LN(AQ323)))-(LN(S323))))-273</f>
        <v>1370.9253116958328</v>
      </c>
      <c r="BE323" s="42">
        <f>(11113/(14.297+(0.964*AN323)-(LN(S323))))-273</f>
        <v>1395.1036315556082</v>
      </c>
      <c r="BF323" s="42">
        <f>(11113/(14.297+(0.964*AO323)-(LN(S323))))-273</f>
        <v>1395.1036315556087</v>
      </c>
      <c r="BG323" s="42">
        <f>(5790/(0.96-(1.28*J323)+(12.39*AS323)+(0.83*AT323)+(2.06*J323*AS323)-LOG(S323)))-273</f>
        <v>1394.6119702224046</v>
      </c>
      <c r="BI323" s="42">
        <f t="shared" si="53"/>
        <v>114.54245452231885</v>
      </c>
      <c r="BJ323" s="42">
        <f t="shared" si="53"/>
        <v>114.54245452231839</v>
      </c>
      <c r="BK323" s="42">
        <f t="shared" si="53"/>
        <v>7.7548532696287111</v>
      </c>
      <c r="BL323" s="42">
        <f t="shared" si="53"/>
        <v>7.7548532696278016</v>
      </c>
      <c r="BM323" s="42">
        <f t="shared" si="53"/>
        <v>-10.673938269386326</v>
      </c>
      <c r="BN323" s="42">
        <f t="shared" si="53"/>
        <v>-25.714641194960222</v>
      </c>
      <c r="BO323" s="42">
        <f t="shared" si="53"/>
        <v>34.342453183297721</v>
      </c>
      <c r="BP323" s="42">
        <f t="shared" si="53"/>
        <v>29.074688304167239</v>
      </c>
      <c r="BQ323" s="42">
        <f t="shared" si="53"/>
        <v>4.8963684443917828</v>
      </c>
      <c r="BR323" s="42">
        <f t="shared" si="53"/>
        <v>4.896368444391328</v>
      </c>
      <c r="BS323" s="42">
        <f t="shared" si="52"/>
        <v>5.3880297775954205</v>
      </c>
      <c r="BU323" s="42">
        <f t="shared" si="43"/>
        <v>109.15442474472297</v>
      </c>
      <c r="CC323" s="119"/>
      <c r="CD323" s="118">
        <f t="shared" si="44"/>
        <v>4.5474735088646412E-13</v>
      </c>
    </row>
    <row r="324" spans="1:82" s="1" customFormat="1">
      <c r="A324" s="38" t="s">
        <v>450</v>
      </c>
      <c r="B324" s="38" t="s">
        <v>492</v>
      </c>
      <c r="C324" s="38" t="s">
        <v>452</v>
      </c>
      <c r="D324" s="38">
        <v>43</v>
      </c>
      <c r="E324" s="38">
        <v>1050</v>
      </c>
      <c r="F324" s="38">
        <v>15</v>
      </c>
      <c r="G324" s="38">
        <f t="shared" si="46"/>
        <v>1323</v>
      </c>
      <c r="H324" s="75">
        <f t="shared" si="47"/>
        <v>7.5585789871504159E-4</v>
      </c>
      <c r="I324" s="75">
        <f t="shared" si="48"/>
        <v>2.040816326530612E-4</v>
      </c>
      <c r="J324" s="76">
        <v>1</v>
      </c>
      <c r="K324" s="13">
        <v>0.1</v>
      </c>
      <c r="L324" s="40">
        <v>0.52839251927232989</v>
      </c>
      <c r="M324" s="77"/>
      <c r="N324" s="40">
        <v>0.14024601961283992</v>
      </c>
      <c r="O324" s="13"/>
      <c r="P324" s="13">
        <v>-7.61</v>
      </c>
      <c r="Q324" s="13">
        <v>2.75</v>
      </c>
      <c r="R324" s="13">
        <v>0</v>
      </c>
      <c r="S324" s="78">
        <v>938</v>
      </c>
      <c r="T324" s="78">
        <v>71</v>
      </c>
      <c r="U324" s="13">
        <f t="shared" si="49"/>
        <v>2.9722028383790646</v>
      </c>
      <c r="V324" s="40">
        <f t="shared" si="50"/>
        <v>3.2850746268656722E-2</v>
      </c>
      <c r="X324" s="91">
        <v>76.17</v>
      </c>
      <c r="Y324" s="91">
        <v>0.05</v>
      </c>
      <c r="Z324" s="91">
        <v>12.48</v>
      </c>
      <c r="AA324" s="91">
        <v>7.0000000000000007E-2</v>
      </c>
      <c r="AB324" s="91">
        <v>0.06</v>
      </c>
      <c r="AC324" s="13">
        <v>0.7</v>
      </c>
      <c r="AD324" s="91"/>
      <c r="AE324" s="91">
        <v>0.51</v>
      </c>
      <c r="AF324" s="91">
        <v>4.3099999999999996</v>
      </c>
      <c r="AG324" s="91">
        <v>4.67</v>
      </c>
      <c r="AH324" s="91"/>
      <c r="AI324" s="91">
        <v>4.5</v>
      </c>
      <c r="AJ324" s="13">
        <f t="shared" si="51"/>
        <v>103.52000000000001</v>
      </c>
      <c r="AL324" s="13">
        <v>0.95466515843399324</v>
      </c>
      <c r="AM324" s="40">
        <v>2.3974156507827787E-2</v>
      </c>
      <c r="AN324" s="13">
        <v>1.3814151633101399</v>
      </c>
      <c r="AO324" s="14">
        <v>1.3820667855399011</v>
      </c>
      <c r="AP324" s="14"/>
      <c r="AQ324" s="13">
        <v>11.703742565951258</v>
      </c>
      <c r="AR324" s="40">
        <v>5.0396572086842811E-3</v>
      </c>
      <c r="AS324" s="40">
        <v>0.52839251927232989</v>
      </c>
      <c r="AT324" s="40">
        <v>0.14024601961283992</v>
      </c>
      <c r="AW324" s="42">
        <f>(12900/((LN(497700/S324))+(0.85*(AN324-1))+3.8))-273</f>
        <v>967.59865388373737</v>
      </c>
      <c r="AX324" s="42">
        <f>(12900/((LN(497700/S324))+(0.85*(AO324-1))+3.8))-273</f>
        <v>967.53257471281313</v>
      </c>
      <c r="AY324" s="42">
        <f>(10108/((LN(497700/S324))+(1.16*(AN324-1))+1.48))-273</f>
        <v>960.21766124447618</v>
      </c>
      <c r="AZ324" s="42">
        <f>(10108/((LN(497700/S324))+(1.16*(AO324-1))+1.48))-273</f>
        <v>960.10394354376035</v>
      </c>
      <c r="BA324" s="42">
        <f>((LN(S324))-4.29+(1.35*(LN(AQ324))))/0.0056</f>
        <v>1049.0404733788814</v>
      </c>
      <c r="BB324" s="42">
        <f>(4338.8/((4.322*AR324)+6.456-LOG(S324)))-273</f>
        <v>964.68442944404023</v>
      </c>
      <c r="BC324" s="42">
        <f>((LN(S324))-3.313+(1.35*(LN(AQ324))))/0.0065</f>
        <v>1054.0964078341133</v>
      </c>
      <c r="BD324" s="42">
        <f>(12288/(18.99-(1.069*(LN(AQ324)))-(LN(S324))))-273</f>
        <v>1018.2164089324792</v>
      </c>
      <c r="BE324" s="42">
        <f>(11113/(14.297+(0.964*AN324)-(LN(S324))))-273</f>
        <v>992.00661933725519</v>
      </c>
      <c r="BF324" s="42">
        <f>(11113/(14.297+(0.964*AO324)-(LN(S324))))-273</f>
        <v>991.91617192327817</v>
      </c>
      <c r="BG324" s="42">
        <f>(5790/(0.96-(1.28*J324)+(12.39*AS324)+(0.83*AT324)+(2.06*J324*AS324)-LOG(S324)))-273</f>
        <v>1025.3596179702361</v>
      </c>
      <c r="BI324" s="42">
        <f t="shared" si="53"/>
        <v>82.40134611626263</v>
      </c>
      <c r="BJ324" s="42">
        <f t="shared" si="53"/>
        <v>82.46742528718687</v>
      </c>
      <c r="BK324" s="42">
        <f t="shared" si="53"/>
        <v>89.782338755523824</v>
      </c>
      <c r="BL324" s="42">
        <f t="shared" si="53"/>
        <v>89.896056456239648</v>
      </c>
      <c r="BM324" s="42">
        <f t="shared" si="53"/>
        <v>0.95952662111858444</v>
      </c>
      <c r="BN324" s="42">
        <f t="shared" si="53"/>
        <v>85.315570555959766</v>
      </c>
      <c r="BO324" s="42">
        <f t="shared" si="53"/>
        <v>-4.096407834113279</v>
      </c>
      <c r="BP324" s="42">
        <f t="shared" si="53"/>
        <v>31.783591067520774</v>
      </c>
      <c r="BQ324" s="42">
        <f t="shared" si="53"/>
        <v>57.993380662744812</v>
      </c>
      <c r="BR324" s="42">
        <f t="shared" si="53"/>
        <v>58.083828076721829</v>
      </c>
      <c r="BS324" s="42">
        <f t="shared" si="52"/>
        <v>24.640382029763941</v>
      </c>
      <c r="BU324" s="42">
        <f t="shared" si="43"/>
        <v>57.827043257422929</v>
      </c>
      <c r="CC324" s="119"/>
      <c r="CD324" s="118">
        <f t="shared" si="44"/>
        <v>9.0447413977017277E-2</v>
      </c>
    </row>
    <row r="325" spans="1:82" s="1" customFormat="1">
      <c r="A325" s="38" t="s">
        <v>450</v>
      </c>
      <c r="B325" s="38" t="s">
        <v>493</v>
      </c>
      <c r="C325" s="38" t="s">
        <v>452</v>
      </c>
      <c r="D325" s="38">
        <v>20</v>
      </c>
      <c r="E325" s="38">
        <v>1200</v>
      </c>
      <c r="F325" s="38">
        <v>15</v>
      </c>
      <c r="G325" s="38">
        <f t="shared" si="46"/>
        <v>1473</v>
      </c>
      <c r="H325" s="75">
        <f t="shared" si="47"/>
        <v>6.7888662593346908E-4</v>
      </c>
      <c r="I325" s="75">
        <f t="shared" si="48"/>
        <v>1.5625000000000003E-4</v>
      </c>
      <c r="J325" s="76">
        <v>1</v>
      </c>
      <c r="K325" s="13">
        <v>0.1</v>
      </c>
      <c r="L325" s="40">
        <v>0.52837095682659474</v>
      </c>
      <c r="M325" s="77"/>
      <c r="N325" s="40">
        <v>0.14025698051694899</v>
      </c>
      <c r="O325" s="13"/>
      <c r="P325" s="13">
        <v>-5.73</v>
      </c>
      <c r="Q325" s="13">
        <v>2.68</v>
      </c>
      <c r="R325" s="13">
        <v>0</v>
      </c>
      <c r="S325" s="78">
        <v>2722</v>
      </c>
      <c r="T325" s="78">
        <v>42</v>
      </c>
      <c r="U325" s="13">
        <f t="shared" si="49"/>
        <v>3.4348881208673161</v>
      </c>
      <c r="V325" s="40">
        <f t="shared" si="50"/>
        <v>6.6965466568699485E-3</v>
      </c>
      <c r="X325" s="91">
        <v>76.17</v>
      </c>
      <c r="Y325" s="91">
        <v>0.05</v>
      </c>
      <c r="Z325" s="91">
        <v>12.48</v>
      </c>
      <c r="AA325" s="91">
        <v>7.0000000000000007E-2</v>
      </c>
      <c r="AB325" s="91">
        <v>0.06</v>
      </c>
      <c r="AC325" s="13">
        <v>0.69</v>
      </c>
      <c r="AD325" s="91"/>
      <c r="AE325" s="91">
        <v>0.51</v>
      </c>
      <c r="AF325" s="91">
        <v>4.3099999999999996</v>
      </c>
      <c r="AG325" s="91">
        <v>4.67</v>
      </c>
      <c r="AH325" s="91"/>
      <c r="AI325" s="91">
        <v>4.5</v>
      </c>
      <c r="AJ325" s="13">
        <f t="shared" si="51"/>
        <v>103.51</v>
      </c>
      <c r="AL325" s="13">
        <v>0.95466515843399302</v>
      </c>
      <c r="AM325" s="40">
        <v>2.3790184113326712E-2</v>
      </c>
      <c r="AN325" s="13">
        <v>1.3813079316439401</v>
      </c>
      <c r="AO325" s="14">
        <v>1.381959553873694</v>
      </c>
      <c r="AP325" s="14"/>
      <c r="AQ325" s="13">
        <v>11.715415757264815</v>
      </c>
      <c r="AR325" s="40">
        <v>5.0396572086842811E-3</v>
      </c>
      <c r="AS325" s="40">
        <v>0.52837095682659474</v>
      </c>
      <c r="AT325" s="40">
        <v>0.14025698051694899</v>
      </c>
      <c r="AW325" s="42">
        <f>(12900/((LN(497700/S325))+(0.85*(AN325-1))+3.8))-273</f>
        <v>1109.2303833968017</v>
      </c>
      <c r="AX325" s="42">
        <f>(12900/((LN(497700/S325))+(0.85*(AO325-1))+3.8))-273</f>
        <v>1109.148355759278</v>
      </c>
      <c r="AY325" s="42">
        <f>(10108/((LN(497700/S325))+(1.16*(AN325-1))+1.48))-273</f>
        <v>1144.4833848916453</v>
      </c>
      <c r="AZ325" s="42">
        <f>(10108/((LN(497700/S325))+(1.16*(AO325-1))+1.48))-273</f>
        <v>1144.3331473153539</v>
      </c>
      <c r="BA325" s="42">
        <f>((LN(S325))-4.29+(1.35*(LN(AQ325))))/0.0056</f>
        <v>1239.5258375134356</v>
      </c>
      <c r="BB325" s="42">
        <f>(4338.8/((4.322*AR325)+6.456-LOG(S325)))-273</f>
        <v>1152.8797809163852</v>
      </c>
      <c r="BC325" s="42">
        <f>((LN(S325))-3.313+(1.35*(LN(AQ325))))/0.0065</f>
        <v>1218.2068753961908</v>
      </c>
      <c r="BD325" s="42">
        <f>(12288/(18.99-(1.069*(LN(AQ325)))-(LN(S325))))-273</f>
        <v>1181.1719670581367</v>
      </c>
      <c r="BE325" s="42">
        <f>(11113/(14.297+(0.964*AN325)-(LN(S325))))-273</f>
        <v>1166.6087193806816</v>
      </c>
      <c r="BF325" s="42">
        <f>(11113/(14.297+(0.964*AO325)-(LN(S325))))-273</f>
        <v>1166.4915820807496</v>
      </c>
      <c r="BG325" s="42">
        <f>(5790/(0.96-(1.28*J325)+(12.39*AS325)+(0.83*AT325)+(2.06*J325*AS325)-LOG(S325)))-273</f>
        <v>1175.7729284380332</v>
      </c>
      <c r="BI325" s="42">
        <f t="shared" si="53"/>
        <v>90.769616603198301</v>
      </c>
      <c r="BJ325" s="42">
        <f t="shared" si="53"/>
        <v>90.851644240721953</v>
      </c>
      <c r="BK325" s="42">
        <f t="shared" si="53"/>
        <v>55.516615108354699</v>
      </c>
      <c r="BL325" s="42">
        <f t="shared" si="53"/>
        <v>55.666852684646074</v>
      </c>
      <c r="BM325" s="42">
        <f t="shared" si="53"/>
        <v>-39.52583751343559</v>
      </c>
      <c r="BN325" s="42">
        <f t="shared" si="53"/>
        <v>47.120219083614757</v>
      </c>
      <c r="BO325" s="42">
        <f t="shared" si="53"/>
        <v>-18.206875396190753</v>
      </c>
      <c r="BP325" s="42">
        <f t="shared" si="53"/>
        <v>18.828032941863285</v>
      </c>
      <c r="BQ325" s="42">
        <f t="shared" si="53"/>
        <v>33.391280619318422</v>
      </c>
      <c r="BR325" s="42">
        <f t="shared" si="53"/>
        <v>33.508417919250405</v>
      </c>
      <c r="BS325" s="42">
        <f t="shared" si="53"/>
        <v>24.227071561966795</v>
      </c>
      <c r="BU325" s="42">
        <f t="shared" si="43"/>
        <v>66.624572678755158</v>
      </c>
      <c r="CC325" s="119"/>
      <c r="CD325" s="118">
        <f t="shared" si="44"/>
        <v>0.11713729993198285</v>
      </c>
    </row>
    <row r="326" spans="1:82" s="1" customFormat="1">
      <c r="A326" s="38" t="s">
        <v>450</v>
      </c>
      <c r="B326" s="38" t="s">
        <v>494</v>
      </c>
      <c r="C326" s="38" t="s">
        <v>452</v>
      </c>
      <c r="D326" s="38">
        <v>20</v>
      </c>
      <c r="E326" s="38">
        <v>1200</v>
      </c>
      <c r="F326" s="38">
        <v>15</v>
      </c>
      <c r="G326" s="38">
        <f t="shared" si="46"/>
        <v>1473</v>
      </c>
      <c r="H326" s="75">
        <f t="shared" si="47"/>
        <v>6.7888662593346908E-4</v>
      </c>
      <c r="I326" s="75">
        <f t="shared" si="48"/>
        <v>1.5625000000000003E-4</v>
      </c>
      <c r="J326" s="76">
        <v>1</v>
      </c>
      <c r="K326" s="13">
        <v>0.1</v>
      </c>
      <c r="L326" s="40">
        <v>0.53577839625152701</v>
      </c>
      <c r="M326" s="77"/>
      <c r="N326" s="40">
        <v>0.13653290405788482</v>
      </c>
      <c r="O326" s="13"/>
      <c r="P326" s="13">
        <v>-5.73</v>
      </c>
      <c r="Q326" s="13">
        <v>2.68</v>
      </c>
      <c r="R326" s="13">
        <v>0</v>
      </c>
      <c r="S326" s="78">
        <v>2909</v>
      </c>
      <c r="T326" s="78">
        <v>92</v>
      </c>
      <c r="U326" s="13">
        <f t="shared" si="49"/>
        <v>3.463743721247059</v>
      </c>
      <c r="V326" s="40">
        <f t="shared" si="50"/>
        <v>1.3725678927466484E-2</v>
      </c>
      <c r="X326" s="91">
        <v>76.17</v>
      </c>
      <c r="Y326" s="91">
        <v>0.05</v>
      </c>
      <c r="Z326" s="91">
        <v>12.48</v>
      </c>
      <c r="AA326" s="91">
        <v>7.0000000000000007E-2</v>
      </c>
      <c r="AB326" s="91">
        <v>0.06</v>
      </c>
      <c r="AC326" s="13">
        <v>4.18</v>
      </c>
      <c r="AD326" s="91"/>
      <c r="AE326" s="91">
        <v>0.51</v>
      </c>
      <c r="AF326" s="91">
        <v>4.3099999999999996</v>
      </c>
      <c r="AG326" s="91">
        <v>4.67</v>
      </c>
      <c r="AH326" s="91"/>
      <c r="AI326" s="91">
        <v>4.5</v>
      </c>
      <c r="AJ326" s="13">
        <f t="shared" si="51"/>
        <v>107</v>
      </c>
      <c r="AL326" s="13">
        <v>0.95466515843399324</v>
      </c>
      <c r="AM326" s="40">
        <v>8.7996549794671641E-2</v>
      </c>
      <c r="AN326" s="13">
        <v>1.4187317831500801</v>
      </c>
      <c r="AO326" s="14">
        <v>1.4193834053798358</v>
      </c>
      <c r="AP326" s="14"/>
      <c r="AQ326" s="13">
        <v>8.6903876252946848</v>
      </c>
      <c r="AR326" s="40">
        <v>5.0396572086842811E-3</v>
      </c>
      <c r="AS326" s="40">
        <v>0.53577839625152701</v>
      </c>
      <c r="AT326" s="40">
        <v>0.13653290405788482</v>
      </c>
      <c r="AW326" s="42">
        <f>(12900/((LN(497700/S326))+(0.85*(AN326-1))+3.8))-273</f>
        <v>1114.3787071458121</v>
      </c>
      <c r="AX326" s="42">
        <f>(12900/((LN(497700/S326))+(0.85*(AO326-1))+3.8))-273</f>
        <v>1114.2960673401808</v>
      </c>
      <c r="AY326" s="42">
        <f>(10108/((LN(497700/S326))+(1.16*(AN326-1))+1.48))-273</f>
        <v>1149.0762616992358</v>
      </c>
      <c r="AZ326" s="42">
        <f>(10108/((LN(497700/S326))+(1.16*(AO326-1))+1.48))-273</f>
        <v>1148.9250490091965</v>
      </c>
      <c r="BA326" s="42">
        <f>((LN(S326))-4.29+(1.35*(LN(AQ326))))/0.0056</f>
        <v>1179.3854184187928</v>
      </c>
      <c r="BB326" s="42">
        <f>(4338.8/((4.322*AR326)+6.456-LOG(S326)))-273</f>
        <v>1166.5307772057813</v>
      </c>
      <c r="BC326" s="42">
        <f>((LN(S326))-3.313+(1.35*(LN(AQ326))))/0.0065</f>
        <v>1166.3935912531135</v>
      </c>
      <c r="BD326" s="42">
        <f>(12288/(18.99-(1.069*(LN(AQ326)))-(LN(S326))))-273</f>
        <v>1138.9229004930107</v>
      </c>
      <c r="BE326" s="42">
        <f>(11113/(14.297+(0.964*AN326)-(LN(S326))))-273</f>
        <v>1172.2940440826665</v>
      </c>
      <c r="BF326" s="42">
        <f>(11113/(14.297+(0.964*AO326)-(LN(S326))))-273</f>
        <v>1172.1759797929424</v>
      </c>
      <c r="BG326" s="42">
        <f>(5790/(0.96-(1.28*J326)+(12.39*AS326)+(0.83*AT326)+(2.06*J326*AS326)-LOG(S326)))-273</f>
        <v>1149.0536249135364</v>
      </c>
      <c r="BI326" s="42">
        <f t="shared" si="53"/>
        <v>85.621292854187914</v>
      </c>
      <c r="BJ326" s="42">
        <f t="shared" si="53"/>
        <v>85.703932659819202</v>
      </c>
      <c r="BK326" s="42">
        <f t="shared" si="53"/>
        <v>50.923738300764171</v>
      </c>
      <c r="BL326" s="42">
        <f t="shared" si="53"/>
        <v>51.074950990803472</v>
      </c>
      <c r="BM326" s="42">
        <f t="shared" si="53"/>
        <v>20.614581581207176</v>
      </c>
      <c r="BN326" s="42">
        <f t="shared" si="53"/>
        <v>33.469222794218695</v>
      </c>
      <c r="BO326" s="42">
        <f t="shared" si="53"/>
        <v>33.606408746886473</v>
      </c>
      <c r="BP326" s="42">
        <f t="shared" si="53"/>
        <v>61.077099506989271</v>
      </c>
      <c r="BQ326" s="42">
        <f t="shared" si="53"/>
        <v>27.70595591733354</v>
      </c>
      <c r="BR326" s="42">
        <f t="shared" si="53"/>
        <v>27.824020207057629</v>
      </c>
      <c r="BS326" s="42">
        <f t="shared" si="53"/>
        <v>50.946375086463604</v>
      </c>
      <c r="BU326" s="42">
        <f t="shared" si="43"/>
        <v>34.757557573355598</v>
      </c>
      <c r="CC326" s="119"/>
      <c r="CD326" s="118">
        <f t="shared" si="44"/>
        <v>0.11806428972408867</v>
      </c>
    </row>
    <row r="327" spans="1:82" s="1" customFormat="1">
      <c r="A327" s="38" t="s">
        <v>450</v>
      </c>
      <c r="B327" s="38" t="s">
        <v>495</v>
      </c>
      <c r="C327" s="38" t="s">
        <v>452</v>
      </c>
      <c r="D327" s="38">
        <v>20</v>
      </c>
      <c r="E327" s="38">
        <v>1400</v>
      </c>
      <c r="F327" s="38">
        <v>15</v>
      </c>
      <c r="G327" s="38">
        <f t="shared" si="46"/>
        <v>1673</v>
      </c>
      <c r="H327" s="75">
        <f t="shared" si="47"/>
        <v>5.977286312014345E-4</v>
      </c>
      <c r="I327" s="75">
        <f t="shared" si="48"/>
        <v>1.1479591836734695E-4</v>
      </c>
      <c r="J327" s="38">
        <v>0.1</v>
      </c>
      <c r="K327" s="13">
        <v>0.1</v>
      </c>
      <c r="L327" s="40">
        <v>0.53650844525088548</v>
      </c>
      <c r="M327" s="77"/>
      <c r="N327" s="40">
        <v>0</v>
      </c>
      <c r="O327" s="13"/>
      <c r="P327" s="13">
        <v>-0.6</v>
      </c>
      <c r="Q327" s="13">
        <v>5.55</v>
      </c>
      <c r="R327" s="13">
        <v>0</v>
      </c>
      <c r="S327" s="78">
        <v>12257</v>
      </c>
      <c r="T327" s="78">
        <v>754</v>
      </c>
      <c r="U327" s="13">
        <f t="shared" si="49"/>
        <v>4.088384186097703</v>
      </c>
      <c r="V327" s="40">
        <f t="shared" si="50"/>
        <v>2.6697886921758996E-2</v>
      </c>
      <c r="X327" s="91">
        <v>76.17</v>
      </c>
      <c r="Y327" s="91">
        <v>0.05</v>
      </c>
      <c r="Z327" s="91">
        <v>12.48</v>
      </c>
      <c r="AA327" s="91">
        <v>7.0000000000000007E-2</v>
      </c>
      <c r="AB327" s="91">
        <v>0.06</v>
      </c>
      <c r="AC327" s="13">
        <v>4.53</v>
      </c>
      <c r="AD327" s="91"/>
      <c r="AE327" s="91">
        <v>0.51</v>
      </c>
      <c r="AF327" s="91">
        <v>4.3099999999999996</v>
      </c>
      <c r="AG327" s="91">
        <v>4.67</v>
      </c>
      <c r="AH327" s="91"/>
      <c r="AI327" s="91">
        <v>0</v>
      </c>
      <c r="AJ327" s="13">
        <f t="shared" si="51"/>
        <v>102.85000000000001</v>
      </c>
      <c r="AL327" s="13">
        <v>0.95466515843399313</v>
      </c>
      <c r="AM327" s="40">
        <v>9.443558360225679E-2</v>
      </c>
      <c r="AN327" s="13">
        <v>1.4224848914673101</v>
      </c>
      <c r="AO327" s="14">
        <v>1.4231365136970708</v>
      </c>
      <c r="AP327" s="14"/>
      <c r="AQ327" s="13">
        <v>8.4710310764386243</v>
      </c>
      <c r="AR327" s="40">
        <v>5.0396572086842673E-3</v>
      </c>
      <c r="AS327" s="40">
        <v>0.53650844525088548</v>
      </c>
      <c r="AT327" s="40">
        <v>0</v>
      </c>
      <c r="AW327" s="42">
        <f>(12900/((LN(497700/S327))+(0.85*(AN327-1))+3.8))-273</f>
        <v>1367.5925968425456</v>
      </c>
      <c r="AX327" s="42">
        <f>(12900/((LN(497700/S327))+(0.85*(AO327-1))+3.8))-273</f>
        <v>1367.4770399084298</v>
      </c>
      <c r="AY327" s="42">
        <f>(10108/((LN(497700/S327))+(1.16*(AN327-1))+1.48))-273</f>
        <v>1508.4647015709381</v>
      </c>
      <c r="AZ327" s="42">
        <f>(10108/((LN(497700/S327))+(1.16*(AO327-1))+1.48))-273</f>
        <v>1508.2274084008347</v>
      </c>
      <c r="BA327" s="42">
        <f>((LN(S327))-4.29+(1.35*(LN(AQ327))))/0.0056</f>
        <v>1430.0594637956149</v>
      </c>
      <c r="BB327" s="42">
        <f>(4338.8/((4.322*AR327)+6.456-LOG(S327)))-273</f>
        <v>1542.8554708104789</v>
      </c>
      <c r="BC327" s="42">
        <f>((LN(S327))-3.313+(1.35*(LN(AQ327))))/0.0065</f>
        <v>1382.3589226546837</v>
      </c>
      <c r="BD327" s="42">
        <f>(12288/(18.99-(1.069*(LN(AQ327)))-(LN(S327))))-273</f>
        <v>1412.1190769970444</v>
      </c>
      <c r="BE327" s="42">
        <f>(11113/(14.297+(0.964*AN327)-(LN(S327))))-273</f>
        <v>1503.8225912565604</v>
      </c>
      <c r="BF327" s="42">
        <f>(11113/(14.297+(0.964*AO327)-(LN(S327))))-273</f>
        <v>1503.6441537566557</v>
      </c>
      <c r="BG327" s="42">
        <f>(5790/(0.96-(1.28*J327)+(12.39*AS327)+(0.83*AT327)+(2.06*J327*AS327)-LOG(S327)))-273</f>
        <v>1380.5882825845927</v>
      </c>
      <c r="BI327" s="42">
        <f t="shared" si="53"/>
        <v>32.407403157454382</v>
      </c>
      <c r="BJ327" s="42">
        <f t="shared" si="53"/>
        <v>32.522960091570212</v>
      </c>
      <c r="BK327" s="42">
        <f t="shared" si="53"/>
        <v>-108.46470157093813</v>
      </c>
      <c r="BL327" s="42">
        <f t="shared" si="53"/>
        <v>-108.22740840083475</v>
      </c>
      <c r="BM327" s="42">
        <f t="shared" si="53"/>
        <v>-30.059463795614874</v>
      </c>
      <c r="BN327" s="42">
        <f t="shared" si="53"/>
        <v>-142.85547081047889</v>
      </c>
      <c r="BO327" s="42">
        <f t="shared" si="53"/>
        <v>17.641077345316262</v>
      </c>
      <c r="BP327" s="42">
        <f t="shared" si="53"/>
        <v>-12.119076997044431</v>
      </c>
      <c r="BQ327" s="42">
        <f t="shared" si="53"/>
        <v>-103.82259125656037</v>
      </c>
      <c r="BR327" s="42">
        <f t="shared" si="53"/>
        <v>-103.64415375665567</v>
      </c>
      <c r="BS327" s="42">
        <f t="shared" si="53"/>
        <v>19.411717415407338</v>
      </c>
      <c r="BU327" s="42">
        <f t="shared" si="43"/>
        <v>13.111242676162874</v>
      </c>
      <c r="CC327" s="119"/>
      <c r="CD327" s="118">
        <f t="shared" si="44"/>
        <v>0.17843749990470315</v>
      </c>
    </row>
    <row r="328" spans="1:82" s="1" customFormat="1">
      <c r="A328" s="38" t="s">
        <v>450</v>
      </c>
      <c r="B328" s="38" t="s">
        <v>496</v>
      </c>
      <c r="C328" s="38" t="s">
        <v>452</v>
      </c>
      <c r="D328" s="38">
        <v>20</v>
      </c>
      <c r="E328" s="38">
        <v>1400</v>
      </c>
      <c r="F328" s="38">
        <v>15</v>
      </c>
      <c r="G328" s="38">
        <f t="shared" si="46"/>
        <v>1673</v>
      </c>
      <c r="H328" s="75">
        <f t="shared" si="47"/>
        <v>5.977286312014345E-4</v>
      </c>
      <c r="I328" s="75">
        <f t="shared" si="48"/>
        <v>1.1479591836734695E-4</v>
      </c>
      <c r="J328" s="38">
        <v>0.1</v>
      </c>
      <c r="K328" s="13">
        <v>0.1</v>
      </c>
      <c r="L328" s="40">
        <v>0.53604982561921899</v>
      </c>
      <c r="M328" s="77"/>
      <c r="N328" s="40">
        <v>0</v>
      </c>
      <c r="O328" s="13"/>
      <c r="P328" s="13">
        <v>-6.6</v>
      </c>
      <c r="Q328" s="13">
        <v>-0.3</v>
      </c>
      <c r="R328" s="13">
        <v>0</v>
      </c>
      <c r="S328" s="78">
        <v>13431</v>
      </c>
      <c r="T328" s="78">
        <v>813</v>
      </c>
      <c r="U328" s="13">
        <f t="shared" si="49"/>
        <v>4.1281083491031074</v>
      </c>
      <c r="V328" s="40">
        <f t="shared" si="50"/>
        <v>2.6270716997989725E-2</v>
      </c>
      <c r="X328" s="91">
        <v>76.17</v>
      </c>
      <c r="Y328" s="91">
        <v>0.05</v>
      </c>
      <c r="Z328" s="91">
        <v>12.48</v>
      </c>
      <c r="AA328" s="91">
        <v>7.0000000000000007E-2</v>
      </c>
      <c r="AB328" s="91">
        <v>0.06</v>
      </c>
      <c r="AC328" s="13">
        <v>4.3099999999999996</v>
      </c>
      <c r="AD328" s="91"/>
      <c r="AE328" s="91">
        <v>0.51</v>
      </c>
      <c r="AF328" s="91">
        <v>4.3099999999999996</v>
      </c>
      <c r="AG328" s="91">
        <v>4.67</v>
      </c>
      <c r="AH328" s="91"/>
      <c r="AI328" s="91">
        <v>0</v>
      </c>
      <c r="AJ328" s="13">
        <f t="shared" si="51"/>
        <v>102.63000000000001</v>
      </c>
      <c r="AL328" s="13">
        <v>0.95466515843399313</v>
      </c>
      <c r="AM328" s="40">
        <v>9.038819092320334E-2</v>
      </c>
      <c r="AN328" s="13">
        <v>1.4201257948107699</v>
      </c>
      <c r="AO328" s="14">
        <v>1.420777417040523</v>
      </c>
      <c r="AP328" s="14"/>
      <c r="AQ328" s="13">
        <v>8.6075988125199299</v>
      </c>
      <c r="AR328" s="40">
        <v>5.0396572086842811E-3</v>
      </c>
      <c r="AS328" s="40">
        <v>0.53604982561921899</v>
      </c>
      <c r="AT328" s="40">
        <v>0</v>
      </c>
      <c r="AW328" s="42">
        <f>(12900/((LN(497700/S328))+(0.85*(AN328-1))+3.8))-273</f>
        <v>1387.3301809495113</v>
      </c>
      <c r="AX328" s="42">
        <f>(12900/((LN(497700/S328))+(0.85*(AO328-1))+3.8))-273</f>
        <v>1387.2118269134064</v>
      </c>
      <c r="AY328" s="42">
        <f>(10108/((LN(497700/S328))+(1.16*(AN328-1))+1.48))-273</f>
        <v>1538.5416256419035</v>
      </c>
      <c r="AZ328" s="42">
        <f>(10108/((LN(497700/S328))+(1.16*(AO328-1))+1.48))-273</f>
        <v>1538.2962528220114</v>
      </c>
      <c r="BA328" s="42">
        <f>((LN(S328))-4.29+(1.35*(LN(AQ328))))/0.0056</f>
        <v>1450.2485770506307</v>
      </c>
      <c r="BB328" s="42">
        <f>(4338.8/((4.322*AR328)+6.456-LOG(S328)))-273</f>
        <v>1573.5547796937285</v>
      </c>
      <c r="BC328" s="42">
        <f>((LN(S328))-3.313+(1.35*(LN(AQ328))))/0.0065</f>
        <v>1399.7526202282356</v>
      </c>
      <c r="BD328" s="42">
        <f>(12288/(18.99-(1.069*(LN(AQ328)))-(LN(S328))))-273</f>
        <v>1437.5864458602437</v>
      </c>
      <c r="BE328" s="42">
        <f>(11113/(14.297+(0.964*AN328)-(LN(S328))))-273</f>
        <v>1530.8591621828543</v>
      </c>
      <c r="BF328" s="42">
        <f>(11113/(14.297+(0.964*AO328)-(LN(S328))))-273</f>
        <v>1530.6752533515587</v>
      </c>
      <c r="BG328" s="42">
        <f>(5790/(0.96-(1.28*J328)+(12.39*AS328)+(0.83*AT328)+(2.06*J328*AS328)-LOG(S328)))-273</f>
        <v>1402.3592181061358</v>
      </c>
      <c r="BI328" s="42">
        <f t="shared" si="53"/>
        <v>12.669819050488741</v>
      </c>
      <c r="BJ328" s="42">
        <f t="shared" si="53"/>
        <v>12.788173086593588</v>
      </c>
      <c r="BK328" s="42">
        <f t="shared" si="53"/>
        <v>-138.54162564190347</v>
      </c>
      <c r="BL328" s="42">
        <f t="shared" si="53"/>
        <v>-138.29625282201141</v>
      </c>
      <c r="BM328" s="42">
        <f t="shared" si="53"/>
        <v>-50.248577050630729</v>
      </c>
      <c r="BN328" s="42">
        <f t="shared" si="53"/>
        <v>-173.55477969372851</v>
      </c>
      <c r="BO328" s="42">
        <f t="shared" si="53"/>
        <v>0.24737977176437198</v>
      </c>
      <c r="BP328" s="42">
        <f t="shared" si="53"/>
        <v>-37.586445860243657</v>
      </c>
      <c r="BQ328" s="42">
        <f t="shared" si="53"/>
        <v>-130.85916218285433</v>
      </c>
      <c r="BR328" s="42">
        <f t="shared" si="53"/>
        <v>-130.67525335155869</v>
      </c>
      <c r="BS328" s="42">
        <f t="shared" ref="BS328:BS370" si="54">$E328-BG328</f>
        <v>-2.3592181061358133</v>
      </c>
      <c r="BU328" s="42">
        <f t="shared" si="43"/>
        <v>15.147391192729401</v>
      </c>
      <c r="CC328" s="119"/>
      <c r="CD328" s="118">
        <f t="shared" si="44"/>
        <v>0.18390883129563917</v>
      </c>
    </row>
    <row r="329" spans="1:82" s="1" customFormat="1">
      <c r="A329" s="38" t="s">
        <v>497</v>
      </c>
      <c r="B329" s="38" t="s">
        <v>498</v>
      </c>
      <c r="C329" s="38" t="s">
        <v>497</v>
      </c>
      <c r="D329" s="38">
        <v>336</v>
      </c>
      <c r="E329" s="38">
        <v>1035</v>
      </c>
      <c r="F329" s="38">
        <v>15</v>
      </c>
      <c r="G329" s="38">
        <f t="shared" si="46"/>
        <v>1308</v>
      </c>
      <c r="H329" s="75">
        <f t="shared" si="47"/>
        <v>7.6452599388379206E-4</v>
      </c>
      <c r="I329" s="75">
        <f t="shared" si="48"/>
        <v>2.1003990758244068E-4</v>
      </c>
      <c r="J329" s="38">
        <v>0.2</v>
      </c>
      <c r="K329" s="40">
        <v>5.0000000000000001E-3</v>
      </c>
      <c r="L329" s="40">
        <v>0.52279354574156878</v>
      </c>
      <c r="M329" s="77"/>
      <c r="N329" s="40">
        <v>0.22500000000000001</v>
      </c>
      <c r="O329" s="13"/>
      <c r="P329" s="91">
        <v>-9.82</v>
      </c>
      <c r="Q329" s="91">
        <v>0.76</v>
      </c>
      <c r="R329" s="13">
        <v>0</v>
      </c>
      <c r="S329" s="78">
        <v>5108.5439999999999</v>
      </c>
      <c r="T329" s="78"/>
      <c r="U329" s="13">
        <f t="shared" si="49"/>
        <v>3.7082971383209102</v>
      </c>
      <c r="V329" s="40">
        <v>4.2999999999999997E-2</v>
      </c>
      <c r="X329" s="91">
        <v>80.91</v>
      </c>
      <c r="Y329" s="91"/>
      <c r="Z329" s="91">
        <v>11.71</v>
      </c>
      <c r="AA329" s="91"/>
      <c r="AB329" s="91"/>
      <c r="AC329" s="91"/>
      <c r="AD329" s="91"/>
      <c r="AE329" s="91"/>
      <c r="AF329" s="91">
        <v>4.6100000000000003</v>
      </c>
      <c r="AG329" s="91">
        <v>4.51</v>
      </c>
      <c r="AH329" s="91"/>
      <c r="AI329" s="91">
        <v>8.3000000000000007</v>
      </c>
      <c r="AJ329" s="13">
        <f t="shared" si="51"/>
        <v>110.04</v>
      </c>
      <c r="AL329" s="13">
        <v>0.93937833513069835</v>
      </c>
      <c r="AM329" s="40">
        <v>9.4036126185032716E-3</v>
      </c>
      <c r="AN329" s="82">
        <v>1.2519736049300323</v>
      </c>
      <c r="AO329" s="14">
        <v>1.4394124607303518</v>
      </c>
      <c r="AP329" s="14" t="s">
        <v>840</v>
      </c>
      <c r="AQ329" s="13">
        <v>13.832518769049212</v>
      </c>
      <c r="AR329" s="40">
        <v>-1.9720020318857584E-3</v>
      </c>
      <c r="AS329" s="40">
        <v>0.52279354574156878</v>
      </c>
      <c r="AT329" s="40">
        <v>0.22500000000000001</v>
      </c>
      <c r="AW329" s="42">
        <f>(12900/((LN(497700/S329))+(0.85*(AN329-1))+3.8))-273</f>
        <v>1228.1763954951437</v>
      </c>
      <c r="AX329" s="42">
        <f>(12900/((LN(497700/S329))+(0.85*(AO329-1))+3.8))-273</f>
        <v>1200.8505249033819</v>
      </c>
      <c r="AY329" s="42">
        <f>(10108/((LN(497700/S329))+(1.16*(AN329-1))+1.48))-273</f>
        <v>1318.4670573468918</v>
      </c>
      <c r="AZ329" s="42">
        <f>(10108/((LN(497700/S329))+(1.16*(AO329-1))+1.48))-273</f>
        <v>1265.7890755073536</v>
      </c>
      <c r="BA329" s="42">
        <f>((LN(S329))-4.29+(1.35*(LN(AQ329))))/0.0056</f>
        <v>1391.9910271775502</v>
      </c>
      <c r="BB329" s="42">
        <f>(4338.8/((4.322*AR329)+6.456-LOG(S329)))-273</f>
        <v>1310.9777625653642</v>
      </c>
      <c r="BC329" s="42">
        <f>((LN(S329))-3.313+(1.35*(LN(AQ329))))/0.0065</f>
        <v>1349.5615003375817</v>
      </c>
      <c r="BD329" s="42">
        <f>(12288/(18.99-(1.069*(LN(AQ329)))-(LN(S329))))-273</f>
        <v>1334.7364990405099</v>
      </c>
      <c r="BE329" s="42">
        <f>(11113/(14.297+(0.964*AN329)-(LN(S329))))-273</f>
        <v>1322.495836075818</v>
      </c>
      <c r="BF329" s="42">
        <f>(11113/(14.297+(0.964*AO329)-(LN(S329))))-273</f>
        <v>1282.152301350578</v>
      </c>
      <c r="BG329" s="42">
        <f>(5790/(0.96-(1.28*J329)+(12.39*AS329)+(0.83*AT329)+(2.06*J329*AS329)-LOG(S329)))-273</f>
        <v>1221.0949056339314</v>
      </c>
      <c r="BI329" s="42">
        <f t="shared" ref="BI329:BR354" si="55">$E329-AW329</f>
        <v>-193.17639549514365</v>
      </c>
      <c r="BJ329" s="42">
        <f t="shared" si="55"/>
        <v>-165.85052490338194</v>
      </c>
      <c r="BK329" s="42">
        <f t="shared" si="55"/>
        <v>-283.46705734689181</v>
      </c>
      <c r="BL329" s="42">
        <f t="shared" si="55"/>
        <v>-230.78907550735357</v>
      </c>
      <c r="BM329" s="42">
        <f t="shared" si="55"/>
        <v>-356.99102717755022</v>
      </c>
      <c r="BN329" s="42">
        <f t="shared" si="55"/>
        <v>-275.97776256536417</v>
      </c>
      <c r="BO329" s="42">
        <f t="shared" si="55"/>
        <v>-314.56150033758172</v>
      </c>
      <c r="BP329" s="42">
        <f t="shared" si="55"/>
        <v>-299.7364990405099</v>
      </c>
      <c r="BQ329" s="42">
        <f t="shared" si="55"/>
        <v>-287.49583607581803</v>
      </c>
      <c r="BR329" s="42">
        <f t="shared" si="55"/>
        <v>-247.152301350578</v>
      </c>
      <c r="BS329" s="42">
        <f t="shared" si="54"/>
        <v>-186.09490563393138</v>
      </c>
      <c r="BU329" s="42">
        <f t="shared" si="43"/>
        <v>20.244380730549437</v>
      </c>
      <c r="CC329" s="119" t="s">
        <v>840</v>
      </c>
      <c r="CD329" s="118">
        <f t="shared" si="44"/>
        <v>40.343534725240033</v>
      </c>
    </row>
    <row r="330" spans="1:82" s="1" customFormat="1">
      <c r="A330" s="38" t="s">
        <v>497</v>
      </c>
      <c r="B330" s="38" t="s">
        <v>499</v>
      </c>
      <c r="C330" s="38" t="s">
        <v>497</v>
      </c>
      <c r="D330" s="38">
        <v>312</v>
      </c>
      <c r="E330" s="38">
        <v>1035</v>
      </c>
      <c r="F330" s="38">
        <v>15</v>
      </c>
      <c r="G330" s="38">
        <f t="shared" si="46"/>
        <v>1308</v>
      </c>
      <c r="H330" s="75">
        <f t="shared" si="47"/>
        <v>7.6452599388379206E-4</v>
      </c>
      <c r="I330" s="75">
        <f t="shared" si="48"/>
        <v>2.1003990758244068E-4</v>
      </c>
      <c r="J330" s="38">
        <v>0.2</v>
      </c>
      <c r="K330" s="40">
        <v>5.0000000000000001E-3</v>
      </c>
      <c r="L330" s="40">
        <v>0.52224147501013474</v>
      </c>
      <c r="M330" s="77"/>
      <c r="N330" s="40">
        <v>0.22900000000000001</v>
      </c>
      <c r="O330" s="13"/>
      <c r="P330" s="91">
        <v>-9.82</v>
      </c>
      <c r="Q330" s="91">
        <v>0.76</v>
      </c>
      <c r="R330" s="13">
        <v>0</v>
      </c>
      <c r="S330" s="78">
        <v>2006.9280000000001</v>
      </c>
      <c r="T330" s="78"/>
      <c r="U330" s="13">
        <f t="shared" si="49"/>
        <v>3.3025317921369162</v>
      </c>
      <c r="V330" s="40">
        <v>4.2999999999999997E-2</v>
      </c>
      <c r="X330" s="91">
        <v>79.209999999999994</v>
      </c>
      <c r="Y330" s="91"/>
      <c r="Z330" s="91">
        <v>12.01</v>
      </c>
      <c r="AA330" s="91"/>
      <c r="AB330" s="91"/>
      <c r="AC330" s="91"/>
      <c r="AD330" s="91"/>
      <c r="AE330" s="91"/>
      <c r="AF330" s="91">
        <v>4.41</v>
      </c>
      <c r="AG330" s="91">
        <v>4.21</v>
      </c>
      <c r="AH330" s="91"/>
      <c r="AI330" s="91">
        <v>8.3000000000000007</v>
      </c>
      <c r="AJ330" s="13">
        <f t="shared" si="51"/>
        <v>108.13999999999999</v>
      </c>
      <c r="AL330" s="13">
        <v>1.0167677582632573</v>
      </c>
      <c r="AM330" s="40">
        <v>7.519594107637524E-3</v>
      </c>
      <c r="AN330" s="82">
        <v>1.1578102100573193</v>
      </c>
      <c r="AO330" s="14">
        <v>1.3321107885558428</v>
      </c>
      <c r="AP330" s="14" t="s">
        <v>840</v>
      </c>
      <c r="AQ330" s="13">
        <v>14.430063995086019</v>
      </c>
      <c r="AR330" s="40">
        <v>-6.9532092365533482E-3</v>
      </c>
      <c r="AS330" s="40">
        <v>0.52224147501013474</v>
      </c>
      <c r="AT330" s="40">
        <v>0.22900000000000001</v>
      </c>
      <c r="AW330" s="42">
        <f>(12900/((LN(497700/S330))+(0.85*(AN330-1))+3.8))-273</f>
        <v>1092.4361167375159</v>
      </c>
      <c r="AX330" s="42">
        <f>(12900/((LN(497700/S330))+(0.85*(AO330-1))+3.8))-273</f>
        <v>1071.3540544894158</v>
      </c>
      <c r="AY330" s="42">
        <f>(10108/((LN(497700/S330))+(1.16*(AN330-1))+1.48))-273</f>
        <v>1135.4954250561627</v>
      </c>
      <c r="AZ330" s="42">
        <f>(10108/((LN(497700/S330))+(1.16*(AO330-1))+1.48))-273</f>
        <v>1096.8999945864091</v>
      </c>
      <c r="BA330" s="42">
        <f>((LN(S330))-4.29+(1.35*(LN(AQ330))))/0.0056</f>
        <v>1235.3453775048499</v>
      </c>
      <c r="BB330" s="42">
        <f>(4338.8/((4.322*AR330)+6.456-LOG(S330)))-273</f>
        <v>1116.1199226106025</v>
      </c>
      <c r="BC330" s="42">
        <f>((LN(S330))-3.313+(1.35*(LN(AQ330))))/0.0065</f>
        <v>1214.6052483118708</v>
      </c>
      <c r="BD330" s="42">
        <f>(12288/(18.99-(1.069*(LN(AQ330)))-(LN(S330))))-273</f>
        <v>1167.2008856464881</v>
      </c>
      <c r="BE330" s="42">
        <f>(11113/(14.297+(0.964*AN330)-(LN(S330))))-273</f>
        <v>1150.1437264548813</v>
      </c>
      <c r="BF330" s="42">
        <f>(11113/(14.297+(0.964*AO330)-(LN(S330))))-273</f>
        <v>1120.1661699167221</v>
      </c>
      <c r="BG330" s="42">
        <f>(5790/(0.96-(1.28*J330)+(12.39*AS330)+(0.83*AT330)+(2.06*J330*AS330)-LOG(S330)))-273</f>
        <v>1080.6660454298985</v>
      </c>
      <c r="BI330" s="42">
        <f t="shared" si="55"/>
        <v>-57.436116737515931</v>
      </c>
      <c r="BJ330" s="42">
        <f t="shared" si="55"/>
        <v>-36.35405448941583</v>
      </c>
      <c r="BK330" s="42">
        <f t="shared" si="55"/>
        <v>-100.49542505616273</v>
      </c>
      <c r="BL330" s="42">
        <f t="shared" si="55"/>
        <v>-61.899994586409093</v>
      </c>
      <c r="BM330" s="42">
        <f t="shared" si="55"/>
        <v>-200.34537750484992</v>
      </c>
      <c r="BN330" s="42">
        <f t="shared" si="55"/>
        <v>-81.119922610602544</v>
      </c>
      <c r="BO330" s="42">
        <f t="shared" si="55"/>
        <v>-179.60524831187081</v>
      </c>
      <c r="BP330" s="42">
        <f t="shared" si="55"/>
        <v>-132.20088564648813</v>
      </c>
      <c r="BQ330" s="42">
        <f t="shared" si="55"/>
        <v>-115.14372645488129</v>
      </c>
      <c r="BR330" s="42">
        <f t="shared" si="55"/>
        <v>-85.166169916722083</v>
      </c>
      <c r="BS330" s="42">
        <f t="shared" si="54"/>
        <v>-45.666045429898531</v>
      </c>
      <c r="BU330" s="42">
        <f t="shared" si="43"/>
        <v>9.3119909404827013</v>
      </c>
      <c r="CC330" s="119" t="s">
        <v>840</v>
      </c>
      <c r="CD330" s="118">
        <f t="shared" si="44"/>
        <v>29.977556538159206</v>
      </c>
    </row>
    <row r="331" spans="1:82" s="1" customFormat="1">
      <c r="A331" s="38" t="s">
        <v>497</v>
      </c>
      <c r="B331" s="38" t="s">
        <v>500</v>
      </c>
      <c r="C331" s="38" t="s">
        <v>497</v>
      </c>
      <c r="D331" s="38">
        <v>336</v>
      </c>
      <c r="E331" s="38">
        <v>1035</v>
      </c>
      <c r="F331" s="38">
        <v>15</v>
      </c>
      <c r="G331" s="38">
        <f t="shared" si="46"/>
        <v>1308</v>
      </c>
      <c r="H331" s="75">
        <f t="shared" si="47"/>
        <v>7.6452599388379206E-4</v>
      </c>
      <c r="I331" s="75">
        <f t="shared" si="48"/>
        <v>2.1003990758244068E-4</v>
      </c>
      <c r="J331" s="38">
        <v>0.2</v>
      </c>
      <c r="K331" s="40">
        <v>5.0000000000000001E-3</v>
      </c>
      <c r="L331" s="40">
        <v>0.52107041824595801</v>
      </c>
      <c r="M331" s="77"/>
      <c r="N331" s="40">
        <v>0.22700000000000001</v>
      </c>
      <c r="O331" s="13"/>
      <c r="P331" s="91">
        <v>-9.82</v>
      </c>
      <c r="Q331" s="91">
        <v>0.76</v>
      </c>
      <c r="R331" s="13">
        <v>0</v>
      </c>
      <c r="S331" s="78">
        <v>821.01599999999996</v>
      </c>
      <c r="T331" s="78"/>
      <c r="U331" s="13">
        <f t="shared" si="49"/>
        <v>2.9143516207540348</v>
      </c>
      <c r="V331" s="40">
        <v>4.2999999999999997E-2</v>
      </c>
      <c r="X331" s="91">
        <v>80.209999999999994</v>
      </c>
      <c r="Y331" s="91"/>
      <c r="Z331" s="91">
        <v>12.71</v>
      </c>
      <c r="AA331" s="91"/>
      <c r="AB331" s="91"/>
      <c r="AC331" s="91"/>
      <c r="AD331" s="91"/>
      <c r="AE331" s="91"/>
      <c r="AF331" s="91">
        <v>4.21</v>
      </c>
      <c r="AG331" s="91">
        <v>4.01</v>
      </c>
      <c r="AH331" s="91"/>
      <c r="AI331" s="91">
        <v>8.3000000000000007</v>
      </c>
      <c r="AJ331" s="13">
        <f t="shared" si="51"/>
        <v>109.43999999999998</v>
      </c>
      <c r="AL331" s="13">
        <v>1.1281298745779309</v>
      </c>
      <c r="AM331" s="40">
        <v>5.459574611297606E-2</v>
      </c>
      <c r="AN331" s="82">
        <v>1.0425657931011214</v>
      </c>
      <c r="AO331" s="14">
        <v>1.1987080466175648</v>
      </c>
      <c r="AP331" s="14" t="s">
        <v>840</v>
      </c>
      <c r="AQ331" s="13">
        <v>15.4657662731058</v>
      </c>
      <c r="AR331" s="40">
        <v>-1.4450525022984009E-2</v>
      </c>
      <c r="AS331" s="40">
        <v>0.52107041824595801</v>
      </c>
      <c r="AT331" s="40">
        <v>0.22700000000000001</v>
      </c>
      <c r="AW331" s="42">
        <f>(12900/((LN(497700/S331))+(0.85*(AN331-1))+3.8))-273</f>
        <v>986.34857753964525</v>
      </c>
      <c r="AX331" s="42">
        <f>(12900/((LN(497700/S331))+(0.85*(AO331-1))+3.8))-273</f>
        <v>970.24024177557635</v>
      </c>
      <c r="AY331" s="42">
        <f>(10108/((LN(497700/S331))+(1.16*(AN331-1))+1.48))-273</f>
        <v>1000.5953947408373</v>
      </c>
      <c r="AZ331" s="42">
        <f>(10108/((LN(497700/S331))+(1.16*(AO331-1))+1.48))-273</f>
        <v>972.17852087577376</v>
      </c>
      <c r="BA331" s="42">
        <f>((LN(S331))-4.29+(1.35*(LN(AQ331))))/0.0056</f>
        <v>1092.4449437998053</v>
      </c>
      <c r="BB331" s="42">
        <f>(4338.8/((4.322*AR331)+6.456-LOG(S331)))-273</f>
        <v>974.07072530746223</v>
      </c>
      <c r="BC331" s="42">
        <f>((LN(S331))-3.313+(1.35*(LN(AQ331))))/0.0065</f>
        <v>1091.4910285044475</v>
      </c>
      <c r="BD331" s="42">
        <f>(12288/(18.99-(1.069*(LN(AQ331)))-(LN(S331))))-273</f>
        <v>1040.9627829602055</v>
      </c>
      <c r="BE331" s="42">
        <f>(11113/(14.297+(0.964*AN331)-(LN(S331))))-273</f>
        <v>1020.4891305778042</v>
      </c>
      <c r="BF331" s="42">
        <f>(11113/(14.297+(0.964*AO331)-(LN(S331))))-273</f>
        <v>998.21766154114061</v>
      </c>
      <c r="BG331" s="42">
        <f>(5790/(0.96-(1.28*J331)+(12.39*AS331)+(0.83*AT331)+(2.06*J331*AS331)-LOG(S331)))-273</f>
        <v>972.48220324089721</v>
      </c>
      <c r="BI331" s="42">
        <f t="shared" si="55"/>
        <v>48.651422460354752</v>
      </c>
      <c r="BJ331" s="42">
        <f t="shared" si="55"/>
        <v>64.759758224423649</v>
      </c>
      <c r="BK331" s="42">
        <f t="shared" si="55"/>
        <v>34.404605259162736</v>
      </c>
      <c r="BL331" s="42">
        <f t="shared" si="55"/>
        <v>62.821479124226244</v>
      </c>
      <c r="BM331" s="42">
        <f t="shared" si="55"/>
        <v>-57.444943799805287</v>
      </c>
      <c r="BN331" s="42">
        <f t="shared" si="55"/>
        <v>60.929274692537774</v>
      </c>
      <c r="BO331" s="42">
        <f t="shared" si="55"/>
        <v>-56.491028504447513</v>
      </c>
      <c r="BP331" s="42">
        <f t="shared" si="55"/>
        <v>-5.9627829602054589</v>
      </c>
      <c r="BQ331" s="42">
        <f t="shared" si="55"/>
        <v>14.51086942219581</v>
      </c>
      <c r="BR331" s="42">
        <f t="shared" si="55"/>
        <v>36.782338458859385</v>
      </c>
      <c r="BS331" s="42">
        <f t="shared" si="54"/>
        <v>62.517796759102794</v>
      </c>
      <c r="BU331" s="42">
        <f t="shared" si="43"/>
        <v>2.2419614653208555</v>
      </c>
      <c r="CC331" s="119" t="s">
        <v>840</v>
      </c>
      <c r="CD331" s="118">
        <f t="shared" si="44"/>
        <v>22.271469036663575</v>
      </c>
    </row>
    <row r="332" spans="1:82" s="1" customFormat="1">
      <c r="A332" s="38" t="s">
        <v>497</v>
      </c>
      <c r="B332" s="38" t="s">
        <v>501</v>
      </c>
      <c r="C332" s="38" t="s">
        <v>497</v>
      </c>
      <c r="D332" s="38">
        <v>336</v>
      </c>
      <c r="E332" s="38">
        <v>1035</v>
      </c>
      <c r="F332" s="38">
        <v>15</v>
      </c>
      <c r="G332" s="38">
        <f t="shared" si="46"/>
        <v>1308</v>
      </c>
      <c r="H332" s="75">
        <f t="shared" si="47"/>
        <v>7.6452599388379206E-4</v>
      </c>
      <c r="I332" s="75">
        <f t="shared" si="48"/>
        <v>2.1003990758244068E-4</v>
      </c>
      <c r="J332" s="38">
        <v>0.2</v>
      </c>
      <c r="K332" s="40">
        <v>5.0000000000000001E-3</v>
      </c>
      <c r="L332" s="40">
        <v>0.52032502416073845</v>
      </c>
      <c r="M332" s="77"/>
      <c r="N332" s="40">
        <v>0.23</v>
      </c>
      <c r="O332" s="13"/>
      <c r="P332" s="91">
        <v>-9.82</v>
      </c>
      <c r="Q332" s="91">
        <v>0.76</v>
      </c>
      <c r="R332" s="13">
        <v>0</v>
      </c>
      <c r="S332" s="78">
        <v>821.01599999999996</v>
      </c>
      <c r="T332" s="78"/>
      <c r="U332" s="13">
        <f t="shared" si="49"/>
        <v>2.9143516207540348</v>
      </c>
      <c r="V332" s="40">
        <v>4.2999999999999997E-2</v>
      </c>
      <c r="X332" s="91">
        <v>78.709999999999994</v>
      </c>
      <c r="Y332" s="91"/>
      <c r="Z332" s="91">
        <v>12.91</v>
      </c>
      <c r="AA332" s="91"/>
      <c r="AB332" s="91"/>
      <c r="AC332" s="91"/>
      <c r="AD332" s="91"/>
      <c r="AE332" s="91"/>
      <c r="AF332" s="91">
        <v>4.01</v>
      </c>
      <c r="AG332" s="91">
        <v>3.71</v>
      </c>
      <c r="AH332" s="91"/>
      <c r="AI332" s="91">
        <v>8.3000000000000007</v>
      </c>
      <c r="AJ332" s="13">
        <f t="shared" si="51"/>
        <v>107.63999999999999</v>
      </c>
      <c r="AL332" s="13">
        <v>1.2164690557055684</v>
      </c>
      <c r="AM332" s="40">
        <v>8.9047086892793822E-2</v>
      </c>
      <c r="AN332" s="82">
        <v>0.96682230511540179</v>
      </c>
      <c r="AO332" s="14">
        <v>1.1115925618744578</v>
      </c>
      <c r="AP332" s="14" t="s">
        <v>840</v>
      </c>
      <c r="AQ332" s="13">
        <v>16.235156976906481</v>
      </c>
      <c r="AR332" s="40">
        <v>-1.8639638562180094E-2</v>
      </c>
      <c r="AS332" s="40">
        <v>0.52032502416073845</v>
      </c>
      <c r="AT332" s="40">
        <v>0.23</v>
      </c>
      <c r="AW332" s="42">
        <f>(12900/((LN(497700/S332))+(0.85*(AN332-1))+3.8))-273</f>
        <v>994.313924143343</v>
      </c>
      <c r="AX332" s="42">
        <f>(12900/((LN(497700/S332))+(0.85*(AO332-1))+3.8))-273</f>
        <v>979.17628180159318</v>
      </c>
      <c r="AY332" s="42">
        <f>(10108/((LN(497700/S332))+(1.16*(AN332-1))+1.48))-273</f>
        <v>1014.8526429370074</v>
      </c>
      <c r="AZ332" s="42">
        <f>(10108/((LN(497700/S332))+(1.16*(AO332-1))+1.48))-273</f>
        <v>987.87461649876877</v>
      </c>
      <c r="BA332" s="42">
        <f>((LN(S332))-4.29+(1.35*(LN(AQ332))))/0.0056</f>
        <v>1104.148990774047</v>
      </c>
      <c r="BB332" s="42">
        <f>(4338.8/((4.322*AR332)+6.456-LOG(S332)))-273</f>
        <v>980.59429571653823</v>
      </c>
      <c r="BC332" s="42">
        <f>((LN(S332))-3.313+(1.35*(LN(AQ332))))/0.0065</f>
        <v>1101.5745151284098</v>
      </c>
      <c r="BD332" s="42">
        <f>(12288/(18.99-(1.069*(LN(AQ332)))-(LN(S332))))-273</f>
        <v>1048.2955833809449</v>
      </c>
      <c r="BE332" s="42">
        <f>(11113/(14.297+(0.964*AN332)-(LN(S332))))-273</f>
        <v>1031.5763670523713</v>
      </c>
      <c r="BF332" s="42">
        <f>(11113/(14.297+(0.964*AO332)-(LN(S332))))-273</f>
        <v>1010.5479458674392</v>
      </c>
      <c r="BG332" s="42">
        <f>(5790/(0.96-(1.28*J332)+(12.39*AS332)+(0.83*AT332)+(2.06*J332*AS332)-LOG(S332)))-273</f>
        <v>974.37455163973254</v>
      </c>
      <c r="BI332" s="42">
        <f t="shared" si="55"/>
        <v>40.686075856656998</v>
      </c>
      <c r="BJ332" s="42">
        <f t="shared" si="55"/>
        <v>55.823718198406823</v>
      </c>
      <c r="BK332" s="42">
        <f t="shared" si="55"/>
        <v>20.147357062992569</v>
      </c>
      <c r="BL332" s="42">
        <f t="shared" si="55"/>
        <v>47.125383501231227</v>
      </c>
      <c r="BM332" s="42">
        <f t="shared" si="55"/>
        <v>-69.148990774046979</v>
      </c>
      <c r="BN332" s="42">
        <f t="shared" si="55"/>
        <v>54.405704283461773</v>
      </c>
      <c r="BO332" s="42">
        <f t="shared" si="55"/>
        <v>-66.574515128409757</v>
      </c>
      <c r="BP332" s="42">
        <f t="shared" si="55"/>
        <v>-13.29558338094489</v>
      </c>
      <c r="BQ332" s="42">
        <f t="shared" si="55"/>
        <v>3.4236329476286755</v>
      </c>
      <c r="BR332" s="42">
        <f t="shared" si="55"/>
        <v>24.452054132560761</v>
      </c>
      <c r="BS332" s="42">
        <f t="shared" si="54"/>
        <v>60.625448360267455</v>
      </c>
      <c r="BU332" s="42">
        <f t="shared" si="43"/>
        <v>-4.8017301618606325</v>
      </c>
      <c r="CC332" s="119" t="s">
        <v>840</v>
      </c>
      <c r="CD332" s="118">
        <f t="shared" si="44"/>
        <v>21.028421184932085</v>
      </c>
    </row>
    <row r="333" spans="1:82" s="1" customFormat="1">
      <c r="A333" s="65" t="s">
        <v>497</v>
      </c>
      <c r="B333" s="65" t="s">
        <v>502</v>
      </c>
      <c r="C333" s="65" t="s">
        <v>497</v>
      </c>
      <c r="D333" s="65">
        <v>1008</v>
      </c>
      <c r="E333" s="65">
        <v>800</v>
      </c>
      <c r="F333" s="65">
        <v>15</v>
      </c>
      <c r="G333" s="65">
        <f t="shared" si="46"/>
        <v>1073</v>
      </c>
      <c r="H333" s="92">
        <f t="shared" si="47"/>
        <v>9.3196644920782849E-4</v>
      </c>
      <c r="I333" s="92">
        <f t="shared" si="48"/>
        <v>3.5156249999999999E-4</v>
      </c>
      <c r="J333" s="65">
        <v>0.2</v>
      </c>
      <c r="K333" s="80">
        <v>5.0000000000000001E-3</v>
      </c>
      <c r="L333" s="80">
        <v>0.52200000000000002</v>
      </c>
      <c r="M333" s="39"/>
      <c r="N333" s="80">
        <v>0.17699999999999999</v>
      </c>
      <c r="O333" s="39"/>
      <c r="P333" s="93">
        <v>-13.96</v>
      </c>
      <c r="Q333" s="93">
        <v>0.84</v>
      </c>
      <c r="R333" s="39">
        <v>0</v>
      </c>
      <c r="S333" s="81">
        <v>370</v>
      </c>
      <c r="T333" s="81">
        <v>148</v>
      </c>
      <c r="U333" s="39">
        <f t="shared" si="49"/>
        <v>2.568201724066995</v>
      </c>
      <c r="V333" s="80">
        <f t="shared" si="50"/>
        <v>0.1736</v>
      </c>
      <c r="X333" s="93">
        <v>79.209999999999994</v>
      </c>
      <c r="Y333" s="93"/>
      <c r="Z333" s="93">
        <v>12.01</v>
      </c>
      <c r="AA333" s="93"/>
      <c r="AB333" s="93"/>
      <c r="AC333" s="93"/>
      <c r="AD333" s="93"/>
      <c r="AE333" s="93"/>
      <c r="AF333" s="93">
        <v>4.41</v>
      </c>
      <c r="AG333" s="93">
        <v>4.21</v>
      </c>
      <c r="AH333" s="93"/>
      <c r="AI333" s="93">
        <v>6</v>
      </c>
      <c r="AJ333" s="39">
        <f t="shared" si="51"/>
        <v>105.83999999999999</v>
      </c>
      <c r="AL333" s="39">
        <v>1.02</v>
      </c>
      <c r="AM333" s="80">
        <v>8.0000000000000002E-3</v>
      </c>
      <c r="AN333" s="39">
        <v>1.33</v>
      </c>
      <c r="AO333" s="14">
        <v>1.332110788555843</v>
      </c>
      <c r="AP333" s="14"/>
      <c r="AQ333" s="39">
        <v>14.44</v>
      </c>
      <c r="AR333" s="80">
        <v>-1E-3</v>
      </c>
      <c r="AS333" s="80">
        <v>0.52200000000000002</v>
      </c>
      <c r="AT333" s="80">
        <v>0.17699999999999999</v>
      </c>
      <c r="AW333" s="42">
        <f>(12900/((LN(497700/S333))+(0.85*(AN333-1))+3.8))-273</f>
        <v>870.13567205808704</v>
      </c>
      <c r="AX333" s="42">
        <f>(12900/((LN(497700/S333))+(0.85*(AO333-1))+3.8))-273</f>
        <v>869.95395300812629</v>
      </c>
      <c r="AY333" s="42">
        <f>(10108/((LN(497700/S333))+(1.16*(AN333-1))+1.48))-273</f>
        <v>841.80583744833302</v>
      </c>
      <c r="AZ333" s="42">
        <f>(10108/((LN(497700/S333))+(1.16*(AO333-1))+1.48))-273</f>
        <v>841.50487057830173</v>
      </c>
      <c r="BA333" s="42">
        <f>((LN(S333))-4.29+(1.35*(LN(AQ333))))/0.0056</f>
        <v>933.5724796099264</v>
      </c>
      <c r="BB333" s="42">
        <f>(4338.8/((4.322*AR333)+6.456-LOG(S333)))-273</f>
        <v>844.24642864146335</v>
      </c>
      <c r="BC333" s="42">
        <f>((LN(S333))-3.313+(1.35*(LN(AQ333))))/0.0065</f>
        <v>954.61629012547508</v>
      </c>
      <c r="BD333" s="42">
        <f>(12288/(18.99-(1.069*(LN(AQ333)))-(LN(S333))))-273</f>
        <v>929.08195973891361</v>
      </c>
      <c r="BE333" s="42">
        <f>(11113/(14.297+(0.964*AN333)-(LN(S333))))-273</f>
        <v>876.74553683252452</v>
      </c>
      <c r="BF333" s="42">
        <f>(11113/(14.297+(0.964*AO333)-(LN(S333))))-273</f>
        <v>876.50354400313472</v>
      </c>
      <c r="BG333" s="42">
        <f>(5790/(0.96-(1.28*J333)+(12.39*AS333)+(0.83*AT333)+(2.06*J333*AS333)-LOG(S333)))-273</f>
        <v>893.08040643239974</v>
      </c>
      <c r="BI333" s="42">
        <f t="shared" si="55"/>
        <v>-70.135672058087039</v>
      </c>
      <c r="BJ333" s="42">
        <f t="shared" si="55"/>
        <v>-69.953953008126291</v>
      </c>
      <c r="BK333" s="42">
        <f t="shared" si="55"/>
        <v>-41.805837448333023</v>
      </c>
      <c r="BL333" s="42">
        <f t="shared" si="55"/>
        <v>-41.504870578301734</v>
      </c>
      <c r="BM333" s="42">
        <f t="shared" si="55"/>
        <v>-133.5724796099264</v>
      </c>
      <c r="BN333" s="42">
        <f t="shared" si="55"/>
        <v>-44.246428641463353</v>
      </c>
      <c r="BO333" s="42">
        <f t="shared" si="55"/>
        <v>-154.61629012547508</v>
      </c>
      <c r="BP333" s="42">
        <f t="shared" si="55"/>
        <v>-129.08195973891361</v>
      </c>
      <c r="BQ333" s="42">
        <f t="shared" si="55"/>
        <v>-76.745536832524522</v>
      </c>
      <c r="BR333" s="42">
        <f t="shared" si="55"/>
        <v>-76.503544003134721</v>
      </c>
      <c r="BS333" s="42">
        <f t="shared" si="54"/>
        <v>-93.080406432399741</v>
      </c>
      <c r="BU333" s="42">
        <f t="shared" si="43"/>
        <v>23.12645342427345</v>
      </c>
      <c r="CC333" s="119"/>
      <c r="CD333" s="118">
        <f t="shared" si="44"/>
        <v>0.24199282938980105</v>
      </c>
    </row>
    <row r="334" spans="1:82" s="1" customFormat="1">
      <c r="A334" s="38" t="s">
        <v>503</v>
      </c>
      <c r="B334" s="38" t="s">
        <v>504</v>
      </c>
      <c r="C334" s="38" t="s">
        <v>503</v>
      </c>
      <c r="D334" s="38" t="s">
        <v>505</v>
      </c>
      <c r="E334" s="38">
        <v>1035</v>
      </c>
      <c r="F334" s="38">
        <v>15</v>
      </c>
      <c r="G334" s="38">
        <f t="shared" si="46"/>
        <v>1308</v>
      </c>
      <c r="H334" s="75">
        <f t="shared" si="47"/>
        <v>7.6452599388379206E-4</v>
      </c>
      <c r="I334" s="75">
        <f t="shared" si="48"/>
        <v>2.1003990758244068E-4</v>
      </c>
      <c r="J334" s="38">
        <v>0.2</v>
      </c>
      <c r="K334" s="40">
        <v>5.0000000000000001E-3</v>
      </c>
      <c r="L334" s="40">
        <v>0.52224147501013474</v>
      </c>
      <c r="M334" s="77"/>
      <c r="N334" s="40">
        <v>4.1000000000000002E-2</v>
      </c>
      <c r="O334" s="13"/>
      <c r="P334" s="91">
        <v>-9.82</v>
      </c>
      <c r="Q334" s="91">
        <v>0.76</v>
      </c>
      <c r="R334" s="13">
        <v>0</v>
      </c>
      <c r="S334" s="78">
        <v>1776.7736399999999</v>
      </c>
      <c r="T334" s="78">
        <v>592.25788</v>
      </c>
      <c r="U334" s="13">
        <f t="shared" si="49"/>
        <v>3.2496321024475185</v>
      </c>
      <c r="V334" s="40">
        <f t="shared" si="50"/>
        <v>0.14466666666666669</v>
      </c>
      <c r="X334" s="91">
        <v>79.209999999999994</v>
      </c>
      <c r="Y334" s="91"/>
      <c r="Z334" s="91">
        <v>12.01</v>
      </c>
      <c r="AA334" s="91"/>
      <c r="AB334" s="91"/>
      <c r="AC334" s="91"/>
      <c r="AD334" s="91"/>
      <c r="AE334" s="91"/>
      <c r="AF334" s="91">
        <v>4.41</v>
      </c>
      <c r="AG334" s="91">
        <v>4.21</v>
      </c>
      <c r="AH334" s="91"/>
      <c r="AI334" s="13">
        <v>1.2</v>
      </c>
      <c r="AJ334" s="13">
        <f t="shared" si="51"/>
        <v>101.03999999999999</v>
      </c>
      <c r="AL334" s="13">
        <v>1.016767758263257</v>
      </c>
      <c r="AM334" s="40">
        <v>7.519594107637524E-3</v>
      </c>
      <c r="AN334" s="82">
        <v>1.1599999999999999</v>
      </c>
      <c r="AO334" s="14">
        <v>1.332110788555843</v>
      </c>
      <c r="AP334" s="14" t="s">
        <v>840</v>
      </c>
      <c r="AQ334" s="13">
        <v>14.430063995086016</v>
      </c>
      <c r="AR334" s="40">
        <v>-6.9532092365533066E-3</v>
      </c>
      <c r="AS334" s="40">
        <v>0.52224147501013474</v>
      </c>
      <c r="AT334" s="40">
        <v>4.1000000000000002E-2</v>
      </c>
      <c r="AW334" s="42">
        <f>(12900/((LN(497700/S334))+(0.85*(AN334-1))+3.8))-273</f>
        <v>1074.7936155824018</v>
      </c>
      <c r="AX334" s="42">
        <f>(12900/((LN(497700/S334))+(0.85*(AO334-1))+3.8))-273</f>
        <v>1054.5029543110425</v>
      </c>
      <c r="AY334" s="42">
        <f>(10108/((LN(497700/S334))+(1.16*(AN334-1))+1.48))-273</f>
        <v>1111.506124649939</v>
      </c>
      <c r="AZ334" s="42">
        <f>(10108/((LN(497700/S334))+(1.16*(AO334-1))+1.48))-273</f>
        <v>1074.6530414659014</v>
      </c>
      <c r="BA334" s="42">
        <f>((LN(S334))-4.29+(1.35*(LN(AQ334))))/0.0056</f>
        <v>1213.5942994864897</v>
      </c>
      <c r="BB334" s="42">
        <f>(4338.8/((4.322*AR334)+6.456-LOG(S334)))-273</f>
        <v>1092.9849417384385</v>
      </c>
      <c r="BC334" s="42">
        <f>((LN(S334))-3.313+(1.35*(LN(AQ334))))/0.0065</f>
        <v>1195.8658580191297</v>
      </c>
      <c r="BD334" s="42">
        <f>(12288/(18.99-(1.069*(LN(AQ334)))-(LN(S334))))-273</f>
        <v>1146.9297747189567</v>
      </c>
      <c r="BE334" s="42">
        <f>(11113/(14.297+(0.964*AN334)-(LN(S334))))-273</f>
        <v>1127.9127062300784</v>
      </c>
      <c r="BF334" s="42">
        <f>(11113/(14.297+(0.964*AO334)-(LN(S334))))-273</f>
        <v>1099.2124196029722</v>
      </c>
      <c r="BG334" s="42">
        <f>(5790/(0.96-(1.28*J334)+(12.39*AS334)+(0.83*AT334)+(2.06*J334*AS334)-LOG(S334)))-273</f>
        <v>1114.1143153496325</v>
      </c>
      <c r="BI334" s="42">
        <f t="shared" si="55"/>
        <v>-39.793615582401799</v>
      </c>
      <c r="BJ334" s="42">
        <f t="shared" si="55"/>
        <v>-19.502954311042458</v>
      </c>
      <c r="BK334" s="42">
        <f t="shared" si="55"/>
        <v>-76.506124649939011</v>
      </c>
      <c r="BL334" s="42">
        <f t="shared" si="55"/>
        <v>-39.653041465901424</v>
      </c>
      <c r="BM334" s="42">
        <f t="shared" si="55"/>
        <v>-178.59429948648972</v>
      </c>
      <c r="BN334" s="42">
        <f t="shared" si="55"/>
        <v>-57.984941738438465</v>
      </c>
      <c r="BO334" s="42">
        <f t="shared" si="55"/>
        <v>-160.86585801912975</v>
      </c>
      <c r="BP334" s="42">
        <f t="shared" si="55"/>
        <v>-111.92977471895665</v>
      </c>
      <c r="BQ334" s="42">
        <f t="shared" si="55"/>
        <v>-92.912706230078356</v>
      </c>
      <c r="BR334" s="42">
        <f t="shared" si="55"/>
        <v>-64.212419602972204</v>
      </c>
      <c r="BS334" s="42">
        <f t="shared" si="54"/>
        <v>-79.114315349632534</v>
      </c>
      <c r="BU334" s="42">
        <f t="shared" si="43"/>
        <v>59.611361038590076</v>
      </c>
      <c r="CC334" s="119" t="s">
        <v>840</v>
      </c>
      <c r="CD334" s="118">
        <f t="shared" si="44"/>
        <v>28.700286627106152</v>
      </c>
    </row>
    <row r="335" spans="1:82" s="1" customFormat="1">
      <c r="A335" s="38" t="s">
        <v>503</v>
      </c>
      <c r="B335" s="38" t="s">
        <v>506</v>
      </c>
      <c r="C335" s="38" t="s">
        <v>503</v>
      </c>
      <c r="D335" s="38" t="s">
        <v>505</v>
      </c>
      <c r="E335" s="38">
        <v>1035</v>
      </c>
      <c r="F335" s="38">
        <v>15</v>
      </c>
      <c r="G335" s="38">
        <f t="shared" si="46"/>
        <v>1308</v>
      </c>
      <c r="H335" s="75">
        <f t="shared" si="47"/>
        <v>7.6452599388379206E-4</v>
      </c>
      <c r="I335" s="75">
        <f t="shared" si="48"/>
        <v>2.1003990758244068E-4</v>
      </c>
      <c r="J335" s="38">
        <v>0.2</v>
      </c>
      <c r="K335" s="40">
        <v>5.0000000000000001E-3</v>
      </c>
      <c r="L335" s="40">
        <v>0.52224147501013474</v>
      </c>
      <c r="M335" s="77"/>
      <c r="N335" s="40">
        <v>6.7000000000000004E-2</v>
      </c>
      <c r="O335" s="13"/>
      <c r="P335" s="91">
        <v>-9.82</v>
      </c>
      <c r="Q335" s="91">
        <v>0.76</v>
      </c>
      <c r="R335" s="13">
        <v>0</v>
      </c>
      <c r="S335" s="78">
        <v>1850.805875</v>
      </c>
      <c r="T335" s="78">
        <v>814.35458500000004</v>
      </c>
      <c r="U335" s="13">
        <f t="shared" si="49"/>
        <v>3.2673608694079501</v>
      </c>
      <c r="V335" s="40">
        <f t="shared" si="50"/>
        <v>0.19095999999999999</v>
      </c>
      <c r="X335" s="91">
        <v>79.209999999999994</v>
      </c>
      <c r="Y335" s="91"/>
      <c r="Z335" s="91">
        <v>12.01</v>
      </c>
      <c r="AA335" s="91"/>
      <c r="AB335" s="91"/>
      <c r="AC335" s="91"/>
      <c r="AD335" s="91"/>
      <c r="AE335" s="91"/>
      <c r="AF335" s="91">
        <v>4.41</v>
      </c>
      <c r="AG335" s="91">
        <v>4.21</v>
      </c>
      <c r="AH335" s="91"/>
      <c r="AI335" s="13">
        <v>2</v>
      </c>
      <c r="AJ335" s="13">
        <f t="shared" si="51"/>
        <v>101.83999999999999</v>
      </c>
      <c r="AL335" s="13">
        <v>1.016767758263257</v>
      </c>
      <c r="AM335" s="40">
        <v>7.519594107637524E-3</v>
      </c>
      <c r="AN335" s="82">
        <v>1.1599999999999999</v>
      </c>
      <c r="AO335" s="14">
        <v>1.332110788555843</v>
      </c>
      <c r="AP335" s="14" t="s">
        <v>840</v>
      </c>
      <c r="AQ335" s="13">
        <v>14.430063995086016</v>
      </c>
      <c r="AR335" s="40">
        <v>-6.9532092365533066E-3</v>
      </c>
      <c r="AS335" s="40">
        <v>0.52224147501013474</v>
      </c>
      <c r="AT335" s="40">
        <v>6.7000000000000004E-2</v>
      </c>
      <c r="AW335" s="42">
        <f>(12900/((LN(497700/S335))+(0.85*(AN335-1))+3.8))-273</f>
        <v>1080.5666954340597</v>
      </c>
      <c r="AX335" s="42">
        <f>(12900/((LN(497700/S335))+(0.85*(AO335-1))+3.8))-273</f>
        <v>1060.1031572222907</v>
      </c>
      <c r="AY335" s="42">
        <f>(10108/((LN(497700/S335))+(1.16*(AN335-1))+1.48))-273</f>
        <v>1119.291040032211</v>
      </c>
      <c r="AZ335" s="42">
        <f>(10108/((LN(497700/S335))+(1.16*(AO335-1))+1.48))-273</f>
        <v>1082.0279277628845</v>
      </c>
      <c r="BA335" s="42">
        <f>((LN(S335))-4.29+(1.35*(LN(AQ335))))/0.0056</f>
        <v>1220.8839413651067</v>
      </c>
      <c r="BB335" s="42">
        <f>(4338.8/((4.322*AR335)+6.456-LOG(S335)))-273</f>
        <v>1100.6520491954432</v>
      </c>
      <c r="BC335" s="42">
        <f>((LN(S335))-3.313+(1.35*(LN(AQ335))))/0.0065</f>
        <v>1202.1461648683996</v>
      </c>
      <c r="BD335" s="42">
        <f>(12288/(18.99-(1.069*(LN(AQ335)))-(LN(S335))))-273</f>
        <v>1153.6595448423825</v>
      </c>
      <c r="BE335" s="42">
        <f>(11113/(14.297+(0.964*AN335)-(LN(S335))))-273</f>
        <v>1135.159163333584</v>
      </c>
      <c r="BF335" s="42">
        <f>(11113/(14.297+(0.964*AO335)-(LN(S335))))-273</f>
        <v>1106.1642672847472</v>
      </c>
      <c r="BG335" s="42">
        <f>(5790/(0.96-(1.28*J335)+(12.39*AS335)+(0.83*AT335)+(2.06*J335*AS335)-LOG(S335)))-273</f>
        <v>1112.8356843520728</v>
      </c>
      <c r="BI335" s="42">
        <f t="shared" si="55"/>
        <v>-45.566695434059739</v>
      </c>
      <c r="BJ335" s="42">
        <f t="shared" si="55"/>
        <v>-25.103157222290747</v>
      </c>
      <c r="BK335" s="42">
        <f t="shared" si="55"/>
        <v>-84.291040032210958</v>
      </c>
      <c r="BL335" s="42">
        <f t="shared" si="55"/>
        <v>-47.027927762884474</v>
      </c>
      <c r="BM335" s="42">
        <f t="shared" si="55"/>
        <v>-185.88394136510669</v>
      </c>
      <c r="BN335" s="42">
        <f t="shared" si="55"/>
        <v>-65.652049195443169</v>
      </c>
      <c r="BO335" s="42">
        <f t="shared" si="55"/>
        <v>-167.14616486839964</v>
      </c>
      <c r="BP335" s="42">
        <f t="shared" si="55"/>
        <v>-118.6595448423825</v>
      </c>
      <c r="BQ335" s="42">
        <f t="shared" si="55"/>
        <v>-100.15916333358405</v>
      </c>
      <c r="BR335" s="42">
        <f t="shared" si="55"/>
        <v>-71.164267284747211</v>
      </c>
      <c r="BS335" s="42">
        <f t="shared" si="54"/>
        <v>-77.835684352072803</v>
      </c>
      <c r="BU335" s="42">
        <f t="shared" ref="BU335:BU398" si="56">BG335-AX335</f>
        <v>52.732527129782056</v>
      </c>
      <c r="CC335" s="119" t="s">
        <v>840</v>
      </c>
      <c r="CD335" s="118">
        <f t="shared" ref="CD335:CD398" si="57">IF(BQ335&gt;BR335,BQ335-BR335,BR335-BQ335)</f>
        <v>28.994896048836836</v>
      </c>
    </row>
    <row r="336" spans="1:82" s="1" customFormat="1">
      <c r="A336" s="38" t="s">
        <v>503</v>
      </c>
      <c r="B336" s="38" t="s">
        <v>507</v>
      </c>
      <c r="C336" s="38" t="s">
        <v>503</v>
      </c>
      <c r="D336" s="38" t="s">
        <v>505</v>
      </c>
      <c r="E336" s="38">
        <v>1035</v>
      </c>
      <c r="F336" s="38">
        <v>15</v>
      </c>
      <c r="G336" s="38">
        <f t="shared" si="46"/>
        <v>1308</v>
      </c>
      <c r="H336" s="75">
        <f t="shared" si="47"/>
        <v>7.6452599388379206E-4</v>
      </c>
      <c r="I336" s="75">
        <f t="shared" si="48"/>
        <v>2.1003990758244068E-4</v>
      </c>
      <c r="J336" s="38">
        <v>0.2</v>
      </c>
      <c r="K336" s="40">
        <v>5.0000000000000001E-3</v>
      </c>
      <c r="L336" s="40">
        <v>0.52224147501013474</v>
      </c>
      <c r="M336" s="77"/>
      <c r="N336" s="40">
        <v>0.14099999999999999</v>
      </c>
      <c r="O336" s="13"/>
      <c r="P336" s="91">
        <v>-9.82</v>
      </c>
      <c r="Q336" s="91">
        <v>0.76</v>
      </c>
      <c r="R336" s="13">
        <v>0</v>
      </c>
      <c r="S336" s="78">
        <v>1850.805875</v>
      </c>
      <c r="T336" s="78">
        <v>148.06447</v>
      </c>
      <c r="U336" s="13">
        <f t="shared" si="49"/>
        <v>3.2673608694079501</v>
      </c>
      <c r="V336" s="40">
        <f t="shared" si="50"/>
        <v>3.4720000000000001E-2</v>
      </c>
      <c r="X336" s="91">
        <v>79.209999999999994</v>
      </c>
      <c r="Y336" s="91"/>
      <c r="Z336" s="91">
        <v>12.01</v>
      </c>
      <c r="AA336" s="91"/>
      <c r="AB336" s="91"/>
      <c r="AC336" s="91"/>
      <c r="AD336" s="91"/>
      <c r="AE336" s="91"/>
      <c r="AF336" s="91">
        <v>4.41</v>
      </c>
      <c r="AG336" s="91">
        <v>4.21</v>
      </c>
      <c r="AH336" s="91"/>
      <c r="AI336" s="13">
        <v>4.5999999999999996</v>
      </c>
      <c r="AJ336" s="13">
        <f t="shared" si="51"/>
        <v>104.43999999999998</v>
      </c>
      <c r="AL336" s="13">
        <v>1.016767758263257</v>
      </c>
      <c r="AM336" s="40">
        <v>7.519594107637524E-3</v>
      </c>
      <c r="AN336" s="82">
        <v>1.1599999999999999</v>
      </c>
      <c r="AO336" s="14">
        <v>1.3321107885558432</v>
      </c>
      <c r="AP336" s="14" t="s">
        <v>840</v>
      </c>
      <c r="AQ336" s="13">
        <v>14.430063995086016</v>
      </c>
      <c r="AR336" s="40">
        <v>-6.9532092365533066E-3</v>
      </c>
      <c r="AS336" s="40">
        <v>0.52224147501013474</v>
      </c>
      <c r="AT336" s="40">
        <v>0.14099999999999999</v>
      </c>
      <c r="AW336" s="42">
        <f>(12900/((LN(497700/S336))+(0.85*(AN336-1))+3.8))-273</f>
        <v>1080.5666954340597</v>
      </c>
      <c r="AX336" s="42">
        <f>(12900/((LN(497700/S336))+(0.85*(AO336-1))+3.8))-273</f>
        <v>1060.1031572222907</v>
      </c>
      <c r="AY336" s="42">
        <f>(10108/((LN(497700/S336))+(1.16*(AN336-1))+1.48))-273</f>
        <v>1119.291040032211</v>
      </c>
      <c r="AZ336" s="42">
        <f>(10108/((LN(497700/S336))+(1.16*(AO336-1))+1.48))-273</f>
        <v>1082.0279277628845</v>
      </c>
      <c r="BA336" s="42">
        <f>((LN(S336))-4.29+(1.35*(LN(AQ336))))/0.0056</f>
        <v>1220.8839413651067</v>
      </c>
      <c r="BB336" s="42">
        <f>(4338.8/((4.322*AR336)+6.456-LOG(S336)))-273</f>
        <v>1100.6520491954432</v>
      </c>
      <c r="BC336" s="42">
        <f>((LN(S336))-3.313+(1.35*(LN(AQ336))))/0.0065</f>
        <v>1202.1461648683996</v>
      </c>
      <c r="BD336" s="42">
        <f>(12288/(18.99-(1.069*(LN(AQ336)))-(LN(S336))))-273</f>
        <v>1153.6595448423825</v>
      </c>
      <c r="BE336" s="42">
        <f>(11113/(14.297+(0.964*AN336)-(LN(S336))))-273</f>
        <v>1135.159163333584</v>
      </c>
      <c r="BF336" s="42">
        <f>(11113/(14.297+(0.964*AO336)-(LN(S336))))-273</f>
        <v>1106.1642672847472</v>
      </c>
      <c r="BG336" s="42">
        <f>(5790/(0.96-(1.28*J336)+(12.39*AS336)+(0.83*AT336)+(2.06*J336*AS336)-LOG(S336)))-273</f>
        <v>1092.7578578884832</v>
      </c>
      <c r="BI336" s="42">
        <f t="shared" si="55"/>
        <v>-45.566695434059739</v>
      </c>
      <c r="BJ336" s="42">
        <f t="shared" si="55"/>
        <v>-25.103157222290747</v>
      </c>
      <c r="BK336" s="42">
        <f t="shared" si="55"/>
        <v>-84.291040032210958</v>
      </c>
      <c r="BL336" s="42">
        <f t="shared" si="55"/>
        <v>-47.027927762884474</v>
      </c>
      <c r="BM336" s="42">
        <f t="shared" si="55"/>
        <v>-185.88394136510669</v>
      </c>
      <c r="BN336" s="42">
        <f t="shared" si="55"/>
        <v>-65.652049195443169</v>
      </c>
      <c r="BO336" s="42">
        <f t="shared" si="55"/>
        <v>-167.14616486839964</v>
      </c>
      <c r="BP336" s="42">
        <f t="shared" si="55"/>
        <v>-118.6595448423825</v>
      </c>
      <c r="BQ336" s="42">
        <f t="shared" si="55"/>
        <v>-100.15916333358405</v>
      </c>
      <c r="BR336" s="42">
        <f t="shared" si="55"/>
        <v>-71.164267284747211</v>
      </c>
      <c r="BS336" s="42">
        <f t="shared" si="54"/>
        <v>-57.757857888483159</v>
      </c>
      <c r="BU336" s="42">
        <f t="shared" si="56"/>
        <v>32.654700666192412</v>
      </c>
      <c r="CC336" s="119" t="s">
        <v>840</v>
      </c>
      <c r="CD336" s="118">
        <f t="shared" si="57"/>
        <v>28.994896048836836</v>
      </c>
    </row>
    <row r="337" spans="1:82" s="1" customFormat="1">
      <c r="A337" s="38" t="s">
        <v>503</v>
      </c>
      <c r="B337" s="38" t="s">
        <v>508</v>
      </c>
      <c r="C337" s="38" t="s">
        <v>503</v>
      </c>
      <c r="D337" s="38" t="s">
        <v>505</v>
      </c>
      <c r="E337" s="38">
        <v>1035</v>
      </c>
      <c r="F337" s="38">
        <v>15</v>
      </c>
      <c r="G337" s="38">
        <f t="shared" si="46"/>
        <v>1308</v>
      </c>
      <c r="H337" s="75">
        <f t="shared" si="47"/>
        <v>7.6452599388379206E-4</v>
      </c>
      <c r="I337" s="75">
        <f t="shared" si="48"/>
        <v>2.1003990758244068E-4</v>
      </c>
      <c r="J337" s="38">
        <v>0.2</v>
      </c>
      <c r="K337" s="40">
        <v>5.0000000000000001E-3</v>
      </c>
      <c r="L337" s="40">
        <v>0.52224147501013474</v>
      </c>
      <c r="M337" s="77"/>
      <c r="N337" s="40">
        <v>0.17399999999999999</v>
      </c>
      <c r="O337" s="13"/>
      <c r="P337" s="91">
        <v>-9.82</v>
      </c>
      <c r="Q337" s="91">
        <v>0.76</v>
      </c>
      <c r="R337" s="13">
        <v>0</v>
      </c>
      <c r="S337" s="78">
        <v>1998.870345</v>
      </c>
      <c r="T337" s="78">
        <v>444.19340999999997</v>
      </c>
      <c r="U337" s="13">
        <f t="shared" si="49"/>
        <v>3.3007846248948995</v>
      </c>
      <c r="V337" s="40">
        <f t="shared" si="50"/>
        <v>9.6444444444444444E-2</v>
      </c>
      <c r="X337" s="91">
        <v>79.209999999999994</v>
      </c>
      <c r="Y337" s="91"/>
      <c r="Z337" s="91">
        <v>12.01</v>
      </c>
      <c r="AA337" s="91"/>
      <c r="AB337" s="91"/>
      <c r="AC337" s="91"/>
      <c r="AD337" s="91"/>
      <c r="AE337" s="91"/>
      <c r="AF337" s="91">
        <v>4.41</v>
      </c>
      <c r="AG337" s="91">
        <v>4.21</v>
      </c>
      <c r="AH337" s="91"/>
      <c r="AI337" s="13">
        <v>5.9</v>
      </c>
      <c r="AJ337" s="13">
        <f t="shared" si="51"/>
        <v>105.74</v>
      </c>
      <c r="AL337" s="13">
        <v>1.016767758263257</v>
      </c>
      <c r="AM337" s="40">
        <v>7.519594107637524E-3</v>
      </c>
      <c r="AN337" s="82">
        <v>1.1599999999999999</v>
      </c>
      <c r="AO337" s="14">
        <v>1.332110788555843</v>
      </c>
      <c r="AP337" s="14" t="s">
        <v>840</v>
      </c>
      <c r="AQ337" s="13">
        <v>14.430063995086016</v>
      </c>
      <c r="AR337" s="40">
        <v>-6.9532092365533066E-3</v>
      </c>
      <c r="AS337" s="40">
        <v>0.52224147501013474</v>
      </c>
      <c r="AT337" s="40">
        <v>0.17399999999999999</v>
      </c>
      <c r="AW337" s="42">
        <f>(12900/((LN(497700/S337))+(0.85*(AN337-1))+3.8))-273</f>
        <v>1091.5861946209586</v>
      </c>
      <c r="AX337" s="42">
        <f>(12900/((LN(497700/S337))+(0.85*(AO337-1))+3.8))-273</f>
        <v>1070.7906688934349</v>
      </c>
      <c r="AY337" s="42">
        <f>(10108/((LN(497700/S337))+(1.16*(AN337-1))+1.48))-273</f>
        <v>1134.2084756276852</v>
      </c>
      <c r="AZ337" s="42">
        <f>(10108/((LN(497700/S337))+(1.16*(AO337-1))+1.48))-273</f>
        <v>1096.1535012433951</v>
      </c>
      <c r="BA337" s="42">
        <f>((LN(S337))-4.29+(1.35*(LN(AQ337))))/0.0056</f>
        <v>1234.6269844251296</v>
      </c>
      <c r="BB337" s="42">
        <f>(4338.8/((4.322*AR337)+6.456-LOG(S337)))-273</f>
        <v>1115.3433153250505</v>
      </c>
      <c r="BC337" s="42">
        <f>((LN(S337))-3.313+(1.35*(LN(AQ337))))/0.0065</f>
        <v>1213.9863250431888</v>
      </c>
      <c r="BD337" s="42">
        <f>(12288/(18.99-(1.069*(LN(AQ337)))-(LN(S337))))-273</f>
        <v>1166.5221347983343</v>
      </c>
      <c r="BE337" s="42">
        <f>(11113/(14.297+(0.964*AN337)-(LN(S337))))-273</f>
        <v>1149.0266933397124</v>
      </c>
      <c r="BF337" s="42">
        <f>(11113/(14.297+(0.964*AO337)-(LN(S337))))-273</f>
        <v>1119.4638973288493</v>
      </c>
      <c r="BG337" s="42">
        <f>(5790/(0.96-(1.28*J337)+(12.39*AS337)+(0.83*AT337)+(2.06*J337*AS337)-LOG(S337)))-273</f>
        <v>1094.7044506814432</v>
      </c>
      <c r="BI337" s="42">
        <f t="shared" si="55"/>
        <v>-56.586194620958622</v>
      </c>
      <c r="BJ337" s="42">
        <f t="shared" si="55"/>
        <v>-35.79066889343494</v>
      </c>
      <c r="BK337" s="42">
        <f t="shared" si="55"/>
        <v>-99.208475627685175</v>
      </c>
      <c r="BL337" s="42">
        <f t="shared" si="55"/>
        <v>-61.153501243395112</v>
      </c>
      <c r="BM337" s="42">
        <f t="shared" si="55"/>
        <v>-199.62698442512965</v>
      </c>
      <c r="BN337" s="42">
        <f t="shared" si="55"/>
        <v>-80.343315325050526</v>
      </c>
      <c r="BO337" s="42">
        <f t="shared" si="55"/>
        <v>-178.9863250431888</v>
      </c>
      <c r="BP337" s="42">
        <f t="shared" si="55"/>
        <v>-131.52213479833426</v>
      </c>
      <c r="BQ337" s="42">
        <f t="shared" si="55"/>
        <v>-114.02669333971244</v>
      </c>
      <c r="BR337" s="42">
        <f t="shared" si="55"/>
        <v>-84.463897328849271</v>
      </c>
      <c r="BS337" s="42">
        <f t="shared" si="54"/>
        <v>-59.704450681443177</v>
      </c>
      <c r="BU337" s="42">
        <f t="shared" si="56"/>
        <v>23.913781788008237</v>
      </c>
      <c r="CC337" s="119" t="s">
        <v>840</v>
      </c>
      <c r="CD337" s="118">
        <f t="shared" si="57"/>
        <v>29.562796010863167</v>
      </c>
    </row>
    <row r="338" spans="1:82" s="1" customFormat="1">
      <c r="A338" s="38" t="s">
        <v>509</v>
      </c>
      <c r="B338" s="38" t="s">
        <v>510</v>
      </c>
      <c r="C338" s="38" t="s">
        <v>210</v>
      </c>
      <c r="D338" s="38">
        <v>427</v>
      </c>
      <c r="E338" s="38">
        <v>750</v>
      </c>
      <c r="F338" s="38">
        <v>10</v>
      </c>
      <c r="G338" s="38">
        <f t="shared" si="46"/>
        <v>1023</v>
      </c>
      <c r="H338" s="75">
        <f t="shared" si="47"/>
        <v>9.7751710654936461E-4</v>
      </c>
      <c r="I338" s="75">
        <f t="shared" si="48"/>
        <v>1.7777777777777781E-4</v>
      </c>
      <c r="J338" s="76">
        <v>2</v>
      </c>
      <c r="K338" s="13">
        <v>0.1</v>
      </c>
      <c r="L338" s="40">
        <v>0.53002321318396239</v>
      </c>
      <c r="M338" s="40">
        <v>5.3479101963611756E-3</v>
      </c>
      <c r="N338" s="40">
        <v>0.39364915611652401</v>
      </c>
      <c r="O338" s="13"/>
      <c r="P338" s="91">
        <v>-15.02</v>
      </c>
      <c r="Q338" s="91">
        <v>0.86</v>
      </c>
      <c r="R338" s="13">
        <v>0</v>
      </c>
      <c r="S338" s="78">
        <v>62</v>
      </c>
      <c r="T338" s="78">
        <v>3.1</v>
      </c>
      <c r="U338" s="13">
        <f t="shared" si="49"/>
        <v>1.7923916894982539</v>
      </c>
      <c r="V338" s="40">
        <f t="shared" si="50"/>
        <v>2.1700000000000001E-2</v>
      </c>
      <c r="X338" s="13">
        <v>61.26</v>
      </c>
      <c r="Y338" s="13"/>
      <c r="Z338" s="13">
        <v>13.12</v>
      </c>
      <c r="AA338" s="13">
        <v>0.45</v>
      </c>
      <c r="AB338" s="13"/>
      <c r="AC338" s="13">
        <v>1.33</v>
      </c>
      <c r="AD338" s="13"/>
      <c r="AE338" s="13">
        <v>2.5099999999999998</v>
      </c>
      <c r="AF338" s="13">
        <v>2.2599999999999998</v>
      </c>
      <c r="AG338" s="13">
        <v>2.15</v>
      </c>
      <c r="AH338" s="13"/>
      <c r="AI338" s="13">
        <v>15</v>
      </c>
      <c r="AJ338" s="13">
        <f t="shared" si="51"/>
        <v>98.080000000000013</v>
      </c>
      <c r="AL338" s="13">
        <v>1.2366970784672162</v>
      </c>
      <c r="AM338" s="40">
        <v>9.4241907696954758E-2</v>
      </c>
      <c r="AN338" s="13">
        <v>1.1666620065154401</v>
      </c>
      <c r="AO338" s="14">
        <v>1.1657848007167479</v>
      </c>
      <c r="AP338" s="14"/>
      <c r="AQ338" s="13">
        <v>10.511063215901846</v>
      </c>
      <c r="AR338" s="40">
        <v>-2.4527662042791373E-3</v>
      </c>
      <c r="AS338" s="40">
        <v>0.53002321318396239</v>
      </c>
      <c r="AT338" s="40">
        <v>0.39364915611652401</v>
      </c>
      <c r="AW338" s="42">
        <f>(12900/((LN(497700/S338))+(0.85*(AN338-1))+3.8))-273</f>
        <v>724.50383670702354</v>
      </c>
      <c r="AX338" s="42">
        <f>(12900/((LN(497700/S338))+(0.85*(AO338-1))+3.8))-273</f>
        <v>724.56135220698786</v>
      </c>
      <c r="AY338" s="42">
        <f>(10108/((LN(497700/S338))+(1.16*(AN338-1))+1.48))-273</f>
        <v>674.86673794711533</v>
      </c>
      <c r="AZ338" s="42">
        <f>(10108/((LN(497700/S338))+(1.16*(AO338-1))+1.48))-273</f>
        <v>674.95719246420686</v>
      </c>
      <c r="BA338" s="42">
        <f>((LN(S338))-4.29+(1.35*(LN(AQ338))))/0.0056</f>
        <v>538.02011551057933</v>
      </c>
      <c r="BB338" s="42">
        <f>(4338.8/((4.322*AR338)+6.456-LOG(S338)))-273</f>
        <v>659.47217890625745</v>
      </c>
      <c r="BC338" s="42">
        <f>((LN(S338))-3.313+(1.35*(LN(AQ338))))/0.0065</f>
        <v>613.83271490142226</v>
      </c>
      <c r="BD338" s="42">
        <f>(12288/(18.99-(1.069*(LN(AQ338)))-(LN(S338))))-273</f>
        <v>722.13126543610952</v>
      </c>
      <c r="BE338" s="42">
        <f>(11113/(14.297+(0.964*AN338)-(LN(S338))))-273</f>
        <v>710.92781065103065</v>
      </c>
      <c r="BF338" s="42">
        <f>(11113/(14.297+(0.964*AO338)-(LN(S338))))-273</f>
        <v>711.0014832859149</v>
      </c>
      <c r="BG338" s="42">
        <f>(5790/(0.96-(1.28*J338)+(12.39*AS338)+(0.83*AT338)+(2.06*J338*AS338)-LOG(S338)))-273</f>
        <v>745.46600954987889</v>
      </c>
      <c r="BI338" s="42">
        <f t="shared" si="55"/>
        <v>25.496163292976462</v>
      </c>
      <c r="BJ338" s="42">
        <f t="shared" si="55"/>
        <v>25.438647793012137</v>
      </c>
      <c r="BK338" s="42">
        <f t="shared" si="55"/>
        <v>75.133262052884675</v>
      </c>
      <c r="BL338" s="42">
        <f t="shared" si="55"/>
        <v>75.042807535793145</v>
      </c>
      <c r="BM338" s="42">
        <f t="shared" si="55"/>
        <v>211.97988448942067</v>
      </c>
      <c r="BN338" s="42">
        <f t="shared" si="55"/>
        <v>90.527821093742546</v>
      </c>
      <c r="BO338" s="42">
        <f t="shared" si="55"/>
        <v>136.16728509857774</v>
      </c>
      <c r="BP338" s="42">
        <f t="shared" si="55"/>
        <v>27.868734563890484</v>
      </c>
      <c r="BQ338" s="42">
        <f t="shared" si="55"/>
        <v>39.072189348969346</v>
      </c>
      <c r="BR338" s="42">
        <f t="shared" si="55"/>
        <v>38.998516714085099</v>
      </c>
      <c r="BS338" s="42">
        <f t="shared" si="54"/>
        <v>4.5339904501211095</v>
      </c>
      <c r="BU338" s="42">
        <f t="shared" si="56"/>
        <v>20.904657342891028</v>
      </c>
      <c r="CC338" s="119"/>
      <c r="CD338" s="118">
        <f t="shared" si="57"/>
        <v>7.367263488424669E-2</v>
      </c>
    </row>
    <row r="339" spans="1:82" s="1" customFormat="1">
      <c r="A339" s="38" t="s">
        <v>509</v>
      </c>
      <c r="B339" s="38" t="s">
        <v>511</v>
      </c>
      <c r="C339" s="38" t="s">
        <v>210</v>
      </c>
      <c r="D339" s="38">
        <v>162</v>
      </c>
      <c r="E339" s="38">
        <v>800</v>
      </c>
      <c r="F339" s="38">
        <v>10</v>
      </c>
      <c r="G339" s="38">
        <f t="shared" si="46"/>
        <v>1073</v>
      </c>
      <c r="H339" s="75">
        <f t="shared" si="47"/>
        <v>9.3196644920782849E-4</v>
      </c>
      <c r="I339" s="75">
        <f t="shared" si="48"/>
        <v>1.5625000000000003E-4</v>
      </c>
      <c r="J339" s="76">
        <v>2</v>
      </c>
      <c r="K339" s="13">
        <v>0.1</v>
      </c>
      <c r="L339" s="40">
        <v>0.53121771306590015</v>
      </c>
      <c r="M339" s="40">
        <v>5.5610064004175197E-3</v>
      </c>
      <c r="N339" s="40">
        <v>0.37506457743506399</v>
      </c>
      <c r="O339" s="13"/>
      <c r="P339" s="91">
        <v>-13.91</v>
      </c>
      <c r="Q339" s="91">
        <v>0.84</v>
      </c>
      <c r="R339" s="13">
        <v>0</v>
      </c>
      <c r="S339" s="78">
        <v>92</v>
      </c>
      <c r="T339" s="78">
        <v>8.2799999999999994</v>
      </c>
      <c r="U339" s="13">
        <f t="shared" si="49"/>
        <v>1.9637878273455553</v>
      </c>
      <c r="V339" s="40">
        <f t="shared" si="50"/>
        <v>3.9059999999999997E-2</v>
      </c>
      <c r="X339" s="13">
        <v>61.63</v>
      </c>
      <c r="Y339" s="13"/>
      <c r="Z339" s="13">
        <v>12.99</v>
      </c>
      <c r="AA339" s="13">
        <v>0.56999999999999995</v>
      </c>
      <c r="AB339" s="13"/>
      <c r="AC339" s="13">
        <v>1.55</v>
      </c>
      <c r="AD339" s="13"/>
      <c r="AE339" s="13">
        <v>2.63</v>
      </c>
      <c r="AF339" s="13">
        <v>1.94</v>
      </c>
      <c r="AG339" s="13">
        <v>2.58</v>
      </c>
      <c r="AH339" s="13"/>
      <c r="AI339" s="13">
        <v>14</v>
      </c>
      <c r="AJ339" s="13">
        <f t="shared" si="51"/>
        <v>97.889999999999986</v>
      </c>
      <c r="AL339" s="13">
        <v>1.2065641952076498</v>
      </c>
      <c r="AM339" s="40">
        <v>7.0472609460879035E-2</v>
      </c>
      <c r="AN339" s="13">
        <v>1.19694038777784</v>
      </c>
      <c r="AO339" s="14">
        <v>1.1962834785062655</v>
      </c>
      <c r="AP339" s="14"/>
      <c r="AQ339" s="13">
        <v>9.9636415015902315</v>
      </c>
      <c r="AR339" s="40">
        <v>-1.0669009957976539E-2</v>
      </c>
      <c r="AS339" s="40">
        <v>0.53121771306590015</v>
      </c>
      <c r="AT339" s="40">
        <v>0.37506457743506399</v>
      </c>
      <c r="AW339" s="42">
        <f>(12900/((LN(497700/S339))+(0.85*(AN339-1))+3.8))-273</f>
        <v>753.79509210449578</v>
      </c>
      <c r="AX339" s="42">
        <f>(12900/((LN(497700/S339))+(0.85*(AO339-1))+3.8))-273</f>
        <v>753.84072956579621</v>
      </c>
      <c r="AY339" s="42">
        <f>(10108/((LN(497700/S339))+(1.16*(AN339-1))+1.48))-273</f>
        <v>707.9387493707485</v>
      </c>
      <c r="AZ339" s="42">
        <f>(10108/((LN(497700/S339))+(1.16*(AO339-1))+1.48))-273</f>
        <v>708.01129546669529</v>
      </c>
      <c r="BA339" s="42">
        <f>((LN(S339))-4.29+(1.35*(LN(AQ339))))/0.0056</f>
        <v>595.6001983071593</v>
      </c>
      <c r="BB339" s="42">
        <f>(4338.8/((4.322*AR339)+6.456-LOG(S339)))-273</f>
        <v>702.86633354126866</v>
      </c>
      <c r="BC339" s="42">
        <f>((LN(S339))-3.313+(1.35*(LN(AQ339))))/0.0065</f>
        <v>663.44017084924496</v>
      </c>
      <c r="BD339" s="42">
        <f>(12288/(18.99-(1.069*(LN(AQ339)))-(LN(S339))))-273</f>
        <v>750.0927073225746</v>
      </c>
      <c r="BE339" s="42">
        <f>(11113/(14.297+(0.964*AN339)-(LN(S339))))-273</f>
        <v>743.83017663901899</v>
      </c>
      <c r="BF339" s="42">
        <f>(11113/(14.297+(0.964*AO339)-(LN(S339))))-273</f>
        <v>743.88909804871173</v>
      </c>
      <c r="BG339" s="42">
        <f>(5790/(0.96-(1.28*J339)+(12.39*AS339)+(0.83*AT339)+(2.06*J339*AS339)-LOG(S339)))-273</f>
        <v>776.30839424506166</v>
      </c>
      <c r="BI339" s="42">
        <f t="shared" si="55"/>
        <v>46.204907895504221</v>
      </c>
      <c r="BJ339" s="42">
        <f t="shared" si="55"/>
        <v>46.159270434203791</v>
      </c>
      <c r="BK339" s="42">
        <f t="shared" si="55"/>
        <v>92.061250629251504</v>
      </c>
      <c r="BL339" s="42">
        <f t="shared" si="55"/>
        <v>91.988704533304713</v>
      </c>
      <c r="BM339" s="42">
        <f t="shared" si="55"/>
        <v>204.3998016928407</v>
      </c>
      <c r="BN339" s="42">
        <f t="shared" si="55"/>
        <v>97.133666458731341</v>
      </c>
      <c r="BO339" s="42">
        <f t="shared" si="55"/>
        <v>136.55982915075504</v>
      </c>
      <c r="BP339" s="42">
        <f t="shared" si="55"/>
        <v>49.907292677425403</v>
      </c>
      <c r="BQ339" s="42">
        <f t="shared" si="55"/>
        <v>56.169823360981013</v>
      </c>
      <c r="BR339" s="42">
        <f t="shared" si="55"/>
        <v>56.11090195128827</v>
      </c>
      <c r="BS339" s="42">
        <f t="shared" si="54"/>
        <v>23.691605754938337</v>
      </c>
      <c r="BU339" s="42">
        <f t="shared" si="56"/>
        <v>22.467664679265454</v>
      </c>
      <c r="CC339" s="119"/>
      <c r="CD339" s="118">
        <f t="shared" si="57"/>
        <v>5.8921409692743509E-2</v>
      </c>
    </row>
    <row r="340" spans="1:82" s="1" customFormat="1">
      <c r="A340" s="38" t="s">
        <v>512</v>
      </c>
      <c r="B340" s="38" t="s">
        <v>511</v>
      </c>
      <c r="C340" s="38" t="s">
        <v>210</v>
      </c>
      <c r="D340" s="38">
        <v>162</v>
      </c>
      <c r="E340" s="38">
        <v>800</v>
      </c>
      <c r="F340" s="38">
        <v>10</v>
      </c>
      <c r="G340" s="38">
        <f t="shared" si="46"/>
        <v>1073</v>
      </c>
      <c r="H340" s="75">
        <f t="shared" si="47"/>
        <v>9.3196644920782849E-4</v>
      </c>
      <c r="I340" s="75">
        <f t="shared" si="48"/>
        <v>1.5625000000000003E-4</v>
      </c>
      <c r="J340" s="76">
        <v>2</v>
      </c>
      <c r="K340" s="13">
        <v>0.1</v>
      </c>
      <c r="L340" s="40">
        <v>0.53121771306590015</v>
      </c>
      <c r="M340" s="40">
        <v>5.5610064004175197E-3</v>
      </c>
      <c r="N340" s="40">
        <v>0.37506457743506399</v>
      </c>
      <c r="O340" s="13"/>
      <c r="P340" s="91">
        <v>-13.91</v>
      </c>
      <c r="Q340" s="91">
        <v>0.84</v>
      </c>
      <c r="R340" s="13">
        <v>0</v>
      </c>
      <c r="S340" s="78">
        <v>120</v>
      </c>
      <c r="T340" s="78">
        <v>8.2799999999999994</v>
      </c>
      <c r="U340" s="13">
        <f t="shared" si="49"/>
        <v>2.0791812460476247</v>
      </c>
      <c r="V340" s="40">
        <f t="shared" si="50"/>
        <v>2.9945999999999997E-2</v>
      </c>
      <c r="X340" s="13">
        <v>61.63</v>
      </c>
      <c r="Y340" s="13"/>
      <c r="Z340" s="13">
        <v>12.99</v>
      </c>
      <c r="AA340" s="13">
        <v>0.56999999999999995</v>
      </c>
      <c r="AB340" s="13"/>
      <c r="AC340" s="13">
        <v>1.55</v>
      </c>
      <c r="AD340" s="13"/>
      <c r="AE340" s="13">
        <v>2.63</v>
      </c>
      <c r="AF340" s="13">
        <v>1.94</v>
      </c>
      <c r="AG340" s="13">
        <v>2.58</v>
      </c>
      <c r="AH340" s="13"/>
      <c r="AI340" s="13">
        <v>14</v>
      </c>
      <c r="AJ340" s="13">
        <f t="shared" si="51"/>
        <v>97.889999999999986</v>
      </c>
      <c r="AL340" s="13">
        <v>1.2065641952076498</v>
      </c>
      <c r="AM340" s="40">
        <v>7.0472609460879035E-2</v>
      </c>
      <c r="AN340" s="13">
        <v>1.19694038777784</v>
      </c>
      <c r="AO340" s="14">
        <v>1.1962834785062655</v>
      </c>
      <c r="AP340" s="14"/>
      <c r="AQ340" s="13">
        <v>9.9636415015902315</v>
      </c>
      <c r="AR340" s="40">
        <v>-1.0669009957976539E-2</v>
      </c>
      <c r="AS340" s="40">
        <v>0.53121771306590015</v>
      </c>
      <c r="AT340" s="40">
        <v>0.37506457743506399</v>
      </c>
      <c r="AW340" s="42">
        <f>(12900/((LN(497700/S340))+(0.85*(AN340-1))+3.8))-273</f>
        <v>775.98001986549889</v>
      </c>
      <c r="AX340" s="42">
        <f>(12900/((LN(497700/S340))+(0.85*(AO340-1))+3.8))-273</f>
        <v>776.02765076232686</v>
      </c>
      <c r="AY340" s="42">
        <f>(10108/((LN(497700/S340))+(1.16*(AN340-1))+1.48))-273</f>
        <v>733.90209351531894</v>
      </c>
      <c r="AZ340" s="42">
        <f>(10108/((LN(497700/S340))+(1.16*(AO340-1))+1.48))-273</f>
        <v>733.97853086189343</v>
      </c>
      <c r="BA340" s="42">
        <f>((LN(S340))-4.29+(1.35*(LN(AQ340))))/0.0056</f>
        <v>643.04719218805315</v>
      </c>
      <c r="BB340" s="42">
        <f>(4338.8/((4.322*AR340)+6.456-LOG(S340)))-273</f>
        <v>728.86868022672434</v>
      </c>
      <c r="BC340" s="42">
        <f>((LN(S340))-3.313+(1.35*(LN(AQ340))))/0.0065</f>
        <v>704.31758096201497</v>
      </c>
      <c r="BD340" s="42">
        <f>(12288/(18.99-(1.069*(LN(AQ340)))-(LN(S340))))-273</f>
        <v>773.23790888128906</v>
      </c>
      <c r="BE340" s="42">
        <f>(11113/(14.297+(0.964*AN340)-(LN(S340))))-273</f>
        <v>769.16693987097187</v>
      </c>
      <c r="BF340" s="42">
        <f>(11113/(14.297+(0.964*AO340)-(LN(S340))))-273</f>
        <v>769.22883428951741</v>
      </c>
      <c r="BG340" s="42">
        <f>(5790/(0.96-(1.28*J340)+(12.39*AS340)+(0.83*AT340)+(2.06*J340*AS340)-LOG(S340)))-273</f>
        <v>798.72073710945574</v>
      </c>
      <c r="BI340" s="42">
        <f t="shared" si="55"/>
        <v>24.019980134501111</v>
      </c>
      <c r="BJ340" s="42">
        <f t="shared" si="55"/>
        <v>23.972349237673143</v>
      </c>
      <c r="BK340" s="42">
        <f t="shared" si="55"/>
        <v>66.097906484681062</v>
      </c>
      <c r="BL340" s="42">
        <f t="shared" si="55"/>
        <v>66.021469138106568</v>
      </c>
      <c r="BM340" s="42">
        <f t="shared" si="55"/>
        <v>156.95280781194685</v>
      </c>
      <c r="BN340" s="42">
        <f t="shared" si="55"/>
        <v>71.131319773275663</v>
      </c>
      <c r="BO340" s="42">
        <f t="shared" si="55"/>
        <v>95.682419037985028</v>
      </c>
      <c r="BP340" s="42">
        <f t="shared" si="55"/>
        <v>26.762091118710941</v>
      </c>
      <c r="BQ340" s="42">
        <f t="shared" si="55"/>
        <v>30.833060129028127</v>
      </c>
      <c r="BR340" s="42">
        <f t="shared" si="55"/>
        <v>30.771165710482592</v>
      </c>
      <c r="BS340" s="42">
        <f t="shared" si="54"/>
        <v>1.2792628905442598</v>
      </c>
      <c r="BU340" s="42">
        <f t="shared" si="56"/>
        <v>22.693086347128883</v>
      </c>
      <c r="CC340" s="119"/>
      <c r="CD340" s="118">
        <f t="shared" si="57"/>
        <v>6.1894418545534791E-2</v>
      </c>
    </row>
    <row r="341" spans="1:82" s="1" customFormat="1">
      <c r="A341" s="38" t="s">
        <v>509</v>
      </c>
      <c r="B341" s="38" t="s">
        <v>513</v>
      </c>
      <c r="C341" s="38" t="s">
        <v>210</v>
      </c>
      <c r="D341" s="38">
        <v>169</v>
      </c>
      <c r="E341" s="38">
        <v>800</v>
      </c>
      <c r="F341" s="38">
        <v>10</v>
      </c>
      <c r="G341" s="38">
        <f t="shared" si="46"/>
        <v>1073</v>
      </c>
      <c r="H341" s="75">
        <f t="shared" si="47"/>
        <v>9.3196644920782849E-4</v>
      </c>
      <c r="I341" s="75">
        <f t="shared" si="48"/>
        <v>1.5625000000000003E-4</v>
      </c>
      <c r="J341" s="76">
        <v>2</v>
      </c>
      <c r="K341" s="13">
        <v>0.1</v>
      </c>
      <c r="L341" s="40">
        <v>0.53221621682891107</v>
      </c>
      <c r="M341" s="40">
        <v>5.0428200353886243E-3</v>
      </c>
      <c r="N341" s="40">
        <v>0.37626416174118299</v>
      </c>
      <c r="O341" s="13"/>
      <c r="P341" s="91">
        <v>-13.91</v>
      </c>
      <c r="Q341" s="91">
        <v>0.84</v>
      </c>
      <c r="R341" s="13">
        <v>0</v>
      </c>
      <c r="S341" s="78">
        <v>82</v>
      </c>
      <c r="T341" s="78">
        <v>5.74</v>
      </c>
      <c r="U341" s="13">
        <f t="shared" si="49"/>
        <v>1.9138138523837167</v>
      </c>
      <c r="V341" s="40">
        <f t="shared" si="50"/>
        <v>3.0380000000000004E-2</v>
      </c>
      <c r="X341" s="13">
        <v>61.02</v>
      </c>
      <c r="Y341" s="13"/>
      <c r="Z341" s="13">
        <v>13.88</v>
      </c>
      <c r="AA341" s="13">
        <v>0.64</v>
      </c>
      <c r="AB341" s="13"/>
      <c r="AC341" s="13">
        <v>0.92</v>
      </c>
      <c r="AD341" s="13"/>
      <c r="AE341" s="13">
        <v>2.34</v>
      </c>
      <c r="AF341" s="13">
        <v>1.97</v>
      </c>
      <c r="AG341" s="13">
        <v>3.18</v>
      </c>
      <c r="AH341" s="13"/>
      <c r="AI341" s="13">
        <v>14</v>
      </c>
      <c r="AJ341" s="13">
        <f t="shared" si="51"/>
        <v>97.950000000000017</v>
      </c>
      <c r="AL341" s="13">
        <v>1.2690125523576812</v>
      </c>
      <c r="AM341" s="40">
        <v>8.2006310652080611E-2</v>
      </c>
      <c r="AN341" s="13">
        <v>1.1565108731999401</v>
      </c>
      <c r="AO341" s="14">
        <v>1.1556198445527475</v>
      </c>
      <c r="AP341" s="14"/>
      <c r="AQ341" s="13">
        <v>10.473635530690338</v>
      </c>
      <c r="AR341" s="40">
        <v>-2.0864913373026178E-2</v>
      </c>
      <c r="AS341" s="40">
        <v>0.53221621682891107</v>
      </c>
      <c r="AT341" s="40">
        <v>0.37626416174118299</v>
      </c>
      <c r="AW341" s="42">
        <f>(12900/((LN(497700/S341))+(0.85*(AN341-1))+3.8))-273</f>
        <v>747.24128983326966</v>
      </c>
      <c r="AX341" s="42">
        <f>(12900/((LN(497700/S341))+(0.85*(AO341-1))+3.8))-273</f>
        <v>747.30240551897919</v>
      </c>
      <c r="AY341" s="42">
        <f>(10108/((LN(497700/S341))+(1.16*(AN341-1))+1.48))-273</f>
        <v>701.4917875671847</v>
      </c>
      <c r="AZ341" s="42">
        <f>(10108/((LN(497700/S341))+(1.16*(AO341-1))+1.48))-273</f>
        <v>701.58890206488661</v>
      </c>
      <c r="BA341" s="42">
        <f>((LN(S341))-4.29+(1.35*(LN(AQ341))))/0.0056</f>
        <v>587.08604717701235</v>
      </c>
      <c r="BB341" s="42">
        <f>(4338.8/((4.322*AR341)+6.456-LOG(S341)))-273</f>
        <v>701.57147601238978</v>
      </c>
      <c r="BC341" s="42">
        <f>((LN(S341))-3.313+(1.35*(LN(AQ341))))/0.0065</f>
        <v>656.1049021832722</v>
      </c>
      <c r="BD341" s="42">
        <f>(12288/(18.99-(1.069*(LN(AQ341)))-(LN(S341))))-273</f>
        <v>744.86329099081297</v>
      </c>
      <c r="BE341" s="42">
        <f>(11113/(14.297+(0.964*AN341)-(LN(S341))))-273</f>
        <v>736.79929347682821</v>
      </c>
      <c r="BF341" s="42">
        <f>(11113/(14.297+(0.964*AO341)-(LN(S341))))-273</f>
        <v>736.8781143804938</v>
      </c>
      <c r="BG341" s="42">
        <f>(5790/(0.96-(1.28*J341)+(12.39*AS341)+(0.83*AT341)+(2.06*J341*AS341)-LOG(S341)))-273</f>
        <v>763.63583073682048</v>
      </c>
      <c r="BI341" s="42">
        <f t="shared" si="55"/>
        <v>52.758710166730339</v>
      </c>
      <c r="BJ341" s="42">
        <f t="shared" si="55"/>
        <v>52.697594481020815</v>
      </c>
      <c r="BK341" s="42">
        <f t="shared" si="55"/>
        <v>98.508212432815299</v>
      </c>
      <c r="BL341" s="42">
        <f t="shared" si="55"/>
        <v>98.411097935113389</v>
      </c>
      <c r="BM341" s="42">
        <f t="shared" si="55"/>
        <v>212.91395282298765</v>
      </c>
      <c r="BN341" s="42">
        <f t="shared" si="55"/>
        <v>98.42852398761022</v>
      </c>
      <c r="BO341" s="42">
        <f t="shared" si="55"/>
        <v>143.8950978167278</v>
      </c>
      <c r="BP341" s="42">
        <f t="shared" si="55"/>
        <v>55.13670900918703</v>
      </c>
      <c r="BQ341" s="42">
        <f t="shared" si="55"/>
        <v>63.200706523171789</v>
      </c>
      <c r="BR341" s="42">
        <f t="shared" si="55"/>
        <v>63.121885619506202</v>
      </c>
      <c r="BS341" s="42">
        <f t="shared" si="54"/>
        <v>36.364169263179519</v>
      </c>
      <c r="BU341" s="42">
        <f t="shared" si="56"/>
        <v>16.333425217841295</v>
      </c>
      <c r="CC341" s="119"/>
      <c r="CD341" s="118">
        <f t="shared" si="57"/>
        <v>7.8820903665587139E-2</v>
      </c>
    </row>
    <row r="342" spans="1:82" s="1" customFormat="1">
      <c r="A342" s="38" t="s">
        <v>509</v>
      </c>
      <c r="B342" s="38" t="s">
        <v>514</v>
      </c>
      <c r="C342" s="38" t="s">
        <v>210</v>
      </c>
      <c r="D342" s="38">
        <v>190</v>
      </c>
      <c r="E342" s="38">
        <v>850</v>
      </c>
      <c r="F342" s="38">
        <v>10</v>
      </c>
      <c r="G342" s="38">
        <f t="shared" si="46"/>
        <v>1123</v>
      </c>
      <c r="H342" s="75">
        <f t="shared" si="47"/>
        <v>8.9047195013357077E-4</v>
      </c>
      <c r="I342" s="75">
        <f t="shared" si="48"/>
        <v>1.3840830449826988E-4</v>
      </c>
      <c r="J342" s="76">
        <v>2</v>
      </c>
      <c r="K342" s="13">
        <v>0.1</v>
      </c>
      <c r="L342" s="40">
        <v>0.53601333732615186</v>
      </c>
      <c r="M342" s="40">
        <v>5.1947848147135631E-3</v>
      </c>
      <c r="N342" s="40">
        <v>0.35850930961708299</v>
      </c>
      <c r="O342" s="13"/>
      <c r="P342" s="91">
        <v>-12.89</v>
      </c>
      <c r="Q342" s="91">
        <v>0.83</v>
      </c>
      <c r="R342" s="13">
        <v>0</v>
      </c>
      <c r="S342" s="78">
        <v>133</v>
      </c>
      <c r="T342" s="78">
        <v>4.6550000000000002</v>
      </c>
      <c r="U342" s="13">
        <f t="shared" si="49"/>
        <v>2.1238516409670858</v>
      </c>
      <c r="V342" s="40">
        <f t="shared" si="50"/>
        <v>1.5190000000000002E-2</v>
      </c>
      <c r="X342" s="13">
        <v>60.11</v>
      </c>
      <c r="Y342" s="13"/>
      <c r="Z342" s="13">
        <v>13.53</v>
      </c>
      <c r="AA342" s="13">
        <v>0.85</v>
      </c>
      <c r="AB342" s="13"/>
      <c r="AC342" s="13">
        <v>1.77</v>
      </c>
      <c r="AD342" s="13"/>
      <c r="AE342" s="13">
        <v>2.52</v>
      </c>
      <c r="AF342" s="13">
        <v>2.14</v>
      </c>
      <c r="AG342" s="13">
        <v>3.05</v>
      </c>
      <c r="AH342" s="13"/>
      <c r="AI342" s="13">
        <v>13</v>
      </c>
      <c r="AJ342" s="13">
        <f t="shared" si="51"/>
        <v>96.969999999999985</v>
      </c>
      <c r="AL342" s="13">
        <v>1.1864395428853642</v>
      </c>
      <c r="AM342" s="40">
        <v>3.9300054193000623E-2</v>
      </c>
      <c r="AN342" s="13">
        <v>1.2564169750095</v>
      </c>
      <c r="AO342" s="14">
        <v>1.2555741485059211</v>
      </c>
      <c r="AP342" s="14"/>
      <c r="AQ342" s="13">
        <v>8.8754959218866123</v>
      </c>
      <c r="AR342" s="40">
        <v>-1.1440084142745485E-2</v>
      </c>
      <c r="AS342" s="40">
        <v>0.53601333732615186</v>
      </c>
      <c r="AT342" s="40">
        <v>0.35850930961708299</v>
      </c>
      <c r="AW342" s="42">
        <f>(12900/((LN(497700/S342))+(0.85*(AN342-1))+3.8))-273</f>
        <v>780.4604158671093</v>
      </c>
      <c r="AX342" s="42">
        <f>(12900/((LN(497700/S342))+(0.85*(AO342-1))+3.8))-273</f>
        <v>780.52205112977344</v>
      </c>
      <c r="AY342" s="42">
        <f>(10108/((LN(497700/S342))+(1.16*(AN342-1))+1.48))-273</f>
        <v>737.31026951097533</v>
      </c>
      <c r="AZ342" s="42">
        <f>(10108/((LN(497700/S342))+(1.16*(AO342-1))+1.48))-273</f>
        <v>737.4090071905099</v>
      </c>
      <c r="BA342" s="42">
        <f>((LN(S342))-4.29+(1.35*(LN(AQ342))))/0.0056</f>
        <v>633.53505622455202</v>
      </c>
      <c r="BB342" s="42">
        <f>(4338.8/((4.322*AR342)+6.456-LOG(S342)))-273</f>
        <v>740.09819228722813</v>
      </c>
      <c r="BC342" s="42">
        <f>((LN(S342))-3.313+(1.35*(LN(AQ342))))/0.0065</f>
        <v>696.12250997807564</v>
      </c>
      <c r="BD342" s="42">
        <f>(12288/(18.99-(1.069*(LN(AQ342)))-(LN(S342))))-273</f>
        <v>771.39091815606685</v>
      </c>
      <c r="BE342" s="42">
        <f>(11113/(14.297+(0.964*AN342)-(LN(S342))))-273</f>
        <v>773.6350323493682</v>
      </c>
      <c r="BF342" s="42">
        <f>(11113/(14.297+(0.964*AO342)-(LN(S342))))-273</f>
        <v>773.71512776724762</v>
      </c>
      <c r="BG342" s="42">
        <f>(5790/(0.96-(1.28*J342)+(12.39*AS342)+(0.83*AT342)+(2.06*J342*AS342)-LOG(S342)))-273</f>
        <v>794.61737392312921</v>
      </c>
      <c r="BI342" s="42">
        <f t="shared" si="55"/>
        <v>69.539584132890695</v>
      </c>
      <c r="BJ342" s="42">
        <f t="shared" si="55"/>
        <v>69.477948870226555</v>
      </c>
      <c r="BK342" s="42">
        <f t="shared" si="55"/>
        <v>112.68973048902467</v>
      </c>
      <c r="BL342" s="42">
        <f t="shared" si="55"/>
        <v>112.5909928094901</v>
      </c>
      <c r="BM342" s="42">
        <f t="shared" si="55"/>
        <v>216.46494377544798</v>
      </c>
      <c r="BN342" s="42">
        <f t="shared" si="55"/>
        <v>109.90180771277187</v>
      </c>
      <c r="BO342" s="42">
        <f t="shared" si="55"/>
        <v>153.87749002192436</v>
      </c>
      <c r="BP342" s="42">
        <f t="shared" si="55"/>
        <v>78.609081843933154</v>
      </c>
      <c r="BQ342" s="42">
        <f t="shared" si="55"/>
        <v>76.364967650631797</v>
      </c>
      <c r="BR342" s="42">
        <f t="shared" si="55"/>
        <v>76.284872232752377</v>
      </c>
      <c r="BS342" s="42">
        <f t="shared" si="54"/>
        <v>55.382626076870793</v>
      </c>
      <c r="BU342" s="42">
        <f t="shared" si="56"/>
        <v>14.095322793355763</v>
      </c>
      <c r="CC342" s="119"/>
      <c r="CD342" s="118">
        <f t="shared" si="57"/>
        <v>8.0095417879419983E-2</v>
      </c>
    </row>
    <row r="343" spans="1:82" s="1" customFormat="1">
      <c r="A343" s="38" t="s">
        <v>509</v>
      </c>
      <c r="B343" s="38" t="s">
        <v>515</v>
      </c>
      <c r="C343" s="38" t="s">
        <v>210</v>
      </c>
      <c r="D343" s="38">
        <v>322</v>
      </c>
      <c r="E343" s="38">
        <v>900</v>
      </c>
      <c r="F343" s="38">
        <v>10</v>
      </c>
      <c r="G343" s="38">
        <f t="shared" si="46"/>
        <v>1173</v>
      </c>
      <c r="H343" s="75">
        <f t="shared" si="47"/>
        <v>8.5251491901108269E-4</v>
      </c>
      <c r="I343" s="75">
        <f t="shared" si="48"/>
        <v>1.2345679012345679E-4</v>
      </c>
      <c r="J343" s="76">
        <v>2</v>
      </c>
      <c r="K343" s="13">
        <v>0.1</v>
      </c>
      <c r="L343" s="40">
        <v>0.53250434398335811</v>
      </c>
      <c r="M343" s="40">
        <v>7.3616542450724428E-3</v>
      </c>
      <c r="N343" s="40">
        <v>0.35538897462154301</v>
      </c>
      <c r="O343" s="13"/>
      <c r="P343" s="91">
        <v>-11.96</v>
      </c>
      <c r="Q343" s="91">
        <v>0.81</v>
      </c>
      <c r="R343" s="13">
        <v>0</v>
      </c>
      <c r="S343" s="78">
        <v>159</v>
      </c>
      <c r="T343" s="78">
        <v>9.5399999999999991</v>
      </c>
      <c r="U343" s="13">
        <f t="shared" si="49"/>
        <v>2.2013971243204513</v>
      </c>
      <c r="V343" s="40">
        <f t="shared" si="50"/>
        <v>2.6039999999999997E-2</v>
      </c>
      <c r="X343" s="13">
        <v>62.47</v>
      </c>
      <c r="Y343" s="13"/>
      <c r="Z343" s="13">
        <v>13.1</v>
      </c>
      <c r="AA343" s="13">
        <v>0.56000000000000005</v>
      </c>
      <c r="AB343" s="13"/>
      <c r="AC343" s="13">
        <v>1.29</v>
      </c>
      <c r="AD343" s="13"/>
      <c r="AE343" s="13">
        <v>1.93</v>
      </c>
      <c r="AF343" s="13">
        <v>2.2999999999999998</v>
      </c>
      <c r="AG343" s="13">
        <v>3.51</v>
      </c>
      <c r="AH343" s="13"/>
      <c r="AI343" s="13">
        <v>13</v>
      </c>
      <c r="AJ343" s="13">
        <f t="shared" si="51"/>
        <v>98.160000000000011</v>
      </c>
      <c r="AL343" s="13">
        <v>1.1810044922616019</v>
      </c>
      <c r="AM343" s="40">
        <v>5.5010884438975366E-2</v>
      </c>
      <c r="AN343" s="13">
        <v>1.23118173876069</v>
      </c>
      <c r="AO343" s="14">
        <v>1.2311094468570596</v>
      </c>
      <c r="AP343" s="14"/>
      <c r="AQ343" s="13">
        <v>10.133406987210467</v>
      </c>
      <c r="AR343" s="40">
        <v>-1.3476897093207693E-2</v>
      </c>
      <c r="AS343" s="40">
        <v>0.53250434398335811</v>
      </c>
      <c r="AT343" s="40">
        <v>0.35538897462154301</v>
      </c>
      <c r="AW343" s="42">
        <f>(12900/((LN(497700/S343))+(0.85*(AN343-1))+3.8))-273</f>
        <v>797.95242095007484</v>
      </c>
      <c r="AX343" s="42">
        <f>(12900/((LN(497700/S343))+(0.85*(AO343-1))+3.8))-273</f>
        <v>797.95788433054349</v>
      </c>
      <c r="AY343" s="42">
        <f>(10108/((LN(497700/S343))+(1.16*(AN343-1))+1.48))-273</f>
        <v>758.74237064990257</v>
      </c>
      <c r="AZ343" s="42">
        <f>(10108/((LN(497700/S343))+(1.16*(AO343-1))+1.48))-273</f>
        <v>758.75120203182269</v>
      </c>
      <c r="BA343" s="42">
        <f>((LN(S343))-4.29+(1.35*(LN(AQ343))))/0.0056</f>
        <v>697.37231183570168</v>
      </c>
      <c r="BB343" s="42">
        <f>(4338.8/((4.322*AR343)+6.456-LOG(S343)))-273</f>
        <v>760.94475655619544</v>
      </c>
      <c r="BC343" s="42">
        <f>((LN(S343))-3.313+(1.35*(LN(AQ343))))/0.0065</f>
        <v>751.12076096614305</v>
      </c>
      <c r="BD343" s="42">
        <f>(12288/(18.99-(1.069*(LN(AQ343)))-(LN(S343))))-273</f>
        <v>800.61295966347598</v>
      </c>
      <c r="BE343" s="42">
        <f>(11113/(14.297+(0.964*AN343)-(LN(S343))))-273</f>
        <v>794.02333389445721</v>
      </c>
      <c r="BF343" s="42">
        <f>(11113/(14.297+(0.964*AO343)-(LN(S343))))-273</f>
        <v>794.03047369566707</v>
      </c>
      <c r="BG343" s="42">
        <f>(5790/(0.96-(1.28*J343)+(12.39*AS343)+(0.83*AT343)+(2.06*J343*AS343)-LOG(S343)))-273</f>
        <v>822.50734365273865</v>
      </c>
      <c r="BI343" s="42">
        <f t="shared" si="55"/>
        <v>102.04757904992516</v>
      </c>
      <c r="BJ343" s="42">
        <f t="shared" si="55"/>
        <v>102.04211566945651</v>
      </c>
      <c r="BK343" s="42">
        <f t="shared" si="55"/>
        <v>141.25762935009743</v>
      </c>
      <c r="BL343" s="42">
        <f t="shared" si="55"/>
        <v>141.24879796817731</v>
      </c>
      <c r="BM343" s="42">
        <f t="shared" si="55"/>
        <v>202.62768816429832</v>
      </c>
      <c r="BN343" s="42">
        <f t="shared" si="55"/>
        <v>139.05524344380456</v>
      </c>
      <c r="BO343" s="42">
        <f t="shared" si="55"/>
        <v>148.87923903385695</v>
      </c>
      <c r="BP343" s="42">
        <f t="shared" si="55"/>
        <v>99.387040336524024</v>
      </c>
      <c r="BQ343" s="42">
        <f t="shared" si="55"/>
        <v>105.97666610554279</v>
      </c>
      <c r="BR343" s="42">
        <f t="shared" si="55"/>
        <v>105.96952630433293</v>
      </c>
      <c r="BS343" s="42">
        <f t="shared" si="54"/>
        <v>77.492656347261345</v>
      </c>
      <c r="BU343" s="42">
        <f t="shared" si="56"/>
        <v>24.549459322195162</v>
      </c>
      <c r="CC343" s="119"/>
      <c r="CD343" s="118">
        <f t="shared" si="57"/>
        <v>7.1398012098597974E-3</v>
      </c>
    </row>
    <row r="344" spans="1:82" s="1" customFormat="1">
      <c r="A344" s="38" t="s">
        <v>512</v>
      </c>
      <c r="B344" s="38" t="s">
        <v>515</v>
      </c>
      <c r="C344" s="38" t="s">
        <v>210</v>
      </c>
      <c r="D344" s="38">
        <v>322</v>
      </c>
      <c r="E344" s="38">
        <v>900</v>
      </c>
      <c r="F344" s="38">
        <v>10</v>
      </c>
      <c r="G344" s="38">
        <f t="shared" si="46"/>
        <v>1173</v>
      </c>
      <c r="H344" s="75">
        <f t="shared" si="47"/>
        <v>8.5251491901108269E-4</v>
      </c>
      <c r="I344" s="75">
        <f t="shared" si="48"/>
        <v>1.2345679012345679E-4</v>
      </c>
      <c r="J344" s="76">
        <v>2</v>
      </c>
      <c r="K344" s="13">
        <v>0.1</v>
      </c>
      <c r="L344" s="40">
        <v>0.53250434398335811</v>
      </c>
      <c r="M344" s="40">
        <v>7.3616542450724428E-3</v>
      </c>
      <c r="N344" s="40">
        <v>0.35538897462154301</v>
      </c>
      <c r="O344" s="13"/>
      <c r="P344" s="91">
        <v>-11.96</v>
      </c>
      <c r="Q344" s="91">
        <v>0.81</v>
      </c>
      <c r="R344" s="13">
        <v>0</v>
      </c>
      <c r="S344" s="78">
        <v>422</v>
      </c>
      <c r="T344" s="78">
        <v>9.5399999999999991</v>
      </c>
      <c r="U344" s="13">
        <f t="shared" si="49"/>
        <v>2.6253124509616739</v>
      </c>
      <c r="V344" s="40">
        <f t="shared" si="50"/>
        <v>9.8112796208530799E-3</v>
      </c>
      <c r="X344" s="13">
        <v>62.47</v>
      </c>
      <c r="Y344" s="13"/>
      <c r="Z344" s="13">
        <v>13.1</v>
      </c>
      <c r="AA344" s="13">
        <v>0.56000000000000005</v>
      </c>
      <c r="AB344" s="13"/>
      <c r="AC344" s="13">
        <v>1.29</v>
      </c>
      <c r="AD344" s="13"/>
      <c r="AE344" s="13">
        <v>1.93</v>
      </c>
      <c r="AF344" s="13">
        <v>2.2999999999999998</v>
      </c>
      <c r="AG344" s="13">
        <v>3.51</v>
      </c>
      <c r="AH344" s="13"/>
      <c r="AI344" s="13">
        <v>13</v>
      </c>
      <c r="AJ344" s="13">
        <f t="shared" si="51"/>
        <v>98.160000000000011</v>
      </c>
      <c r="AL344" s="13">
        <v>1.1810044922616019</v>
      </c>
      <c r="AM344" s="40">
        <v>5.5010884438975366E-2</v>
      </c>
      <c r="AN344" s="13">
        <v>1.23118173876069</v>
      </c>
      <c r="AO344" s="14">
        <v>1.2311094468570596</v>
      </c>
      <c r="AP344" s="14"/>
      <c r="AQ344" s="13">
        <v>10.133406987210467</v>
      </c>
      <c r="AR344" s="40">
        <v>-1.3476897093207693E-2</v>
      </c>
      <c r="AS344" s="40">
        <v>0.53250434398335811</v>
      </c>
      <c r="AT344" s="40">
        <v>0.35538897462154301</v>
      </c>
      <c r="AW344" s="42">
        <f>(12900/((LN(497700/S344))+(0.85*(AN344-1))+3.8))-273</f>
        <v>892.39040605685477</v>
      </c>
      <c r="AX344" s="42">
        <f>(12900/((LN(497700/S344))+(0.85*(AO344-1))+3.8))-273</f>
        <v>892.39687545923903</v>
      </c>
      <c r="AY344" s="42">
        <f>(10108/((LN(497700/S344))+(1.16*(AN344-1))+1.48))-273</f>
        <v>872.91244280420096</v>
      </c>
      <c r="AZ344" s="42">
        <f>(10108/((LN(497700/S344))+(1.16*(AO344-1))+1.48))-273</f>
        <v>872.92333685550375</v>
      </c>
      <c r="BA344" s="42">
        <f>((LN(S344))-4.29+(1.35*(LN(AQ344))))/0.0056</f>
        <v>871.67608180280524</v>
      </c>
      <c r="BB344" s="42">
        <f>(4338.8/((4.322*AR344)+6.456-LOG(S344)))-273</f>
        <v>877.13082783980394</v>
      </c>
      <c r="BC344" s="42">
        <f>((LN(S344))-3.313+(1.35*(LN(AQ344))))/0.0065</f>
        <v>901.29016278395522</v>
      </c>
      <c r="BD344" s="42">
        <f>(12288/(18.99-(1.069*(LN(AQ344)))-(LN(S344))))-273</f>
        <v>900.7102313926016</v>
      </c>
      <c r="BE344" s="42">
        <f>(11113/(14.297+(0.964*AN344)-(LN(S344))))-273</f>
        <v>904.36752139371379</v>
      </c>
      <c r="BF344" s="42">
        <f>(11113/(14.297+(0.964*AO344)-(LN(S344))))-273</f>
        <v>904.37621425380053</v>
      </c>
      <c r="BG344" s="42">
        <f>(5790/(0.96-(1.28*J344)+(12.39*AS344)+(0.83*AT344)+(2.06*J344*AS344)-LOG(S344)))-273</f>
        <v>918.03769016902288</v>
      </c>
      <c r="BI344" s="42">
        <f t="shared" si="55"/>
        <v>7.609593943145228</v>
      </c>
      <c r="BJ344" s="42">
        <f t="shared" si="55"/>
        <v>7.6031245407609731</v>
      </c>
      <c r="BK344" s="42">
        <f t="shared" si="55"/>
        <v>27.087557195799036</v>
      </c>
      <c r="BL344" s="42">
        <f t="shared" si="55"/>
        <v>27.076663144496251</v>
      </c>
      <c r="BM344" s="42">
        <f t="shared" si="55"/>
        <v>28.323918197194757</v>
      </c>
      <c r="BN344" s="42">
        <f t="shared" si="55"/>
        <v>22.869172160196058</v>
      </c>
      <c r="BO344" s="42">
        <f t="shared" si="55"/>
        <v>-1.2901627839552248</v>
      </c>
      <c r="BP344" s="42">
        <f t="shared" si="55"/>
        <v>-0.71023139260159951</v>
      </c>
      <c r="BQ344" s="42">
        <f t="shared" si="55"/>
        <v>-4.3675213937137869</v>
      </c>
      <c r="BR344" s="42">
        <f t="shared" si="55"/>
        <v>-4.3762142538005264</v>
      </c>
      <c r="BS344" s="42">
        <f t="shared" si="54"/>
        <v>-18.037690169022881</v>
      </c>
      <c r="BU344" s="42">
        <f t="shared" si="56"/>
        <v>25.640814709783854</v>
      </c>
      <c r="CC344" s="119"/>
      <c r="CD344" s="118">
        <f t="shared" si="57"/>
        <v>8.6928600867395289E-3</v>
      </c>
    </row>
    <row r="345" spans="1:82" s="1" customFormat="1">
      <c r="A345" s="38" t="s">
        <v>509</v>
      </c>
      <c r="B345" s="38" t="s">
        <v>516</v>
      </c>
      <c r="C345" s="38" t="s">
        <v>210</v>
      </c>
      <c r="D345" s="38">
        <v>228</v>
      </c>
      <c r="E345" s="38">
        <v>900</v>
      </c>
      <c r="F345" s="38">
        <v>10</v>
      </c>
      <c r="G345" s="38">
        <f t="shared" si="46"/>
        <v>1173</v>
      </c>
      <c r="H345" s="75">
        <f t="shared" si="47"/>
        <v>8.5251491901108269E-4</v>
      </c>
      <c r="I345" s="75">
        <f t="shared" si="48"/>
        <v>1.2345679012345679E-4</v>
      </c>
      <c r="J345" s="76">
        <v>2</v>
      </c>
      <c r="K345" s="13">
        <v>0.1</v>
      </c>
      <c r="L345" s="40">
        <v>0.53483117029280725</v>
      </c>
      <c r="M345" s="40">
        <v>5.4380763110713961E-3</v>
      </c>
      <c r="N345" s="40">
        <v>0.36299999999999999</v>
      </c>
      <c r="O345" s="13"/>
      <c r="P345" s="91">
        <v>-11.96</v>
      </c>
      <c r="Q345" s="91">
        <v>0.81</v>
      </c>
      <c r="R345" s="13">
        <v>0</v>
      </c>
      <c r="S345" s="78">
        <v>178</v>
      </c>
      <c r="T345" s="78">
        <v>14.0442</v>
      </c>
      <c r="U345" s="13">
        <f t="shared" si="49"/>
        <v>2.2504200023088941</v>
      </c>
      <c r="V345" s="40">
        <f t="shared" si="50"/>
        <v>3.4242599999999998E-2</v>
      </c>
      <c r="X345" s="13">
        <v>58.98</v>
      </c>
      <c r="Y345" s="13"/>
      <c r="Z345" s="13">
        <v>14.3</v>
      </c>
      <c r="AA345" s="13">
        <v>0.78</v>
      </c>
      <c r="AB345" s="13"/>
      <c r="AC345" s="13">
        <v>1.38</v>
      </c>
      <c r="AD345" s="13"/>
      <c r="AE345" s="13">
        <v>2.5</v>
      </c>
      <c r="AF345" s="13">
        <v>1.83</v>
      </c>
      <c r="AG345" s="13">
        <v>3.01</v>
      </c>
      <c r="AH345" s="13"/>
      <c r="AI345" s="13">
        <v>13</v>
      </c>
      <c r="AJ345" s="13">
        <f t="shared" si="51"/>
        <v>95.78</v>
      </c>
      <c r="AL345" s="13">
        <v>1.3223322687559504</v>
      </c>
      <c r="AM345" s="40">
        <v>0.10339020390808143</v>
      </c>
      <c r="AN345" s="13">
        <v>1.13215030047298</v>
      </c>
      <c r="AO345" s="14">
        <v>1.1311169116292179</v>
      </c>
      <c r="AP345" s="14"/>
      <c r="AQ345" s="13">
        <v>9.6967343946906901</v>
      </c>
      <c r="AR345" s="40">
        <v>-2.521095529959802E-2</v>
      </c>
      <c r="AS345" s="40">
        <v>0.53483117029280725</v>
      </c>
      <c r="AT345" s="40">
        <v>0.36299999999999999</v>
      </c>
      <c r="AW345" s="42">
        <f>(12900/((LN(497700/S345))+(0.85*(AN345-1))+3.8))-273</f>
        <v>815.76406733475551</v>
      </c>
      <c r="AX345" s="42">
        <f>(12900/((LN(497700/S345))+(0.85*(AO345-1))+3.8))-273</f>
        <v>815.84478948847618</v>
      </c>
      <c r="AY345" s="42">
        <f>(10108/((LN(497700/S345))+(1.16*(AN345-1))+1.48))-273</f>
        <v>783.29863085535885</v>
      </c>
      <c r="AZ345" s="42">
        <f>(10108/((LN(497700/S345))+(1.16*(AO345-1))+1.48))-273</f>
        <v>783.43096879394534</v>
      </c>
      <c r="BA345" s="42">
        <f>((LN(S345))-4.29+(1.35*(LN(AQ345))))/0.0056</f>
        <v>706.91052281202076</v>
      </c>
      <c r="BB345" s="42">
        <f>(4338.8/((4.322*AR345)+6.456-LOG(S345)))-273</f>
        <v>786.11748090747733</v>
      </c>
      <c r="BC345" s="42">
        <f>((LN(S345))-3.313+(1.35*(LN(AQ345))))/0.0065</f>
        <v>759.33829657651017</v>
      </c>
      <c r="BD345" s="42">
        <f>(12288/(18.99-(1.069*(LN(AQ345)))-(LN(S345))))-273</f>
        <v>806.82005328837408</v>
      </c>
      <c r="BE345" s="42">
        <f>(11113/(14.297+(0.964*AN345)-(LN(S345))))-273</f>
        <v>815.80428656561298</v>
      </c>
      <c r="BF345" s="42">
        <f>(11113/(14.297+(0.964*AO345)-(LN(S345))))-273</f>
        <v>815.9105665598936</v>
      </c>
      <c r="BG345" s="42">
        <f>(5790/(0.96-(1.28*J345)+(12.39*AS345)+(0.83*AT345)+(2.06*J345*AS345)-LOG(S345)))-273</f>
        <v>823.39724978148274</v>
      </c>
      <c r="BI345" s="42">
        <f t="shared" si="55"/>
        <v>84.235932665244491</v>
      </c>
      <c r="BJ345" s="42">
        <f t="shared" si="55"/>
        <v>84.155210511523819</v>
      </c>
      <c r="BK345" s="42">
        <f t="shared" si="55"/>
        <v>116.70136914464115</v>
      </c>
      <c r="BL345" s="42">
        <f t="shared" si="55"/>
        <v>116.56903120605466</v>
      </c>
      <c r="BM345" s="42">
        <f t="shared" si="55"/>
        <v>193.08947718797924</v>
      </c>
      <c r="BN345" s="42">
        <f t="shared" si="55"/>
        <v>113.88251909252267</v>
      </c>
      <c r="BO345" s="42">
        <f t="shared" si="55"/>
        <v>140.66170342348983</v>
      </c>
      <c r="BP345" s="42">
        <f t="shared" si="55"/>
        <v>93.179946711625917</v>
      </c>
      <c r="BQ345" s="42">
        <f t="shared" si="55"/>
        <v>84.195713434387017</v>
      </c>
      <c r="BR345" s="42">
        <f t="shared" si="55"/>
        <v>84.089433440106404</v>
      </c>
      <c r="BS345" s="42">
        <f t="shared" si="54"/>
        <v>76.602750218517258</v>
      </c>
      <c r="BU345" s="42">
        <f t="shared" si="56"/>
        <v>7.5524602930065612</v>
      </c>
      <c r="CC345" s="119"/>
      <c r="CD345" s="118">
        <f t="shared" si="57"/>
        <v>0.1062799942806123</v>
      </c>
    </row>
    <row r="346" spans="1:82" s="1" customFormat="1">
      <c r="A346" s="38" t="s">
        <v>512</v>
      </c>
      <c r="B346" s="38" t="s">
        <v>516</v>
      </c>
      <c r="C346" s="38" t="s">
        <v>210</v>
      </c>
      <c r="D346" s="38">
        <v>228</v>
      </c>
      <c r="E346" s="38">
        <v>900</v>
      </c>
      <c r="F346" s="38">
        <v>10</v>
      </c>
      <c r="G346" s="38">
        <f t="shared" si="46"/>
        <v>1173</v>
      </c>
      <c r="H346" s="75">
        <f t="shared" si="47"/>
        <v>8.5251491901108269E-4</v>
      </c>
      <c r="I346" s="75">
        <f t="shared" si="48"/>
        <v>1.2345679012345679E-4</v>
      </c>
      <c r="J346" s="76">
        <v>2</v>
      </c>
      <c r="K346" s="13">
        <v>0.1</v>
      </c>
      <c r="L346" s="40">
        <v>0.53483117029280725</v>
      </c>
      <c r="M346" s="40">
        <v>5.4380763110713961E-3</v>
      </c>
      <c r="N346" s="40">
        <v>0.36299999999999999</v>
      </c>
      <c r="O346" s="13"/>
      <c r="P346" s="91">
        <v>-11.96</v>
      </c>
      <c r="Q346" s="91">
        <v>0.81</v>
      </c>
      <c r="R346" s="13">
        <v>0</v>
      </c>
      <c r="S346" s="78">
        <v>422</v>
      </c>
      <c r="T346" s="78">
        <v>14.0442</v>
      </c>
      <c r="U346" s="13">
        <f t="shared" si="49"/>
        <v>2.6253124509616739</v>
      </c>
      <c r="V346" s="40">
        <f t="shared" si="50"/>
        <v>1.4443561137440759E-2</v>
      </c>
      <c r="X346" s="13">
        <v>58.98</v>
      </c>
      <c r="Y346" s="13"/>
      <c r="Z346" s="13">
        <v>14.3</v>
      </c>
      <c r="AA346" s="13">
        <v>0.78</v>
      </c>
      <c r="AB346" s="13"/>
      <c r="AC346" s="13">
        <v>1.38</v>
      </c>
      <c r="AD346" s="13"/>
      <c r="AE346" s="13">
        <v>2.5</v>
      </c>
      <c r="AF346" s="13">
        <v>1.83</v>
      </c>
      <c r="AG346" s="13">
        <v>3.01</v>
      </c>
      <c r="AH346" s="13"/>
      <c r="AI346" s="13">
        <v>13</v>
      </c>
      <c r="AJ346" s="13">
        <f t="shared" si="51"/>
        <v>95.78</v>
      </c>
      <c r="AL346" s="13">
        <v>1.3223322687559504</v>
      </c>
      <c r="AM346" s="40">
        <v>0.10339020390808143</v>
      </c>
      <c r="AN346" s="13">
        <v>1.13215030047298</v>
      </c>
      <c r="AO346" s="14">
        <v>1.1311169116292179</v>
      </c>
      <c r="AP346" s="14"/>
      <c r="AQ346" s="13">
        <v>9.6967343946906901</v>
      </c>
      <c r="AR346" s="40">
        <v>-2.521095529959802E-2</v>
      </c>
      <c r="AS346" s="40">
        <v>0.53483117029280725</v>
      </c>
      <c r="AT346" s="40">
        <v>0.36299999999999999</v>
      </c>
      <c r="AW346" s="42">
        <f>(12900/((LN(497700/S346))+(0.85*(AN346-1))+3.8))-273</f>
        <v>901.32059024086948</v>
      </c>
      <c r="AX346" s="42">
        <f>(12900/((LN(497700/S346))+(0.85*(AO346-1))+3.8))-273</f>
        <v>901.41449791056789</v>
      </c>
      <c r="AY346" s="42">
        <f>(10108/((LN(497700/S346))+(1.16*(AN346-1))+1.48))-273</f>
        <v>888.03278998084807</v>
      </c>
      <c r="AZ346" s="42">
        <f>(10108/((LN(497700/S346))+(1.16*(AO346-1))+1.48))-273</f>
        <v>888.19267408842734</v>
      </c>
      <c r="BA346" s="42">
        <f>((LN(S346))-4.29+(1.35*(LN(AQ346))))/0.0056</f>
        <v>861.05726633772201</v>
      </c>
      <c r="BB346" s="42">
        <f>(4338.8/((4.322*AR346)+6.456-LOG(S346)))-273</f>
        <v>892.80324099315089</v>
      </c>
      <c r="BC346" s="42">
        <f>((LN(S346))-3.313+(1.35*(LN(AQ346))))/0.0065</f>
        <v>892.14164484480671</v>
      </c>
      <c r="BD346" s="42">
        <f>(12288/(18.99-(1.069*(LN(AQ346)))-(LN(S346))))-273</f>
        <v>895.45490515451684</v>
      </c>
      <c r="BE346" s="42">
        <f>(11113/(14.297+(0.964*AN346)-(LN(S346))))-273</f>
        <v>916.39730478457022</v>
      </c>
      <c r="BF346" s="42">
        <f>(11113/(14.297+(0.964*AO346)-(LN(S346))))-273</f>
        <v>916.52413119331936</v>
      </c>
      <c r="BG346" s="42">
        <f>(5790/(0.96-(1.28*J346)+(12.39*AS346)+(0.83*AT346)+(2.06*J346*AS346)-LOG(S346)))-273</f>
        <v>907.17786212383612</v>
      </c>
      <c r="BI346" s="42">
        <f t="shared" si="55"/>
        <v>-1.3205902408694783</v>
      </c>
      <c r="BJ346" s="42">
        <f t="shared" si="55"/>
        <v>-1.4144979105678885</v>
      </c>
      <c r="BK346" s="42">
        <f t="shared" si="55"/>
        <v>11.967210019151935</v>
      </c>
      <c r="BL346" s="42">
        <f t="shared" si="55"/>
        <v>11.807325911572661</v>
      </c>
      <c r="BM346" s="42">
        <f t="shared" si="55"/>
        <v>38.942733662277988</v>
      </c>
      <c r="BN346" s="42">
        <f t="shared" si="55"/>
        <v>7.1967590068491063</v>
      </c>
      <c r="BO346" s="42">
        <f t="shared" si="55"/>
        <v>7.8583551551932942</v>
      </c>
      <c r="BP346" s="42">
        <f t="shared" si="55"/>
        <v>4.5450948454831632</v>
      </c>
      <c r="BQ346" s="42">
        <f t="shared" si="55"/>
        <v>-16.397304784570224</v>
      </c>
      <c r="BR346" s="42">
        <f t="shared" si="55"/>
        <v>-16.524131193319363</v>
      </c>
      <c r="BS346" s="42">
        <f t="shared" si="54"/>
        <v>-7.1778621238361211</v>
      </c>
      <c r="BU346" s="42">
        <f t="shared" si="56"/>
        <v>5.7633642132682326</v>
      </c>
      <c r="CC346" s="119"/>
      <c r="CD346" s="118">
        <f t="shared" si="57"/>
        <v>0.12682640874913886</v>
      </c>
    </row>
    <row r="347" spans="1:82" s="1" customFormat="1">
      <c r="A347" s="38" t="s">
        <v>509</v>
      </c>
      <c r="B347" s="38" t="s">
        <v>517</v>
      </c>
      <c r="C347" s="38" t="s">
        <v>210</v>
      </c>
      <c r="D347" s="38">
        <v>163</v>
      </c>
      <c r="E347" s="38">
        <v>950</v>
      </c>
      <c r="F347" s="38">
        <v>10</v>
      </c>
      <c r="G347" s="38">
        <f t="shared" si="46"/>
        <v>1223</v>
      </c>
      <c r="H347" s="75">
        <f t="shared" si="47"/>
        <v>8.1766148814390845E-4</v>
      </c>
      <c r="I347" s="75">
        <f t="shared" si="48"/>
        <v>1.1080332409972299E-4</v>
      </c>
      <c r="J347" s="76">
        <v>2</v>
      </c>
      <c r="K347" s="13">
        <v>0.1</v>
      </c>
      <c r="L347" s="40">
        <v>0.53863308216709693</v>
      </c>
      <c r="M347" s="40">
        <v>1.0006744413748082E-2</v>
      </c>
      <c r="N347" s="40">
        <v>0.334770740011124</v>
      </c>
      <c r="O347" s="13"/>
      <c r="P347" s="91">
        <v>-11.11</v>
      </c>
      <c r="Q347" s="91">
        <v>0.79</v>
      </c>
      <c r="R347" s="13">
        <v>0</v>
      </c>
      <c r="S347" s="78">
        <v>329</v>
      </c>
      <c r="T347" s="78">
        <v>4.0631500000000003</v>
      </c>
      <c r="U347" s="13">
        <f t="shared" si="49"/>
        <v>2.5171958979499744</v>
      </c>
      <c r="V347" s="40">
        <f t="shared" si="50"/>
        <v>5.3599000000000008E-3</v>
      </c>
      <c r="X347" s="13">
        <v>60.23</v>
      </c>
      <c r="Y347" s="13"/>
      <c r="Z347" s="13">
        <v>14.77</v>
      </c>
      <c r="AA347" s="13">
        <v>1.27</v>
      </c>
      <c r="AB347" s="13"/>
      <c r="AC347" s="13">
        <v>2.82</v>
      </c>
      <c r="AD347" s="13"/>
      <c r="AE347" s="13">
        <v>2.5</v>
      </c>
      <c r="AF347" s="13">
        <v>1.87</v>
      </c>
      <c r="AG347" s="13">
        <v>2.86</v>
      </c>
      <c r="AH347" s="13"/>
      <c r="AI347" s="13">
        <v>12</v>
      </c>
      <c r="AJ347" s="13">
        <f t="shared" si="51"/>
        <v>98.32</v>
      </c>
      <c r="AL347" s="13">
        <v>1.3780987806766156</v>
      </c>
      <c r="AM347" s="40">
        <v>0.10026412170183141</v>
      </c>
      <c r="AN347" s="13">
        <v>1.1071605530587001</v>
      </c>
      <c r="AO347" s="14">
        <v>1.1064914657226927</v>
      </c>
      <c r="AP347" s="14"/>
      <c r="AQ347" s="13">
        <v>8.1705224064208988</v>
      </c>
      <c r="AR347" s="40">
        <v>-2.7243878855809839E-2</v>
      </c>
      <c r="AS347" s="40">
        <v>0.53863308216709693</v>
      </c>
      <c r="AT347" s="40">
        <v>0.334770740011124</v>
      </c>
      <c r="AW347" s="42">
        <f>(12900/((LN(497700/S347))+(0.85*(AN347-1))+3.8))-273</f>
        <v>877.47279019921461</v>
      </c>
      <c r="AX347" s="42">
        <f>(12900/((LN(497700/S347))+(0.85*(AO347-1))+3.8))-273</f>
        <v>877.53114636603027</v>
      </c>
      <c r="AY347" s="42">
        <f>(10108/((LN(497700/S347))+(1.16*(AN347-1))+1.48))-273</f>
        <v>859.42197827668724</v>
      </c>
      <c r="AZ347" s="42">
        <f>(10108/((LN(497700/S347))+(1.16*(AO347-1))+1.48))-273</f>
        <v>859.52045416566148</v>
      </c>
      <c r="BA347" s="42">
        <f>((LN(S347))-4.29+(1.35*(LN(AQ347))))/0.0056</f>
        <v>775.31733870164135</v>
      </c>
      <c r="BB347" s="42">
        <f>(4338.8/((4.322*AR347)+6.456-LOG(S347)))-273</f>
        <v>862.49760447252038</v>
      </c>
      <c r="BC347" s="42">
        <f>((LN(S347))-3.313+(1.35*(LN(AQ347))))/0.0065</f>
        <v>818.27339949679856</v>
      </c>
      <c r="BD347" s="42">
        <f>(12288/(18.99-(1.069*(LN(AQ347)))-(LN(S347))))-273</f>
        <v>849.34833213752972</v>
      </c>
      <c r="BE347" s="42">
        <f>(11113/(14.297+(0.964*AN347)-(LN(S347))))-273</f>
        <v>888.44600958724436</v>
      </c>
      <c r="BF347" s="42">
        <f>(11113/(14.297+(0.964*AO347)-(LN(S347))))-273</f>
        <v>888.52430852295879</v>
      </c>
      <c r="BG347" s="42">
        <f>(5790/(0.96-(1.28*J347)+(12.39*AS347)+(0.83*AT347)+(2.06*J347*AS347)-LOG(S347)))-273</f>
        <v>872.74148208455131</v>
      </c>
      <c r="BI347" s="42">
        <f t="shared" si="55"/>
        <v>72.527209800785386</v>
      </c>
      <c r="BJ347" s="42">
        <f t="shared" si="55"/>
        <v>72.468853633969729</v>
      </c>
      <c r="BK347" s="42">
        <f t="shared" si="55"/>
        <v>90.578021723312759</v>
      </c>
      <c r="BL347" s="42">
        <f t="shared" si="55"/>
        <v>90.479545834338523</v>
      </c>
      <c r="BM347" s="42">
        <f t="shared" si="55"/>
        <v>174.68266129835865</v>
      </c>
      <c r="BN347" s="42">
        <f t="shared" si="55"/>
        <v>87.502395527479621</v>
      </c>
      <c r="BO347" s="42">
        <f t="shared" si="55"/>
        <v>131.72660050320144</v>
      </c>
      <c r="BP347" s="42">
        <f t="shared" si="55"/>
        <v>100.65166786247028</v>
      </c>
      <c r="BQ347" s="42">
        <f t="shared" si="55"/>
        <v>61.553990412755638</v>
      </c>
      <c r="BR347" s="42">
        <f t="shared" si="55"/>
        <v>61.47569147704121</v>
      </c>
      <c r="BS347" s="42">
        <f t="shared" si="54"/>
        <v>77.258517915448692</v>
      </c>
      <c r="BU347" s="42">
        <f t="shared" si="56"/>
        <v>-4.7896642814789629</v>
      </c>
      <c r="CC347" s="119"/>
      <c r="CD347" s="118">
        <f t="shared" si="57"/>
        <v>7.8298935714428808E-2</v>
      </c>
    </row>
    <row r="348" spans="1:82" s="1" customFormat="1">
      <c r="A348" s="38" t="s">
        <v>509</v>
      </c>
      <c r="B348" s="38" t="s">
        <v>518</v>
      </c>
      <c r="C348" s="38" t="s">
        <v>210</v>
      </c>
      <c r="D348" s="38">
        <v>164</v>
      </c>
      <c r="E348" s="38">
        <v>1000</v>
      </c>
      <c r="F348" s="38">
        <v>10</v>
      </c>
      <c r="G348" s="38">
        <f t="shared" si="46"/>
        <v>1273</v>
      </c>
      <c r="H348" s="75">
        <f t="shared" si="47"/>
        <v>7.855459544383347E-4</v>
      </c>
      <c r="I348" s="75">
        <f t="shared" si="48"/>
        <v>1E-4</v>
      </c>
      <c r="J348" s="76">
        <v>2</v>
      </c>
      <c r="K348" s="13">
        <v>0.1</v>
      </c>
      <c r="L348" s="40">
        <v>0.5433757456403735</v>
      </c>
      <c r="M348" s="40">
        <v>7.5039848844463929E-3</v>
      </c>
      <c r="N348" s="40">
        <v>0.34051287075186898</v>
      </c>
      <c r="O348" s="13"/>
      <c r="P348" s="91">
        <v>-10.33</v>
      </c>
      <c r="Q348" s="91">
        <v>0.77</v>
      </c>
      <c r="R348" s="13">
        <v>0</v>
      </c>
      <c r="S348" s="78">
        <v>566</v>
      </c>
      <c r="T348" s="78">
        <v>13.3576</v>
      </c>
      <c r="U348" s="13">
        <f t="shared" si="49"/>
        <v>2.7528164311882715</v>
      </c>
      <c r="V348" s="40">
        <f t="shared" si="50"/>
        <v>1.02424E-2</v>
      </c>
      <c r="X348" s="13">
        <v>56.73</v>
      </c>
      <c r="Y348" s="13"/>
      <c r="Z348" s="13">
        <v>15.57</v>
      </c>
      <c r="AA348" s="13">
        <v>1.67</v>
      </c>
      <c r="AB348" s="13"/>
      <c r="AC348" s="13">
        <v>3.49</v>
      </c>
      <c r="AD348" s="13"/>
      <c r="AE348" s="13">
        <v>2.68</v>
      </c>
      <c r="AF348" s="13">
        <v>1.71</v>
      </c>
      <c r="AG348" s="13">
        <v>2.5499999999999998</v>
      </c>
      <c r="AH348" s="13"/>
      <c r="AI348" s="13">
        <v>12</v>
      </c>
      <c r="AJ348" s="13">
        <f t="shared" si="51"/>
        <v>96.399999999999991</v>
      </c>
      <c r="AL348" s="13">
        <v>1.4904979419109332</v>
      </c>
      <c r="AM348" s="40">
        <v>0.12180848495256319</v>
      </c>
      <c r="AN348" s="13">
        <v>1.0645733771638899</v>
      </c>
      <c r="AO348" s="14">
        <v>1.0635401216769513</v>
      </c>
      <c r="AP348" s="14"/>
      <c r="AQ348" s="13">
        <v>7.2859873038344922</v>
      </c>
      <c r="AR348" s="40">
        <v>-3.5913937191103945E-2</v>
      </c>
      <c r="AS348" s="40">
        <v>0.5433757456403735</v>
      </c>
      <c r="AT348" s="40">
        <v>0.34051287075186898</v>
      </c>
      <c r="AW348" s="42">
        <f>(12900/((LN(497700/S348))+(0.85*(AN348-1))+3.8))-273</f>
        <v>940.08483436800975</v>
      </c>
      <c r="AX348" s="42">
        <f>(12900/((LN(497700/S348))+(0.85*(AO348-1))+3.8))-273</f>
        <v>940.18503146807257</v>
      </c>
      <c r="AY348" s="42">
        <f>(10108/((LN(497700/S348))+(1.16*(AN348-1))+1.48))-273</f>
        <v>939.85368549282316</v>
      </c>
      <c r="AZ348" s="42">
        <f>(10108/((LN(497700/S348))+(1.16*(AO348-1))+1.48))-273</f>
        <v>940.0281390237169</v>
      </c>
      <c r="BA348" s="42">
        <f>((LN(S348))-4.29+(1.35*(LN(AQ348))))/0.0056</f>
        <v>844.57688729646497</v>
      </c>
      <c r="BB348" s="42">
        <f>(4338.8/((4.322*AR348)+6.456-LOG(S348)))-273</f>
        <v>949.89870246266219</v>
      </c>
      <c r="BC348" s="42">
        <f>((LN(S348))-3.313+(1.35*(LN(AQ348))))/0.0065</f>
        <v>877.9431644400313</v>
      </c>
      <c r="BD348" s="42">
        <f>(12288/(18.99-(1.069*(LN(AQ348)))-(LN(S348))))-273</f>
        <v>894.12644618699892</v>
      </c>
      <c r="BE348" s="42">
        <f>(11113/(14.297+(0.964*AN348)-(LN(S348))))-273</f>
        <v>963.88671671629641</v>
      </c>
      <c r="BF348" s="42">
        <f>(11113/(14.297+(0.964*AO348)-(LN(S348))))-273</f>
        <v>964.02385586218588</v>
      </c>
      <c r="BG348" s="42">
        <f>(5790/(0.96-(1.28*J348)+(12.39*AS348)+(0.83*AT348)+(2.06*J348*AS348)-LOG(S348)))-273</f>
        <v>908.40533812273929</v>
      </c>
      <c r="BI348" s="42">
        <f t="shared" si="55"/>
        <v>59.915165631990249</v>
      </c>
      <c r="BJ348" s="42">
        <f t="shared" si="55"/>
        <v>59.814968531927434</v>
      </c>
      <c r="BK348" s="42">
        <f t="shared" si="55"/>
        <v>60.146314507176839</v>
      </c>
      <c r="BL348" s="42">
        <f t="shared" si="55"/>
        <v>59.971860976283097</v>
      </c>
      <c r="BM348" s="42">
        <f t="shared" si="55"/>
        <v>155.42311270353503</v>
      </c>
      <c r="BN348" s="42">
        <f t="shared" si="55"/>
        <v>50.101297537337814</v>
      </c>
      <c r="BO348" s="42">
        <f t="shared" si="55"/>
        <v>122.0568355599687</v>
      </c>
      <c r="BP348" s="42">
        <f t="shared" si="55"/>
        <v>105.87355381300108</v>
      </c>
      <c r="BQ348" s="42">
        <f t="shared" si="55"/>
        <v>36.113283283703595</v>
      </c>
      <c r="BR348" s="42">
        <f t="shared" si="55"/>
        <v>35.976144137814117</v>
      </c>
      <c r="BS348" s="42">
        <f t="shared" si="54"/>
        <v>91.594661877260705</v>
      </c>
      <c r="BU348" s="42">
        <f t="shared" si="56"/>
        <v>-31.779693345333271</v>
      </c>
      <c r="CC348" s="119"/>
      <c r="CD348" s="118">
        <f t="shared" si="57"/>
        <v>0.13713914588947773</v>
      </c>
    </row>
    <row r="349" spans="1:82" s="1" customFormat="1">
      <c r="A349" s="38" t="s">
        <v>512</v>
      </c>
      <c r="B349" s="38" t="s">
        <v>518</v>
      </c>
      <c r="C349" s="38" t="s">
        <v>210</v>
      </c>
      <c r="D349" s="38">
        <v>164</v>
      </c>
      <c r="E349" s="38">
        <v>1000</v>
      </c>
      <c r="F349" s="38">
        <v>10</v>
      </c>
      <c r="G349" s="38">
        <f t="shared" si="46"/>
        <v>1273</v>
      </c>
      <c r="H349" s="75">
        <f t="shared" si="47"/>
        <v>7.855459544383347E-4</v>
      </c>
      <c r="I349" s="75">
        <f t="shared" si="48"/>
        <v>1E-4</v>
      </c>
      <c r="J349" s="76">
        <v>2</v>
      </c>
      <c r="K349" s="13">
        <v>0.1</v>
      </c>
      <c r="L349" s="40">
        <v>0.5433757456403735</v>
      </c>
      <c r="M349" s="40">
        <v>7.5039848844463929E-3</v>
      </c>
      <c r="N349" s="40">
        <v>0.34051287075186898</v>
      </c>
      <c r="O349" s="13"/>
      <c r="P349" s="91">
        <v>-10.33</v>
      </c>
      <c r="Q349" s="91">
        <v>0.77</v>
      </c>
      <c r="R349" s="13">
        <v>0</v>
      </c>
      <c r="S349" s="78">
        <v>742</v>
      </c>
      <c r="T349" s="78">
        <v>13.3576</v>
      </c>
      <c r="U349" s="13">
        <f t="shared" si="49"/>
        <v>2.8704039052790269</v>
      </c>
      <c r="V349" s="40">
        <f t="shared" si="50"/>
        <v>7.8129358490566046E-3</v>
      </c>
      <c r="X349" s="13">
        <v>56.73</v>
      </c>
      <c r="Y349" s="13"/>
      <c r="Z349" s="13">
        <v>15.57</v>
      </c>
      <c r="AA349" s="13">
        <v>1.67</v>
      </c>
      <c r="AB349" s="13"/>
      <c r="AC349" s="13">
        <v>3.49</v>
      </c>
      <c r="AD349" s="13"/>
      <c r="AE349" s="13">
        <v>2.68</v>
      </c>
      <c r="AF349" s="13">
        <v>1.71</v>
      </c>
      <c r="AG349" s="13">
        <v>2.5499999999999998</v>
      </c>
      <c r="AH349" s="13"/>
      <c r="AI349" s="13">
        <v>12</v>
      </c>
      <c r="AJ349" s="13">
        <f t="shared" si="51"/>
        <v>96.399999999999991</v>
      </c>
      <c r="AL349" s="13">
        <v>1.4904979419109332</v>
      </c>
      <c r="AM349" s="40">
        <v>0.12180848495256319</v>
      </c>
      <c r="AN349" s="13">
        <v>1.0645733771638899</v>
      </c>
      <c r="AO349" s="14">
        <v>1.0635401216769513</v>
      </c>
      <c r="AP349" s="14"/>
      <c r="AQ349" s="13">
        <v>7.2859873038344922</v>
      </c>
      <c r="AR349" s="40">
        <v>-3.5913937191103945E-2</v>
      </c>
      <c r="AS349" s="40">
        <v>0.5433757456403735</v>
      </c>
      <c r="AT349" s="40">
        <v>0.34051287075186898</v>
      </c>
      <c r="AW349" s="42">
        <f>(12900/((LN(497700/S349))+(0.85*(AN349-1))+3.8))-273</f>
        <v>971.77833673702162</v>
      </c>
      <c r="AX349" s="42">
        <f>(12900/((LN(497700/S349))+(0.85*(AO349-1))+3.8))-273</f>
        <v>971.88383803088436</v>
      </c>
      <c r="AY349" s="42">
        <f>(10108/((LN(497700/S349))+(1.16*(AN349-1))+1.48))-273</f>
        <v>980.57969690915616</v>
      </c>
      <c r="AZ349" s="42">
        <f>(10108/((LN(497700/S349))+(1.16*(AO349-1))+1.48))-273</f>
        <v>980.76606387567745</v>
      </c>
      <c r="BA349" s="42">
        <f>((LN(S349))-4.29+(1.35*(LN(AQ349))))/0.0056</f>
        <v>892.92602389721435</v>
      </c>
      <c r="BB349" s="42">
        <f>(4338.8/((4.322*AR349)+6.456-LOG(S349)))-273</f>
        <v>991.81759620858452</v>
      </c>
      <c r="BC349" s="42">
        <f>((LN(S349))-3.313+(1.35*(LN(AQ349))))/0.0065</f>
        <v>919.59780520375398</v>
      </c>
      <c r="BD349" s="42">
        <f>(12288/(18.99-(1.069*(LN(AQ349)))-(LN(S349))))-273</f>
        <v>924.93320878018494</v>
      </c>
      <c r="BE349" s="42">
        <f>(11113/(14.297+(0.964*AN349)-(LN(S349))))-273</f>
        <v>1002.3188179033614</v>
      </c>
      <c r="BF349" s="42">
        <f>(11113/(14.297+(0.964*AO349)-(LN(S349))))-273</f>
        <v>1002.4646122289626</v>
      </c>
      <c r="BG349" s="42">
        <f>(5790/(0.96-(1.28*J349)+(12.39*AS349)+(0.83*AT349)+(2.06*J349*AS349)-LOG(S349)))-273</f>
        <v>937.44739328525884</v>
      </c>
      <c r="BI349" s="42">
        <f t="shared" si="55"/>
        <v>28.221663262978382</v>
      </c>
      <c r="BJ349" s="42">
        <f t="shared" si="55"/>
        <v>28.116161969115637</v>
      </c>
      <c r="BK349" s="42">
        <f t="shared" si="55"/>
        <v>19.420303090843845</v>
      </c>
      <c r="BL349" s="42">
        <f t="shared" si="55"/>
        <v>19.233936124322554</v>
      </c>
      <c r="BM349" s="42">
        <f t="shared" si="55"/>
        <v>107.07397610278565</v>
      </c>
      <c r="BN349" s="42">
        <f t="shared" si="55"/>
        <v>8.1824037914154815</v>
      </c>
      <c r="BO349" s="42">
        <f t="shared" si="55"/>
        <v>80.402194796246022</v>
      </c>
      <c r="BP349" s="42">
        <f t="shared" si="55"/>
        <v>75.066791219815059</v>
      </c>
      <c r="BQ349" s="42">
        <f t="shared" si="55"/>
        <v>-2.3188179033613778</v>
      </c>
      <c r="BR349" s="42">
        <f t="shared" si="55"/>
        <v>-2.4646122289625509</v>
      </c>
      <c r="BS349" s="42">
        <f t="shared" si="54"/>
        <v>62.55260671474116</v>
      </c>
      <c r="BU349" s="42">
        <f t="shared" si="56"/>
        <v>-34.436444745625522</v>
      </c>
      <c r="CC349" s="119"/>
      <c r="CD349" s="118">
        <f t="shared" si="57"/>
        <v>0.14579432560117311</v>
      </c>
    </row>
    <row r="350" spans="1:82" s="1" customFormat="1">
      <c r="A350" s="38" t="s">
        <v>509</v>
      </c>
      <c r="B350" s="38" t="s">
        <v>519</v>
      </c>
      <c r="C350" s="38" t="s">
        <v>210</v>
      </c>
      <c r="D350" s="38">
        <v>50</v>
      </c>
      <c r="E350" s="38">
        <v>1000</v>
      </c>
      <c r="F350" s="38">
        <v>10</v>
      </c>
      <c r="G350" s="38">
        <f t="shared" si="46"/>
        <v>1273</v>
      </c>
      <c r="H350" s="75">
        <f t="shared" si="47"/>
        <v>7.855459544383347E-4</v>
      </c>
      <c r="I350" s="75">
        <f t="shared" si="48"/>
        <v>1E-4</v>
      </c>
      <c r="J350" s="76">
        <v>2</v>
      </c>
      <c r="K350" s="13">
        <v>0.1</v>
      </c>
      <c r="L350" s="40">
        <v>0.53907536706534376</v>
      </c>
      <c r="M350" s="40">
        <v>5.0034875505119217E-3</v>
      </c>
      <c r="N350" s="40">
        <v>0.30931118296457599</v>
      </c>
      <c r="O350" s="13"/>
      <c r="P350" s="91">
        <v>-10.33</v>
      </c>
      <c r="Q350" s="91">
        <v>0.77</v>
      </c>
      <c r="R350" s="13">
        <v>0</v>
      </c>
      <c r="S350" s="78">
        <v>428</v>
      </c>
      <c r="T350" s="78">
        <v>24.310400000000001</v>
      </c>
      <c r="U350" s="13">
        <f t="shared" si="49"/>
        <v>2.6314437690131722</v>
      </c>
      <c r="V350" s="40">
        <f t="shared" si="50"/>
        <v>2.4651200000000002E-2</v>
      </c>
      <c r="X350" s="13">
        <v>62.14</v>
      </c>
      <c r="Y350" s="13"/>
      <c r="Z350" s="13">
        <v>15.31</v>
      </c>
      <c r="AA350" s="13">
        <v>1.02</v>
      </c>
      <c r="AB350" s="13"/>
      <c r="AC350" s="13">
        <v>2.58</v>
      </c>
      <c r="AD350" s="13"/>
      <c r="AE350" s="13">
        <v>2.79</v>
      </c>
      <c r="AF350" s="13">
        <v>2.16</v>
      </c>
      <c r="AG350" s="13">
        <v>3.05</v>
      </c>
      <c r="AH350" s="13"/>
      <c r="AI350" s="13">
        <v>11</v>
      </c>
      <c r="AJ350" s="13">
        <f t="shared" si="51"/>
        <v>100.05</v>
      </c>
      <c r="AL350" s="13">
        <v>1.2835678355531512</v>
      </c>
      <c r="AM350" s="40">
        <v>9.0243062911549918E-2</v>
      </c>
      <c r="AN350" s="13">
        <v>1.1915105631692999</v>
      </c>
      <c r="AO350" s="14">
        <v>1.1901869881617655</v>
      </c>
      <c r="AP350" s="14"/>
      <c r="AQ350" s="13">
        <v>8.3315051444981982</v>
      </c>
      <c r="AR350" s="40">
        <v>-1.9164928104167714E-2</v>
      </c>
      <c r="AS350" s="40">
        <v>0.53907536706534376</v>
      </c>
      <c r="AT350" s="40">
        <v>0.30931118296457599</v>
      </c>
      <c r="AW350" s="42">
        <f>(12900/((LN(497700/S350))+(0.85*(AN350-1))+3.8))-273</f>
        <v>897.4487762723661</v>
      </c>
      <c r="AX350" s="42">
        <f>(12900/((LN(497700/S350))+(0.85*(AO350-1))+3.8))-273</f>
        <v>897.56826499850922</v>
      </c>
      <c r="AY350" s="42">
        <f>(10108/((LN(497700/S350))+(1.16*(AN350-1))+1.48))-273</f>
        <v>880.7783048075014</v>
      </c>
      <c r="AZ350" s="42">
        <f>(10108/((LN(497700/S350))+(1.16*(AO350-1))+1.48))-273</f>
        <v>880.98054253125815</v>
      </c>
      <c r="BA350" s="42">
        <f>((LN(S350))-4.29+(1.35*(LN(AQ350))))/0.0056</f>
        <v>826.99692328017295</v>
      </c>
      <c r="BB350" s="42">
        <f>(4338.8/((4.322*AR350)+6.456-LOG(S350)))-273</f>
        <v>886.57199489013874</v>
      </c>
      <c r="BC350" s="42">
        <f>((LN(S350))-3.313+(1.35*(LN(AQ350))))/0.0065</f>
        <v>862.79734928753362</v>
      </c>
      <c r="BD350" s="42">
        <f>(12288/(18.99-(1.069*(LN(AQ350)))-(LN(S350))))-273</f>
        <v>879.22868534631402</v>
      </c>
      <c r="BE350" s="42">
        <f>(11113/(14.297+(0.964*AN350)-(LN(S350))))-273</f>
        <v>910.93525835688592</v>
      </c>
      <c r="BF350" s="42">
        <f>(11113/(14.297+(0.964*AO350)-(LN(S350))))-273</f>
        <v>911.09621511818591</v>
      </c>
      <c r="BG350" s="42">
        <f>(5790/(0.96-(1.28*J350)+(12.39*AS350)+(0.83*AT350)+(2.06*J350*AS350)-LOG(S350)))-273</f>
        <v>902.53455004670036</v>
      </c>
      <c r="BI350" s="42">
        <f t="shared" si="55"/>
        <v>102.5512237276339</v>
      </c>
      <c r="BJ350" s="42">
        <f t="shared" si="55"/>
        <v>102.43173500149078</v>
      </c>
      <c r="BK350" s="42">
        <f t="shared" si="55"/>
        <v>119.2216951924986</v>
      </c>
      <c r="BL350" s="42">
        <f t="shared" si="55"/>
        <v>119.01945746874185</v>
      </c>
      <c r="BM350" s="42">
        <f t="shared" si="55"/>
        <v>173.00307671982705</v>
      </c>
      <c r="BN350" s="42">
        <f t="shared" si="55"/>
        <v>113.42800510986126</v>
      </c>
      <c r="BO350" s="42">
        <f t="shared" si="55"/>
        <v>137.20265071246638</v>
      </c>
      <c r="BP350" s="42">
        <f t="shared" si="55"/>
        <v>120.77131465368598</v>
      </c>
      <c r="BQ350" s="42">
        <f t="shared" si="55"/>
        <v>89.064741643114075</v>
      </c>
      <c r="BR350" s="42">
        <f t="shared" si="55"/>
        <v>88.90378488181409</v>
      </c>
      <c r="BS350" s="42">
        <f t="shared" si="54"/>
        <v>97.46544995329964</v>
      </c>
      <c r="BU350" s="42">
        <f t="shared" si="56"/>
        <v>4.9662850481911391</v>
      </c>
      <c r="CC350" s="119"/>
      <c r="CD350" s="118">
        <f t="shared" si="57"/>
        <v>0.16095676129998537</v>
      </c>
    </row>
    <row r="351" spans="1:82" s="1" customFormat="1">
      <c r="A351" s="38" t="s">
        <v>509</v>
      </c>
      <c r="B351" s="38" t="s">
        <v>520</v>
      </c>
      <c r="C351" s="38" t="s">
        <v>210</v>
      </c>
      <c r="D351" s="38">
        <v>165</v>
      </c>
      <c r="E351" s="38">
        <v>1050</v>
      </c>
      <c r="F351" s="38">
        <v>10</v>
      </c>
      <c r="G351" s="38">
        <f t="shared" si="46"/>
        <v>1323</v>
      </c>
      <c r="H351" s="75">
        <f t="shared" si="47"/>
        <v>7.5585789871504159E-4</v>
      </c>
      <c r="I351" s="75">
        <f t="shared" si="48"/>
        <v>9.0702947845805004E-5</v>
      </c>
      <c r="J351" s="76">
        <v>2</v>
      </c>
      <c r="K351" s="13">
        <v>0.1</v>
      </c>
      <c r="L351" s="40">
        <v>0.54601612324555071</v>
      </c>
      <c r="M351" s="40">
        <v>4.4408402928624432E-3</v>
      </c>
      <c r="N351" s="40">
        <v>0.32512570654158901</v>
      </c>
      <c r="O351" s="13"/>
      <c r="P351" s="91">
        <v>-9.61</v>
      </c>
      <c r="Q351" s="91">
        <v>0.75</v>
      </c>
      <c r="R351" s="13">
        <v>0</v>
      </c>
      <c r="S351" s="78">
        <v>841</v>
      </c>
      <c r="T351" s="78">
        <v>42.05</v>
      </c>
      <c r="U351" s="13">
        <f t="shared" si="49"/>
        <v>2.9247959957979122</v>
      </c>
      <c r="V351" s="40">
        <f t="shared" si="50"/>
        <v>2.1699999999999997E-2</v>
      </c>
      <c r="X351" s="13">
        <v>54.94</v>
      </c>
      <c r="Y351" s="13"/>
      <c r="Z351" s="13">
        <v>15.86</v>
      </c>
      <c r="AA351" s="13">
        <v>1.75</v>
      </c>
      <c r="AB351" s="13"/>
      <c r="AC351" s="13">
        <v>3.51</v>
      </c>
      <c r="AD351" s="13"/>
      <c r="AE351" s="13">
        <v>2.52</v>
      </c>
      <c r="AF351" s="13">
        <v>2.0099999999999998</v>
      </c>
      <c r="AG351" s="13">
        <v>2.56</v>
      </c>
      <c r="AH351" s="13"/>
      <c r="AI351" s="13">
        <v>11</v>
      </c>
      <c r="AJ351" s="13">
        <f t="shared" si="51"/>
        <v>94.15</v>
      </c>
      <c r="AL351" s="13">
        <v>1.4878591746534884</v>
      </c>
      <c r="AM351" s="40">
        <v>0.11832849277317421</v>
      </c>
      <c r="AN351" s="13">
        <v>1.09025468184204</v>
      </c>
      <c r="AO351" s="14">
        <v>1.0892604379621875</v>
      </c>
      <c r="AP351" s="14"/>
      <c r="AQ351" s="13">
        <v>7.0167016539128024</v>
      </c>
      <c r="AR351" s="40">
        <v>-3.5220908837674522E-2</v>
      </c>
      <c r="AS351" s="40">
        <v>0.54601612324555071</v>
      </c>
      <c r="AT351" s="40">
        <v>0.32512570654158901</v>
      </c>
      <c r="AW351" s="42">
        <f>(12900/((LN(497700/S351))+(0.85*(AN351-1))+3.8))-273</f>
        <v>984.32494309334561</v>
      </c>
      <c r="AX351" s="42">
        <f>(12900/((LN(497700/S351))+(0.85*(AO351-1))+3.8))-273</f>
        <v>984.42851762511327</v>
      </c>
      <c r="AY351" s="42">
        <f>(10108/((LN(497700/S351))+(1.16*(AN351-1))+1.48))-273</f>
        <v>995.59713833588103</v>
      </c>
      <c r="AZ351" s="42">
        <f>(10108/((LN(497700/S351))+(1.16*(AO351-1))+1.48))-273</f>
        <v>995.78079048059044</v>
      </c>
      <c r="BA351" s="42">
        <f>((LN(S351))-4.29+(1.35*(LN(AQ351))))/0.0056</f>
        <v>906.21206391793908</v>
      </c>
      <c r="BB351" s="42">
        <f>(4338.8/((4.322*AR351)+6.456-LOG(S351)))-273</f>
        <v>1011.0564255352301</v>
      </c>
      <c r="BC351" s="42">
        <f>((LN(S351))-3.313+(1.35*(LN(AQ351))))/0.0065</f>
        <v>931.04423968314757</v>
      </c>
      <c r="BD351" s="42">
        <f>(12288/(18.99-(1.069*(LN(AQ351)))-(LN(S351))))-273</f>
        <v>934.94093202600402</v>
      </c>
      <c r="BE351" s="42">
        <f>(11113/(14.297+(0.964*AN351)-(LN(S351))))-273</f>
        <v>1017.1969171855083</v>
      </c>
      <c r="BF351" s="42">
        <f>(11113/(14.297+(0.964*AO351)-(LN(S351))))-273</f>
        <v>1017.3404988468315</v>
      </c>
      <c r="BG351" s="42">
        <f>(5790/(0.96-(1.28*J351)+(12.39*AS351)+(0.83*AT351)+(2.06*J351*AS351)-LOG(S351)))-273</f>
        <v>943.44161766544926</v>
      </c>
      <c r="BI351" s="42">
        <f t="shared" si="55"/>
        <v>65.67505690665439</v>
      </c>
      <c r="BJ351" s="42">
        <f t="shared" si="55"/>
        <v>65.571482374886727</v>
      </c>
      <c r="BK351" s="42">
        <f t="shared" si="55"/>
        <v>54.402861664118973</v>
      </c>
      <c r="BL351" s="42">
        <f t="shared" si="55"/>
        <v>54.21920951940956</v>
      </c>
      <c r="BM351" s="42">
        <f t="shared" si="55"/>
        <v>143.78793608206092</v>
      </c>
      <c r="BN351" s="42">
        <f t="shared" si="55"/>
        <v>38.943574464769881</v>
      </c>
      <c r="BO351" s="42">
        <f t="shared" si="55"/>
        <v>118.95576031685243</v>
      </c>
      <c r="BP351" s="42">
        <f t="shared" si="55"/>
        <v>115.05906797399598</v>
      </c>
      <c r="BQ351" s="42">
        <f t="shared" si="55"/>
        <v>32.803082814491745</v>
      </c>
      <c r="BR351" s="42">
        <f t="shared" si="55"/>
        <v>32.659501153168549</v>
      </c>
      <c r="BS351" s="42">
        <f t="shared" si="54"/>
        <v>106.55838233455074</v>
      </c>
      <c r="BU351" s="42">
        <f t="shared" si="56"/>
        <v>-40.986899959664015</v>
      </c>
      <c r="CC351" s="119"/>
      <c r="CD351" s="118">
        <f t="shared" si="57"/>
        <v>0.14358166132319639</v>
      </c>
    </row>
    <row r="352" spans="1:82" s="1" customFormat="1">
      <c r="A352" s="38" t="s">
        <v>512</v>
      </c>
      <c r="B352" s="38" t="s">
        <v>520</v>
      </c>
      <c r="C352" s="38" t="s">
        <v>210</v>
      </c>
      <c r="D352" s="38">
        <v>165</v>
      </c>
      <c r="E352" s="38">
        <v>1050</v>
      </c>
      <c r="F352" s="38">
        <v>10</v>
      </c>
      <c r="G352" s="38">
        <f t="shared" si="46"/>
        <v>1323</v>
      </c>
      <c r="H352" s="75">
        <f t="shared" si="47"/>
        <v>7.5585789871504159E-4</v>
      </c>
      <c r="I352" s="75">
        <f t="shared" si="48"/>
        <v>9.0702947845805004E-5</v>
      </c>
      <c r="J352" s="76">
        <v>2</v>
      </c>
      <c r="K352" s="13">
        <v>0.1</v>
      </c>
      <c r="L352" s="40">
        <v>0.54601612324555071</v>
      </c>
      <c r="M352" s="40">
        <v>4.4408402928624432E-3</v>
      </c>
      <c r="N352" s="40">
        <v>0.32512570654158901</v>
      </c>
      <c r="O352" s="13"/>
      <c r="P352" s="91">
        <v>-9.61</v>
      </c>
      <c r="Q352" s="91">
        <v>0.75</v>
      </c>
      <c r="R352" s="13">
        <v>0</v>
      </c>
      <c r="S352" s="78">
        <v>1111</v>
      </c>
      <c r="T352" s="78">
        <v>42.05</v>
      </c>
      <c r="U352" s="13">
        <f t="shared" si="49"/>
        <v>3.0457140589408676</v>
      </c>
      <c r="V352" s="40">
        <f>0.434*(T352/S352)</f>
        <v>1.6426372637263726E-2</v>
      </c>
      <c r="X352" s="13">
        <v>54.94</v>
      </c>
      <c r="Y352" s="13"/>
      <c r="Z352" s="13">
        <v>15.86</v>
      </c>
      <c r="AA352" s="13">
        <v>1.75</v>
      </c>
      <c r="AB352" s="13"/>
      <c r="AC352" s="13">
        <v>3.51</v>
      </c>
      <c r="AD352" s="13"/>
      <c r="AE352" s="13">
        <v>2.52</v>
      </c>
      <c r="AF352" s="13">
        <v>2.0099999999999998</v>
      </c>
      <c r="AG352" s="13">
        <v>2.56</v>
      </c>
      <c r="AH352" s="13"/>
      <c r="AI352" s="13">
        <v>11</v>
      </c>
      <c r="AJ352" s="13">
        <f t="shared" si="51"/>
        <v>94.15</v>
      </c>
      <c r="AL352" s="13">
        <v>1.4878591746534884</v>
      </c>
      <c r="AM352" s="40">
        <v>0.11832849277317421</v>
      </c>
      <c r="AN352" s="13">
        <v>1.09025468184204</v>
      </c>
      <c r="AO352" s="14">
        <v>1.0892604379621875</v>
      </c>
      <c r="AP352" s="14"/>
      <c r="AQ352" s="13">
        <v>7.0167016539128024</v>
      </c>
      <c r="AR352" s="40">
        <v>-3.5220908837674522E-2</v>
      </c>
      <c r="AS352" s="40">
        <v>0.54601612324555071</v>
      </c>
      <c r="AT352" s="40">
        <v>0.32512570654158901</v>
      </c>
      <c r="AW352" s="42">
        <f>(12900/((LN(497700/S352))+(0.85*(AN352-1))+3.8))-273</f>
        <v>1019.396949848192</v>
      </c>
      <c r="AX352" s="42">
        <f>(12900/((LN(497700/S352))+(0.85*(AO352-1))+3.8))-273</f>
        <v>1019.5063834674709</v>
      </c>
      <c r="AY352" s="42">
        <f>(10108/((LN(497700/S352))+(1.16*(AN352-1))+1.48))-273</f>
        <v>1041.5313549962161</v>
      </c>
      <c r="AZ352" s="42">
        <f>(10108/((LN(497700/S352))+(1.16*(AO352-1))+1.48))-273</f>
        <v>1041.7285485552554</v>
      </c>
      <c r="BA352" s="42">
        <f>((LN(S352))-4.29+(1.35*(LN(AQ352))))/0.0056</f>
        <v>955.93065850127516</v>
      </c>
      <c r="BB352" s="42">
        <f>(4338.8/((4.322*AR352)+6.456-LOG(S352)))-273</f>
        <v>1058.7122575452936</v>
      </c>
      <c r="BC352" s="42">
        <f>((LN(S352))-3.313+(1.35*(LN(AQ352))))/0.0065</f>
        <v>973.87872117032941</v>
      </c>
      <c r="BD352" s="42">
        <f>(12288/(18.99-(1.069*(LN(AQ352)))-(LN(S352))))-273</f>
        <v>968.9323519271552</v>
      </c>
      <c r="BE352" s="42">
        <f>(11113/(14.297+(0.964*AN352)-(LN(S352))))-273</f>
        <v>1060.2949851707008</v>
      </c>
      <c r="BF352" s="42">
        <f>(11113/(14.297+(0.964*AO352)-(LN(S352))))-273</f>
        <v>1060.4483200939339</v>
      </c>
      <c r="BG352" s="42">
        <f>(5790/(0.96-(1.28*J352)+(12.39*AS352)+(0.83*AT352)+(2.06*J352*AS352)-LOG(S352)))-273</f>
        <v>975.14974403937481</v>
      </c>
      <c r="BI352" s="42">
        <f t="shared" si="55"/>
        <v>30.60305015180802</v>
      </c>
      <c r="BJ352" s="42">
        <f t="shared" si="55"/>
        <v>30.493616532529131</v>
      </c>
      <c r="BK352" s="42">
        <f t="shared" si="55"/>
        <v>8.4686450037838767</v>
      </c>
      <c r="BL352" s="42">
        <f t="shared" si="55"/>
        <v>8.2714514447445708</v>
      </c>
      <c r="BM352" s="42">
        <f t="shared" si="55"/>
        <v>94.069341498724839</v>
      </c>
      <c r="BN352" s="42">
        <f t="shared" si="55"/>
        <v>-8.7122575452935962</v>
      </c>
      <c r="BO352" s="42">
        <f t="shared" si="55"/>
        <v>76.121278829670587</v>
      </c>
      <c r="BP352" s="42">
        <f t="shared" si="55"/>
        <v>81.067648072844804</v>
      </c>
      <c r="BQ352" s="42">
        <f t="shared" si="55"/>
        <v>-10.294985170700784</v>
      </c>
      <c r="BR352" s="42">
        <f t="shared" si="55"/>
        <v>-10.448320093933944</v>
      </c>
      <c r="BS352" s="42">
        <f t="shared" si="54"/>
        <v>74.850255960625191</v>
      </c>
      <c r="BU352" s="42">
        <f t="shared" si="56"/>
        <v>-44.356639428096059</v>
      </c>
      <c r="CC352" s="119"/>
      <c r="CD352" s="118">
        <f t="shared" si="57"/>
        <v>0.15333492323316023</v>
      </c>
    </row>
    <row r="353" spans="1:82" s="1" customFormat="1">
      <c r="A353" s="65" t="s">
        <v>521</v>
      </c>
      <c r="B353" s="65" t="s">
        <v>522</v>
      </c>
      <c r="C353" s="65" t="s">
        <v>210</v>
      </c>
      <c r="D353" s="65">
        <v>96</v>
      </c>
      <c r="E353" s="38">
        <v>1000</v>
      </c>
      <c r="F353" s="38"/>
      <c r="G353" s="38">
        <f t="shared" si="46"/>
        <v>1273</v>
      </c>
      <c r="H353" s="75">
        <f t="shared" si="47"/>
        <v>7.855459544383347E-4</v>
      </c>
      <c r="I353" s="75">
        <f t="shared" si="48"/>
        <v>0</v>
      </c>
      <c r="J353" s="38">
        <v>0.2</v>
      </c>
      <c r="K353" s="38"/>
      <c r="L353" s="80">
        <v>0.54093121329560989</v>
      </c>
      <c r="M353" s="77"/>
      <c r="N353" s="80">
        <v>0.44</v>
      </c>
      <c r="O353" s="13"/>
      <c r="P353" s="13">
        <v>-7.1</v>
      </c>
      <c r="Q353" s="13">
        <v>4</v>
      </c>
      <c r="R353" s="39">
        <v>3.42</v>
      </c>
      <c r="S353" s="81">
        <v>4152.2402320000074</v>
      </c>
      <c r="T353" s="81"/>
      <c r="U353" s="13">
        <f t="shared" si="49"/>
        <v>3.6182824721076998</v>
      </c>
      <c r="V353" s="40">
        <v>4.2999999999999997E-2</v>
      </c>
      <c r="X353" s="13">
        <v>50.32</v>
      </c>
      <c r="Y353" s="13"/>
      <c r="Z353" s="13">
        <v>17.5</v>
      </c>
      <c r="AA353" s="13"/>
      <c r="AB353" s="13"/>
      <c r="AC353" s="13"/>
      <c r="AD353" s="13"/>
      <c r="AE353" s="13"/>
      <c r="AF353" s="13">
        <v>5.97</v>
      </c>
      <c r="AG353" s="13">
        <v>3.37</v>
      </c>
      <c r="AH353" s="13">
        <v>2.39</v>
      </c>
      <c r="AI353" s="93">
        <v>16.37</v>
      </c>
      <c r="AJ353" s="13">
        <f t="shared" si="51"/>
        <v>95.92</v>
      </c>
      <c r="AL353" s="39">
        <v>1.2992755982015785</v>
      </c>
      <c r="AM353" s="40">
        <v>0.23858496260784112</v>
      </c>
      <c r="AN353" s="39">
        <v>1.3588727855441434</v>
      </c>
      <c r="AO353" s="14">
        <v>1.3588727855441434</v>
      </c>
      <c r="AP353" s="14"/>
      <c r="AQ353" s="13">
        <v>10.237665718860748</v>
      </c>
      <c r="AR353" s="40">
        <v>3.7540762657977678E-3</v>
      </c>
      <c r="AS353" s="80">
        <v>0.54093121329560989</v>
      </c>
      <c r="AT353" s="80">
        <v>0.44</v>
      </c>
      <c r="AW353" s="42">
        <f>(12900/((LN(497700/S353))+(0.85*(AN353-1))+3.8))-273</f>
        <v>1177.8415491056505</v>
      </c>
      <c r="AX353" s="42">
        <f>(12900/((LN(497700/S353))+(0.85*(AO353-1))+3.8))-273</f>
        <v>1177.8415491056505</v>
      </c>
      <c r="AY353" s="42">
        <f>(10108/((LN(497700/S353))+(1.16*(AN353-1))+1.48))-273</f>
        <v>1239.5754350966997</v>
      </c>
      <c r="AZ353" s="42">
        <f>(10108/((LN(497700/S353))+(1.16*(AO353-1))+1.48))-273</f>
        <v>1239.5754350966997</v>
      </c>
      <c r="BA353" s="42">
        <f>((LN(S353))-4.29+(1.35*(LN(AQ353))))/0.0056</f>
        <v>1282.4290521015087</v>
      </c>
      <c r="BB353" s="42">
        <f>(4338.8/((4.322*AR353)+6.456-LOG(S353)))-273</f>
        <v>1247.2828293768935</v>
      </c>
      <c r="BC353" s="42">
        <f>((LN(S353))-3.313+(1.35*(LN(AQ353))))/0.0065</f>
        <v>1255.1696448874534</v>
      </c>
      <c r="BD353" s="42">
        <f>(12288/(18.99-(1.069*(LN(AQ353)))-(LN(S353))))-273</f>
        <v>1230.6666558829149</v>
      </c>
      <c r="BE353" s="42">
        <f>(11113/(14.297+(0.964*AN353)-(LN(S353))))-273</f>
        <v>1254.4446431688923</v>
      </c>
      <c r="BF353" s="42">
        <f>(11113/(14.297+(0.964*AO353)-(LN(S353))))-273</f>
        <v>1254.4446431688923</v>
      </c>
      <c r="BG353" s="42">
        <f>(5790/(0.96-(1.28*J353)+(12.39*AS353)+(0.83*AT353)+(2.06*J353*AS353)-LOG(S353)))-273</f>
        <v>1050.1506582244574</v>
      </c>
      <c r="BI353" s="42">
        <f t="shared" si="55"/>
        <v>-177.84154910565053</v>
      </c>
      <c r="BJ353" s="42">
        <f t="shared" si="55"/>
        <v>-177.84154910565053</v>
      </c>
      <c r="BK353" s="42">
        <f t="shared" si="55"/>
        <v>-239.57543509669972</v>
      </c>
      <c r="BL353" s="42">
        <f t="shared" si="55"/>
        <v>-239.57543509669972</v>
      </c>
      <c r="BM353" s="42">
        <f t="shared" si="55"/>
        <v>-282.42905210150866</v>
      </c>
      <c r="BN353" s="42">
        <f t="shared" si="55"/>
        <v>-247.28282937689346</v>
      </c>
      <c r="BO353" s="42">
        <f t="shared" si="55"/>
        <v>-255.16964488745339</v>
      </c>
      <c r="BP353" s="42">
        <f t="shared" si="55"/>
        <v>-230.66665588291494</v>
      </c>
      <c r="BQ353" s="42">
        <f t="shared" si="55"/>
        <v>-254.4446431688923</v>
      </c>
      <c r="BR353" s="42">
        <f t="shared" si="55"/>
        <v>-254.4446431688923</v>
      </c>
      <c r="BS353" s="42">
        <f t="shared" si="54"/>
        <v>-50.150658224457402</v>
      </c>
      <c r="BU353" s="42">
        <f t="shared" si="56"/>
        <v>-127.69089088119313</v>
      </c>
      <c r="CC353" s="119"/>
      <c r="CD353" s="118">
        <f t="shared" si="57"/>
        <v>0</v>
      </c>
    </row>
    <row r="354" spans="1:82" s="1" customFormat="1">
      <c r="A354" s="65" t="s">
        <v>521</v>
      </c>
      <c r="B354" s="65" t="s">
        <v>523</v>
      </c>
      <c r="C354" s="65" t="s">
        <v>210</v>
      </c>
      <c r="D354" s="65">
        <v>96</v>
      </c>
      <c r="E354" s="38">
        <v>1000</v>
      </c>
      <c r="F354" s="38"/>
      <c r="G354" s="38">
        <f t="shared" si="46"/>
        <v>1273</v>
      </c>
      <c r="H354" s="75">
        <f t="shared" si="47"/>
        <v>7.855459544383347E-4</v>
      </c>
      <c r="I354" s="75">
        <f t="shared" si="48"/>
        <v>0</v>
      </c>
      <c r="J354" s="38">
        <v>0.2</v>
      </c>
      <c r="K354" s="38"/>
      <c r="L354" s="80">
        <v>0.54102813812134054</v>
      </c>
      <c r="M354" s="77"/>
      <c r="N354" s="80">
        <v>0.44500000000000001</v>
      </c>
      <c r="O354" s="13"/>
      <c r="P354" s="13">
        <v>-7.1</v>
      </c>
      <c r="Q354" s="13">
        <v>4</v>
      </c>
      <c r="R354" s="39">
        <v>3.16</v>
      </c>
      <c r="S354" s="81">
        <v>3633.2102030000055</v>
      </c>
      <c r="T354" s="81"/>
      <c r="U354" s="13">
        <f t="shared" si="49"/>
        <v>3.5602905251300125</v>
      </c>
      <c r="V354" s="40">
        <v>4.2999999999999997E-2</v>
      </c>
      <c r="X354" s="13">
        <v>47.65</v>
      </c>
      <c r="Y354" s="13"/>
      <c r="Z354" s="13">
        <v>16.649999999999999</v>
      </c>
      <c r="AA354" s="13"/>
      <c r="AB354" s="13"/>
      <c r="AC354" s="13"/>
      <c r="AD354" s="13"/>
      <c r="AE354" s="13"/>
      <c r="AF354" s="13">
        <v>5.6</v>
      </c>
      <c r="AG354" s="13">
        <v>3.19</v>
      </c>
      <c r="AH354" s="13">
        <v>2.1800000000000002</v>
      </c>
      <c r="AI354" s="93">
        <v>15.82</v>
      </c>
      <c r="AJ354" s="13">
        <f t="shared" si="51"/>
        <v>91.09</v>
      </c>
      <c r="AL354" s="39">
        <v>1.3145927737735394</v>
      </c>
      <c r="AM354" s="40">
        <v>0.24732832541489183</v>
      </c>
      <c r="AN354" s="39">
        <v>1.3513221319198967</v>
      </c>
      <c r="AO354" s="14">
        <v>1.341721731744046</v>
      </c>
      <c r="AP354" s="14"/>
      <c r="AQ354" s="13">
        <v>10.328092720944595</v>
      </c>
      <c r="AR354" s="40">
        <v>1.0216930688037584E-3</v>
      </c>
      <c r="AS354" s="80">
        <v>0.54102813812134054</v>
      </c>
      <c r="AT354" s="80">
        <v>0.44500000000000001</v>
      </c>
      <c r="AW354" s="42">
        <f>(12900/((LN(497700/S354))+(0.85*(AN354-1))+3.8))-273</f>
        <v>1157.3923374871372</v>
      </c>
      <c r="AX354" s="42">
        <f>(12900/((LN(497700/S354))+(0.85*(AO354-1))+3.8))-273</f>
        <v>1158.6877916420124</v>
      </c>
      <c r="AY354" s="42">
        <f>(10108/((LN(497700/S354))+(1.16*(AN354-1))+1.48))-273</f>
        <v>1211.8515436741395</v>
      </c>
      <c r="AZ354" s="42">
        <f>(10108/((LN(497700/S354))+(1.16*(AO354-1))+1.48))-273</f>
        <v>1214.2846395334502</v>
      </c>
      <c r="BA354" s="42">
        <f>((LN(S354))-4.29+(1.35*(LN(AQ354))))/0.0056</f>
        <v>1260.704141414448</v>
      </c>
      <c r="BB354" s="42">
        <f>(4338.8/((4.322*AR354)+6.456-LOG(S354)))-273</f>
        <v>1223.0733252677669</v>
      </c>
      <c r="BC354" s="42">
        <f>((LN(S354))-3.313+(1.35*(LN(AQ354))))/0.0065</f>
        <v>1236.452798757063</v>
      </c>
      <c r="BD354" s="42">
        <f>(12288/(18.99-(1.069*(LN(AQ354)))-(LN(S354))))-273</f>
        <v>1208.1681524827336</v>
      </c>
      <c r="BE354" s="42">
        <f>(11113/(14.297+(0.964*AN354)-(LN(S354))))-273</f>
        <v>1228.3910168341035</v>
      </c>
      <c r="BF354" s="42">
        <f>(11113/(14.297+(0.964*AO354)-(LN(S354))))-273</f>
        <v>1230.2706194394773</v>
      </c>
      <c r="BG354" s="42">
        <f>(5790/(0.96-(1.28*J354)+(12.39*AS354)+(0.83*AT354)+(2.06*J354*AS354)-LOG(S354)))-273</f>
        <v>1031.2591813876109</v>
      </c>
      <c r="BI354" s="42">
        <f t="shared" si="55"/>
        <v>-157.39233748713718</v>
      </c>
      <c r="BJ354" s="42">
        <f t="shared" si="55"/>
        <v>-158.68779164201237</v>
      </c>
      <c r="BK354" s="42">
        <f t="shared" si="55"/>
        <v>-211.85154367413952</v>
      </c>
      <c r="BL354" s="42">
        <f t="shared" si="55"/>
        <v>-214.28463953345022</v>
      </c>
      <c r="BM354" s="42">
        <f t="shared" si="55"/>
        <v>-260.70414141444803</v>
      </c>
      <c r="BN354" s="42">
        <f t="shared" ref="BK354:BS385" si="58">$E354-BB354</f>
        <v>-223.0733252677669</v>
      </c>
      <c r="BO354" s="42">
        <f t="shared" si="58"/>
        <v>-236.45279875706296</v>
      </c>
      <c r="BP354" s="42">
        <f t="shared" si="58"/>
        <v>-208.1681524827336</v>
      </c>
      <c r="BQ354" s="42">
        <f t="shared" si="58"/>
        <v>-228.39101683410354</v>
      </c>
      <c r="BR354" s="42">
        <f t="shared" si="58"/>
        <v>-230.27061943947729</v>
      </c>
      <c r="BS354" s="42">
        <f t="shared" si="54"/>
        <v>-31.259181387610852</v>
      </c>
      <c r="BU354" s="42">
        <f t="shared" si="56"/>
        <v>-127.42861025440152</v>
      </c>
      <c r="CC354" s="119"/>
      <c r="CD354" s="118">
        <f t="shared" si="57"/>
        <v>1.8796026053737478</v>
      </c>
    </row>
    <row r="355" spans="1:82" s="1" customFormat="1">
      <c r="A355" s="65" t="s">
        <v>521</v>
      </c>
      <c r="B355" s="65" t="s">
        <v>524</v>
      </c>
      <c r="C355" s="65" t="s">
        <v>210</v>
      </c>
      <c r="D355" s="65">
        <v>96</v>
      </c>
      <c r="E355" s="38">
        <v>1000</v>
      </c>
      <c r="F355" s="38"/>
      <c r="G355" s="38">
        <f t="shared" si="46"/>
        <v>1273</v>
      </c>
      <c r="H355" s="75">
        <f t="shared" si="47"/>
        <v>7.855459544383347E-4</v>
      </c>
      <c r="I355" s="75">
        <f t="shared" si="48"/>
        <v>0</v>
      </c>
      <c r="J355" s="38">
        <v>0.2</v>
      </c>
      <c r="K355" s="38"/>
      <c r="L355" s="80">
        <v>0.52419445723753055</v>
      </c>
      <c r="M355" s="77"/>
      <c r="N355" s="80">
        <v>0.34200000000000003</v>
      </c>
      <c r="O355" s="13"/>
      <c r="P355" s="13">
        <v>-7.1</v>
      </c>
      <c r="Q355" s="13">
        <v>4</v>
      </c>
      <c r="R355" s="39">
        <v>2.34</v>
      </c>
      <c r="S355" s="81">
        <v>1186.3543520000007</v>
      </c>
      <c r="T355" s="81"/>
      <c r="U355" s="13">
        <f t="shared" si="49"/>
        <v>3.0742144277574237</v>
      </c>
      <c r="V355" s="40">
        <v>4.2999999999999997E-2</v>
      </c>
      <c r="X355" s="13">
        <v>59.61</v>
      </c>
      <c r="Y355" s="13"/>
      <c r="Z355" s="13">
        <v>14.94</v>
      </c>
      <c r="AA355" s="13"/>
      <c r="AB355" s="13"/>
      <c r="AC355" s="13"/>
      <c r="AD355" s="13"/>
      <c r="AE355" s="13"/>
      <c r="AF355" s="13">
        <v>2.71</v>
      </c>
      <c r="AG355" s="13">
        <v>5.2</v>
      </c>
      <c r="AH355" s="13">
        <v>3.12</v>
      </c>
      <c r="AI355" s="93">
        <v>11.79</v>
      </c>
      <c r="AJ355" s="13">
        <f t="shared" si="51"/>
        <v>97.37</v>
      </c>
      <c r="AL355" s="39">
        <v>1.4811306461409284</v>
      </c>
      <c r="AM355" s="40">
        <v>0.26707210721095287</v>
      </c>
      <c r="AN355" s="39">
        <v>1.0391557494886035</v>
      </c>
      <c r="AO355" s="14">
        <v>1.0391557494886039</v>
      </c>
      <c r="AP355" s="14"/>
      <c r="AQ355" s="13">
        <v>14.471898213103621</v>
      </c>
      <c r="AR355" s="40">
        <v>-1.0967962161213707E-2</v>
      </c>
      <c r="AS355" s="80">
        <v>0.52419445723753055</v>
      </c>
      <c r="AT355" s="80">
        <v>0.34200000000000003</v>
      </c>
      <c r="AW355" s="42">
        <f>(12900/((LN(497700/S355))+(0.85*(AN355-1))+3.8))-273</f>
        <v>1033.6738326236186</v>
      </c>
      <c r="AX355" s="42">
        <f>(12900/((LN(497700/S355))+(0.85*(AO355-1))+3.8))-273</f>
        <v>1033.6738326236186</v>
      </c>
      <c r="AY355" s="42">
        <f>(10108/((LN(497700/S355))+(1.16*(AN355-1))+1.48))-273</f>
        <v>1063.2358045555154</v>
      </c>
      <c r="AZ355" s="42">
        <f>(10108/((LN(497700/S355))+(1.16*(AO355-1))+1.48))-273</f>
        <v>1063.2358045555154</v>
      </c>
      <c r="BA355" s="42">
        <f>((LN(S355))-4.29+(1.35*(LN(AQ355))))/0.0056</f>
        <v>1142.1646569405912</v>
      </c>
      <c r="BB355" s="42">
        <f>(4338.8/((4.322*AR355)+6.456-LOG(S355)))-273</f>
        <v>1028.2306173181985</v>
      </c>
      <c r="BC355" s="42">
        <f>((LN(S355))-3.313+(1.35*(LN(AQ355))))/0.0065</f>
        <v>1134.3264736718941</v>
      </c>
      <c r="BD355" s="42">
        <f>(12288/(18.99-(1.069*(LN(AQ355)))-(LN(S355))))-273</f>
        <v>1084.0749936957745</v>
      </c>
      <c r="BE355" s="42">
        <f>(11113/(14.297+(0.964*AN355)-(LN(S355))))-273</f>
        <v>1078.9290665929818</v>
      </c>
      <c r="BF355" s="42">
        <f>(11113/(14.297+(0.964*AO355)-(LN(S355))))-273</f>
        <v>1078.9290665929818</v>
      </c>
      <c r="BG355" s="42">
        <f>(5790/(0.96-(1.28*J355)+(12.39*AS355)+(0.83*AT355)+(2.06*J355*AS355)-LOG(S355)))-273</f>
        <v>979.05891958446978</v>
      </c>
      <c r="BI355" s="42">
        <f t="shared" ref="BI355:BQ384" si="59">$E355-AW355</f>
        <v>-33.673832623618637</v>
      </c>
      <c r="BJ355" s="42">
        <f t="shared" si="59"/>
        <v>-33.673832623618637</v>
      </c>
      <c r="BK355" s="42">
        <f t="shared" si="58"/>
        <v>-63.235804555515415</v>
      </c>
      <c r="BL355" s="42">
        <f t="shared" si="58"/>
        <v>-63.235804555515415</v>
      </c>
      <c r="BM355" s="42">
        <f t="shared" si="58"/>
        <v>-142.16465694059116</v>
      </c>
      <c r="BN355" s="42">
        <f t="shared" si="58"/>
        <v>-28.230617318198483</v>
      </c>
      <c r="BO355" s="42">
        <f t="shared" si="58"/>
        <v>-134.32647367189406</v>
      </c>
      <c r="BP355" s="42">
        <f t="shared" si="58"/>
        <v>-84.074993695774538</v>
      </c>
      <c r="BQ355" s="42">
        <f t="shared" si="58"/>
        <v>-78.929066592981826</v>
      </c>
      <c r="BR355" s="42">
        <f t="shared" si="58"/>
        <v>-78.929066592981826</v>
      </c>
      <c r="BS355" s="42">
        <f t="shared" si="54"/>
        <v>20.941080415530223</v>
      </c>
      <c r="BU355" s="42">
        <f t="shared" si="56"/>
        <v>-54.61491303914886</v>
      </c>
      <c r="CC355" s="119"/>
      <c r="CD355" s="118">
        <f t="shared" si="57"/>
        <v>0</v>
      </c>
    </row>
    <row r="356" spans="1:82" s="1" customFormat="1">
      <c r="A356" s="65" t="s">
        <v>521</v>
      </c>
      <c r="B356" s="65" t="s">
        <v>525</v>
      </c>
      <c r="C356" s="65" t="s">
        <v>210</v>
      </c>
      <c r="D356" s="65">
        <v>96</v>
      </c>
      <c r="E356" s="38">
        <v>1000</v>
      </c>
      <c r="F356" s="38"/>
      <c r="G356" s="38">
        <f t="shared" si="46"/>
        <v>1273</v>
      </c>
      <c r="H356" s="75">
        <f t="shared" si="47"/>
        <v>7.855459544383347E-4</v>
      </c>
      <c r="I356" s="75">
        <f t="shared" si="48"/>
        <v>0</v>
      </c>
      <c r="J356" s="38">
        <v>0.2</v>
      </c>
      <c r="K356" s="38"/>
      <c r="L356" s="80">
        <v>0.52165080109862916</v>
      </c>
      <c r="M356" s="77"/>
      <c r="N356" s="80">
        <v>0.21</v>
      </c>
      <c r="O356" s="13"/>
      <c r="P356" s="13">
        <v>-7.1</v>
      </c>
      <c r="Q356" s="13">
        <v>4</v>
      </c>
      <c r="R356" s="39">
        <v>2.14</v>
      </c>
      <c r="S356" s="81">
        <v>1408.7957930000016</v>
      </c>
      <c r="T356" s="81"/>
      <c r="U356" s="13">
        <f t="shared" si="49"/>
        <v>3.148848046054328</v>
      </c>
      <c r="V356" s="40">
        <v>4.2999999999999997E-2</v>
      </c>
      <c r="X356" s="13">
        <v>60.16</v>
      </c>
      <c r="Y356" s="13"/>
      <c r="Z356" s="13">
        <v>14.32</v>
      </c>
      <c r="AA356" s="13"/>
      <c r="AB356" s="13"/>
      <c r="AC356" s="13"/>
      <c r="AD356" s="13"/>
      <c r="AE356" s="13"/>
      <c r="AF356" s="13">
        <v>2.41</v>
      </c>
      <c r="AG356" s="13">
        <v>4.92</v>
      </c>
      <c r="AH356" s="13">
        <v>2.95</v>
      </c>
      <c r="AI356" s="39">
        <v>6</v>
      </c>
      <c r="AJ356" s="13">
        <f t="shared" si="51"/>
        <v>90.759999999999991</v>
      </c>
      <c r="AL356" s="39">
        <v>1.5413964388222088</v>
      </c>
      <c r="AM356" s="40">
        <v>0.27553353535270148</v>
      </c>
      <c r="AN356" s="39">
        <v>0.98107011182352333</v>
      </c>
      <c r="AO356" s="14">
        <v>0.9757723670451377</v>
      </c>
      <c r="AP356" s="14"/>
      <c r="AQ356" s="13">
        <v>15.613071548448156</v>
      </c>
      <c r="AR356" s="40">
        <v>-2.5521319762025013E-2</v>
      </c>
      <c r="AS356" s="80">
        <v>0.52165080109862916</v>
      </c>
      <c r="AT356" s="80">
        <v>0.21</v>
      </c>
      <c r="AW356" s="42">
        <f>(12900/((LN(497700/S356))+(0.85*(AN356-1))+3.8))-273</f>
        <v>1063.6252598230292</v>
      </c>
      <c r="AX356" s="42">
        <f>(12900/((LN(497700/S356))+(0.85*(AO356-1))+3.8))-273</f>
        <v>1064.2491990035651</v>
      </c>
      <c r="AY356" s="42">
        <f>(10108/((LN(497700/S356))+(1.16*(AN356-1))+1.48))-273</f>
        <v>1106.874563206276</v>
      </c>
      <c r="AZ356" s="42">
        <f>(10108/((LN(497700/S356))+(1.16*(AO356-1))+1.48))-273</f>
        <v>1108.0331471338482</v>
      </c>
      <c r="BA356" s="42">
        <f>((LN(S356))-4.29+(1.35*(LN(AQ356))))/0.0056</f>
        <v>1191.1494684332674</v>
      </c>
      <c r="BB356" s="42">
        <f>(4338.8/((4.322*AR356)+6.456-LOG(S356)))-273</f>
        <v>1084.2115098209179</v>
      </c>
      <c r="BC356" s="42">
        <f>((LN(S356))-3.313+(1.35*(LN(AQ356))))/0.0065</f>
        <v>1176.5287728040457</v>
      </c>
      <c r="BD356" s="42">
        <f>(12288/(18.99-(1.069*(LN(AQ356)))-(LN(S356))))-273</f>
        <v>1123.081015540263</v>
      </c>
      <c r="BE356" s="42">
        <f>(11113/(14.297+(0.964*AN356)-(LN(S356))))-273</f>
        <v>1117.4701030873393</v>
      </c>
      <c r="BF356" s="42">
        <f>(11113/(14.297+(0.964*AO356)-(LN(S356))))-273</f>
        <v>1118.3591765833587</v>
      </c>
      <c r="BG356" s="42">
        <f>(5790/(0.96-(1.28*J356)+(12.39*AS356)+(0.83*AT356)+(2.06*J356*AS356)-LOG(S356)))-273</f>
        <v>1040.632473397653</v>
      </c>
      <c r="BI356" s="42">
        <f t="shared" si="59"/>
        <v>-63.625259823029182</v>
      </c>
      <c r="BJ356" s="42">
        <f t="shared" si="59"/>
        <v>-64.249199003565082</v>
      </c>
      <c r="BK356" s="42">
        <f t="shared" si="59"/>
        <v>-106.87456320627598</v>
      </c>
      <c r="BL356" s="42">
        <f t="shared" si="59"/>
        <v>-108.03314713384816</v>
      </c>
      <c r="BM356" s="42">
        <f t="shared" si="59"/>
        <v>-191.14946843326743</v>
      </c>
      <c r="BN356" s="42">
        <f t="shared" si="59"/>
        <v>-84.211509820917854</v>
      </c>
      <c r="BO356" s="42">
        <f t="shared" si="59"/>
        <v>-176.52877280404573</v>
      </c>
      <c r="BP356" s="42">
        <f t="shared" si="59"/>
        <v>-123.08101554026302</v>
      </c>
      <c r="BQ356" s="42">
        <f t="shared" si="59"/>
        <v>-117.47010308733934</v>
      </c>
      <c r="BR356" s="42">
        <f t="shared" si="58"/>
        <v>-118.3591765833587</v>
      </c>
      <c r="BS356" s="42">
        <f t="shared" si="54"/>
        <v>-40.63247339765303</v>
      </c>
      <c r="BU356" s="42">
        <f t="shared" si="56"/>
        <v>-23.616725605912052</v>
      </c>
      <c r="CC356" s="119"/>
      <c r="CD356" s="118">
        <f t="shared" si="57"/>
        <v>0.88907349601936403</v>
      </c>
    </row>
    <row r="357" spans="1:82" s="1" customFormat="1">
      <c r="A357" s="65" t="s">
        <v>521</v>
      </c>
      <c r="B357" s="65" t="s">
        <v>526</v>
      </c>
      <c r="C357" s="65" t="s">
        <v>210</v>
      </c>
      <c r="D357" s="65">
        <v>120</v>
      </c>
      <c r="E357" s="65">
        <v>900</v>
      </c>
      <c r="F357" s="65"/>
      <c r="G357" s="65">
        <f t="shared" ref="G357:G420" si="60">E357+273</f>
        <v>1173</v>
      </c>
      <c r="H357" s="92">
        <f t="shared" ref="H357:H420" si="61">1/G357</f>
        <v>8.5251491901108269E-4</v>
      </c>
      <c r="I357" s="92">
        <f t="shared" ref="I357:I420" si="62">((F357/E357)^2)</f>
        <v>0</v>
      </c>
      <c r="J357" s="65">
        <v>0.2</v>
      </c>
      <c r="K357" s="65"/>
      <c r="L357" s="80">
        <v>0.52267502036002611</v>
      </c>
      <c r="M357" s="39"/>
      <c r="N357" s="80">
        <v>0.20799999999999999</v>
      </c>
      <c r="O357" s="39"/>
      <c r="P357" s="39">
        <v>-8.77</v>
      </c>
      <c r="Q357" s="39">
        <v>4</v>
      </c>
      <c r="R357" s="39">
        <v>3.36</v>
      </c>
      <c r="S357" s="81">
        <v>297</v>
      </c>
      <c r="T357" s="81"/>
      <c r="U357" s="39">
        <f t="shared" ref="U357:U420" si="63">LOG(S357)</f>
        <v>2.4727564493172123</v>
      </c>
      <c r="V357" s="80">
        <v>4.2999999999999997E-2</v>
      </c>
      <c r="X357" s="39">
        <v>61.09</v>
      </c>
      <c r="Y357" s="39"/>
      <c r="Z357" s="39">
        <v>15.28</v>
      </c>
      <c r="AA357" s="39"/>
      <c r="AB357" s="39"/>
      <c r="AC357" s="39"/>
      <c r="AD357" s="39"/>
      <c r="AE357" s="39"/>
      <c r="AF357" s="39">
        <v>2.67</v>
      </c>
      <c r="AG357" s="39">
        <v>5.27</v>
      </c>
      <c r="AH357" s="39">
        <v>3.55</v>
      </c>
      <c r="AI357" s="93">
        <v>6.12</v>
      </c>
      <c r="AJ357" s="39">
        <f>SUM(X357:AI357)</f>
        <v>93.98</v>
      </c>
      <c r="AL357" s="39">
        <v>1.51</v>
      </c>
      <c r="AM357" s="80">
        <v>0.29099999999999998</v>
      </c>
      <c r="AN357" s="39">
        <v>1.02</v>
      </c>
      <c r="AO357" s="14">
        <v>1.0168054939462989</v>
      </c>
      <c r="AP357" s="14"/>
      <c r="AQ357" s="39">
        <v>14.81</v>
      </c>
      <c r="AR357" s="80">
        <v>-5.0000000000000001E-3</v>
      </c>
      <c r="AS357" s="80">
        <v>0.52267502036002611</v>
      </c>
      <c r="AT357" s="80">
        <v>0.20799999999999999</v>
      </c>
      <c r="AW357" s="42">
        <f>(12900/((LN(497700/S357))+(0.85*(AN357-1))+3.8))-273</f>
        <v>874.58262876169988</v>
      </c>
      <c r="AX357" s="42">
        <f>(12900/((LN(497700/S357))+(0.85*(AO357-1))+3.8))-273</f>
        <v>874.85990061225493</v>
      </c>
      <c r="AY357" s="42">
        <f>(10108/((LN(497700/S357))+(1.16*(AN357-1))+1.48))-273</f>
        <v>859.267300587519</v>
      </c>
      <c r="AZ357" s="42">
        <f>(10108/((LN(497700/S357))+(1.16*(AO357-1))+1.48))-273</f>
        <v>859.73749202060071</v>
      </c>
      <c r="BA357" s="42">
        <f>((LN(S357))-4.29+(1.35*(LN(AQ357))))/0.0056</f>
        <v>900.42690838934016</v>
      </c>
      <c r="BB357" s="42">
        <f>(4338.8/((4.322*AR357)+6.456-LOG(S357)))-273</f>
        <v>822.20477966777298</v>
      </c>
      <c r="BC357" s="42">
        <f>((LN(S357))-3.313+(1.35*(LN(AQ357))))/0.0065</f>
        <v>926.06010568927775</v>
      </c>
      <c r="BD357" s="42">
        <f>(12288/(18.99-(1.069*(LN(AQ357)))-(LN(S357))))-273</f>
        <v>906.83798016577225</v>
      </c>
      <c r="BE357" s="42">
        <f>(11113/(14.297+(0.964*AN357)-(LN(S357))))-273</f>
        <v>886.22855243660706</v>
      </c>
      <c r="BF357" s="42">
        <f>(11113/(14.297+(0.964*AO357)-(LN(S357))))-273</f>
        <v>886.60105314727298</v>
      </c>
      <c r="BG357" s="42">
        <f>(5790/(0.96-(1.28*J357)+(12.39*AS357)+(0.83*AT357)+(2.06*J357*AS357)-LOG(S357)))-273</f>
        <v>863.37051423951812</v>
      </c>
      <c r="BI357" s="42">
        <f t="shared" si="59"/>
        <v>25.41737123830012</v>
      </c>
      <c r="BJ357" s="42">
        <f t="shared" si="59"/>
        <v>25.140099387745067</v>
      </c>
      <c r="BK357" s="42">
        <f t="shared" si="59"/>
        <v>40.732699412480997</v>
      </c>
      <c r="BL357" s="42">
        <f t="shared" si="59"/>
        <v>40.262507979399288</v>
      </c>
      <c r="BM357" s="42">
        <f t="shared" si="59"/>
        <v>-0.42690838934015574</v>
      </c>
      <c r="BN357" s="42">
        <f t="shared" si="59"/>
        <v>77.795220332227018</v>
      </c>
      <c r="BO357" s="42">
        <f t="shared" si="59"/>
        <v>-26.060105689277748</v>
      </c>
      <c r="BP357" s="42">
        <f t="shared" si="59"/>
        <v>-6.837980165772251</v>
      </c>
      <c r="BQ357" s="42">
        <f t="shared" si="59"/>
        <v>13.77144756339294</v>
      </c>
      <c r="BR357" s="42">
        <f t="shared" si="58"/>
        <v>13.398946852727022</v>
      </c>
      <c r="BS357" s="42">
        <f t="shared" si="54"/>
        <v>36.629485760481884</v>
      </c>
      <c r="BU357" s="42">
        <f t="shared" si="56"/>
        <v>-11.489386372736817</v>
      </c>
      <c r="CC357" s="119"/>
      <c r="CD357" s="118">
        <f t="shared" si="57"/>
        <v>0.37250071066591772</v>
      </c>
    </row>
    <row r="358" spans="1:82" s="1" customFormat="1">
      <c r="A358" s="65" t="s">
        <v>521</v>
      </c>
      <c r="B358" s="65" t="s">
        <v>527</v>
      </c>
      <c r="C358" s="65" t="s">
        <v>210</v>
      </c>
      <c r="D358" s="65">
        <v>120</v>
      </c>
      <c r="E358" s="65">
        <v>1000</v>
      </c>
      <c r="F358" s="65"/>
      <c r="G358" s="65">
        <f t="shared" si="60"/>
        <v>1273</v>
      </c>
      <c r="H358" s="92">
        <f t="shared" si="61"/>
        <v>7.855459544383347E-4</v>
      </c>
      <c r="I358" s="92">
        <f t="shared" si="62"/>
        <v>0</v>
      </c>
      <c r="J358" s="65">
        <v>0.2</v>
      </c>
      <c r="K358" s="65"/>
      <c r="L358" s="80">
        <v>0.52282552788335057</v>
      </c>
      <c r="M358" s="39"/>
      <c r="N358" s="80">
        <v>0.309</v>
      </c>
      <c r="O358" s="39"/>
      <c r="P358" s="39">
        <v>-7.1</v>
      </c>
      <c r="Q358" s="39">
        <v>4</v>
      </c>
      <c r="R358" s="39">
        <v>2.3199999999999998</v>
      </c>
      <c r="S358" s="81">
        <v>1482.942940000001</v>
      </c>
      <c r="T358" s="81"/>
      <c r="U358" s="39">
        <f t="shared" si="63"/>
        <v>3.1711244407654799</v>
      </c>
      <c r="V358" s="80">
        <v>4.2999999999999997E-2</v>
      </c>
      <c r="X358" s="39">
        <v>58.5</v>
      </c>
      <c r="Y358" s="39"/>
      <c r="Z358" s="39">
        <v>14.68</v>
      </c>
      <c r="AA358" s="39"/>
      <c r="AB358" s="39"/>
      <c r="AC358" s="39"/>
      <c r="AD358" s="39"/>
      <c r="AE358" s="39"/>
      <c r="AF358" s="39">
        <v>2.52</v>
      </c>
      <c r="AG358" s="39">
        <v>4.84</v>
      </c>
      <c r="AH358" s="39">
        <v>3.02</v>
      </c>
      <c r="AI358" s="93">
        <v>9.91</v>
      </c>
      <c r="AJ358" s="39">
        <f t="shared" ref="AJ358:AJ421" si="64">SUM(X358:AI358)</f>
        <v>93.47</v>
      </c>
      <c r="AL358" s="39">
        <v>1.5642577376333271</v>
      </c>
      <c r="AM358" s="80">
        <v>0.29506954957031495</v>
      </c>
      <c r="AN358" s="39">
        <v>0.98317116617212374</v>
      </c>
      <c r="AO358" s="14">
        <v>0.97715479818322648</v>
      </c>
      <c r="AP358" s="14"/>
      <c r="AQ358" s="39">
        <v>15.270990426199566</v>
      </c>
      <c r="AR358" s="80">
        <v>-2.5002799042336682E-2</v>
      </c>
      <c r="AS358" s="80">
        <v>0.52282552788335057</v>
      </c>
      <c r="AT358" s="80">
        <v>0.309</v>
      </c>
      <c r="AW358" s="42">
        <f>(12900/((LN(497700/S358))+(0.85*(AN358-1))+3.8))-273</f>
        <v>1070.5170690216744</v>
      </c>
      <c r="AX358" s="42">
        <f>(12900/((LN(497700/S358))+(0.85*(AO358-1))+3.8))-273</f>
        <v>1071.2330168134756</v>
      </c>
      <c r="AY358" s="42">
        <f>(10108/((LN(497700/S358))+(1.16*(AN358-1))+1.48))-273</f>
        <v>1116.1394208922336</v>
      </c>
      <c r="AZ358" s="42">
        <f>(10108/((LN(497700/S358))+(1.16*(AO358-1))+1.48))-273</f>
        <v>1117.4730515175188</v>
      </c>
      <c r="BA358" s="42">
        <f>((LN(S358))-4.29+(1.35*(LN(AQ358))))/0.0056</f>
        <v>1194.9684081598259</v>
      </c>
      <c r="BB358" s="42">
        <f>(4338.8/((4.322*AR358)+6.456-LOG(S358)))-273</f>
        <v>1092.7710949064503</v>
      </c>
      <c r="BC358" s="42">
        <f>((LN(S358))-3.313+(1.35*(LN(AQ358))))/0.0065</f>
        <v>1179.8189362607732</v>
      </c>
      <c r="BD358" s="42">
        <f>(12288/(18.99-(1.069*(LN(AQ358)))-(LN(S358))))-273</f>
        <v>1127.4743048613984</v>
      </c>
      <c r="BE358" s="42">
        <f>(11113/(14.297+(0.964*AN358)-(LN(S358))))-273</f>
        <v>1126.0947500180023</v>
      </c>
      <c r="BF358" s="42">
        <f>(11113/(14.297+(0.964*AO358)-(LN(S358))))-273</f>
        <v>1127.11708116455</v>
      </c>
      <c r="BG358" s="42">
        <f>(5790/(0.96-(1.28*J358)+(12.39*AS358)+(0.83*AT358)+(2.06*J358*AS358)-LOG(S358)))-273</f>
        <v>1018.6732014110091</v>
      </c>
      <c r="BI358" s="42">
        <f t="shared" si="59"/>
        <v>-70.517069021674388</v>
      </c>
      <c r="BJ358" s="42">
        <f t="shared" si="59"/>
        <v>-71.233016813475615</v>
      </c>
      <c r="BK358" s="42">
        <f t="shared" si="59"/>
        <v>-116.1394208922336</v>
      </c>
      <c r="BL358" s="42">
        <f t="shared" si="59"/>
        <v>-117.4730515175188</v>
      </c>
      <c r="BM358" s="42">
        <f t="shared" si="59"/>
        <v>-194.96840815982591</v>
      </c>
      <c r="BN358" s="42">
        <f t="shared" si="59"/>
        <v>-92.771094906450344</v>
      </c>
      <c r="BO358" s="42">
        <f t="shared" si="59"/>
        <v>-179.81893626077317</v>
      </c>
      <c r="BP358" s="42">
        <f t="shared" si="59"/>
        <v>-127.47430486139842</v>
      </c>
      <c r="BQ358" s="42">
        <f t="shared" si="59"/>
        <v>-126.09475001800229</v>
      </c>
      <c r="BR358" s="42">
        <f t="shared" si="58"/>
        <v>-127.11708116454997</v>
      </c>
      <c r="BS358" s="42">
        <f t="shared" si="54"/>
        <v>-18.673201411009131</v>
      </c>
      <c r="BU358" s="42">
        <f t="shared" si="56"/>
        <v>-52.559815402466484</v>
      </c>
      <c r="CC358" s="119"/>
      <c r="CD358" s="118">
        <f t="shared" si="57"/>
        <v>1.0223311465476854</v>
      </c>
    </row>
    <row r="359" spans="1:82" s="1" customFormat="1">
      <c r="A359" s="65" t="s">
        <v>521</v>
      </c>
      <c r="B359" s="65" t="s">
        <v>528</v>
      </c>
      <c r="C359" s="65" t="s">
        <v>210</v>
      </c>
      <c r="D359" s="65">
        <v>120</v>
      </c>
      <c r="E359" s="65">
        <v>1100</v>
      </c>
      <c r="F359" s="65"/>
      <c r="G359" s="65">
        <f t="shared" si="60"/>
        <v>1373</v>
      </c>
      <c r="H359" s="92">
        <f t="shared" si="61"/>
        <v>7.2833211944646763E-4</v>
      </c>
      <c r="I359" s="92">
        <f t="shared" si="62"/>
        <v>0</v>
      </c>
      <c r="J359" s="65">
        <v>0.2</v>
      </c>
      <c r="K359" s="65"/>
      <c r="L359" s="80">
        <v>0.52251036699735454</v>
      </c>
      <c r="M359" s="39"/>
      <c r="N359" s="80">
        <v>0.252</v>
      </c>
      <c r="O359" s="39"/>
      <c r="P359" s="39">
        <v>-5.67</v>
      </c>
      <c r="Q359" s="39">
        <v>4</v>
      </c>
      <c r="R359" s="39">
        <v>2.1800000000000002</v>
      </c>
      <c r="S359" s="81">
        <v>4300.5345260000004</v>
      </c>
      <c r="T359" s="81"/>
      <c r="U359" s="39">
        <f t="shared" si="63"/>
        <v>3.6335224386644356</v>
      </c>
      <c r="V359" s="80">
        <v>4.2999999999999997E-2</v>
      </c>
      <c r="X359" s="39">
        <v>57.45</v>
      </c>
      <c r="Y359" s="39"/>
      <c r="Z359" s="39">
        <v>14.28</v>
      </c>
      <c r="AA359" s="39"/>
      <c r="AB359" s="39"/>
      <c r="AC359" s="39"/>
      <c r="AD359" s="39"/>
      <c r="AE359" s="39"/>
      <c r="AF359" s="39">
        <v>2.4</v>
      </c>
      <c r="AG359" s="39">
        <v>5.04</v>
      </c>
      <c r="AH359" s="39">
        <v>3.32</v>
      </c>
      <c r="AI359" s="93">
        <v>7.34</v>
      </c>
      <c r="AJ359" s="39">
        <f t="shared" si="64"/>
        <v>89.830000000000013</v>
      </c>
      <c r="AL359" s="39">
        <v>1.5185482004454789</v>
      </c>
      <c r="AM359" s="80">
        <v>0.28105978117091718</v>
      </c>
      <c r="AN359" s="39">
        <v>1.0204030731224096</v>
      </c>
      <c r="AO359" s="14">
        <v>1.010694249647863</v>
      </c>
      <c r="AP359" s="14"/>
      <c r="AQ359" s="39">
        <v>14.922923099787228</v>
      </c>
      <c r="AR359" s="80">
        <v>-1.4141004225544179E-2</v>
      </c>
      <c r="AS359" s="80">
        <v>0.52251036699735454</v>
      </c>
      <c r="AT359" s="80">
        <v>0.252</v>
      </c>
      <c r="AW359" s="42">
        <f>(12900/((LN(497700/S359))+(0.85*(AN359-1))+3.8))-273</f>
        <v>1232.4966778392018</v>
      </c>
      <c r="AX359" s="42">
        <f>(12900/((LN(497700/S359))+(0.85*(AO359-1))+3.8))-273</f>
        <v>1233.9480336561551</v>
      </c>
      <c r="AY359" s="42">
        <f>(10108/((LN(497700/S359))+(1.16*(AN359-1))+1.48))-273</f>
        <v>1343.0063988957554</v>
      </c>
      <c r="AZ359" s="42">
        <f>(10108/((LN(497700/S359))+(1.16*(AO359-1))+1.48))-273</f>
        <v>1345.92132924415</v>
      </c>
      <c r="BA359" s="42">
        <f>((LN(S359))-4.29+(1.35*(LN(AQ359))))/0.0056</f>
        <v>1379.5370658859658</v>
      </c>
      <c r="BB359" s="42">
        <f>(4338.8/((4.322*AR359)+6.456-LOG(S359)))-273</f>
        <v>1298.2546637666815</v>
      </c>
      <c r="BC359" s="42">
        <f>((LN(S359))-3.313+(1.35*(LN(AQ359))))/0.0065</f>
        <v>1338.8319336863706</v>
      </c>
      <c r="BD359" s="42">
        <f>(12288/(18.99-(1.069*(LN(AQ359)))-(LN(S359))))-273</f>
        <v>1315.8065870426421</v>
      </c>
      <c r="BE359" s="42">
        <f>(11113/(14.297+(0.964*AN359)-(LN(S359))))-273</f>
        <v>1334.27804420758</v>
      </c>
      <c r="BF359" s="42">
        <f>(11113/(14.297+(0.964*AO359)-(LN(S359))))-273</f>
        <v>1336.456669923374</v>
      </c>
      <c r="BG359" s="42">
        <f>(5790/(0.96-(1.28*J359)+(12.39*AS359)+(0.83*AT359)+(2.06*J359*AS359)-LOG(S359)))-273</f>
        <v>1185.8736416403517</v>
      </c>
      <c r="BI359" s="42">
        <f t="shared" si="59"/>
        <v>-132.49667783920177</v>
      </c>
      <c r="BJ359" s="42">
        <f t="shared" si="59"/>
        <v>-133.94803365615508</v>
      </c>
      <c r="BK359" s="42">
        <f t="shared" si="59"/>
        <v>-243.00639889575541</v>
      </c>
      <c r="BL359" s="42">
        <f t="shared" si="59"/>
        <v>-245.92132924415</v>
      </c>
      <c r="BM359" s="42">
        <f t="shared" si="59"/>
        <v>-279.53706588596583</v>
      </c>
      <c r="BN359" s="42">
        <f t="shared" si="59"/>
        <v>-198.25466376668146</v>
      </c>
      <c r="BO359" s="42">
        <f t="shared" si="59"/>
        <v>-238.83193368637058</v>
      </c>
      <c r="BP359" s="42">
        <f t="shared" si="59"/>
        <v>-215.80658704264215</v>
      </c>
      <c r="BQ359" s="42">
        <f t="shared" si="59"/>
        <v>-234.27804420758002</v>
      </c>
      <c r="BR359" s="42">
        <f t="shared" si="58"/>
        <v>-236.45666992337397</v>
      </c>
      <c r="BS359" s="42">
        <f t="shared" si="54"/>
        <v>-85.873641640351707</v>
      </c>
      <c r="BU359" s="42">
        <f t="shared" si="56"/>
        <v>-48.074392015803369</v>
      </c>
      <c r="CC359" s="119"/>
      <c r="CD359" s="118">
        <f t="shared" si="57"/>
        <v>2.1786257157939417</v>
      </c>
    </row>
    <row r="360" spans="1:82" s="1" customFormat="1">
      <c r="A360" s="65" t="s">
        <v>521</v>
      </c>
      <c r="B360" s="65" t="s">
        <v>529</v>
      </c>
      <c r="C360" s="65" t="s">
        <v>210</v>
      </c>
      <c r="D360" s="65">
        <v>120</v>
      </c>
      <c r="E360" s="65">
        <v>1150</v>
      </c>
      <c r="F360" s="65"/>
      <c r="G360" s="65">
        <f t="shared" si="60"/>
        <v>1423</v>
      </c>
      <c r="H360" s="92">
        <f t="shared" si="61"/>
        <v>7.0274068868587491E-4</v>
      </c>
      <c r="I360" s="92">
        <f t="shared" si="62"/>
        <v>0</v>
      </c>
      <c r="J360" s="65">
        <v>0.2</v>
      </c>
      <c r="K360" s="65"/>
      <c r="L360" s="80">
        <v>0.5231672832777835</v>
      </c>
      <c r="M360" s="39"/>
      <c r="N360" s="80">
        <v>0.27800000000000002</v>
      </c>
      <c r="O360" s="39"/>
      <c r="P360" s="39">
        <v>-0.02</v>
      </c>
      <c r="Q360" s="39">
        <v>4</v>
      </c>
      <c r="R360" s="39">
        <v>2.54</v>
      </c>
      <c r="S360" s="81">
        <v>6599.0960830000067</v>
      </c>
      <c r="T360" s="81"/>
      <c r="U360" s="39">
        <f t="shared" si="63"/>
        <v>3.8194844517464115</v>
      </c>
      <c r="V360" s="80">
        <v>4.2999999999999997E-2</v>
      </c>
      <c r="X360" s="39">
        <v>55.9</v>
      </c>
      <c r="Y360" s="39"/>
      <c r="Z360" s="39">
        <v>13.79</v>
      </c>
      <c r="AA360" s="39"/>
      <c r="AB360" s="39"/>
      <c r="AC360" s="39"/>
      <c r="AD360" s="39"/>
      <c r="AE360" s="39"/>
      <c r="AF360" s="39">
        <v>2.2200000000000002</v>
      </c>
      <c r="AG360" s="39">
        <v>5.09</v>
      </c>
      <c r="AH360" s="39">
        <v>3.04</v>
      </c>
      <c r="AI360" s="93">
        <v>8.15</v>
      </c>
      <c r="AJ360" s="39">
        <f t="shared" si="64"/>
        <v>88.190000000000012</v>
      </c>
      <c r="AL360" s="39">
        <v>1.5051753814010538</v>
      </c>
      <c r="AM360" s="80">
        <v>0.27338718756850761</v>
      </c>
      <c r="AN360" s="39">
        <v>1.0288370182533466</v>
      </c>
      <c r="AO360" s="14">
        <v>1.0164550004981034</v>
      </c>
      <c r="AP360" s="14"/>
      <c r="AQ360" s="39">
        <v>14.869546305237174</v>
      </c>
      <c r="AR360" s="80">
        <v>-7.6678987285608291E-3</v>
      </c>
      <c r="AS360" s="80">
        <v>0.5231672832777835</v>
      </c>
      <c r="AT360" s="80">
        <v>0.27800000000000002</v>
      </c>
      <c r="AW360" s="42">
        <f>(12900/((LN(497700/S360))+(0.85*(AN360-1))+3.8))-273</f>
        <v>1310.292941892729</v>
      </c>
      <c r="AX360" s="42">
        <f>(12900/((LN(497700/S360))+(0.85*(AO360-1))+3.8))-273</f>
        <v>1312.340822136628</v>
      </c>
      <c r="AY360" s="42">
        <f>(10108/((LN(497700/S360))+(1.16*(AN360-1))+1.48))-273</f>
        <v>1458.8551756694208</v>
      </c>
      <c r="AZ360" s="42">
        <f>(10108/((LN(497700/S360))+(1.16*(AO360-1))+1.48))-273</f>
        <v>1463.1276297036011</v>
      </c>
      <c r="BA360" s="42">
        <f>((LN(S360))-4.29+(1.35*(LN(AQ360))))/0.0056</f>
        <v>1455.1363478604244</v>
      </c>
      <c r="BB360" s="42">
        <f>(4338.8/((4.322*AR360)+6.456-LOG(S360)))-273</f>
        <v>1393.6059186294965</v>
      </c>
      <c r="BC360" s="42">
        <f>((LN(S360))-3.313+(1.35*(LN(AQ360))))/0.0065</f>
        <v>1403.963622772058</v>
      </c>
      <c r="BD360" s="42">
        <f>(12288/(18.99-(1.069*(LN(AQ360)))-(LN(S360))))-273</f>
        <v>1408.0438146343186</v>
      </c>
      <c r="BE360" s="42">
        <f>(11113/(14.297+(0.964*AN360)-(LN(S360))))-273</f>
        <v>1438.2427135774908</v>
      </c>
      <c r="BF360" s="42">
        <f>(11113/(14.297+(0.964*AO360)-(LN(S360))))-273</f>
        <v>1441.3937929269073</v>
      </c>
      <c r="BG360" s="42">
        <f>(5790/(0.96-(1.28*J360)+(12.39*AS360)+(0.83*AT360)+(2.06*J360*AS360)-LOG(S360)))-273</f>
        <v>1245.5518613848899</v>
      </c>
      <c r="BI360" s="42">
        <f t="shared" si="59"/>
        <v>-160.292941892729</v>
      </c>
      <c r="BJ360" s="42">
        <f t="shared" si="59"/>
        <v>-162.34082213662805</v>
      </c>
      <c r="BK360" s="42">
        <f t="shared" si="59"/>
        <v>-308.85517566942076</v>
      </c>
      <c r="BL360" s="42">
        <f t="shared" si="59"/>
        <v>-313.12762970360109</v>
      </c>
      <c r="BM360" s="42">
        <f t="shared" si="59"/>
        <v>-305.13634786042439</v>
      </c>
      <c r="BN360" s="42">
        <f t="shared" si="59"/>
        <v>-243.6059186294965</v>
      </c>
      <c r="BO360" s="42">
        <f t="shared" si="59"/>
        <v>-253.96362277205799</v>
      </c>
      <c r="BP360" s="42">
        <f t="shared" si="59"/>
        <v>-258.04381463431855</v>
      </c>
      <c r="BQ360" s="42">
        <f t="shared" si="59"/>
        <v>-288.2427135774908</v>
      </c>
      <c r="BR360" s="42">
        <f t="shared" si="58"/>
        <v>-291.39379292690728</v>
      </c>
      <c r="BS360" s="42">
        <f t="shared" si="54"/>
        <v>-95.551861384889889</v>
      </c>
      <c r="BU360" s="42">
        <f t="shared" si="56"/>
        <v>-66.788960751738159</v>
      </c>
      <c r="CC360" s="119"/>
      <c r="CD360" s="118">
        <f t="shared" si="57"/>
        <v>3.1510793494164773</v>
      </c>
    </row>
    <row r="361" spans="1:82" s="1" customFormat="1">
      <c r="A361" s="65" t="s">
        <v>521</v>
      </c>
      <c r="B361" s="65" t="s">
        <v>530</v>
      </c>
      <c r="C361" s="65" t="s">
        <v>210</v>
      </c>
      <c r="D361" s="65">
        <v>120</v>
      </c>
      <c r="E361" s="65">
        <v>1000</v>
      </c>
      <c r="F361" s="65"/>
      <c r="G361" s="65">
        <f t="shared" si="60"/>
        <v>1273</v>
      </c>
      <c r="H361" s="92">
        <f t="shared" si="61"/>
        <v>7.855459544383347E-4</v>
      </c>
      <c r="I361" s="92">
        <f t="shared" si="62"/>
        <v>0</v>
      </c>
      <c r="J361" s="65">
        <v>0.2</v>
      </c>
      <c r="K361" s="65"/>
      <c r="L361" s="80">
        <v>0.53439783396776774</v>
      </c>
      <c r="M361" s="39"/>
      <c r="N361" s="80">
        <v>0.26600000000000001</v>
      </c>
      <c r="O361" s="39"/>
      <c r="P361" s="39">
        <v>-7.1</v>
      </c>
      <c r="Q361" s="39">
        <v>4</v>
      </c>
      <c r="R361" s="39">
        <v>3.2</v>
      </c>
      <c r="S361" s="81">
        <v>5116.1531430000032</v>
      </c>
      <c r="T361" s="81"/>
      <c r="U361" s="39">
        <f t="shared" si="63"/>
        <v>3.7089435358387539</v>
      </c>
      <c r="V361" s="80">
        <v>4.2999999999999997E-2</v>
      </c>
      <c r="X361" s="39">
        <v>53.26</v>
      </c>
      <c r="Y361" s="39"/>
      <c r="Z361" s="39">
        <v>15.84</v>
      </c>
      <c r="AA361" s="39"/>
      <c r="AB361" s="39"/>
      <c r="AC361" s="39"/>
      <c r="AD361" s="39"/>
      <c r="AE361" s="39"/>
      <c r="AF361" s="39">
        <v>6.19</v>
      </c>
      <c r="AG361" s="39">
        <v>3.18</v>
      </c>
      <c r="AH361" s="39">
        <v>3.45</v>
      </c>
      <c r="AI361" s="93">
        <v>7.83</v>
      </c>
      <c r="AJ361" s="39">
        <f t="shared" si="64"/>
        <v>89.75</v>
      </c>
      <c r="AL361" s="39">
        <v>1.1625430379342012</v>
      </c>
      <c r="AM361" s="80">
        <v>0.14882938084550154</v>
      </c>
      <c r="AN361" s="39">
        <v>1.4792966944781891</v>
      </c>
      <c r="AO361" s="14">
        <v>1.4682161795125082</v>
      </c>
      <c r="AP361" s="14"/>
      <c r="AQ361" s="39">
        <v>10.120925194451916</v>
      </c>
      <c r="AR361" s="80">
        <v>2.347462398206035E-2</v>
      </c>
      <c r="AS361" s="80">
        <v>0.53439783396776774</v>
      </c>
      <c r="AT361" s="80">
        <v>0.26600000000000001</v>
      </c>
      <c r="AW361" s="42">
        <f>(12900/((LN(497700/S361))+(0.85*(AN361-1))+3.8))-273</f>
        <v>1195.4125910774694</v>
      </c>
      <c r="AX361" s="42">
        <f>(12900/((LN(497700/S361))+(0.85*(AO361-1))+3.8))-273</f>
        <v>1196.988572952848</v>
      </c>
      <c r="AY361" s="42">
        <f>(10108/((LN(497700/S361))+(1.16*(AN361-1))+1.48))-273</f>
        <v>1255.3706830468279</v>
      </c>
      <c r="AZ361" s="42">
        <f>(10108/((LN(497700/S361))+(1.16*(AO361-1))+1.48))-273</f>
        <v>1258.3468340610234</v>
      </c>
      <c r="BA361" s="42">
        <f>((LN(S361))-4.29+(1.35*(LN(AQ361))))/0.0056</f>
        <v>1316.9419566350339</v>
      </c>
      <c r="BB361" s="42">
        <f>(4338.8/((4.322*AR361)+6.456-LOG(S361)))-273</f>
        <v>1250.1802692116657</v>
      </c>
      <c r="BC361" s="42">
        <f>((LN(S361))-3.313+(1.35*(LN(AQ361))))/0.0065</f>
        <v>1284.9038395624907</v>
      </c>
      <c r="BD361" s="42">
        <f>(12288/(18.99-(1.069*(LN(AQ361)))-(LN(S361))))-273</f>
        <v>1267.7128343161376</v>
      </c>
      <c r="BE361" s="42">
        <f>(11113/(14.297+(0.964*AN361)-(LN(S361))))-273</f>
        <v>1274.1501597772972</v>
      </c>
      <c r="BF361" s="42">
        <f>(11113/(14.297+(0.964*AO361)-(LN(S361))))-273</f>
        <v>1276.4543424911669</v>
      </c>
      <c r="BG361" s="42">
        <f>(5790/(0.96-(1.28*J361)+(12.39*AS361)+(0.83*AT361)+(2.06*J361*AS361)-LOG(S361)))-273</f>
        <v>1154.0934433433088</v>
      </c>
      <c r="BI361" s="42">
        <f t="shared" si="59"/>
        <v>-195.41259107746941</v>
      </c>
      <c r="BJ361" s="42">
        <f t="shared" si="59"/>
        <v>-196.98857295284802</v>
      </c>
      <c r="BK361" s="42">
        <f t="shared" si="59"/>
        <v>-255.37068304682793</v>
      </c>
      <c r="BL361" s="42">
        <f t="shared" si="59"/>
        <v>-258.3468340610234</v>
      </c>
      <c r="BM361" s="42">
        <f t="shared" si="59"/>
        <v>-316.94195663503388</v>
      </c>
      <c r="BN361" s="42">
        <f t="shared" si="59"/>
        <v>-250.18026921166575</v>
      </c>
      <c r="BO361" s="42">
        <f t="shared" si="59"/>
        <v>-284.9038395624907</v>
      </c>
      <c r="BP361" s="42">
        <f t="shared" si="59"/>
        <v>-267.71283431613756</v>
      </c>
      <c r="BQ361" s="42">
        <f t="shared" si="59"/>
        <v>-274.15015977729718</v>
      </c>
      <c r="BR361" s="42">
        <f t="shared" si="58"/>
        <v>-276.45434249116693</v>
      </c>
      <c r="BS361" s="42">
        <f t="shared" si="54"/>
        <v>-154.09344334330876</v>
      </c>
      <c r="BU361" s="42">
        <f t="shared" si="56"/>
        <v>-42.895129609539254</v>
      </c>
      <c r="CC361" s="119"/>
      <c r="CD361" s="118">
        <f t="shared" si="57"/>
        <v>2.3041827138697499</v>
      </c>
    </row>
    <row r="362" spans="1:82" s="1" customFormat="1">
      <c r="A362" s="65" t="s">
        <v>521</v>
      </c>
      <c r="B362" s="65" t="s">
        <v>531</v>
      </c>
      <c r="C362" s="65" t="s">
        <v>210</v>
      </c>
      <c r="D362" s="65">
        <v>120</v>
      </c>
      <c r="E362" s="65">
        <v>1000</v>
      </c>
      <c r="F362" s="65"/>
      <c r="G362" s="65">
        <f t="shared" si="60"/>
        <v>1273</v>
      </c>
      <c r="H362" s="92">
        <f t="shared" si="61"/>
        <v>7.855459544383347E-4</v>
      </c>
      <c r="I362" s="92">
        <f t="shared" si="62"/>
        <v>0</v>
      </c>
      <c r="J362" s="65">
        <v>0.2</v>
      </c>
      <c r="K362" s="65"/>
      <c r="L362" s="80">
        <v>0.52168543432006409</v>
      </c>
      <c r="M362" s="39"/>
      <c r="N362" s="80">
        <v>0.23300000000000001</v>
      </c>
      <c r="O362" s="39"/>
      <c r="P362" s="39">
        <v>-7.1</v>
      </c>
      <c r="Q362" s="39">
        <v>4</v>
      </c>
      <c r="R362" s="39">
        <v>3.48</v>
      </c>
      <c r="S362" s="81">
        <v>1038.0600580000007</v>
      </c>
      <c r="T362" s="81"/>
      <c r="U362" s="39">
        <f t="shared" si="63"/>
        <v>3.0162224807797369</v>
      </c>
      <c r="V362" s="80">
        <v>4.2999999999999997E-2</v>
      </c>
      <c r="X362" s="39">
        <v>61.1</v>
      </c>
      <c r="Y362" s="39"/>
      <c r="Z362" s="39">
        <v>16.7</v>
      </c>
      <c r="AA362" s="39"/>
      <c r="AB362" s="39"/>
      <c r="AC362" s="39"/>
      <c r="AD362" s="39"/>
      <c r="AE362" s="39"/>
      <c r="AF362" s="39">
        <v>2.15</v>
      </c>
      <c r="AG362" s="39">
        <v>5.3</v>
      </c>
      <c r="AH362" s="39">
        <v>3.69</v>
      </c>
      <c r="AI362" s="93">
        <v>7.09</v>
      </c>
      <c r="AJ362" s="39">
        <f t="shared" si="64"/>
        <v>96.03</v>
      </c>
      <c r="AL362" s="39">
        <v>1.800756885738247</v>
      </c>
      <c r="AM362" s="80">
        <v>0.39093898698360485</v>
      </c>
      <c r="AN362" s="39">
        <v>0.86193906586709934</v>
      </c>
      <c r="AO362" s="14">
        <v>0.86193906586709934</v>
      </c>
      <c r="AP362" s="14"/>
      <c r="AQ362" s="39">
        <v>16.582589303118635</v>
      </c>
      <c r="AR362" s="80">
        <v>-3.8252456534362406E-2</v>
      </c>
      <c r="AS362" s="80">
        <v>0.52168543432006409</v>
      </c>
      <c r="AT362" s="80">
        <v>0.23300000000000001</v>
      </c>
      <c r="AW362" s="42">
        <f>(12900/((LN(497700/S362))+(0.85*(AN362-1))+3.8))-273</f>
        <v>1035.9414230740404</v>
      </c>
      <c r="AX362" s="42">
        <f>(12900/((LN(497700/S362))+(0.85*(AO362-1))+3.8))-273</f>
        <v>1035.9414230740404</v>
      </c>
      <c r="AY362" s="42">
        <f>(10108/((LN(497700/S362))+(1.16*(AN362-1))+1.48))-273</f>
        <v>1076.0836473709758</v>
      </c>
      <c r="AZ362" s="42">
        <f>(10108/((LN(497700/S362))+(1.16*(AO362-1))+1.48))-273</f>
        <v>1076.0836473709758</v>
      </c>
      <c r="BA362" s="42">
        <f>((LN(S362))-4.29+(1.35*(LN(AQ362))))/0.0056</f>
        <v>1151.1403369479553</v>
      </c>
      <c r="BB362" s="42">
        <f>(4338.8/((4.322*AR362)+6.456-LOG(S362)))-273</f>
        <v>1052.0467917442147</v>
      </c>
      <c r="BC362" s="42">
        <f>((LN(S362))-3.313+(1.35*(LN(AQ362))))/0.0065</f>
        <v>1142.0593672167001</v>
      </c>
      <c r="BD362" s="42">
        <f>(12288/(18.99-(1.069*(LN(AQ362)))-(LN(S362))))-273</f>
        <v>1085.8769477079925</v>
      </c>
      <c r="BE362" s="42">
        <f>(11113/(14.297+(0.964*AN362)-(LN(S362))))-273</f>
        <v>1085.0925283314209</v>
      </c>
      <c r="BF362" s="42">
        <f>(11113/(14.297+(0.964*AO362)-(LN(S362))))-273</f>
        <v>1085.0925283314209</v>
      </c>
      <c r="BG362" s="42">
        <f>(5790/(0.96-(1.28*J362)+(12.39*AS362)+(0.83*AT362)+(2.06*J362*AS362)-LOG(S362)))-273</f>
        <v>996.79686523997998</v>
      </c>
      <c r="BI362" s="42">
        <f t="shared" si="59"/>
        <v>-35.941423074040358</v>
      </c>
      <c r="BJ362" s="42">
        <f t="shared" si="59"/>
        <v>-35.941423074040358</v>
      </c>
      <c r="BK362" s="42">
        <f t="shared" si="59"/>
        <v>-76.083647370975768</v>
      </c>
      <c r="BL362" s="42">
        <f t="shared" si="59"/>
        <v>-76.083647370975768</v>
      </c>
      <c r="BM362" s="42">
        <f t="shared" si="59"/>
        <v>-151.14033694795535</v>
      </c>
      <c r="BN362" s="42">
        <f t="shared" si="59"/>
        <v>-52.046791744214715</v>
      </c>
      <c r="BO362" s="42">
        <f t="shared" si="59"/>
        <v>-142.05936721670014</v>
      </c>
      <c r="BP362" s="42">
        <f t="shared" si="59"/>
        <v>-85.876947707992485</v>
      </c>
      <c r="BQ362" s="42">
        <f t="shared" si="59"/>
        <v>-85.092528331420908</v>
      </c>
      <c r="BR362" s="42">
        <f t="shared" si="58"/>
        <v>-85.092528331420908</v>
      </c>
      <c r="BS362" s="42">
        <f t="shared" si="54"/>
        <v>3.2031347600200206</v>
      </c>
      <c r="BU362" s="42">
        <f t="shared" si="56"/>
        <v>-39.144557834060379</v>
      </c>
      <c r="CC362" s="119"/>
      <c r="CD362" s="118">
        <f t="shared" si="57"/>
        <v>0</v>
      </c>
    </row>
    <row r="363" spans="1:82" s="1" customFormat="1">
      <c r="A363" s="65" t="s">
        <v>521</v>
      </c>
      <c r="B363" s="65" t="s">
        <v>532</v>
      </c>
      <c r="C363" s="65" t="s">
        <v>210</v>
      </c>
      <c r="D363" s="65">
        <v>120</v>
      </c>
      <c r="E363" s="65">
        <v>1000</v>
      </c>
      <c r="F363" s="65"/>
      <c r="G363" s="65">
        <f t="shared" si="60"/>
        <v>1273</v>
      </c>
      <c r="H363" s="92">
        <f t="shared" si="61"/>
        <v>7.855459544383347E-4</v>
      </c>
      <c r="I363" s="92">
        <f t="shared" si="62"/>
        <v>0</v>
      </c>
      <c r="J363" s="65">
        <v>0.2</v>
      </c>
      <c r="K363" s="65"/>
      <c r="L363" s="80">
        <v>0.52106940242726096</v>
      </c>
      <c r="M363" s="39"/>
      <c r="N363" s="80">
        <v>0.224</v>
      </c>
      <c r="O363" s="39"/>
      <c r="P363" s="39">
        <v>-7.1</v>
      </c>
      <c r="Q363" s="39">
        <v>4</v>
      </c>
      <c r="R363" s="39">
        <v>3.36</v>
      </c>
      <c r="S363" s="81">
        <v>1186.3543520000007</v>
      </c>
      <c r="T363" s="81"/>
      <c r="U363" s="39">
        <f t="shared" si="63"/>
        <v>3.0742144277574237</v>
      </c>
      <c r="V363" s="80">
        <v>4.2999999999999997E-2</v>
      </c>
      <c r="X363" s="39">
        <v>58.71</v>
      </c>
      <c r="Y363" s="39"/>
      <c r="Z363" s="39">
        <v>16.2</v>
      </c>
      <c r="AA363" s="39"/>
      <c r="AB363" s="39"/>
      <c r="AC363" s="39"/>
      <c r="AD363" s="39"/>
      <c r="AE363" s="39"/>
      <c r="AF363" s="39">
        <v>1.95</v>
      </c>
      <c r="AG363" s="39">
        <v>5.0599999999999996</v>
      </c>
      <c r="AH363" s="39">
        <v>3.62</v>
      </c>
      <c r="AI363" s="93">
        <v>6.47</v>
      </c>
      <c r="AJ363" s="39">
        <f t="shared" si="64"/>
        <v>92.01</v>
      </c>
      <c r="AL363" s="39">
        <v>1.8652691349955277</v>
      </c>
      <c r="AM363" s="80">
        <v>0.41154049427303036</v>
      </c>
      <c r="AN363" s="39">
        <v>0.83648252245383992</v>
      </c>
      <c r="AO363" s="14">
        <v>0.83191917370172486</v>
      </c>
      <c r="AP363" s="14"/>
      <c r="AQ363" s="39">
        <v>17.06711507192183</v>
      </c>
      <c r="AR363" s="80">
        <v>-4.3807036104124453E-2</v>
      </c>
      <c r="AS363" s="80">
        <v>0.52106940242726096</v>
      </c>
      <c r="AT363" s="80">
        <v>0.224</v>
      </c>
      <c r="AW363" s="42">
        <f>(12900/((LN(497700/S363))+(0.85*(AN363-1))+3.8))-273</f>
        <v>1056.8800993265622</v>
      </c>
      <c r="AX363" s="42">
        <f>(12900/((LN(497700/S363))+(0.85*(AO363-1))+3.8))-273</f>
        <v>1057.4120992248506</v>
      </c>
      <c r="AY363" s="42">
        <f>(10108/((LN(497700/S363))+(1.16*(AN363-1))+1.48))-273</f>
        <v>1106.0972828558622</v>
      </c>
      <c r="AZ363" s="42">
        <f>(10108/((LN(497700/S363))+(1.16*(AO363-1))+1.48))-273</f>
        <v>1107.0940185089955</v>
      </c>
      <c r="BA363" s="42">
        <f>((LN(S363))-4.29+(1.35*(LN(AQ363))))/0.0056</f>
        <v>1181.9281360127243</v>
      </c>
      <c r="BB363" s="42">
        <f>(4338.8/((4.322*AR363)+6.456-LOG(S363)))-273</f>
        <v>1086.080918054485</v>
      </c>
      <c r="BC363" s="42">
        <f>((LN(S363))-3.313+(1.35*(LN(AQ363))))/0.0065</f>
        <v>1168.5842402571163</v>
      </c>
      <c r="BD363" s="42">
        <f>(12288/(18.99-(1.069*(LN(AQ363)))-(LN(S363))))-273</f>
        <v>1111.0265220011395</v>
      </c>
      <c r="BE363" s="42">
        <f>(11113/(14.297+(0.964*AN363)-(LN(S363))))-273</f>
        <v>1111.8443012674227</v>
      </c>
      <c r="BF363" s="42">
        <f>(11113/(14.297+(0.964*AO363)-(LN(S363))))-273</f>
        <v>1112.6038740903232</v>
      </c>
      <c r="BG363" s="42">
        <f>(5790/(0.96-(1.28*J363)+(12.39*AS363)+(0.83*AT363)+(2.06*J363*AS363)-LOG(S363)))-273</f>
        <v>1017.5566734564588</v>
      </c>
      <c r="BI363" s="42">
        <f t="shared" si="59"/>
        <v>-56.880099326562231</v>
      </c>
      <c r="BJ363" s="42">
        <f t="shared" si="59"/>
        <v>-57.412099224850635</v>
      </c>
      <c r="BK363" s="42">
        <f t="shared" si="59"/>
        <v>-106.0972828558622</v>
      </c>
      <c r="BL363" s="42">
        <f t="shared" si="59"/>
        <v>-107.09401850899553</v>
      </c>
      <c r="BM363" s="42">
        <f t="shared" si="59"/>
        <v>-181.92813601272428</v>
      </c>
      <c r="BN363" s="42">
        <f t="shared" si="59"/>
        <v>-86.080918054484982</v>
      </c>
      <c r="BO363" s="42">
        <f t="shared" si="59"/>
        <v>-168.58424025711633</v>
      </c>
      <c r="BP363" s="42">
        <f t="shared" si="59"/>
        <v>-111.02652200113948</v>
      </c>
      <c r="BQ363" s="42">
        <f t="shared" si="59"/>
        <v>-111.84430126742268</v>
      </c>
      <c r="BR363" s="42">
        <f t="shared" si="58"/>
        <v>-112.60387409032319</v>
      </c>
      <c r="BS363" s="42">
        <f t="shared" si="54"/>
        <v>-17.556673456458839</v>
      </c>
      <c r="BU363" s="42">
        <f t="shared" si="56"/>
        <v>-39.855425768391797</v>
      </c>
      <c r="CC363" s="119"/>
      <c r="CD363" s="118">
        <f t="shared" si="57"/>
        <v>0.75957282290050898</v>
      </c>
    </row>
    <row r="364" spans="1:82" s="1" customFormat="1">
      <c r="A364" s="65" t="s">
        <v>521</v>
      </c>
      <c r="B364" s="65" t="s">
        <v>533</v>
      </c>
      <c r="C364" s="65" t="s">
        <v>210</v>
      </c>
      <c r="D364" s="65">
        <v>120</v>
      </c>
      <c r="E364" s="38">
        <v>900</v>
      </c>
      <c r="F364" s="38"/>
      <c r="G364" s="38">
        <f t="shared" si="60"/>
        <v>1173</v>
      </c>
      <c r="H364" s="75">
        <f t="shared" si="61"/>
        <v>8.5251491901108269E-4</v>
      </c>
      <c r="I364" s="75">
        <f t="shared" si="62"/>
        <v>0</v>
      </c>
      <c r="J364" s="38">
        <v>0.2</v>
      </c>
      <c r="K364" s="38"/>
      <c r="L364" s="80">
        <v>0.52232253451278343</v>
      </c>
      <c r="M364" s="77"/>
      <c r="N364" s="80">
        <v>0.29399999999999998</v>
      </c>
      <c r="O364" s="13"/>
      <c r="P364" s="39">
        <v>-8.77</v>
      </c>
      <c r="Q364" s="39">
        <v>4</v>
      </c>
      <c r="R364" s="39">
        <v>3.03</v>
      </c>
      <c r="S364" s="81">
        <v>666</v>
      </c>
      <c r="T364" s="81"/>
      <c r="U364" s="13">
        <f t="shared" si="63"/>
        <v>2.823474229170301</v>
      </c>
      <c r="V364" s="40">
        <v>4.2999999999999997E-2</v>
      </c>
      <c r="X364" s="13">
        <v>59.48</v>
      </c>
      <c r="Y364" s="13"/>
      <c r="Z364" s="13">
        <v>16.54</v>
      </c>
      <c r="AA364" s="13"/>
      <c r="AB364" s="13"/>
      <c r="AC364" s="13"/>
      <c r="AD364" s="13"/>
      <c r="AE364" s="13"/>
      <c r="AF364" s="13">
        <v>2.09</v>
      </c>
      <c r="AG364" s="13">
        <v>5.42</v>
      </c>
      <c r="AH364" s="13">
        <v>3.79</v>
      </c>
      <c r="AI364" s="93">
        <v>9.5500000000000007</v>
      </c>
      <c r="AJ364" s="13">
        <f t="shared" si="64"/>
        <v>96.87</v>
      </c>
      <c r="AL364" s="39">
        <v>1.78</v>
      </c>
      <c r="AM364" s="40">
        <v>0.39100000000000001</v>
      </c>
      <c r="AN364" s="39">
        <v>0.88</v>
      </c>
      <c r="AO364" s="14">
        <v>0.88102866530926571</v>
      </c>
      <c r="AP364" s="14"/>
      <c r="AQ364" s="13">
        <v>16.18</v>
      </c>
      <c r="AR364" s="40">
        <v>-8.0000000000000002E-3</v>
      </c>
      <c r="AS364" s="80">
        <v>0.52232253451278343</v>
      </c>
      <c r="AT364" s="80">
        <v>0.29399999999999998</v>
      </c>
      <c r="AW364" s="42">
        <f>(12900/((LN(497700/S364))+(0.85*(AN364-1))+3.8))-273</f>
        <v>977.67101234973643</v>
      </c>
      <c r="AX364" s="42">
        <f>(12900/((LN(497700/S364))+(0.85*(AO364-1))+3.8))-273</f>
        <v>977.56500092689998</v>
      </c>
      <c r="AY364" s="42">
        <f>(10108/((LN(497700/S364))+(1.16*(AN364-1))+1.48))-273</f>
        <v>997.28601168568662</v>
      </c>
      <c r="AZ364" s="42">
        <f>(10108/((LN(497700/S364))+(1.16*(AO364-1))+1.48))-273</f>
        <v>997.09555125571819</v>
      </c>
      <c r="BA364" s="42">
        <f>((LN(S364))-4.29+(1.35*(LN(AQ364))))/0.0056</f>
        <v>1065.9619912930993</v>
      </c>
      <c r="BB364" s="42">
        <f>(4338.8/((4.322*AR364)+6.456-LOG(S364)))-273</f>
        <v>932.90899716742251</v>
      </c>
      <c r="BC364" s="42">
        <f>((LN(S364))-3.313+(1.35*(LN(AQ364))))/0.0065</f>
        <v>1068.6749463448241</v>
      </c>
      <c r="BD364" s="42">
        <f>(12288/(18.99-(1.069*(LN(AQ364)))-(LN(S364))))-273</f>
        <v>1018.7259273717123</v>
      </c>
      <c r="BE364" s="42">
        <f>(11113/(14.297+(0.964*AN364)-(LN(S364))))-273</f>
        <v>1012.6271410948113</v>
      </c>
      <c r="BF364" s="42">
        <f>(11113/(14.297+(0.964*AO364)-(LN(S364))))-273</f>
        <v>1012.4796723243776</v>
      </c>
      <c r="BG364" s="42">
        <f>(5790/(0.96-(1.28*J364)+(12.39*AS364)+(0.83*AT364)+(2.06*J364*AS364)-LOG(S364)))-273</f>
        <v>930.41223919903632</v>
      </c>
      <c r="BI364" s="42">
        <f t="shared" si="59"/>
        <v>-77.671012349736429</v>
      </c>
      <c r="BJ364" s="42">
        <f t="shared" si="59"/>
        <v>-77.565000926899984</v>
      </c>
      <c r="BK364" s="42">
        <f t="shared" si="59"/>
        <v>-97.286011685686617</v>
      </c>
      <c r="BL364" s="42">
        <f t="shared" si="59"/>
        <v>-97.095551255718192</v>
      </c>
      <c r="BM364" s="42">
        <f t="shared" si="59"/>
        <v>-165.96199129309935</v>
      </c>
      <c r="BN364" s="42">
        <f t="shared" si="59"/>
        <v>-32.908997167422513</v>
      </c>
      <c r="BO364" s="42">
        <f t="shared" si="59"/>
        <v>-168.67494634482409</v>
      </c>
      <c r="BP364" s="42">
        <f t="shared" si="59"/>
        <v>-118.72592737171226</v>
      </c>
      <c r="BQ364" s="42">
        <f t="shared" si="59"/>
        <v>-112.62714109481135</v>
      </c>
      <c r="BR364" s="42">
        <f t="shared" si="58"/>
        <v>-112.47967232437759</v>
      </c>
      <c r="BS364" s="42">
        <f t="shared" si="54"/>
        <v>-30.412239199036321</v>
      </c>
      <c r="BU364" s="42">
        <f t="shared" si="56"/>
        <v>-47.152761727863663</v>
      </c>
      <c r="CC364" s="119"/>
      <c r="CD364" s="118">
        <f t="shared" si="57"/>
        <v>0.14746877043376116</v>
      </c>
    </row>
    <row r="365" spans="1:82" s="1" customFormat="1">
      <c r="A365" s="65" t="s">
        <v>521</v>
      </c>
      <c r="B365" s="65" t="s">
        <v>534</v>
      </c>
      <c r="C365" s="65" t="s">
        <v>210</v>
      </c>
      <c r="D365" s="65">
        <v>120</v>
      </c>
      <c r="E365" s="38">
        <v>900</v>
      </c>
      <c r="F365" s="38"/>
      <c r="G365" s="38">
        <f t="shared" si="60"/>
        <v>1173</v>
      </c>
      <c r="H365" s="75">
        <f t="shared" si="61"/>
        <v>8.5251491901108269E-4</v>
      </c>
      <c r="I365" s="75">
        <f t="shared" si="62"/>
        <v>0</v>
      </c>
      <c r="J365" s="38">
        <v>0.2</v>
      </c>
      <c r="K365" s="38"/>
      <c r="L365" s="80">
        <v>0.52220373861160874</v>
      </c>
      <c r="M365" s="77"/>
      <c r="N365" s="80">
        <v>0.307</v>
      </c>
      <c r="O365" s="13"/>
      <c r="P365" s="39">
        <v>-8.77</v>
      </c>
      <c r="Q365" s="39">
        <v>4</v>
      </c>
      <c r="R365" s="39">
        <v>2.97</v>
      </c>
      <c r="S365" s="81">
        <v>666</v>
      </c>
      <c r="T365" s="81"/>
      <c r="U365" s="13">
        <f t="shared" si="63"/>
        <v>2.823474229170301</v>
      </c>
      <c r="V365" s="40">
        <v>4.2999999999999997E-2</v>
      </c>
      <c r="X365" s="13">
        <v>57.66</v>
      </c>
      <c r="Y365" s="13"/>
      <c r="Z365" s="13">
        <v>15.97</v>
      </c>
      <c r="AA365" s="13"/>
      <c r="AB365" s="13"/>
      <c r="AC365" s="13"/>
      <c r="AD365" s="13"/>
      <c r="AE365" s="13"/>
      <c r="AF365" s="13">
        <v>1.95</v>
      </c>
      <c r="AG365" s="13">
        <v>5.28</v>
      </c>
      <c r="AH365" s="13">
        <v>3.62</v>
      </c>
      <c r="AI365" s="93">
        <v>9.7899999999999991</v>
      </c>
      <c r="AJ365" s="13">
        <f t="shared" si="64"/>
        <v>94.27000000000001</v>
      </c>
      <c r="AL365" s="39">
        <v>1.79</v>
      </c>
      <c r="AM365" s="40">
        <v>0.40300000000000002</v>
      </c>
      <c r="AN365" s="39">
        <v>0.88</v>
      </c>
      <c r="AO365" s="14">
        <v>0.87274638372964464</v>
      </c>
      <c r="AP365" s="14"/>
      <c r="AQ365" s="13">
        <v>16.329999999999998</v>
      </c>
      <c r="AR365" s="40">
        <v>-7.0000000000000001E-3</v>
      </c>
      <c r="AS365" s="80">
        <v>0.52220373861160874</v>
      </c>
      <c r="AT365" s="80">
        <v>0.307</v>
      </c>
      <c r="AW365" s="42">
        <f>(12900/((LN(497700/S365))+(0.85*(AN365-1))+3.8))-273</f>
        <v>977.67101234973643</v>
      </c>
      <c r="AX365" s="42">
        <f>(12900/((LN(497700/S365))+(0.85*(AO365-1))+3.8))-273</f>
        <v>978.41906065238936</v>
      </c>
      <c r="AY365" s="42">
        <f>(10108/((LN(497700/S365))+(1.16*(AN365-1))+1.48))-273</f>
        <v>997.28601168568662</v>
      </c>
      <c r="AZ365" s="42">
        <f>(10108/((LN(497700/S365))+(1.16*(AO365-1))+1.48))-273</f>
        <v>998.6306634941152</v>
      </c>
      <c r="BA365" s="42">
        <f>((LN(S365))-4.29+(1.35*(LN(AQ365))))/0.0056</f>
        <v>1068.1865973154634</v>
      </c>
      <c r="BB365" s="42">
        <f>(4338.8/((4.322*AR365)+6.456-LOG(S365)))-273</f>
        <v>931.46214945094471</v>
      </c>
      <c r="BC365" s="42">
        <f>((LN(S365))-3.313+(1.35*(LN(AQ365))))/0.0065</f>
        <v>1070.5915299948606</v>
      </c>
      <c r="BD365" s="42">
        <f>(12288/(18.99-(1.069*(LN(AQ365)))-(LN(S365))))-273</f>
        <v>1020.0668237431366</v>
      </c>
      <c r="BE365" s="42">
        <f>(11113/(14.297+(0.964*AN365)-(LN(S365))))-273</f>
        <v>1012.6271410948113</v>
      </c>
      <c r="BF365" s="42">
        <f>(11113/(14.297+(0.964*AO365)-(LN(S365))))-273</f>
        <v>1013.6679759339238</v>
      </c>
      <c r="BG365" s="42">
        <f>(5790/(0.96-(1.28*J365)+(12.39*AS365)+(0.83*AT365)+(2.06*J365*AS365)-LOG(S365)))-273</f>
        <v>928.09828114778725</v>
      </c>
      <c r="BI365" s="42">
        <f t="shared" si="59"/>
        <v>-77.671012349736429</v>
      </c>
      <c r="BJ365" s="42">
        <f t="shared" si="59"/>
        <v>-78.419060652389362</v>
      </c>
      <c r="BK365" s="42">
        <f t="shared" si="59"/>
        <v>-97.286011685686617</v>
      </c>
      <c r="BL365" s="42">
        <f t="shared" si="59"/>
        <v>-98.630663494115197</v>
      </c>
      <c r="BM365" s="42">
        <f t="shared" si="59"/>
        <v>-168.18659731546336</v>
      </c>
      <c r="BN365" s="42">
        <f t="shared" si="59"/>
        <v>-31.462149450944707</v>
      </c>
      <c r="BO365" s="42">
        <f t="shared" si="59"/>
        <v>-170.59152999486059</v>
      </c>
      <c r="BP365" s="42">
        <f t="shared" si="59"/>
        <v>-120.06682374313664</v>
      </c>
      <c r="BQ365" s="42">
        <f t="shared" si="59"/>
        <v>-112.62714109481135</v>
      </c>
      <c r="BR365" s="42">
        <f t="shared" si="58"/>
        <v>-113.6679759339238</v>
      </c>
      <c r="BS365" s="42">
        <f t="shared" si="54"/>
        <v>-28.098281147787247</v>
      </c>
      <c r="BU365" s="42">
        <f t="shared" si="56"/>
        <v>-50.320779504602115</v>
      </c>
      <c r="CC365" s="119"/>
      <c r="CD365" s="118">
        <f t="shared" si="57"/>
        <v>1.0408348391124491</v>
      </c>
    </row>
    <row r="366" spans="1:82" s="1" customFormat="1">
      <c r="A366" s="65" t="s">
        <v>535</v>
      </c>
      <c r="B366" s="65" t="s">
        <v>536</v>
      </c>
      <c r="C366" s="65" t="s">
        <v>210</v>
      </c>
      <c r="D366" s="65" t="s">
        <v>537</v>
      </c>
      <c r="E366" s="65">
        <v>1250</v>
      </c>
      <c r="F366" s="38">
        <v>100</v>
      </c>
      <c r="G366" s="38">
        <f t="shared" si="60"/>
        <v>1523</v>
      </c>
      <c r="H366" s="75">
        <f t="shared" si="61"/>
        <v>6.5659881812212733E-4</v>
      </c>
      <c r="I366" s="75">
        <f t="shared" si="62"/>
        <v>6.4000000000000003E-3</v>
      </c>
      <c r="J366" s="38">
        <v>0.2</v>
      </c>
      <c r="K366" s="38"/>
      <c r="L366" s="80">
        <v>0.52353930830043549</v>
      </c>
      <c r="M366" s="77"/>
      <c r="N366" s="80">
        <v>0.28221187819829396</v>
      </c>
      <c r="O366" s="13"/>
      <c r="P366" s="13">
        <v>-3.84</v>
      </c>
      <c r="Q366" s="13">
        <v>4</v>
      </c>
      <c r="R366" s="39">
        <v>3</v>
      </c>
      <c r="S366" s="81">
        <v>6673.243232761969</v>
      </c>
      <c r="T366" s="81">
        <v>963.91291139895065</v>
      </c>
      <c r="U366" s="13">
        <f t="shared" si="63"/>
        <v>3.8243369547205721</v>
      </c>
      <c r="V366" s="40">
        <f t="shared" ref="V366:V418" si="65">0.434*(T366/S366)</f>
        <v>6.2688888888888863E-2</v>
      </c>
      <c r="X366" s="91">
        <v>66.92</v>
      </c>
      <c r="Y366" s="91"/>
      <c r="Z366" s="91">
        <v>16.579999999999998</v>
      </c>
      <c r="AA366" s="91"/>
      <c r="AB366" s="91"/>
      <c r="AC366" s="91"/>
      <c r="AD366" s="91"/>
      <c r="AE366" s="91"/>
      <c r="AF366" s="91">
        <v>3.07</v>
      </c>
      <c r="AG366" s="91">
        <v>5.71</v>
      </c>
      <c r="AH366" s="91">
        <v>3.59</v>
      </c>
      <c r="AI366" s="93">
        <v>10</v>
      </c>
      <c r="AJ366" s="13">
        <f t="shared" si="64"/>
        <v>105.86999999999999</v>
      </c>
      <c r="AL366" s="39">
        <v>1.4762491054990416</v>
      </c>
      <c r="AM366" s="40">
        <v>0.26384945417056116</v>
      </c>
      <c r="AN366" s="39">
        <v>1.0537205318758778</v>
      </c>
      <c r="AO366" s="14">
        <v>1.0399434349445713</v>
      </c>
      <c r="AP366" s="14"/>
      <c r="AQ366" s="13">
        <v>14.540010431347461</v>
      </c>
      <c r="AR366" s="40">
        <v>-1.3595382362094399E-2</v>
      </c>
      <c r="AS366" s="80">
        <v>0.52353930830043549</v>
      </c>
      <c r="AT366" s="80">
        <v>0.28221187819829396</v>
      </c>
      <c r="AW366" s="42">
        <f>(12900/((LN(497700/S366))+(0.85*(AN366-1))+3.8))-273</f>
        <v>1308.3563811021841</v>
      </c>
      <c r="AX366" s="42">
        <f>(12900/((LN(497700/S366))+(0.85*(AO366-1))+3.8))-273</f>
        <v>1310.629752214807</v>
      </c>
      <c r="AY366" s="42">
        <f>(10108/((LN(497700/S366))+(1.16*(AN366-1))+1.48))-273</f>
        <v>1453.6214619153784</v>
      </c>
      <c r="AZ366" s="42">
        <f>(10108/((LN(497700/S366))+(1.16*(AO366-1))+1.48))-273</f>
        <v>1458.3478779154379</v>
      </c>
      <c r="BA366" s="42">
        <f>((LN(S366))-4.29+(1.35*(LN(AQ366))))/0.0056</f>
        <v>1451.7289139982809</v>
      </c>
      <c r="BB366" s="42">
        <f>(4338.8/((4.322*AR366)+6.456-LOG(S366)))-273</f>
        <v>1413.3436539793054</v>
      </c>
      <c r="BC366" s="42">
        <f>((LN(S366))-3.313+(1.35*(LN(AQ366))))/0.0065</f>
        <v>1401.0279874446726</v>
      </c>
      <c r="BD366" s="42">
        <f>(12288/(18.99-(1.069*(LN(AQ366)))-(LN(S366))))-273</f>
        <v>1405.1089445343559</v>
      </c>
      <c r="BE366" s="42">
        <f>(11113/(14.297+(0.964*AN366)-(LN(S366))))-273</f>
        <v>1434.8726796537765</v>
      </c>
      <c r="BF366" s="42">
        <f>(11113/(14.297+(0.964*AO366)-(LN(S366))))-273</f>
        <v>1438.3657051008711</v>
      </c>
      <c r="BG366" s="42">
        <f>(5790/(0.96-(1.28*J366)+(12.39*AS366)+(0.83*AT366)+(2.06*J366*AS366)-LOG(S366)))-273</f>
        <v>1244.1965467168336</v>
      </c>
      <c r="BI366" s="42">
        <f t="shared" si="59"/>
        <v>-58.356381102184059</v>
      </c>
      <c r="BJ366" s="42">
        <f t="shared" si="59"/>
        <v>-60.629752214807013</v>
      </c>
      <c r="BK366" s="42">
        <f t="shared" si="59"/>
        <v>-203.6214619153784</v>
      </c>
      <c r="BL366" s="42">
        <f t="shared" si="59"/>
        <v>-208.34787791543795</v>
      </c>
      <c r="BM366" s="42">
        <f t="shared" si="59"/>
        <v>-201.72891399828086</v>
      </c>
      <c r="BN366" s="42">
        <f t="shared" si="59"/>
        <v>-163.34365397930537</v>
      </c>
      <c r="BO366" s="42">
        <f t="shared" si="59"/>
        <v>-151.02798744467259</v>
      </c>
      <c r="BP366" s="42">
        <f t="shared" si="59"/>
        <v>-155.10894453435594</v>
      </c>
      <c r="BQ366" s="42">
        <f t="shared" si="59"/>
        <v>-184.87267965377646</v>
      </c>
      <c r="BR366" s="42">
        <f t="shared" si="58"/>
        <v>-188.36570510087108</v>
      </c>
      <c r="BS366" s="42">
        <f t="shared" si="54"/>
        <v>5.803453283166391</v>
      </c>
      <c r="BU366" s="42">
        <f t="shared" si="56"/>
        <v>-66.433205497973404</v>
      </c>
      <c r="CC366" s="119"/>
      <c r="CD366" s="118">
        <f t="shared" si="57"/>
        <v>3.4930254470946238</v>
      </c>
    </row>
    <row r="367" spans="1:82" s="1" customFormat="1">
      <c r="A367" s="65" t="s">
        <v>535</v>
      </c>
      <c r="B367" s="65" t="s">
        <v>538</v>
      </c>
      <c r="C367" s="65" t="s">
        <v>210</v>
      </c>
      <c r="D367" s="65" t="s">
        <v>537</v>
      </c>
      <c r="E367" s="65">
        <v>1200</v>
      </c>
      <c r="F367" s="38">
        <v>100</v>
      </c>
      <c r="G367" s="38">
        <f t="shared" si="60"/>
        <v>1473</v>
      </c>
      <c r="H367" s="75">
        <f t="shared" si="61"/>
        <v>6.7888662593346908E-4</v>
      </c>
      <c r="I367" s="75">
        <f t="shared" si="62"/>
        <v>6.9444444444444441E-3</v>
      </c>
      <c r="J367" s="38">
        <v>0.2</v>
      </c>
      <c r="K367" s="38"/>
      <c r="L367" s="80">
        <v>0.52353930830043549</v>
      </c>
      <c r="M367" s="77"/>
      <c r="N367" s="80">
        <v>0.28221187819829396</v>
      </c>
      <c r="O367" s="13"/>
      <c r="P367" s="13">
        <v>-3.84</v>
      </c>
      <c r="Q367" s="13">
        <v>4</v>
      </c>
      <c r="R367" s="39">
        <v>3</v>
      </c>
      <c r="S367" s="81">
        <v>4300.5345277799388</v>
      </c>
      <c r="T367" s="81">
        <v>667.32432327619642</v>
      </c>
      <c r="U367" s="13">
        <f t="shared" si="63"/>
        <v>3.6335224388441847</v>
      </c>
      <c r="V367" s="40">
        <f t="shared" si="65"/>
        <v>6.7344827586206801E-2</v>
      </c>
      <c r="X367" s="91">
        <v>66.92</v>
      </c>
      <c r="Y367" s="91"/>
      <c r="Z367" s="91">
        <v>16.579999999999998</v>
      </c>
      <c r="AA367" s="91"/>
      <c r="AB367" s="91"/>
      <c r="AC367" s="91"/>
      <c r="AD367" s="91"/>
      <c r="AE367" s="91"/>
      <c r="AF367" s="91">
        <v>3.07</v>
      </c>
      <c r="AG367" s="91">
        <v>5.71</v>
      </c>
      <c r="AH367" s="91">
        <v>3.59</v>
      </c>
      <c r="AI367" s="93">
        <v>10</v>
      </c>
      <c r="AJ367" s="13">
        <f t="shared" si="64"/>
        <v>105.86999999999999</v>
      </c>
      <c r="AL367" s="39">
        <v>1.4762491054990416</v>
      </c>
      <c r="AM367" s="40">
        <v>0.26384945417056116</v>
      </c>
      <c r="AN367" s="39">
        <v>1.0516576497021173</v>
      </c>
      <c r="AO367" s="14">
        <v>1.0399434349445713</v>
      </c>
      <c r="AP367" s="14"/>
      <c r="AQ367" s="13">
        <v>14.540010431347461</v>
      </c>
      <c r="AR367" s="40">
        <v>-1.3595382362094399E-2</v>
      </c>
      <c r="AS367" s="80">
        <v>0.52353930830043549</v>
      </c>
      <c r="AT367" s="80">
        <v>0.28221187819829396</v>
      </c>
      <c r="AW367" s="42">
        <f>(12900/((LN(497700/S367))+(0.85*(AN367-1))+3.8))-273</f>
        <v>1227.8434104112464</v>
      </c>
      <c r="AX367" s="42">
        <f>(12900/((LN(497700/S367))+(0.85*(AO367-1))+3.8))-273</f>
        <v>1229.5840808876299</v>
      </c>
      <c r="AY367" s="42">
        <f>(10108/((LN(497700/S367))+(1.16*(AN367-1))+1.48))-273</f>
        <v>1333.6935512658217</v>
      </c>
      <c r="AZ367" s="42">
        <f>(10108/((LN(497700/S367))+(1.16*(AO367-1))+1.48))-273</f>
        <v>1337.1714032729947</v>
      </c>
      <c r="BA367" s="42">
        <f>((LN(S367))-4.29+(1.35*(LN(AQ367))))/0.0056</f>
        <v>1373.2705818940228</v>
      </c>
      <c r="BB367" s="42">
        <f>(4338.8/((4.322*AR367)+6.456-LOG(S367)))-273</f>
        <v>1296.9139709066062</v>
      </c>
      <c r="BC367" s="42">
        <f>((LN(S367))-3.313+(1.35*(LN(AQ367))))/0.0065</f>
        <v>1333.4331167086968</v>
      </c>
      <c r="BD367" s="42">
        <f>(12288/(18.99-(1.069*(LN(AQ367)))-(LN(S367))))-273</f>
        <v>1310.1185924438109</v>
      </c>
      <c r="BE367" s="42">
        <f>(11113/(14.297+(0.964*AN367)-(LN(S367))))-273</f>
        <v>1327.3045093760295</v>
      </c>
      <c r="BF367" s="42">
        <f>(11113/(14.297+(0.964*AO367)-(LN(S367))))-273</f>
        <v>1329.9110888056218</v>
      </c>
      <c r="BG367" s="42">
        <f>(5790/(0.96-(1.28*J367)+(12.39*AS367)+(0.83*AT367)+(2.06*J367*AS367)-LOG(S367)))-273</f>
        <v>1171.9483494819499</v>
      </c>
      <c r="BI367" s="42">
        <f t="shared" si="59"/>
        <v>-27.843410411246396</v>
      </c>
      <c r="BJ367" s="42">
        <f t="shared" si="59"/>
        <v>-29.584080887629852</v>
      </c>
      <c r="BK367" s="42">
        <f t="shared" si="59"/>
        <v>-133.69355126582172</v>
      </c>
      <c r="BL367" s="42">
        <f t="shared" si="59"/>
        <v>-137.17140327299467</v>
      </c>
      <c r="BM367" s="42">
        <f t="shared" si="59"/>
        <v>-173.27058189402283</v>
      </c>
      <c r="BN367" s="42">
        <f t="shared" si="59"/>
        <v>-96.91397090660621</v>
      </c>
      <c r="BO367" s="42">
        <f t="shared" si="59"/>
        <v>-133.43311670869684</v>
      </c>
      <c r="BP367" s="42">
        <f t="shared" si="59"/>
        <v>-110.11859244381094</v>
      </c>
      <c r="BQ367" s="42">
        <f t="shared" si="59"/>
        <v>-127.3045093760295</v>
      </c>
      <c r="BR367" s="42">
        <f t="shared" si="58"/>
        <v>-129.91108880562183</v>
      </c>
      <c r="BS367" s="42">
        <f t="shared" si="54"/>
        <v>28.05165051805011</v>
      </c>
      <c r="BU367" s="42">
        <f t="shared" si="56"/>
        <v>-57.635731405679962</v>
      </c>
      <c r="CC367" s="119"/>
      <c r="CD367" s="118">
        <f t="shared" si="57"/>
        <v>2.6065794295923297</v>
      </c>
    </row>
    <row r="368" spans="1:82" s="1" customFormat="1">
      <c r="A368" s="65" t="s">
        <v>535</v>
      </c>
      <c r="B368" s="38" t="s">
        <v>539</v>
      </c>
      <c r="C368" s="65" t="s">
        <v>210</v>
      </c>
      <c r="D368" s="65" t="s">
        <v>537</v>
      </c>
      <c r="E368" s="65">
        <v>1250</v>
      </c>
      <c r="F368" s="38">
        <v>200</v>
      </c>
      <c r="G368" s="38">
        <f t="shared" si="60"/>
        <v>1523</v>
      </c>
      <c r="H368" s="75">
        <f t="shared" si="61"/>
        <v>6.5659881812212733E-4</v>
      </c>
      <c r="I368" s="75">
        <f t="shared" si="62"/>
        <v>2.5600000000000001E-2</v>
      </c>
      <c r="J368" s="38">
        <v>0.2</v>
      </c>
      <c r="K368" s="38"/>
      <c r="L368" s="80">
        <v>0.52353930830043549</v>
      </c>
      <c r="M368" s="77"/>
      <c r="N368" s="80">
        <v>0.28221187819829396</v>
      </c>
      <c r="O368" s="13"/>
      <c r="P368" s="13">
        <v>-7.1</v>
      </c>
      <c r="Q368" s="13">
        <v>4</v>
      </c>
      <c r="R368" s="13">
        <v>3</v>
      </c>
      <c r="S368" s="78">
        <v>1705.3843817058366</v>
      </c>
      <c r="T368" s="78">
        <v>370.73573515344253</v>
      </c>
      <c r="U368" s="13">
        <f t="shared" si="63"/>
        <v>3.2318222812988404</v>
      </c>
      <c r="V368" s="40">
        <f t="shared" si="65"/>
        <v>9.4347826086956466E-2</v>
      </c>
      <c r="X368" s="91">
        <v>66.92</v>
      </c>
      <c r="Y368" s="91"/>
      <c r="Z368" s="91">
        <v>16.579999999999998</v>
      </c>
      <c r="AA368" s="91"/>
      <c r="AB368" s="91"/>
      <c r="AC368" s="91"/>
      <c r="AD368" s="91"/>
      <c r="AE368" s="91"/>
      <c r="AF368" s="91">
        <v>3.07</v>
      </c>
      <c r="AG368" s="91">
        <v>5.71</v>
      </c>
      <c r="AH368" s="91">
        <v>3.59</v>
      </c>
      <c r="AI368" s="93">
        <v>10</v>
      </c>
      <c r="AJ368" s="13">
        <f t="shared" si="64"/>
        <v>105.86999999999999</v>
      </c>
      <c r="AL368" s="13">
        <v>1.4762491054990416</v>
      </c>
      <c r="AM368" s="40">
        <v>0.26384945417056116</v>
      </c>
      <c r="AN368" s="13">
        <v>1.0472740250828758</v>
      </c>
      <c r="AO368" s="14">
        <v>1.0399434349445713</v>
      </c>
      <c r="AP368" s="14"/>
      <c r="AQ368" s="13">
        <v>14.540010431347461</v>
      </c>
      <c r="AR368" s="40">
        <v>-1.3595382362094399E-2</v>
      </c>
      <c r="AS368" s="80">
        <v>0.52353930830043549</v>
      </c>
      <c r="AT368" s="80">
        <v>0.28221187819829396</v>
      </c>
      <c r="AW368" s="42">
        <f>(12900/((LN(497700/S368))+(0.85*(AN368-1))+3.8))-273</f>
        <v>1082.5560633097637</v>
      </c>
      <c r="AX368" s="42">
        <f>(12900/((LN(497700/S368))+(0.85*(AO368-1))+3.8))-273</f>
        <v>1083.444215877237</v>
      </c>
      <c r="AY368" s="42">
        <f>(10108/((LN(497700/S368))+(1.16*(AN368-1))+1.48))-273</f>
        <v>1128.7386168242674</v>
      </c>
      <c r="AZ368" s="42">
        <f>(10108/((LN(497700/S368))+(1.16*(AO368-1))+1.48))-273</f>
        <v>1130.3935414017421</v>
      </c>
      <c r="BA368" s="42">
        <f>((LN(S368))-4.29+(1.35*(LN(AQ368))))/0.0056</f>
        <v>1208.1011542837962</v>
      </c>
      <c r="BB368" s="42">
        <f>(4338.8/((4.322*AR368)+6.456-LOG(S368)))-273</f>
        <v>1097.6876461091372</v>
      </c>
      <c r="BC368" s="42">
        <f>((LN(S368))-3.313+(1.35*(LN(AQ368))))/0.0065</f>
        <v>1191.1333021521934</v>
      </c>
      <c r="BD368" s="42">
        <f>(12288/(18.99-(1.069*(LN(AQ368)))-(LN(S368))))-273</f>
        <v>1141.5529201459369</v>
      </c>
      <c r="BE368" s="42">
        <f>(11113/(14.297+(0.964*AN368)-(LN(S368))))-273</f>
        <v>1139.9641151292662</v>
      </c>
      <c r="BF368" s="42">
        <f>(11113/(14.297+(0.964*AO368)-(LN(S368))))-273</f>
        <v>1141.2347983914699</v>
      </c>
      <c r="BG368" s="42">
        <f>(5790/(0.96-(1.28*J368)+(12.39*AS368)+(0.83*AT368)+(2.06*J368*AS368)-LOG(S368)))-273</f>
        <v>1040.2933083779399</v>
      </c>
      <c r="BI368" s="42">
        <f t="shared" si="59"/>
        <v>167.44393669023634</v>
      </c>
      <c r="BJ368" s="42">
        <f t="shared" si="59"/>
        <v>166.55578412276304</v>
      </c>
      <c r="BK368" s="42">
        <f t="shared" si="59"/>
        <v>121.26138317573259</v>
      </c>
      <c r="BL368" s="42">
        <f t="shared" si="59"/>
        <v>119.60645859825786</v>
      </c>
      <c r="BM368" s="42">
        <f t="shared" si="59"/>
        <v>41.898845716203823</v>
      </c>
      <c r="BN368" s="42">
        <f t="shared" si="59"/>
        <v>152.31235389086282</v>
      </c>
      <c r="BO368" s="42">
        <f t="shared" si="59"/>
        <v>58.866697847806563</v>
      </c>
      <c r="BP368" s="42">
        <f t="shared" si="59"/>
        <v>108.44707985406308</v>
      </c>
      <c r="BQ368" s="42">
        <f t="shared" si="59"/>
        <v>110.03588487073375</v>
      </c>
      <c r="BR368" s="42">
        <f t="shared" si="58"/>
        <v>108.76520160853011</v>
      </c>
      <c r="BS368" s="42">
        <f t="shared" si="54"/>
        <v>209.70669162206013</v>
      </c>
      <c r="BU368" s="42">
        <f t="shared" si="56"/>
        <v>-43.150907499297091</v>
      </c>
      <c r="CC368" s="119"/>
      <c r="CD368" s="118">
        <f t="shared" si="57"/>
        <v>1.2706832622036472</v>
      </c>
    </row>
    <row r="369" spans="1:82" s="1" customFormat="1">
      <c r="A369" s="65" t="s">
        <v>535</v>
      </c>
      <c r="B369" s="65" t="s">
        <v>540</v>
      </c>
      <c r="C369" s="65" t="s">
        <v>210</v>
      </c>
      <c r="D369" s="65" t="s">
        <v>537</v>
      </c>
      <c r="E369" s="65">
        <v>1000</v>
      </c>
      <c r="F369" s="38">
        <v>100</v>
      </c>
      <c r="G369" s="38">
        <f t="shared" si="60"/>
        <v>1273</v>
      </c>
      <c r="H369" s="75">
        <f t="shared" si="61"/>
        <v>7.855459544383347E-4</v>
      </c>
      <c r="I369" s="75">
        <f t="shared" si="62"/>
        <v>1.0000000000000002E-2</v>
      </c>
      <c r="J369" s="38">
        <v>0.2</v>
      </c>
      <c r="K369" s="38"/>
      <c r="L369" s="80">
        <v>0.52353930830043549</v>
      </c>
      <c r="M369" s="77"/>
      <c r="N369" s="80">
        <v>0.28221187819829396</v>
      </c>
      <c r="O369" s="13"/>
      <c r="P369" s="13">
        <v>-5.27</v>
      </c>
      <c r="Q369" s="13">
        <v>4</v>
      </c>
      <c r="R369" s="39">
        <v>3</v>
      </c>
      <c r="S369" s="81">
        <v>1186.3543524910172</v>
      </c>
      <c r="T369" s="81">
        <v>815.61861733757348</v>
      </c>
      <c r="U369" s="13">
        <f t="shared" si="63"/>
        <v>3.0742144279371724</v>
      </c>
      <c r="V369" s="40">
        <f t="shared" si="65"/>
        <v>0.29837499999999972</v>
      </c>
      <c r="X369" s="91">
        <v>66.92</v>
      </c>
      <c r="Y369" s="91"/>
      <c r="Z369" s="91">
        <v>16.579999999999998</v>
      </c>
      <c r="AA369" s="91"/>
      <c r="AB369" s="91"/>
      <c r="AC369" s="91"/>
      <c r="AD369" s="91"/>
      <c r="AE369" s="91"/>
      <c r="AF369" s="91">
        <v>3.07</v>
      </c>
      <c r="AG369" s="91">
        <v>5.71</v>
      </c>
      <c r="AH369" s="91">
        <v>3.59</v>
      </c>
      <c r="AI369" s="93">
        <v>10</v>
      </c>
      <c r="AJ369" s="13">
        <f t="shared" si="64"/>
        <v>105.86999999999999</v>
      </c>
      <c r="AL369" s="39">
        <v>1.4762491054990416</v>
      </c>
      <c r="AM369" s="40">
        <v>0.26384945417056116</v>
      </c>
      <c r="AN369" s="39">
        <v>1.0451251894852087</v>
      </c>
      <c r="AO369" s="14">
        <v>1.0399434349445713</v>
      </c>
      <c r="AP369" s="14"/>
      <c r="AQ369" s="13">
        <v>14.540010431347461</v>
      </c>
      <c r="AR369" s="40">
        <v>-1.3595382362094399E-2</v>
      </c>
      <c r="AS369" s="80">
        <v>0.52353930830043549</v>
      </c>
      <c r="AT369" s="80">
        <v>0.28221187819829396</v>
      </c>
      <c r="AW369" s="42">
        <f>(12900/((LN(497700/S369))+(0.85*(AN369-1))+3.8))-273</f>
        <v>1033.0025985316358</v>
      </c>
      <c r="AX369" s="42">
        <f>(12900/((LN(497700/S369))+(0.85*(AO369-1))+3.8))-273</f>
        <v>1033.585221813034</v>
      </c>
      <c r="AY369" s="42">
        <f>(10108/((LN(497700/S369))+(1.16*(AN369-1))+1.48))-273</f>
        <v>1062.0137371519008</v>
      </c>
      <c r="AZ369" s="42">
        <f>(10108/((LN(497700/S369))+(1.16*(AO369-1))+1.48))-273</f>
        <v>1063.0744210518021</v>
      </c>
      <c r="BA369" s="42">
        <f>((LN(S369))-4.29+(1.35*(LN(AQ369))))/0.0056</f>
        <v>1143.296601839266</v>
      </c>
      <c r="BB369" s="42">
        <f>(4338.8/((4.322*AR369)+6.456-LOG(S369)))-273</f>
        <v>1032.6772862407206</v>
      </c>
      <c r="BC369" s="42">
        <f>((LN(S369))-3.313+(1.35*(LN(AQ369))))/0.0065</f>
        <v>1135.3016877384448</v>
      </c>
      <c r="BD369" s="42">
        <f>(12288/(18.99-(1.069*(LN(AQ369)))-(LN(S369))))-273</f>
        <v>1084.8276982897185</v>
      </c>
      <c r="BE369" s="42">
        <f>(11113/(14.297+(0.964*AN369)-(LN(S369))))-273</f>
        <v>1077.9833017495548</v>
      </c>
      <c r="BF369" s="42">
        <f>(11113/(14.297+(0.964*AO369)-(LN(S369))))-273</f>
        <v>1078.8041943235739</v>
      </c>
      <c r="BG369" s="42">
        <f>(5790/(0.96-(1.28*J369)+(12.39*AS369)+(0.83*AT369)+(2.06*J369*AS369)-LOG(S369)))-273</f>
        <v>994.96512338374532</v>
      </c>
      <c r="BI369" s="42">
        <f t="shared" si="59"/>
        <v>-33.00259853163584</v>
      </c>
      <c r="BJ369" s="42">
        <f t="shared" si="59"/>
        <v>-33.585221813033968</v>
      </c>
      <c r="BK369" s="42">
        <f t="shared" si="59"/>
        <v>-62.013737151900841</v>
      </c>
      <c r="BL369" s="42">
        <f t="shared" si="59"/>
        <v>-63.074421051802119</v>
      </c>
      <c r="BM369" s="42">
        <f t="shared" si="59"/>
        <v>-143.29660183926603</v>
      </c>
      <c r="BN369" s="42">
        <f t="shared" si="59"/>
        <v>-32.677286240720605</v>
      </c>
      <c r="BO369" s="42">
        <f t="shared" si="59"/>
        <v>-135.3016877384448</v>
      </c>
      <c r="BP369" s="42">
        <f t="shared" si="59"/>
        <v>-84.827698289718455</v>
      </c>
      <c r="BQ369" s="42">
        <f t="shared" si="59"/>
        <v>-77.983301749554812</v>
      </c>
      <c r="BR369" s="42">
        <f t="shared" si="58"/>
        <v>-78.804194323573938</v>
      </c>
      <c r="BS369" s="42">
        <f t="shared" si="54"/>
        <v>5.0348766162546781</v>
      </c>
      <c r="BU369" s="42">
        <f t="shared" si="56"/>
        <v>-38.620098429288646</v>
      </c>
      <c r="CC369" s="119"/>
      <c r="CD369" s="118">
        <f t="shared" si="57"/>
        <v>0.82089257401912619</v>
      </c>
    </row>
    <row r="370" spans="1:82" s="1" customFormat="1">
      <c r="A370" s="65" t="s">
        <v>535</v>
      </c>
      <c r="B370" s="65" t="s">
        <v>541</v>
      </c>
      <c r="C370" s="65" t="s">
        <v>210</v>
      </c>
      <c r="D370" s="65" t="s">
        <v>537</v>
      </c>
      <c r="E370" s="65">
        <v>850</v>
      </c>
      <c r="F370" s="38">
        <v>50</v>
      </c>
      <c r="G370" s="38">
        <f t="shared" si="60"/>
        <v>1123</v>
      </c>
      <c r="H370" s="75">
        <f t="shared" si="61"/>
        <v>8.9047195013357077E-4</v>
      </c>
      <c r="I370" s="75">
        <f t="shared" si="62"/>
        <v>3.4602076124567475E-3</v>
      </c>
      <c r="J370" s="38">
        <v>0.2</v>
      </c>
      <c r="K370" s="38"/>
      <c r="L370" s="80">
        <v>0.52353930830043549</v>
      </c>
      <c r="M370" s="77"/>
      <c r="N370" s="80">
        <v>0.28221187819829396</v>
      </c>
      <c r="O370" s="13"/>
      <c r="P370" s="13">
        <v>-6.36</v>
      </c>
      <c r="Q370" s="13">
        <v>4</v>
      </c>
      <c r="R370" s="39">
        <v>3</v>
      </c>
      <c r="S370" s="81">
        <v>593.17717624550858</v>
      </c>
      <c r="T370" s="81">
        <v>148.294294061377</v>
      </c>
      <c r="U370" s="13">
        <f t="shared" si="63"/>
        <v>2.7731844322731911</v>
      </c>
      <c r="V370" s="40">
        <f t="shared" si="65"/>
        <v>0.10849999999999989</v>
      </c>
      <c r="X370" s="91">
        <v>66.92</v>
      </c>
      <c r="Y370" s="91"/>
      <c r="Z370" s="91">
        <v>16.579999999999998</v>
      </c>
      <c r="AA370" s="91"/>
      <c r="AB370" s="91"/>
      <c r="AC370" s="91"/>
      <c r="AD370" s="91"/>
      <c r="AE370" s="91"/>
      <c r="AF370" s="91">
        <v>3.07</v>
      </c>
      <c r="AG370" s="91">
        <v>5.71</v>
      </c>
      <c r="AH370" s="91">
        <v>3.59</v>
      </c>
      <c r="AI370" s="93">
        <v>10</v>
      </c>
      <c r="AJ370" s="13">
        <f t="shared" si="64"/>
        <v>105.86999999999999</v>
      </c>
      <c r="AL370" s="39">
        <v>1.4762491054990416</v>
      </c>
      <c r="AM370" s="40">
        <v>0.26384945417056116</v>
      </c>
      <c r="AN370" s="39">
        <v>1.0450392360613017</v>
      </c>
      <c r="AO370" s="14">
        <v>1.0399434349445713</v>
      </c>
      <c r="AP370" s="14"/>
      <c r="AQ370" s="13">
        <v>14.540010431347461</v>
      </c>
      <c r="AR370" s="40">
        <v>-1.3595382362094399E-2</v>
      </c>
      <c r="AS370" s="80">
        <v>0.52353930830043549</v>
      </c>
      <c r="AT370" s="80">
        <v>0.28221187819829396</v>
      </c>
      <c r="AW370" s="42">
        <f>(12900/((LN(497700/S370))+(0.85*(AN370-1))+3.8))-273</f>
        <v>947.37250332611688</v>
      </c>
      <c r="AX370" s="42">
        <f>(12900/((LN(497700/S370))+(0.85*(AO370-1))+3.8))-273</f>
        <v>947.87277338082231</v>
      </c>
      <c r="AY370" s="42">
        <f>(10108/((LN(497700/S370))+(1.16*(AN370-1))+1.48))-273</f>
        <v>950.06173484047554</v>
      </c>
      <c r="AZ370" s="42">
        <f>(10108/((LN(497700/S370))+(1.16*(AO370-1))+1.48))-273</f>
        <v>950.93714729413705</v>
      </c>
      <c r="BA370" s="42">
        <f>((LN(S370))-4.29+(1.35*(LN(AQ370))))/0.0056</f>
        <v>1019.5203195964186</v>
      </c>
      <c r="BB370" s="42">
        <f>(4338.8/((4.322*AR370)+6.456-LOG(S370)))-273</f>
        <v>924.22201056326958</v>
      </c>
      <c r="BC370" s="42">
        <f>((LN(S370))-3.313+(1.35*(LN(AQ370))))/0.0065</f>
        <v>1028.6636599599915</v>
      </c>
      <c r="BD370" s="42">
        <f>(12288/(18.99-(1.069*(LN(AQ370)))-(LN(S370))))-273</f>
        <v>988.22660422269928</v>
      </c>
      <c r="BE370" s="42">
        <f>(11113/(14.297+(0.964*AN370)-(LN(S370))))-273</f>
        <v>973.00222410770675</v>
      </c>
      <c r="BF370" s="42">
        <f>(11113/(14.297+(0.964*AO370)-(LN(S370))))-273</f>
        <v>973.68887357940048</v>
      </c>
      <c r="BG370" s="42">
        <f>(5790/(0.96-(1.28*J370)+(12.39*AS370)+(0.83*AT370)+(2.06*J370*AS370)-LOG(S370)))-273</f>
        <v>916.54637701273964</v>
      </c>
      <c r="BI370" s="42">
        <f t="shared" si="59"/>
        <v>-97.372503326116885</v>
      </c>
      <c r="BJ370" s="42">
        <f t="shared" si="59"/>
        <v>-97.872773380822309</v>
      </c>
      <c r="BK370" s="42">
        <f t="shared" si="59"/>
        <v>-100.06173484047554</v>
      </c>
      <c r="BL370" s="42">
        <f t="shared" si="59"/>
        <v>-100.93714729413705</v>
      </c>
      <c r="BM370" s="42">
        <f t="shared" si="59"/>
        <v>-169.52031959641863</v>
      </c>
      <c r="BN370" s="42">
        <f t="shared" si="59"/>
        <v>-74.222010563269578</v>
      </c>
      <c r="BO370" s="42">
        <f t="shared" si="59"/>
        <v>-178.66365995999149</v>
      </c>
      <c r="BP370" s="42">
        <f t="shared" si="59"/>
        <v>-138.22660422269928</v>
      </c>
      <c r="BQ370" s="42">
        <f t="shared" si="59"/>
        <v>-123.00222410770675</v>
      </c>
      <c r="BR370" s="42">
        <f t="shared" si="58"/>
        <v>-123.68887357940048</v>
      </c>
      <c r="BS370" s="42">
        <f t="shared" si="54"/>
        <v>-66.54637701273964</v>
      </c>
      <c r="BU370" s="42">
        <f t="shared" si="56"/>
        <v>-31.326396368082669</v>
      </c>
      <c r="CC370" s="119"/>
      <c r="CD370" s="118">
        <f t="shared" si="57"/>
        <v>0.68664947169372681</v>
      </c>
    </row>
    <row r="371" spans="1:82" s="1" customFormat="1">
      <c r="A371" s="65" t="s">
        <v>535</v>
      </c>
      <c r="B371" s="65" t="s">
        <v>542</v>
      </c>
      <c r="C371" s="65" t="s">
        <v>210</v>
      </c>
      <c r="D371" s="65" t="s">
        <v>537</v>
      </c>
      <c r="E371" s="65">
        <v>850</v>
      </c>
      <c r="F371" s="38">
        <v>50</v>
      </c>
      <c r="G371" s="38">
        <f t="shared" si="60"/>
        <v>1123</v>
      </c>
      <c r="H371" s="75">
        <f t="shared" si="61"/>
        <v>8.9047195013357077E-4</v>
      </c>
      <c r="I371" s="75">
        <f t="shared" si="62"/>
        <v>3.4602076124567475E-3</v>
      </c>
      <c r="J371" s="38">
        <v>0.2</v>
      </c>
      <c r="K371" s="38"/>
      <c r="L371" s="80">
        <v>0.52353930830043549</v>
      </c>
      <c r="M371" s="77"/>
      <c r="N371" s="80">
        <v>0.28221187819829396</v>
      </c>
      <c r="O371" s="13"/>
      <c r="P371" s="13">
        <v>-7.5</v>
      </c>
      <c r="Q371" s="13">
        <v>4</v>
      </c>
      <c r="R371" s="39">
        <v>3</v>
      </c>
      <c r="S371" s="81">
        <v>519.03002921481993</v>
      </c>
      <c r="T371" s="81">
        <v>222.4414410920655</v>
      </c>
      <c r="U371" s="13">
        <f t="shared" si="63"/>
        <v>2.7151924852955043</v>
      </c>
      <c r="V371" s="40">
        <f t="shared" si="65"/>
        <v>0.18599999999999983</v>
      </c>
      <c r="X371" s="91">
        <v>66.92</v>
      </c>
      <c r="Y371" s="91"/>
      <c r="Z371" s="91">
        <v>16.579999999999998</v>
      </c>
      <c r="AA371" s="91"/>
      <c r="AB371" s="91"/>
      <c r="AC371" s="91"/>
      <c r="AD371" s="91"/>
      <c r="AE371" s="91"/>
      <c r="AF371" s="91">
        <v>3.07</v>
      </c>
      <c r="AG371" s="91">
        <v>5.71</v>
      </c>
      <c r="AH371" s="91">
        <v>3.59</v>
      </c>
      <c r="AI371" s="93">
        <v>10</v>
      </c>
      <c r="AJ371" s="13">
        <f t="shared" si="64"/>
        <v>105.86999999999999</v>
      </c>
      <c r="AL371" s="39">
        <v>1.4762491054990416</v>
      </c>
      <c r="AM371" s="40">
        <v>0.26384945417056116</v>
      </c>
      <c r="AN371" s="39">
        <v>1.0446094689417682</v>
      </c>
      <c r="AO371" s="14">
        <v>1.0399434349445713</v>
      </c>
      <c r="AP371" s="14"/>
      <c r="AQ371" s="13">
        <v>14.540010431347461</v>
      </c>
      <c r="AR371" s="40">
        <v>-1.3595382362094399E-2</v>
      </c>
      <c r="AS371" s="80">
        <v>0.52353930830043549</v>
      </c>
      <c r="AT371" s="80">
        <v>0.28221187819829396</v>
      </c>
      <c r="AW371" s="42">
        <f>(12900/((LN(497700/S371))+(0.85*(AN371-1))+3.8))-273</f>
        <v>932.18970695016128</v>
      </c>
      <c r="AX371" s="42">
        <f>(12900/((LN(497700/S371))+(0.85*(AO371-1))+3.8))-273</f>
        <v>932.63644083425334</v>
      </c>
      <c r="AY371" s="42">
        <f>(10108/((LN(497700/S371))+(1.16*(AN371-1))+1.48))-273</f>
        <v>930.68612692080069</v>
      </c>
      <c r="AZ371" s="42">
        <f>(10108/((LN(497700/S371))+(1.16*(AO371-1))+1.48))-273</f>
        <v>931.46245836673916</v>
      </c>
      <c r="BA371" s="42">
        <f>((LN(S371))-4.29+(1.35*(LN(AQ371))))/0.0056</f>
        <v>995.67542805632536</v>
      </c>
      <c r="BB371" s="42">
        <f>(4338.8/((4.322*AR371)+6.456-LOG(S371)))-273</f>
        <v>905.36586576948162</v>
      </c>
      <c r="BC371" s="42">
        <f>((LN(S371))-3.313+(1.35*(LN(AQ371))))/0.0065</f>
        <v>1008.120368786988</v>
      </c>
      <c r="BD371" s="42">
        <f>(12288/(18.99-(1.069*(LN(AQ371)))-(LN(S371))))-273</f>
        <v>971.1745535894961</v>
      </c>
      <c r="BE371" s="42">
        <f>(11113/(14.297+(0.964*AN371)-(LN(S371))))-273</f>
        <v>954.67882227348218</v>
      </c>
      <c r="BF371" s="42">
        <f>(11113/(14.297+(0.964*AO371)-(LN(S371))))-273</f>
        <v>955.28917235376207</v>
      </c>
      <c r="BG371" s="42">
        <f>(5790/(0.96-(1.28*J371)+(12.39*AS371)+(0.83*AT371)+(2.06*J371*AS371)-LOG(S371)))-273</f>
        <v>902.54057036113841</v>
      </c>
      <c r="BI371" s="42">
        <f t="shared" si="59"/>
        <v>-82.18970695016128</v>
      </c>
      <c r="BJ371" s="42">
        <f t="shared" si="59"/>
        <v>-82.636440834253335</v>
      </c>
      <c r="BK371" s="42">
        <f t="shared" si="59"/>
        <v>-80.686126920800689</v>
      </c>
      <c r="BL371" s="42">
        <f t="shared" si="59"/>
        <v>-81.462458366739156</v>
      </c>
      <c r="BM371" s="42">
        <f t="shared" si="59"/>
        <v>-145.67542805632536</v>
      </c>
      <c r="BN371" s="42">
        <f t="shared" si="59"/>
        <v>-55.365865769481616</v>
      </c>
      <c r="BO371" s="42">
        <f t="shared" si="59"/>
        <v>-158.12036878698802</v>
      </c>
      <c r="BP371" s="42">
        <f t="shared" si="59"/>
        <v>-121.1745535894961</v>
      </c>
      <c r="BQ371" s="42">
        <f t="shared" si="59"/>
        <v>-104.67882227348218</v>
      </c>
      <c r="BR371" s="42">
        <f t="shared" si="58"/>
        <v>-105.28917235376207</v>
      </c>
      <c r="BS371" s="42">
        <f t="shared" si="58"/>
        <v>-52.540570361138407</v>
      </c>
      <c r="BU371" s="42">
        <f t="shared" si="56"/>
        <v>-30.095870473114928</v>
      </c>
      <c r="CC371" s="119"/>
      <c r="CD371" s="118">
        <f t="shared" si="57"/>
        <v>0.61035008027988624</v>
      </c>
    </row>
    <row r="372" spans="1:82" s="1" customFormat="1">
      <c r="A372" s="65" t="s">
        <v>535</v>
      </c>
      <c r="B372" s="65" t="s">
        <v>543</v>
      </c>
      <c r="C372" s="65" t="s">
        <v>210</v>
      </c>
      <c r="D372" s="65" t="s">
        <v>537</v>
      </c>
      <c r="E372" s="65">
        <v>1200</v>
      </c>
      <c r="F372" s="38">
        <v>50</v>
      </c>
      <c r="G372" s="38">
        <f t="shared" si="60"/>
        <v>1473</v>
      </c>
      <c r="H372" s="75">
        <f t="shared" si="61"/>
        <v>6.7888662593346908E-4</v>
      </c>
      <c r="I372" s="75">
        <f t="shared" si="62"/>
        <v>1.736111111111111E-3</v>
      </c>
      <c r="J372" s="38">
        <v>0.2</v>
      </c>
      <c r="K372" s="38"/>
      <c r="L372" s="80">
        <v>0.52353930830043549</v>
      </c>
      <c r="M372" s="77"/>
      <c r="N372" s="80">
        <v>0.28221187819829396</v>
      </c>
      <c r="O372" s="13"/>
      <c r="P372" s="13">
        <v>-3.84</v>
      </c>
      <c r="Q372" s="13">
        <v>4</v>
      </c>
      <c r="R372" s="39">
        <v>3</v>
      </c>
      <c r="S372" s="81">
        <v>8675.2162025905618</v>
      </c>
      <c r="T372" s="81">
        <v>593.17717624550801</v>
      </c>
      <c r="U372" s="13">
        <f t="shared" si="63"/>
        <v>3.9382803070274091</v>
      </c>
      <c r="V372" s="40">
        <f t="shared" si="65"/>
        <v>2.9675213675213648E-2</v>
      </c>
      <c r="X372" s="91">
        <v>66.92</v>
      </c>
      <c r="Y372" s="91"/>
      <c r="Z372" s="91">
        <v>16.579999999999998</v>
      </c>
      <c r="AA372" s="91"/>
      <c r="AB372" s="91"/>
      <c r="AC372" s="91"/>
      <c r="AD372" s="91"/>
      <c r="AE372" s="91"/>
      <c r="AF372" s="91">
        <v>3.07</v>
      </c>
      <c r="AG372" s="91">
        <v>5.71</v>
      </c>
      <c r="AH372" s="91">
        <v>3.59</v>
      </c>
      <c r="AI372" s="93">
        <v>10</v>
      </c>
      <c r="AJ372" s="13">
        <f t="shared" si="64"/>
        <v>105.86999999999999</v>
      </c>
      <c r="AL372" s="39">
        <v>1.4762491054990416</v>
      </c>
      <c r="AM372" s="40">
        <v>0.26384945417056116</v>
      </c>
      <c r="AN372" s="39">
        <v>1.054837926386665</v>
      </c>
      <c r="AO372" s="14">
        <v>1.0399434349445713</v>
      </c>
      <c r="AP372" s="14"/>
      <c r="AQ372" s="13">
        <v>14.540010431347461</v>
      </c>
      <c r="AR372" s="40">
        <v>-1.3595382362094399E-2</v>
      </c>
      <c r="AS372" s="80">
        <v>0.52353930830043549</v>
      </c>
      <c r="AT372" s="80">
        <v>0.28221187819829396</v>
      </c>
      <c r="AW372" s="42">
        <f>(12900/((LN(497700/S372))+(0.85*(AN372-1))+3.8))-273</f>
        <v>1360.7097439048616</v>
      </c>
      <c r="AX372" s="42">
        <f>(12900/((LN(497700/S372))+(0.85*(AO372-1))+3.8))-273</f>
        <v>1363.3333678171177</v>
      </c>
      <c r="AY372" s="42">
        <f>(10108/((LN(497700/S372))+(1.16*(AN372-1))+1.48))-273</f>
        <v>1534.2140849515215</v>
      </c>
      <c r="AZ372" s="42">
        <f>(10108/((LN(497700/S372))+(1.16*(AO372-1))+1.48))-273</f>
        <v>1539.8139980039793</v>
      </c>
      <c r="BA372" s="42">
        <f>((LN(S372))-4.29+(1.35*(LN(AQ372))))/0.0056</f>
        <v>1498.5796755103329</v>
      </c>
      <c r="BB372" s="42">
        <f>(4338.8/((4.322*AR372)+6.456-LOG(S372)))-273</f>
        <v>1491.4854756764471</v>
      </c>
      <c r="BC372" s="42">
        <f>((LN(S372))-3.313+(1.35*(LN(AQ372))))/0.0065</f>
        <v>1441.3917204396716</v>
      </c>
      <c r="BD372" s="42">
        <f>(12288/(18.99-(1.069*(LN(AQ372)))-(LN(S372))))-273</f>
        <v>1467.4695108773415</v>
      </c>
      <c r="BE372" s="42">
        <f>(11113/(14.297+(0.964*AN372)-(LN(S372))))-273</f>
        <v>1506.3217576109037</v>
      </c>
      <c r="BF372" s="42">
        <f>(11113/(14.297+(0.964*AO372)-(LN(S372))))-273</f>
        <v>1510.421720633424</v>
      </c>
      <c r="BG372" s="42">
        <f>(5790/(0.96-(1.28*J372)+(12.39*AS372)+(0.83*AT372)+(2.06*J372*AS372)-LOG(S372)))-273</f>
        <v>1290.8902751839416</v>
      </c>
      <c r="BI372" s="42">
        <f t="shared" si="59"/>
        <v>-160.70974390486163</v>
      </c>
      <c r="BJ372" s="42">
        <f t="shared" si="59"/>
        <v>-163.33336781711773</v>
      </c>
      <c r="BK372" s="42">
        <f t="shared" si="59"/>
        <v>-334.2140849515215</v>
      </c>
      <c r="BL372" s="42">
        <f t="shared" si="59"/>
        <v>-339.81399800397935</v>
      </c>
      <c r="BM372" s="42">
        <f t="shared" si="59"/>
        <v>-298.57967551033289</v>
      </c>
      <c r="BN372" s="42">
        <f t="shared" si="59"/>
        <v>-291.48547567644709</v>
      </c>
      <c r="BO372" s="42">
        <f t="shared" si="59"/>
        <v>-241.39172043967164</v>
      </c>
      <c r="BP372" s="42">
        <f t="shared" si="59"/>
        <v>-267.46951087734146</v>
      </c>
      <c r="BQ372" s="42">
        <f t="shared" si="59"/>
        <v>-306.32175761090366</v>
      </c>
      <c r="BR372" s="42">
        <f t="shared" si="58"/>
        <v>-310.421720633424</v>
      </c>
      <c r="BS372" s="42">
        <f t="shared" si="58"/>
        <v>-90.89027518394164</v>
      </c>
      <c r="BU372" s="42">
        <f t="shared" si="56"/>
        <v>-72.443092633176093</v>
      </c>
      <c r="CC372" s="119"/>
      <c r="CD372" s="118">
        <f t="shared" si="57"/>
        <v>4.0999630225203418</v>
      </c>
    </row>
    <row r="373" spans="1:82" s="1" customFormat="1">
      <c r="A373" s="65" t="s">
        <v>535</v>
      </c>
      <c r="B373" s="65" t="s">
        <v>544</v>
      </c>
      <c r="C373" s="65" t="s">
        <v>210</v>
      </c>
      <c r="D373" s="65" t="s">
        <v>537</v>
      </c>
      <c r="E373" s="65">
        <v>1250</v>
      </c>
      <c r="F373" s="38">
        <v>50</v>
      </c>
      <c r="G373" s="38">
        <f t="shared" si="60"/>
        <v>1523</v>
      </c>
      <c r="H373" s="75">
        <f t="shared" si="61"/>
        <v>6.5659881812212733E-4</v>
      </c>
      <c r="I373" s="75">
        <f t="shared" si="62"/>
        <v>1.6000000000000001E-3</v>
      </c>
      <c r="J373" s="38">
        <v>0.2</v>
      </c>
      <c r="K373" s="38"/>
      <c r="L373" s="80">
        <v>0.52353930830043549</v>
      </c>
      <c r="M373" s="77"/>
      <c r="N373" s="80">
        <v>0.28221187819829396</v>
      </c>
      <c r="O373" s="13"/>
      <c r="P373" s="13">
        <v>-4.41</v>
      </c>
      <c r="Q373" s="13">
        <v>4</v>
      </c>
      <c r="R373" s="39">
        <v>3</v>
      </c>
      <c r="S373" s="81">
        <v>6599.0960857312793</v>
      </c>
      <c r="T373" s="81">
        <v>815.6186173375736</v>
      </c>
      <c r="U373" s="13">
        <f t="shared" si="63"/>
        <v>3.8194844519261602</v>
      </c>
      <c r="V373" s="40">
        <f t="shared" si="65"/>
        <v>5.3640449438202224E-2</v>
      </c>
      <c r="X373" s="91">
        <v>66.92</v>
      </c>
      <c r="Y373" s="91"/>
      <c r="Z373" s="91">
        <v>16.579999999999998</v>
      </c>
      <c r="AA373" s="91"/>
      <c r="AB373" s="91"/>
      <c r="AC373" s="91"/>
      <c r="AD373" s="91"/>
      <c r="AE373" s="91"/>
      <c r="AF373" s="91">
        <v>3.07</v>
      </c>
      <c r="AG373" s="91">
        <v>5.71</v>
      </c>
      <c r="AH373" s="91">
        <v>3.59</v>
      </c>
      <c r="AI373" s="93">
        <v>10</v>
      </c>
      <c r="AJ373" s="13">
        <f t="shared" si="64"/>
        <v>105.86999999999999</v>
      </c>
      <c r="AL373" s="39">
        <v>1.4762491054990416</v>
      </c>
      <c r="AM373" s="40">
        <v>0.26384945417056116</v>
      </c>
      <c r="AN373" s="39">
        <v>1.0517436031260239</v>
      </c>
      <c r="AO373" s="14">
        <v>1.0399434349445713</v>
      </c>
      <c r="AP373" s="14"/>
      <c r="AQ373" s="13">
        <v>14.540010431347461</v>
      </c>
      <c r="AR373" s="40">
        <v>-1.3595382362094399E-2</v>
      </c>
      <c r="AS373" s="80">
        <v>0.52353930830043549</v>
      </c>
      <c r="AT373" s="80">
        <v>0.28221187819829396</v>
      </c>
      <c r="AW373" s="42">
        <f>(12900/((LN(497700/S373))+(0.85*(AN373-1))+3.8))-273</f>
        <v>1306.5183023098896</v>
      </c>
      <c r="AX373" s="42">
        <f>(12900/((LN(497700/S373))+(0.85*(AO373-1))+3.8))-273</f>
        <v>1308.4605313023915</v>
      </c>
      <c r="AY373" s="42">
        <f>(10108/((LN(497700/S373))+(1.16*(AN373-1))+1.48))-273</f>
        <v>1451.0063707889321</v>
      </c>
      <c r="AZ373" s="42">
        <f>(10108/((LN(497700/S373))+(1.16*(AO373-1))+1.48))-273</f>
        <v>1455.0407228282338</v>
      </c>
      <c r="BA373" s="42">
        <f>((LN(S373))-4.29+(1.35*(LN(AQ373))))/0.0056</f>
        <v>1449.7336817486157</v>
      </c>
      <c r="BB373" s="42">
        <f>(4338.8/((4.322*AR373)+6.456-LOG(S373)))-273</f>
        <v>1410.1691928109635</v>
      </c>
      <c r="BC373" s="42">
        <f>((LN(S373))-3.313+(1.35*(LN(AQ373))))/0.0065</f>
        <v>1399.3090181218845</v>
      </c>
      <c r="BD373" s="42">
        <f>(12288/(18.99-(1.069*(LN(AQ373)))-(LN(S373))))-273</f>
        <v>1402.5522525586434</v>
      </c>
      <c r="BE373" s="42">
        <f>(11113/(14.297+(0.964*AN373)-(LN(S373))))-273</f>
        <v>1432.4436876215555</v>
      </c>
      <c r="BF373" s="42">
        <f>(11113/(14.297+(0.964*AO373)-(LN(S373))))-273</f>
        <v>1435.4260986585837</v>
      </c>
      <c r="BG373" s="42">
        <f>(5790/(0.96-(1.28*J373)+(12.39*AS373)+(0.83*AT373)+(2.06*J373*AS373)-LOG(S373)))-273</f>
        <v>1242.2698247418755</v>
      </c>
      <c r="BI373" s="42">
        <f t="shared" si="59"/>
        <v>-56.518302309889577</v>
      </c>
      <c r="BJ373" s="42">
        <f t="shared" si="59"/>
        <v>-58.460531302391473</v>
      </c>
      <c r="BK373" s="42">
        <f t="shared" si="59"/>
        <v>-201.00637078893214</v>
      </c>
      <c r="BL373" s="42">
        <f t="shared" si="59"/>
        <v>-205.04072282823381</v>
      </c>
      <c r="BM373" s="42">
        <f t="shared" si="59"/>
        <v>-199.73368174861571</v>
      </c>
      <c r="BN373" s="42">
        <f t="shared" si="59"/>
        <v>-160.16919281096352</v>
      </c>
      <c r="BO373" s="42">
        <f t="shared" si="59"/>
        <v>-149.30901812188449</v>
      </c>
      <c r="BP373" s="42">
        <f t="shared" si="59"/>
        <v>-152.55225255864343</v>
      </c>
      <c r="BQ373" s="42">
        <f t="shared" si="59"/>
        <v>-182.44368762155545</v>
      </c>
      <c r="BR373" s="42">
        <f t="shared" si="58"/>
        <v>-185.42609865858367</v>
      </c>
      <c r="BS373" s="42">
        <f t="shared" si="58"/>
        <v>7.7301752581245182</v>
      </c>
      <c r="BU373" s="42">
        <f t="shared" si="56"/>
        <v>-66.190706560515991</v>
      </c>
      <c r="CC373" s="119"/>
      <c r="CD373" s="118">
        <f t="shared" si="57"/>
        <v>2.9824110370282142</v>
      </c>
    </row>
    <row r="374" spans="1:82" s="1" customFormat="1">
      <c r="A374" s="65" t="s">
        <v>535</v>
      </c>
      <c r="B374" s="65" t="s">
        <v>545</v>
      </c>
      <c r="C374" s="65" t="s">
        <v>210</v>
      </c>
      <c r="D374" s="65" t="s">
        <v>537</v>
      </c>
      <c r="E374" s="65">
        <v>1050</v>
      </c>
      <c r="F374" s="38">
        <v>100</v>
      </c>
      <c r="G374" s="38">
        <f t="shared" si="60"/>
        <v>1323</v>
      </c>
      <c r="H374" s="75">
        <f t="shared" si="61"/>
        <v>7.5585789871504159E-4</v>
      </c>
      <c r="I374" s="75">
        <f t="shared" si="62"/>
        <v>9.0702947845804974E-3</v>
      </c>
      <c r="J374" s="38">
        <v>0.2</v>
      </c>
      <c r="K374" s="38"/>
      <c r="L374" s="80">
        <v>0.52353930830043549</v>
      </c>
      <c r="M374" s="77"/>
      <c r="N374" s="80">
        <v>0.28221187819829396</v>
      </c>
      <c r="O374" s="13"/>
      <c r="P374" s="13">
        <v>-7.91</v>
      </c>
      <c r="Q374" s="13">
        <v>4</v>
      </c>
      <c r="R374" s="39">
        <v>3</v>
      </c>
      <c r="S374" s="81">
        <v>1112.2072054603277</v>
      </c>
      <c r="T374" s="81">
        <v>148.294294061377</v>
      </c>
      <c r="U374" s="13">
        <f t="shared" si="63"/>
        <v>3.0461857043369283</v>
      </c>
      <c r="V374" s="40">
        <f t="shared" si="65"/>
        <v>5.7866666666666657E-2</v>
      </c>
      <c r="X374" s="91">
        <v>66.92</v>
      </c>
      <c r="Y374" s="91"/>
      <c r="Z374" s="91">
        <v>16.579999999999998</v>
      </c>
      <c r="AA374" s="91"/>
      <c r="AB374" s="91"/>
      <c r="AC374" s="91"/>
      <c r="AD374" s="91"/>
      <c r="AE374" s="91"/>
      <c r="AF374" s="91">
        <v>3.07</v>
      </c>
      <c r="AG374" s="91">
        <v>5.71</v>
      </c>
      <c r="AH374" s="91">
        <v>3.59</v>
      </c>
      <c r="AI374" s="93">
        <v>10</v>
      </c>
      <c r="AJ374" s="13">
        <f t="shared" si="64"/>
        <v>105.86999999999999</v>
      </c>
      <c r="AL374" s="39">
        <v>1.4762491054990416</v>
      </c>
      <c r="AM374" s="40">
        <v>0.26384945417056116</v>
      </c>
      <c r="AN374" s="39">
        <v>1.0451251894852087</v>
      </c>
      <c r="AO374" s="14">
        <v>1.0399434349445713</v>
      </c>
      <c r="AP374" s="14"/>
      <c r="AQ374" s="13">
        <v>14.540010431347461</v>
      </c>
      <c r="AR374" s="40">
        <v>-1.3595382362094399E-2</v>
      </c>
      <c r="AS374" s="80">
        <v>0.52353930830043549</v>
      </c>
      <c r="AT374" s="80">
        <v>0.28221187819829396</v>
      </c>
      <c r="AW374" s="42">
        <f>(12900/((LN(497700/S374))+(0.85*(AN374-1))+3.8))-273</f>
        <v>1024.5246852624828</v>
      </c>
      <c r="AX374" s="42">
        <f>(12900/((LN(497700/S374))+(0.85*(AO374-1))+3.8))-273</f>
        <v>1025.0997672342187</v>
      </c>
      <c r="AY374" s="42">
        <f>(10108/((LN(497700/S374))+(1.16*(AN374-1))+1.48))-273</f>
        <v>1050.7303616583786</v>
      </c>
      <c r="AZ374" s="42">
        <f>(10108/((LN(497700/S374))+(1.16*(AO374-1))+1.48))-273</f>
        <v>1051.7731847793555</v>
      </c>
      <c r="BA374" s="42">
        <f>((LN(S374))-4.29+(1.35*(LN(AQ374))))/0.0056</f>
        <v>1131.7718659218424</v>
      </c>
      <c r="BB374" s="42">
        <f>(4338.8/((4.322*AR374)+6.456-LOG(S374)))-273</f>
        <v>1021.7564069393293</v>
      </c>
      <c r="BC374" s="42">
        <f>((LN(S374))-3.313+(1.35*(LN(AQ374))))/0.0065</f>
        <v>1125.3726844865105</v>
      </c>
      <c r="BD374" s="42">
        <f>(12288/(18.99-(1.069*(LN(AQ374)))-(LN(S374))))-273</f>
        <v>1075.2128830476454</v>
      </c>
      <c r="BE374" s="42">
        <f>(11113/(14.297+(0.964*AN374)-(LN(S374))))-273</f>
        <v>1067.4662608278798</v>
      </c>
      <c r="BF374" s="42">
        <f>(11113/(14.297+(0.964*AO374)-(LN(S374))))-273</f>
        <v>1068.2744184719779</v>
      </c>
      <c r="BG374" s="42">
        <f>(5790/(0.96-(1.28*J374)+(12.39*AS374)+(0.83*AT374)+(2.06*J374*AS374)-LOG(S374)))-273</f>
        <v>987.2297409522987</v>
      </c>
      <c r="BI374" s="42">
        <f t="shared" si="59"/>
        <v>25.475314737517238</v>
      </c>
      <c r="BJ374" s="42">
        <f t="shared" si="59"/>
        <v>24.900232765781311</v>
      </c>
      <c r="BK374" s="42">
        <f t="shared" si="59"/>
        <v>-0.7303616583785697</v>
      </c>
      <c r="BL374" s="42">
        <f t="shared" si="59"/>
        <v>-1.7731847793554607</v>
      </c>
      <c r="BM374" s="42">
        <f t="shared" si="59"/>
        <v>-81.771865921842391</v>
      </c>
      <c r="BN374" s="42">
        <f t="shared" si="59"/>
        <v>28.243593060670719</v>
      </c>
      <c r="BO374" s="42">
        <f t="shared" si="59"/>
        <v>-75.372684486510479</v>
      </c>
      <c r="BP374" s="42">
        <f t="shared" si="59"/>
        <v>-25.212883047645391</v>
      </c>
      <c r="BQ374" s="42">
        <f t="shared" si="59"/>
        <v>-17.466260827879751</v>
      </c>
      <c r="BR374" s="42">
        <f t="shared" si="58"/>
        <v>-18.274418471977924</v>
      </c>
      <c r="BS374" s="42">
        <f t="shared" si="58"/>
        <v>62.770259047701302</v>
      </c>
      <c r="BU374" s="42">
        <f t="shared" si="56"/>
        <v>-37.870026281919991</v>
      </c>
      <c r="CC374" s="119"/>
      <c r="CD374" s="118">
        <f t="shared" si="57"/>
        <v>0.80815764409817348</v>
      </c>
    </row>
    <row r="375" spans="1:82" s="1" customFormat="1">
      <c r="A375" s="65" t="s">
        <v>535</v>
      </c>
      <c r="B375" s="65" t="s">
        <v>546</v>
      </c>
      <c r="C375" s="65" t="s">
        <v>210</v>
      </c>
      <c r="D375" s="65" t="s">
        <v>537</v>
      </c>
      <c r="E375" s="65">
        <v>1050</v>
      </c>
      <c r="F375" s="38">
        <v>100</v>
      </c>
      <c r="G375" s="38">
        <f t="shared" si="60"/>
        <v>1323</v>
      </c>
      <c r="H375" s="75">
        <f t="shared" si="61"/>
        <v>7.5585789871504159E-4</v>
      </c>
      <c r="I375" s="75">
        <f t="shared" si="62"/>
        <v>9.0702947845804974E-3</v>
      </c>
      <c r="J375" s="38">
        <v>0.2</v>
      </c>
      <c r="K375" s="38"/>
      <c r="L375" s="80">
        <v>0.52353930830043549</v>
      </c>
      <c r="M375" s="77"/>
      <c r="N375" s="80">
        <v>0.28221187819829396</v>
      </c>
      <c r="O375" s="13"/>
      <c r="P375" s="13">
        <v>-6.36</v>
      </c>
      <c r="Q375" s="13">
        <v>4</v>
      </c>
      <c r="R375" s="39">
        <v>3</v>
      </c>
      <c r="S375" s="81">
        <v>1260.5014995217055</v>
      </c>
      <c r="T375" s="81">
        <v>444.88288218413095</v>
      </c>
      <c r="U375" s="13">
        <f t="shared" si="63"/>
        <v>3.1005433666595215</v>
      </c>
      <c r="V375" s="40">
        <f t="shared" si="65"/>
        <v>0.15317647058823516</v>
      </c>
      <c r="X375" s="91">
        <v>66.92</v>
      </c>
      <c r="Y375" s="91"/>
      <c r="Z375" s="91">
        <v>16.579999999999998</v>
      </c>
      <c r="AA375" s="91"/>
      <c r="AB375" s="91"/>
      <c r="AC375" s="91"/>
      <c r="AD375" s="91"/>
      <c r="AE375" s="91"/>
      <c r="AF375" s="91">
        <v>3.07</v>
      </c>
      <c r="AG375" s="91">
        <v>5.71</v>
      </c>
      <c r="AH375" s="91">
        <v>3.59</v>
      </c>
      <c r="AI375" s="93">
        <v>10</v>
      </c>
      <c r="AJ375" s="13">
        <f t="shared" si="64"/>
        <v>105.86999999999999</v>
      </c>
      <c r="AL375" s="39">
        <v>1.4762491054990416</v>
      </c>
      <c r="AM375" s="40">
        <v>0.26384945417056116</v>
      </c>
      <c r="AN375" s="39">
        <v>1.0461566305720889</v>
      </c>
      <c r="AO375" s="14">
        <v>1.0399434349445713</v>
      </c>
      <c r="AP375" s="14"/>
      <c r="AQ375" s="13">
        <v>14.540010431347461</v>
      </c>
      <c r="AR375" s="40">
        <v>-1.3595382362094399E-2</v>
      </c>
      <c r="AS375" s="80">
        <v>0.52353930830043549</v>
      </c>
      <c r="AT375" s="80">
        <v>0.28221187819829396</v>
      </c>
      <c r="AW375" s="42">
        <f>(12900/((LN(497700/S375))+(0.85*(AN375-1))+3.8))-273</f>
        <v>1040.9505641419873</v>
      </c>
      <c r="AX375" s="42">
        <f>(12900/((LN(497700/S375))+(0.85*(AO375-1))+3.8))-273</f>
        <v>1041.6577539228083</v>
      </c>
      <c r="AY375" s="42">
        <f>(10108/((LN(497700/S375))+(1.16*(AN375-1))+1.48))-273</f>
        <v>1072.5751169520572</v>
      </c>
      <c r="AZ375" s="42">
        <f>(10108/((LN(497700/S375))+(1.16*(AO375-1))+1.48))-273</f>
        <v>1073.8673491445106</v>
      </c>
      <c r="BA375" s="42">
        <f>((LN(S375))-4.29+(1.35*(LN(AQ375))))/0.0056</f>
        <v>1154.1224271636293</v>
      </c>
      <c r="BB375" s="42">
        <f>(4338.8/((4.322*AR375)+6.456-LOG(S375)))-273</f>
        <v>1043.1050244240391</v>
      </c>
      <c r="BC375" s="42">
        <f>((LN(S375))-3.313+(1.35*(LN(AQ375))))/0.0065</f>
        <v>1144.6285526332806</v>
      </c>
      <c r="BD375" s="42">
        <f>(12288/(18.99-(1.069*(LN(AQ375)))-(LN(S375))))-273</f>
        <v>1093.9851852993556</v>
      </c>
      <c r="BE375" s="42">
        <f>(11113/(14.297+(0.964*AN375)-(LN(S375))))-273</f>
        <v>1087.8482646594589</v>
      </c>
      <c r="BF375" s="42">
        <f>(11113/(14.297+(0.964*AO375)-(LN(S375))))-273</f>
        <v>1088.8471112815835</v>
      </c>
      <c r="BG375" s="42">
        <f>(5790/(0.96-(1.28*J375)+(12.39*AS375)+(0.83*AT375)+(2.06*J375*AS375)-LOG(S375)))-273</f>
        <v>1002.3183969355232</v>
      </c>
      <c r="BI375" s="42">
        <f t="shared" si="59"/>
        <v>9.0494358580126573</v>
      </c>
      <c r="BJ375" s="42">
        <f t="shared" si="59"/>
        <v>8.3422460771917031</v>
      </c>
      <c r="BK375" s="42">
        <f t="shared" si="59"/>
        <v>-22.575116952057215</v>
      </c>
      <c r="BL375" s="42">
        <f t="shared" si="59"/>
        <v>-23.867349144510627</v>
      </c>
      <c r="BM375" s="42">
        <f t="shared" si="59"/>
        <v>-104.12242716362925</v>
      </c>
      <c r="BN375" s="42">
        <f t="shared" si="59"/>
        <v>6.8949755759608706</v>
      </c>
      <c r="BO375" s="42">
        <f t="shared" si="59"/>
        <v>-94.628552633280606</v>
      </c>
      <c r="BP375" s="42">
        <f t="shared" si="59"/>
        <v>-43.985185299355635</v>
      </c>
      <c r="BQ375" s="42">
        <f t="shared" si="59"/>
        <v>-37.848264659458891</v>
      </c>
      <c r="BR375" s="42">
        <f t="shared" si="58"/>
        <v>-38.847111281583466</v>
      </c>
      <c r="BS375" s="42">
        <f t="shared" si="58"/>
        <v>47.681603064476803</v>
      </c>
      <c r="BU375" s="42">
        <f t="shared" si="56"/>
        <v>-39.3393569872851</v>
      </c>
      <c r="CC375" s="119"/>
      <c r="CD375" s="118">
        <f t="shared" si="57"/>
        <v>0.99884662212457442</v>
      </c>
    </row>
    <row r="376" spans="1:82" s="1" customFormat="1">
      <c r="A376" s="38" t="s">
        <v>547</v>
      </c>
      <c r="B376" s="38" t="s">
        <v>548</v>
      </c>
      <c r="C376" s="38" t="s">
        <v>210</v>
      </c>
      <c r="D376" s="38">
        <v>96</v>
      </c>
      <c r="E376" s="65">
        <v>1320</v>
      </c>
      <c r="F376" s="38">
        <v>1</v>
      </c>
      <c r="G376" s="38">
        <f t="shared" si="60"/>
        <v>1593</v>
      </c>
      <c r="H376" s="75">
        <f t="shared" si="61"/>
        <v>6.2774639045825491E-4</v>
      </c>
      <c r="I376" s="75">
        <f t="shared" si="62"/>
        <v>5.7392102846648303E-7</v>
      </c>
      <c r="J376" s="94">
        <v>1E-4</v>
      </c>
      <c r="K376" s="13">
        <v>0</v>
      </c>
      <c r="L376" s="40">
        <v>0.57707361264810542</v>
      </c>
      <c r="M376" s="40">
        <v>8.550816479350843E-3</v>
      </c>
      <c r="N376" s="40">
        <v>0</v>
      </c>
      <c r="O376" s="13"/>
      <c r="P376" s="83">
        <v>13</v>
      </c>
      <c r="Q376" s="13"/>
      <c r="R376" s="13">
        <v>0</v>
      </c>
      <c r="S376" s="78">
        <v>21543.380385</v>
      </c>
      <c r="T376" s="78">
        <v>2619</v>
      </c>
      <c r="U376" s="13">
        <f t="shared" si="63"/>
        <v>4.3333138497218195</v>
      </c>
      <c r="V376" s="40">
        <f t="shared" si="65"/>
        <v>5.276080075118629E-2</v>
      </c>
      <c r="X376" s="13">
        <v>55.95</v>
      </c>
      <c r="Y376" s="13"/>
      <c r="Z376" s="13">
        <v>13.47</v>
      </c>
      <c r="AA376" s="13">
        <v>14.39</v>
      </c>
      <c r="AB376" s="13"/>
      <c r="AC376" s="13"/>
      <c r="AD376" s="13"/>
      <c r="AE376" s="13">
        <v>13.16</v>
      </c>
      <c r="AF376" s="13"/>
      <c r="AG376" s="13"/>
      <c r="AH376" s="13"/>
      <c r="AI376" s="13"/>
      <c r="AJ376" s="13">
        <f t="shared" si="64"/>
        <v>96.97</v>
      </c>
      <c r="AL376" s="13">
        <v>0.5629427261956238</v>
      </c>
      <c r="AM376" s="40">
        <v>0.76894084340822877</v>
      </c>
      <c r="AN376" s="13">
        <v>3.4136225377565701</v>
      </c>
      <c r="AO376" s="14">
        <v>3.409179687241767</v>
      </c>
      <c r="AP376" s="14"/>
      <c r="AQ376" s="13">
        <v>2.2435341721180282</v>
      </c>
      <c r="AR376" s="40">
        <v>0.18528922415315396</v>
      </c>
      <c r="AS376" s="40">
        <v>0.57707361264810542</v>
      </c>
      <c r="AT376" s="40">
        <v>0</v>
      </c>
      <c r="AW376" s="42">
        <f>(12900/((LN(497700/S376))+(0.85*(AN376-1))+3.8))-273</f>
        <v>1161.6870325529981</v>
      </c>
      <c r="AX376" s="42">
        <f>(12900/((LN(497700/S376))+(0.85*(AO376-1))+3.8))-273</f>
        <v>1162.2898526241595</v>
      </c>
      <c r="AY376" s="42">
        <f>(10108/((LN(497700/S376))+(1.16*(AN376-1))+1.48))-273</f>
        <v>1089.3135329710983</v>
      </c>
      <c r="AZ376" s="42">
        <f>(10108/((LN(497700/S376))+(1.16*(AO376-1))+1.48))-273</f>
        <v>1090.2604465888692</v>
      </c>
      <c r="BA376" s="42">
        <f>((LN(S376))-4.29+(1.35*(LN(AQ376))))/0.0056</f>
        <v>1210.4811756852441</v>
      </c>
      <c r="BB376" s="42">
        <f>(4338.8/((4.322*AR376)+6.456-LOG(S376)))-273</f>
        <v>1211.1083744010557</v>
      </c>
      <c r="BC376" s="42">
        <f>((LN(S376))-3.313+(1.35*(LN(AQ376))))/0.0065</f>
        <v>1193.1837821288257</v>
      </c>
      <c r="BD376" s="42">
        <f>(12288/(18.99-(1.069*(LN(AQ376)))-(LN(S376))))-273</f>
        <v>1235.0320129601496</v>
      </c>
      <c r="BE376" s="42">
        <f>(11113/(14.297+(0.964*AN376)-(LN(S376))))-273</f>
        <v>1187.3329804882683</v>
      </c>
      <c r="BF376" s="42">
        <f>(11113/(14.297+(0.964*AO376)-(LN(S376))))-273</f>
        <v>1188.1553286016342</v>
      </c>
      <c r="BG376" s="42">
        <f>(5790/(0.96-(1.28*J376)+(12.39*AS376)+(0.83*AT376)+(2.06*J376*AS376)-LOG(S376)))-273</f>
        <v>1260.1172842301573</v>
      </c>
      <c r="BI376" s="42">
        <f t="shared" si="59"/>
        <v>158.31296744700194</v>
      </c>
      <c r="BJ376" s="42">
        <f t="shared" si="59"/>
        <v>157.71014737584051</v>
      </c>
      <c r="BK376" s="42">
        <f t="shared" si="59"/>
        <v>230.68646702890169</v>
      </c>
      <c r="BL376" s="42">
        <f t="shared" si="59"/>
        <v>229.73955341113083</v>
      </c>
      <c r="BM376" s="42">
        <f t="shared" si="59"/>
        <v>109.51882431475588</v>
      </c>
      <c r="BN376" s="42">
        <f t="shared" si="59"/>
        <v>108.8916255989443</v>
      </c>
      <c r="BO376" s="42">
        <f t="shared" si="59"/>
        <v>126.81621787117433</v>
      </c>
      <c r="BP376" s="42">
        <f t="shared" si="59"/>
        <v>84.967987039850414</v>
      </c>
      <c r="BQ376" s="42">
        <f t="shared" si="59"/>
        <v>132.66701951173172</v>
      </c>
      <c r="BR376" s="42">
        <f t="shared" si="58"/>
        <v>131.84467139836579</v>
      </c>
      <c r="BS376" s="42">
        <f t="shared" si="58"/>
        <v>59.882715769842662</v>
      </c>
      <c r="BU376" s="42">
        <f t="shared" si="56"/>
        <v>97.827431605997845</v>
      </c>
      <c r="CC376" s="119"/>
      <c r="CD376" s="118">
        <f t="shared" si="57"/>
        <v>0.82234811336593339</v>
      </c>
    </row>
    <row r="377" spans="1:82" s="1" customFormat="1">
      <c r="A377" s="38" t="s">
        <v>549</v>
      </c>
      <c r="B377" s="38" t="s">
        <v>550</v>
      </c>
      <c r="C377" s="38" t="s">
        <v>210</v>
      </c>
      <c r="D377" s="38">
        <v>168</v>
      </c>
      <c r="E377" s="38">
        <v>800</v>
      </c>
      <c r="F377" s="38">
        <v>3</v>
      </c>
      <c r="G377" s="38">
        <f t="shared" si="60"/>
        <v>1073</v>
      </c>
      <c r="H377" s="75">
        <f t="shared" si="61"/>
        <v>9.3196644920782849E-4</v>
      </c>
      <c r="I377" s="75">
        <f t="shared" si="62"/>
        <v>1.40625E-5</v>
      </c>
      <c r="J377" s="76">
        <v>1</v>
      </c>
      <c r="K377" s="13">
        <v>0.1</v>
      </c>
      <c r="L377" s="40">
        <v>0.52632536577324485</v>
      </c>
      <c r="M377" s="77"/>
      <c r="N377" s="40">
        <v>0.29301716597277</v>
      </c>
      <c r="O377" s="13"/>
      <c r="P377" s="91">
        <v>-13.91</v>
      </c>
      <c r="Q377" s="91">
        <v>0.84</v>
      </c>
      <c r="R377" s="13">
        <v>0</v>
      </c>
      <c r="S377" s="78">
        <v>83</v>
      </c>
      <c r="T377" s="78"/>
      <c r="U377" s="13">
        <f t="shared" si="63"/>
        <v>1.919078092376074</v>
      </c>
      <c r="V377" s="40">
        <v>4.2999999999999997E-2</v>
      </c>
      <c r="X377" s="13">
        <v>67.7</v>
      </c>
      <c r="Y377" s="13"/>
      <c r="Z377" s="13">
        <v>13.5</v>
      </c>
      <c r="AA377" s="13"/>
      <c r="AB377" s="13"/>
      <c r="AC377" s="13"/>
      <c r="AD377" s="13"/>
      <c r="AE377" s="13">
        <v>2.2999999999999998</v>
      </c>
      <c r="AF377" s="13">
        <v>2.7</v>
      </c>
      <c r="AG377" s="13">
        <v>3.3</v>
      </c>
      <c r="AH377" s="13">
        <v>0.3</v>
      </c>
      <c r="AI377" s="13">
        <v>10.3</v>
      </c>
      <c r="AJ377" s="13">
        <f t="shared" si="64"/>
        <v>100.1</v>
      </c>
      <c r="AL377" s="13">
        <v>1.1069454982915508</v>
      </c>
      <c r="AM377" s="40">
        <v>5.9099916306466348E-2</v>
      </c>
      <c r="AN377" s="13">
        <v>1.27574365384391</v>
      </c>
      <c r="AO377" s="14">
        <v>1.2780030232781534</v>
      </c>
      <c r="AP377" s="14"/>
      <c r="AQ377" s="13">
        <v>12.740936141003207</v>
      </c>
      <c r="AR377" s="40">
        <v>-4.2804296604257719E-3</v>
      </c>
      <c r="AS377" s="40">
        <v>0.52632536577324485</v>
      </c>
      <c r="AT377" s="40">
        <v>0.29301716597277</v>
      </c>
      <c r="AW377" s="42">
        <f>(12900/((LN(497700/S377))+(0.85*(AN377-1))+3.8))-273</f>
        <v>740.09211377211545</v>
      </c>
      <c r="AX377" s="42">
        <f>(12900/((LN(497700/S377))+(0.85*(AO377-1))+3.8))-273</f>
        <v>739.93933998743466</v>
      </c>
      <c r="AY377" s="42">
        <f>(10108/((LN(497700/S377))+(1.16*(AN377-1))+1.48))-273</f>
        <v>689.77900963490106</v>
      </c>
      <c r="AZ377" s="42">
        <f>(10108/((LN(497700/S377))+(1.16*(AO377-1))+1.48))-273</f>
        <v>689.53872564774053</v>
      </c>
      <c r="BA377" s="42">
        <f>((LN(S377))-4.29+(1.35*(LN(AQ377))))/0.0056</f>
        <v>636.49067508242138</v>
      </c>
      <c r="BB377" s="42">
        <f>(4338.8/((4.322*AR377)+6.456-LOG(S377)))-273</f>
        <v>687.24676425103371</v>
      </c>
      <c r="BC377" s="42">
        <f>((LN(S377))-3.313+(1.35*(LN(AQ377))))/0.0065</f>
        <v>698.66888930177856</v>
      </c>
      <c r="BD377" s="42">
        <f>(12288/(18.99-(1.069*(LN(AQ377)))-(LN(S377))))-273</f>
        <v>763.89668984541163</v>
      </c>
      <c r="BE377" s="42">
        <f>(11113/(14.297+(0.964*AN377)-(LN(S377))))-273</f>
        <v>727.4522628935207</v>
      </c>
      <c r="BF377" s="42">
        <f>(11113/(14.297+(0.964*AO377)-(LN(S377))))-273</f>
        <v>727.25613445843464</v>
      </c>
      <c r="BG377" s="42">
        <f>(5790/(0.96-(1.28*J377)+(12.39*AS377)+(0.83*AT377)+(2.06*J377*AS377)-LOG(S377)))-273</f>
        <v>759.17246070308602</v>
      </c>
      <c r="BI377" s="42">
        <f t="shared" si="59"/>
        <v>59.907886227884546</v>
      </c>
      <c r="BJ377" s="42">
        <f t="shared" si="59"/>
        <v>60.060660012565336</v>
      </c>
      <c r="BK377" s="42">
        <f t="shared" si="59"/>
        <v>110.22099036509894</v>
      </c>
      <c r="BL377" s="42">
        <f t="shared" si="59"/>
        <v>110.46127435225947</v>
      </c>
      <c r="BM377" s="42">
        <f t="shared" si="59"/>
        <v>163.50932491757862</v>
      </c>
      <c r="BN377" s="42">
        <f t="shared" si="59"/>
        <v>112.75323574896629</v>
      </c>
      <c r="BO377" s="42">
        <f t="shared" si="59"/>
        <v>101.33111069822144</v>
      </c>
      <c r="BP377" s="42">
        <f t="shared" si="59"/>
        <v>36.103310154588371</v>
      </c>
      <c r="BQ377" s="42">
        <f t="shared" si="59"/>
        <v>72.547737106479303</v>
      </c>
      <c r="BR377" s="42">
        <f t="shared" si="58"/>
        <v>72.743865541565356</v>
      </c>
      <c r="BS377" s="42">
        <f t="shared" si="58"/>
        <v>40.827539296913983</v>
      </c>
      <c r="BU377" s="42">
        <f t="shared" si="56"/>
        <v>19.233120715651353</v>
      </c>
      <c r="CC377" s="119"/>
      <c r="CD377" s="118">
        <f t="shared" si="57"/>
        <v>0.19612843508605238</v>
      </c>
    </row>
    <row r="378" spans="1:82" s="1" customFormat="1">
      <c r="A378" s="38" t="s">
        <v>549</v>
      </c>
      <c r="B378" s="38" t="s">
        <v>551</v>
      </c>
      <c r="C378" s="38" t="s">
        <v>210</v>
      </c>
      <c r="D378" s="38">
        <v>168</v>
      </c>
      <c r="E378" s="38">
        <v>750</v>
      </c>
      <c r="F378" s="38">
        <v>3</v>
      </c>
      <c r="G378" s="38">
        <f t="shared" si="60"/>
        <v>1023</v>
      </c>
      <c r="H378" s="75">
        <f t="shared" si="61"/>
        <v>9.7751710654936461E-4</v>
      </c>
      <c r="I378" s="75">
        <f t="shared" si="62"/>
        <v>1.5999999999999999E-5</v>
      </c>
      <c r="J378" s="76">
        <v>1</v>
      </c>
      <c r="K378" s="13">
        <v>0.1</v>
      </c>
      <c r="L378" s="40">
        <v>0.528165642447749</v>
      </c>
      <c r="M378" s="77"/>
      <c r="N378" s="40">
        <v>0.34524045594937303</v>
      </c>
      <c r="O378" s="13"/>
      <c r="P378" s="91">
        <v>-15.02</v>
      </c>
      <c r="Q378" s="91">
        <v>0.86</v>
      </c>
      <c r="R378" s="13">
        <v>0</v>
      </c>
      <c r="S378" s="78">
        <v>109</v>
      </c>
      <c r="T378" s="78"/>
      <c r="U378" s="13">
        <f t="shared" si="63"/>
        <v>2.0374264979406238</v>
      </c>
      <c r="V378" s="40">
        <v>4.2999999999999997E-2</v>
      </c>
      <c r="X378" s="13">
        <v>65.099999999999994</v>
      </c>
      <c r="Y378" s="13"/>
      <c r="Z378" s="13">
        <v>13.8</v>
      </c>
      <c r="AA378" s="13"/>
      <c r="AB378" s="13"/>
      <c r="AC378" s="13"/>
      <c r="AD378" s="13"/>
      <c r="AE378" s="13">
        <v>2.2999999999999998</v>
      </c>
      <c r="AF378" s="13">
        <v>2.5</v>
      </c>
      <c r="AG378" s="13">
        <v>3.4</v>
      </c>
      <c r="AH378" s="13">
        <v>0.1</v>
      </c>
      <c r="AI378" s="13">
        <v>12.7</v>
      </c>
      <c r="AJ378" s="13">
        <f t="shared" si="64"/>
        <v>99.899999999999991</v>
      </c>
      <c r="AL378" s="13">
        <v>1.1524059578168824</v>
      </c>
      <c r="AM378" s="40">
        <v>8.2442739671314019E-2</v>
      </c>
      <c r="AN378" s="13">
        <v>1.2409471051947001</v>
      </c>
      <c r="AO378" s="14">
        <v>1.2409471051946988</v>
      </c>
      <c r="AP378" s="14"/>
      <c r="AQ378" s="13">
        <v>12.682544579401872</v>
      </c>
      <c r="AR378" s="40">
        <v>-9.0563561951145649E-3</v>
      </c>
      <c r="AS378" s="40">
        <v>0.528165642447749</v>
      </c>
      <c r="AT378" s="40">
        <v>0.34524045594937303</v>
      </c>
      <c r="AW378" s="42">
        <f>(12900/((LN(497700/S378))+(0.85*(AN378-1))+3.8))-273</f>
        <v>764.71073619600952</v>
      </c>
      <c r="AX378" s="42">
        <f>(12900/((LN(497700/S378))+(0.85*(AO378-1))+3.8))-273</f>
        <v>764.71073619600975</v>
      </c>
      <c r="AY378" s="42">
        <f>(10108/((LN(497700/S378))+(1.16*(AN378-1))+1.48))-273</f>
        <v>719.35182971693405</v>
      </c>
      <c r="AZ378" s="42">
        <f>(10108/((LN(497700/S378))+(1.16*(AO378-1))+1.48))-273</f>
        <v>719.35182971693405</v>
      </c>
      <c r="BA378" s="42">
        <f>((LN(S378))-4.29+(1.35*(LN(AQ378))))/0.0056</f>
        <v>684.04532136324428</v>
      </c>
      <c r="BB378" s="42">
        <f>(4338.8/((4.322*AR378)+6.456-LOG(S378)))-273</f>
        <v>717.72210021114029</v>
      </c>
      <c r="BC378" s="42">
        <f>((LN(S378))-3.313+(1.35*(LN(AQ378))))/0.0065</f>
        <v>739.63904609756423</v>
      </c>
      <c r="BD378" s="42">
        <f>(12288/(18.99-(1.069*(LN(AQ378)))-(LN(S378))))-273</f>
        <v>787.8513341368739</v>
      </c>
      <c r="BE378" s="42">
        <f>(11113/(14.297+(0.964*AN378)-(LN(S378))))-273</f>
        <v>755.79809563193157</v>
      </c>
      <c r="BF378" s="42">
        <f>(11113/(14.297+(0.964*AO378)-(LN(S378))))-273</f>
        <v>755.79809563193157</v>
      </c>
      <c r="BG378" s="42">
        <f>(5790/(0.96-(1.28*J378)+(12.39*AS378)+(0.83*AT378)+(2.06*J378*AS378)-LOG(S378)))-273</f>
        <v>768.15781092630277</v>
      </c>
      <c r="BI378" s="42">
        <f t="shared" si="59"/>
        <v>-14.71073619600952</v>
      </c>
      <c r="BJ378" s="42">
        <f t="shared" si="59"/>
        <v>-14.710736196009748</v>
      </c>
      <c r="BK378" s="42">
        <f t="shared" si="59"/>
        <v>30.648170283065951</v>
      </c>
      <c r="BL378" s="42">
        <f t="shared" si="59"/>
        <v>30.648170283065951</v>
      </c>
      <c r="BM378" s="42">
        <f t="shared" si="59"/>
        <v>65.954678636755716</v>
      </c>
      <c r="BN378" s="42">
        <f t="shared" si="59"/>
        <v>32.277899788859713</v>
      </c>
      <c r="BO378" s="42">
        <f t="shared" si="59"/>
        <v>10.360953902435767</v>
      </c>
      <c r="BP378" s="42">
        <f t="shared" si="59"/>
        <v>-37.851334136873902</v>
      </c>
      <c r="BQ378" s="42">
        <f t="shared" si="59"/>
        <v>-5.7980956319315737</v>
      </c>
      <c r="BR378" s="42">
        <f t="shared" si="58"/>
        <v>-5.7980956319315737</v>
      </c>
      <c r="BS378" s="42">
        <f t="shared" si="58"/>
        <v>-18.157810926302773</v>
      </c>
      <c r="BU378" s="42">
        <f t="shared" si="56"/>
        <v>3.4470747302930249</v>
      </c>
      <c r="CC378" s="119"/>
      <c r="CD378" s="118">
        <f t="shared" si="57"/>
        <v>0</v>
      </c>
    </row>
    <row r="379" spans="1:82" s="1" customFormat="1">
      <c r="A379" s="38" t="s">
        <v>549</v>
      </c>
      <c r="B379" s="38" t="s">
        <v>552</v>
      </c>
      <c r="C379" s="38" t="s">
        <v>210</v>
      </c>
      <c r="D379" s="38">
        <v>192</v>
      </c>
      <c r="E379" s="38">
        <v>800</v>
      </c>
      <c r="F379" s="38">
        <v>3</v>
      </c>
      <c r="G379" s="38">
        <f t="shared" si="60"/>
        <v>1073</v>
      </c>
      <c r="H379" s="75">
        <f t="shared" si="61"/>
        <v>9.3196644920782849E-4</v>
      </c>
      <c r="I379" s="75">
        <f t="shared" si="62"/>
        <v>1.40625E-5</v>
      </c>
      <c r="J379" s="76">
        <v>1</v>
      </c>
      <c r="K379" s="13">
        <v>0.1</v>
      </c>
      <c r="L379" s="40">
        <v>0.5237324181392804</v>
      </c>
      <c r="M379" s="77"/>
      <c r="N379" s="40">
        <v>0.42096943053448699</v>
      </c>
      <c r="O379" s="13"/>
      <c r="P379" s="91">
        <v>-13.91</v>
      </c>
      <c r="Q379" s="91">
        <v>0.84</v>
      </c>
      <c r="R379" s="13">
        <v>0</v>
      </c>
      <c r="S379" s="78">
        <v>152</v>
      </c>
      <c r="T379" s="78"/>
      <c r="U379" s="13">
        <f t="shared" si="63"/>
        <v>2.1818435879447726</v>
      </c>
      <c r="V379" s="40">
        <v>4.2999999999999997E-2</v>
      </c>
      <c r="X379" s="13">
        <v>63.5</v>
      </c>
      <c r="Y379" s="13"/>
      <c r="Z379" s="13">
        <v>12.4</v>
      </c>
      <c r="AA379" s="13"/>
      <c r="AB379" s="13"/>
      <c r="AC379" s="13"/>
      <c r="AD379" s="13"/>
      <c r="AE379" s="13">
        <v>2.1</v>
      </c>
      <c r="AF379" s="13">
        <v>2.2000000000000002</v>
      </c>
      <c r="AG379" s="13">
        <v>2.8</v>
      </c>
      <c r="AH379" s="13">
        <v>0.22</v>
      </c>
      <c r="AI379" s="13">
        <v>16.8</v>
      </c>
      <c r="AJ379" s="13">
        <f t="shared" si="64"/>
        <v>100.02</v>
      </c>
      <c r="AL379" s="13">
        <v>1.1845273771728289</v>
      </c>
      <c r="AM379" s="40">
        <v>9.2288977230257307E-2</v>
      </c>
      <c r="AN379" s="13">
        <v>1.1751001033014501</v>
      </c>
      <c r="AO379" s="14">
        <v>1.1751001033014472</v>
      </c>
      <c r="AP379" s="14"/>
      <c r="AQ379" s="13">
        <v>13.847281990132966</v>
      </c>
      <c r="AR379" s="40">
        <v>-1.1191243617799017E-2</v>
      </c>
      <c r="AS379" s="40">
        <v>0.5237324181392804</v>
      </c>
      <c r="AT379" s="40">
        <v>0.42096943053448699</v>
      </c>
      <c r="AW379" s="42">
        <f>(12900/((LN(497700/S379))+(0.85*(AN379-1))+3.8))-273</f>
        <v>798.18770261311238</v>
      </c>
      <c r="AX379" s="42">
        <f>(12900/((LN(497700/S379))+(0.85*(AO379-1))+3.8))-273</f>
        <v>798.18770261311261</v>
      </c>
      <c r="AY379" s="42">
        <f>(10108/((LN(497700/S379))+(1.16*(AN379-1))+1.48))-273</f>
        <v>760.85619618762416</v>
      </c>
      <c r="AZ379" s="42">
        <f>(10108/((LN(497700/S379))+(1.16*(AO379-1))+1.48))-273</f>
        <v>760.85619618762439</v>
      </c>
      <c r="BA379" s="42">
        <f>((LN(S379))-4.29+(1.35*(LN(AQ379))))/0.0056</f>
        <v>764.6072547378925</v>
      </c>
      <c r="BB379" s="42">
        <f>(4338.8/((4.322*AR379)+6.456-LOG(S379)))-273</f>
        <v>753.74344919373448</v>
      </c>
      <c r="BC379" s="42">
        <f>((LN(S379))-3.313+(1.35*(LN(AQ379))))/0.0065</f>
        <v>809.04625023572271</v>
      </c>
      <c r="BD379" s="42">
        <f>(12288/(18.99-(1.069*(LN(AQ379)))-(LN(S379))))-273</f>
        <v>828.40170481613404</v>
      </c>
      <c r="BE379" s="42">
        <f>(11113/(14.297+(0.964*AN379)-(LN(S379))))-273</f>
        <v>794.95019513020748</v>
      </c>
      <c r="BF379" s="42">
        <f>(11113/(14.297+(0.964*AO379)-(LN(S379))))-273</f>
        <v>794.95019513020793</v>
      </c>
      <c r="BG379" s="42">
        <f>(5790/(0.96-(1.28*J379)+(12.39*AS379)+(0.83*AT379)+(2.06*J379*AS379)-LOG(S379)))-273</f>
        <v>796.15444559441653</v>
      </c>
      <c r="BI379" s="42">
        <f t="shared" si="59"/>
        <v>1.8122973868876215</v>
      </c>
      <c r="BJ379" s="42">
        <f t="shared" si="59"/>
        <v>1.8122973868873942</v>
      </c>
      <c r="BK379" s="42">
        <f t="shared" si="59"/>
        <v>39.143803812375836</v>
      </c>
      <c r="BL379" s="42">
        <f t="shared" si="59"/>
        <v>39.143803812375609</v>
      </c>
      <c r="BM379" s="42">
        <f t="shared" si="59"/>
        <v>35.392745262107496</v>
      </c>
      <c r="BN379" s="42">
        <f t="shared" si="59"/>
        <v>46.256550806265523</v>
      </c>
      <c r="BO379" s="42">
        <f t="shared" si="59"/>
        <v>-9.0462502357227095</v>
      </c>
      <c r="BP379" s="42">
        <f t="shared" si="59"/>
        <v>-28.401704816134043</v>
      </c>
      <c r="BQ379" s="42">
        <f t="shared" si="59"/>
        <v>5.0498048697925242</v>
      </c>
      <c r="BR379" s="42">
        <f t="shared" si="58"/>
        <v>5.0498048697920694</v>
      </c>
      <c r="BS379" s="42">
        <f t="shared" si="58"/>
        <v>3.8455544055834707</v>
      </c>
      <c r="BU379" s="42">
        <f t="shared" si="56"/>
        <v>-2.0332570186960766</v>
      </c>
      <c r="CC379" s="119"/>
      <c r="CD379" s="118">
        <f t="shared" si="57"/>
        <v>4.5474735088646412E-13</v>
      </c>
    </row>
    <row r="380" spans="1:82" s="1" customFormat="1">
      <c r="A380" s="38" t="s">
        <v>549</v>
      </c>
      <c r="B380" s="38" t="s">
        <v>553</v>
      </c>
      <c r="C380" s="38" t="s">
        <v>210</v>
      </c>
      <c r="D380" s="38">
        <v>168</v>
      </c>
      <c r="E380" s="38">
        <v>750</v>
      </c>
      <c r="F380" s="38">
        <v>3</v>
      </c>
      <c r="G380" s="38">
        <f t="shared" si="60"/>
        <v>1023</v>
      </c>
      <c r="H380" s="75">
        <f t="shared" si="61"/>
        <v>9.7751710654936461E-4</v>
      </c>
      <c r="I380" s="75">
        <f t="shared" si="62"/>
        <v>1.5999999999999999E-5</v>
      </c>
      <c r="J380" s="76">
        <v>3</v>
      </c>
      <c r="K380" s="13">
        <v>0.1</v>
      </c>
      <c r="L380" s="40">
        <v>0.52889852389985181</v>
      </c>
      <c r="M380" s="77"/>
      <c r="N380" s="40">
        <v>0.422203464346049</v>
      </c>
      <c r="O380" s="13"/>
      <c r="P380" s="91">
        <v>-15.02</v>
      </c>
      <c r="Q380" s="91">
        <v>0.86</v>
      </c>
      <c r="R380" s="13">
        <v>0</v>
      </c>
      <c r="S380" s="78">
        <v>70</v>
      </c>
      <c r="T380" s="78"/>
      <c r="U380" s="13">
        <f t="shared" si="63"/>
        <v>1.8450980400142569</v>
      </c>
      <c r="V380" s="40">
        <v>4.2999999999999997E-2</v>
      </c>
      <c r="X380" s="13">
        <v>62.9</v>
      </c>
      <c r="Y380" s="13"/>
      <c r="Z380" s="13">
        <v>11.9</v>
      </c>
      <c r="AA380" s="13"/>
      <c r="AB380" s="13"/>
      <c r="AC380" s="13"/>
      <c r="AD380" s="13"/>
      <c r="AE380" s="13">
        <v>1.6</v>
      </c>
      <c r="AF380" s="13">
        <v>3.6</v>
      </c>
      <c r="AG380" s="13">
        <v>3.1</v>
      </c>
      <c r="AH380" s="13">
        <v>0.1</v>
      </c>
      <c r="AI380" s="13">
        <v>16.899999999999999</v>
      </c>
      <c r="AJ380" s="13">
        <f t="shared" si="64"/>
        <v>100.09999999999997</v>
      </c>
      <c r="AL380" s="13">
        <v>0.97644510785376026</v>
      </c>
      <c r="AM380" s="40">
        <v>5.4925249419726279E-3</v>
      </c>
      <c r="AN380" s="13">
        <v>1.4598002623890201</v>
      </c>
      <c r="AO380" s="14">
        <v>1.4598002623890229</v>
      </c>
      <c r="AP380" s="14"/>
      <c r="AQ380" s="13">
        <v>11.687757514882842</v>
      </c>
      <c r="AR380" s="40">
        <v>1.5004873589232012E-2</v>
      </c>
      <c r="AS380" s="40">
        <v>0.52889852389985181</v>
      </c>
      <c r="AT380" s="40">
        <v>0.422203464346049</v>
      </c>
      <c r="AW380" s="42">
        <f>(12900/((LN(497700/S380))+(0.85*(AN380-1))+3.8))-273</f>
        <v>714.7422151410052</v>
      </c>
      <c r="AX380" s="42">
        <f>(12900/((LN(497700/S380))+(0.85*(AO380-1))+3.8))-273</f>
        <v>714.74221514100498</v>
      </c>
      <c r="AY380" s="42">
        <f>(10108/((LN(497700/S380))+(1.16*(AN380-1))+1.48))-273</f>
        <v>655.81995214475785</v>
      </c>
      <c r="AZ380" s="42">
        <f>(10108/((LN(497700/S380))+(1.16*(AO380-1))+1.48))-273</f>
        <v>655.81995214475762</v>
      </c>
      <c r="BA380" s="42">
        <f>((LN(S380))-4.29+(1.35*(LN(AQ380))))/0.0056</f>
        <v>585.27265080111704</v>
      </c>
      <c r="BB380" s="42">
        <f>(4338.8/((4.322*AR380)+6.456-LOG(S380)))-273</f>
        <v>654.93609458520837</v>
      </c>
      <c r="BC380" s="42">
        <f>((LN(S380))-3.313+(1.35*(LN(AQ380))))/0.0065</f>
        <v>654.54259145942399</v>
      </c>
      <c r="BD380" s="42">
        <f>(12288/(18.99-(1.069*(LN(AQ380)))-(LN(S380))))-273</f>
        <v>741.42020133445078</v>
      </c>
      <c r="BE380" s="42">
        <f>(11113/(14.297+(0.964*AN380)-(LN(S380))))-273</f>
        <v>697.08034002623401</v>
      </c>
      <c r="BF380" s="42">
        <f>(11113/(14.297+(0.964*AO380)-(LN(S380))))-273</f>
        <v>697.08034002623367</v>
      </c>
      <c r="BG380" s="42">
        <f>(5790/(0.96-(1.28*J380)+(12.39*AS380)+(0.83*AT380)+(2.06*J380*AS380)-LOG(S380)))-273</f>
        <v>789.97504322984764</v>
      </c>
      <c r="BI380" s="42">
        <f t="shared" si="59"/>
        <v>35.257784858994796</v>
      </c>
      <c r="BJ380" s="42">
        <f t="shared" si="59"/>
        <v>35.257784858995024</v>
      </c>
      <c r="BK380" s="42">
        <f t="shared" si="59"/>
        <v>94.180047855242151</v>
      </c>
      <c r="BL380" s="42">
        <f t="shared" si="59"/>
        <v>94.180047855242378</v>
      </c>
      <c r="BM380" s="42">
        <f t="shared" si="59"/>
        <v>164.72734919888296</v>
      </c>
      <c r="BN380" s="42">
        <f t="shared" si="59"/>
        <v>95.063905414791634</v>
      </c>
      <c r="BO380" s="42">
        <f t="shared" si="59"/>
        <v>95.457408540576012</v>
      </c>
      <c r="BP380" s="42">
        <f t="shared" si="59"/>
        <v>8.5797986655492195</v>
      </c>
      <c r="BQ380" s="42">
        <f t="shared" si="59"/>
        <v>52.919659973765988</v>
      </c>
      <c r="BR380" s="42">
        <f t="shared" si="58"/>
        <v>52.919659973766329</v>
      </c>
      <c r="BS380" s="42">
        <f t="shared" si="58"/>
        <v>-39.975043229847643</v>
      </c>
      <c r="BU380" s="42">
        <f t="shared" si="56"/>
        <v>75.232828088842666</v>
      </c>
      <c r="CC380" s="119"/>
      <c r="CD380" s="118">
        <f t="shared" si="57"/>
        <v>3.4106051316484809E-13</v>
      </c>
    </row>
    <row r="381" spans="1:82" s="1" customFormat="1">
      <c r="A381" s="65" t="s">
        <v>554</v>
      </c>
      <c r="B381" s="38" t="s">
        <v>555</v>
      </c>
      <c r="C381" s="38" t="s">
        <v>210</v>
      </c>
      <c r="D381" s="38">
        <v>80</v>
      </c>
      <c r="E381" s="38">
        <v>1000</v>
      </c>
      <c r="F381" s="38"/>
      <c r="G381" s="38">
        <f t="shared" si="60"/>
        <v>1273</v>
      </c>
      <c r="H381" s="75">
        <f t="shared" si="61"/>
        <v>7.855459544383347E-4</v>
      </c>
      <c r="I381" s="75">
        <f t="shared" si="62"/>
        <v>0</v>
      </c>
      <c r="J381" s="76">
        <v>1</v>
      </c>
      <c r="K381" s="13"/>
      <c r="L381" s="40">
        <v>0.53352068543212983</v>
      </c>
      <c r="M381" s="77">
        <v>6.0000000000000001E-3</v>
      </c>
      <c r="N381" s="40">
        <v>0.248</v>
      </c>
      <c r="O381" s="13"/>
      <c r="P381" s="13">
        <v>-3.6</v>
      </c>
      <c r="Q381" s="13">
        <v>7.5</v>
      </c>
      <c r="R381" s="13">
        <v>0</v>
      </c>
      <c r="S381" s="78">
        <v>668</v>
      </c>
      <c r="T381" s="78">
        <v>94</v>
      </c>
      <c r="U381" s="13">
        <f t="shared" si="63"/>
        <v>2.8247764624755458</v>
      </c>
      <c r="V381" s="40">
        <f>0.434*(T381/S381)</f>
        <v>6.1071856287425147E-2</v>
      </c>
      <c r="X381" s="13">
        <v>71.7</v>
      </c>
      <c r="Y381" s="13"/>
      <c r="Z381" s="13">
        <v>16.5</v>
      </c>
      <c r="AA381" s="13"/>
      <c r="AB381" s="13"/>
      <c r="AC381" s="13"/>
      <c r="AD381" s="13"/>
      <c r="AE381" s="13">
        <v>0.14000000000000001</v>
      </c>
      <c r="AF381" s="13">
        <v>5.54</v>
      </c>
      <c r="AG381" s="13">
        <v>4.51</v>
      </c>
      <c r="AH381" s="13">
        <v>0.32</v>
      </c>
      <c r="AI381" s="13">
        <v>8.9</v>
      </c>
      <c r="AJ381" s="13">
        <f t="shared" si="64"/>
        <v>107.61000000000001</v>
      </c>
      <c r="AL381" s="13">
        <v>1.1599999999999999</v>
      </c>
      <c r="AM381" s="40">
        <v>9.1999999999999998E-2</v>
      </c>
      <c r="AN381" s="13">
        <v>1.3</v>
      </c>
      <c r="AO381" s="14">
        <v>1.3016394906675015</v>
      </c>
      <c r="AP381" s="14"/>
      <c r="AQ381" s="13">
        <v>12.03</v>
      </c>
      <c r="AR381" s="40">
        <v>2.9600000000000001E-2</v>
      </c>
      <c r="AS381" s="40">
        <v>0.53352068543212983</v>
      </c>
      <c r="AT381" s="40">
        <v>0.248</v>
      </c>
      <c r="AW381" s="42">
        <f>(12900/((LN(497700/S381))+(0.85*(AN381-1))+3.8))-273</f>
        <v>936.17118762410291</v>
      </c>
      <c r="AX381" s="42">
        <f>(12900/((LN(497700/S381))+(0.85*(AO381-1))+3.8))-273</f>
        <v>936.01326039387322</v>
      </c>
      <c r="AY381" s="42">
        <f>(10108/((LN(497700/S381))+(1.16*(AN381-1))+1.48))-273</f>
        <v>924.42254328776107</v>
      </c>
      <c r="AZ381" s="42">
        <f>(10108/((LN(497700/S381))+(1.16*(AO381-1))+1.48))-273</f>
        <v>924.15283224238829</v>
      </c>
      <c r="BA381" s="42">
        <f>((LN(S381))-4.29+(1.35*(LN(AQ381))))/0.0056</f>
        <v>995.05052482473911</v>
      </c>
      <c r="BB381" s="42">
        <f>(4338.8/((4.322*AR381)+6.456-LOG(S381)))-273</f>
        <v>881.19563783566514</v>
      </c>
      <c r="BC381" s="42">
        <f>((LN(S381))-3.313+(1.35*(LN(AQ381))))/0.0065</f>
        <v>1007.5819906182369</v>
      </c>
      <c r="BD381" s="42">
        <f>(12288/(18.99-(1.069*(LN(AQ381)))-(LN(S381))))-273</f>
        <v>977.47352565378151</v>
      </c>
      <c r="BE381" s="42">
        <f>(11113/(14.297+(0.964*AN381)-(LN(S381))))-273</f>
        <v>955.51075858262107</v>
      </c>
      <c r="BF381" s="42">
        <f>(11113/(14.297+(0.964*AO381)-(LN(S381))))-273</f>
        <v>955.29615512003033</v>
      </c>
      <c r="BG381" s="42">
        <f>(5790/(0.96-(1.28*J381)+(12.39*AS381)+(0.83*AT381)+(2.06*J381*AS381)-LOG(S381)))-273</f>
        <v>940.72517098763478</v>
      </c>
      <c r="BI381" s="42">
        <f t="shared" si="59"/>
        <v>63.828812375897087</v>
      </c>
      <c r="BJ381" s="42">
        <f t="shared" si="59"/>
        <v>63.986739606126775</v>
      </c>
      <c r="BK381" s="42">
        <f t="shared" si="59"/>
        <v>75.577456712238927</v>
      </c>
      <c r="BL381" s="42">
        <f t="shared" si="59"/>
        <v>75.847167757611714</v>
      </c>
      <c r="BM381" s="42">
        <f t="shared" si="59"/>
        <v>4.9494751752608863</v>
      </c>
      <c r="BN381" s="42">
        <f t="shared" si="59"/>
        <v>118.80436216433486</v>
      </c>
      <c r="BO381" s="42">
        <f t="shared" si="59"/>
        <v>-7.5819906182368868</v>
      </c>
      <c r="BP381" s="42">
        <f t="shared" si="59"/>
        <v>22.526474346218492</v>
      </c>
      <c r="BQ381" s="42">
        <f t="shared" si="59"/>
        <v>44.489241417378935</v>
      </c>
      <c r="BR381" s="42">
        <f t="shared" si="58"/>
        <v>44.703844879969665</v>
      </c>
      <c r="BS381" s="42">
        <f t="shared" si="58"/>
        <v>59.274829012365217</v>
      </c>
      <c r="BU381" s="42">
        <f t="shared" si="56"/>
        <v>4.7119105937615586</v>
      </c>
      <c r="CC381" s="119"/>
      <c r="CD381" s="118">
        <f t="shared" si="57"/>
        <v>0.21460346259073049</v>
      </c>
    </row>
    <row r="382" spans="1:82" s="1" customFormat="1">
      <c r="A382" s="65" t="s">
        <v>554</v>
      </c>
      <c r="B382" s="38" t="s">
        <v>556</v>
      </c>
      <c r="C382" s="38" t="s">
        <v>210</v>
      </c>
      <c r="D382" s="38">
        <v>96</v>
      </c>
      <c r="E382" s="38">
        <v>1100</v>
      </c>
      <c r="F382" s="38"/>
      <c r="G382" s="38">
        <f t="shared" si="60"/>
        <v>1373</v>
      </c>
      <c r="H382" s="75">
        <f t="shared" si="61"/>
        <v>7.2833211944646763E-4</v>
      </c>
      <c r="I382" s="75">
        <f t="shared" si="62"/>
        <v>0</v>
      </c>
      <c r="J382" s="76">
        <v>1</v>
      </c>
      <c r="K382" s="38"/>
      <c r="L382" s="40">
        <v>0.52564541558738653</v>
      </c>
      <c r="M382" s="40">
        <v>7.3674450260911694E-3</v>
      </c>
      <c r="N382" s="40">
        <v>0.28000000000000003</v>
      </c>
      <c r="O382" s="13"/>
      <c r="P382" s="13">
        <v>-2.72</v>
      </c>
      <c r="Q382" s="13">
        <v>6.95</v>
      </c>
      <c r="R382" s="13">
        <v>0</v>
      </c>
      <c r="S382" s="78">
        <v>1636.57027061638</v>
      </c>
      <c r="T382" s="78">
        <v>159.59244205533599</v>
      </c>
      <c r="U382" s="13">
        <f t="shared" si="63"/>
        <v>3.213934657664637</v>
      </c>
      <c r="V382" s="40">
        <f t="shared" si="65"/>
        <v>4.232211784339044E-2</v>
      </c>
      <c r="X382" s="13">
        <v>76.831952323853173</v>
      </c>
      <c r="Y382" s="13"/>
      <c r="Z382" s="13">
        <v>8.4059471338926475</v>
      </c>
      <c r="AA382" s="13"/>
      <c r="AB382" s="13"/>
      <c r="AC382" s="13"/>
      <c r="AD382" s="13"/>
      <c r="AE382" s="13"/>
      <c r="AF382" s="13">
        <v>5.2079485505422225</v>
      </c>
      <c r="AG382" s="13">
        <v>4.9431588126097257</v>
      </c>
      <c r="AH382" s="13"/>
      <c r="AI382" s="13">
        <v>10.5</v>
      </c>
      <c r="AJ382" s="13">
        <f t="shared" si="64"/>
        <v>105.88900682089778</v>
      </c>
      <c r="AL382" s="13">
        <v>1.3</v>
      </c>
      <c r="AM382" s="40">
        <v>7.4898524973801686E-2</v>
      </c>
      <c r="AN382" s="13">
        <v>2.1675130370715698</v>
      </c>
      <c r="AO382" s="14">
        <v>2.2227651487189424</v>
      </c>
      <c r="AP382" s="14"/>
      <c r="AQ382" s="13">
        <v>11.179531218748245</v>
      </c>
      <c r="AR382" s="40">
        <v>2.8983023125656357E-2</v>
      </c>
      <c r="AS382" s="40">
        <v>0.52564541558738653</v>
      </c>
      <c r="AT382" s="40">
        <v>0.28000000000000003</v>
      </c>
      <c r="AW382" s="42">
        <f>(12900/((LN(497700/S382))+(0.85*(AN382-1))+3.8))-273</f>
        <v>954.42807186884215</v>
      </c>
      <c r="AX382" s="42">
        <f>(12900/((LN(497700/S382))+(0.85*(AO382-1))+3.8))-273</f>
        <v>948.96755412944776</v>
      </c>
      <c r="AY382" s="42">
        <f>(10108/((LN(497700/S382))+(1.16*(AN382-1))+1.48))-273</f>
        <v>908.98584506344855</v>
      </c>
      <c r="AZ382" s="42">
        <f>(10108/((LN(497700/S382))+(1.16*(AO382-1))+1.48))-273</f>
        <v>900.19312148209497</v>
      </c>
      <c r="BA382" s="42">
        <f>((LN(S382))-4.29+(1.35*(LN(AQ382))))/0.0056</f>
        <v>1137.3878851562517</v>
      </c>
      <c r="BB382" s="42">
        <f>(4338.8/((4.322*AR382)+6.456-LOG(S382)))-273</f>
        <v>1015.4986148864061</v>
      </c>
      <c r="BC382" s="42">
        <f>((LN(S382))-3.313+(1.35*(LN(AQ382))))/0.0065</f>
        <v>1130.2111010576939</v>
      </c>
      <c r="BD382" s="42">
        <f>(12288/(18.99-(1.069*(LN(AQ382)))-(LN(S382))))-273</f>
        <v>1090.9715444642641</v>
      </c>
      <c r="BE382" s="42">
        <f>(11113/(14.297+(0.964*AN382)-(LN(S382))))-273</f>
        <v>963.68439676537764</v>
      </c>
      <c r="BF382" s="42">
        <f>(11113/(14.297+(0.964*AO382)-(LN(S382))))-273</f>
        <v>956.39744678454144</v>
      </c>
      <c r="BG382" s="42">
        <f>(5790/(0.96-(1.28*J382)+(12.39*AS382)+(0.83*AT382)+(2.06*J382*AS382)-LOG(S382)))-273</f>
        <v>1075.3800444020817</v>
      </c>
      <c r="BI382" s="42">
        <f t="shared" si="59"/>
        <v>145.57192813115785</v>
      </c>
      <c r="BJ382" s="42">
        <f t="shared" si="59"/>
        <v>151.03244587055224</v>
      </c>
      <c r="BK382" s="42">
        <f t="shared" si="59"/>
        <v>191.01415493655145</v>
      </c>
      <c r="BL382" s="42">
        <f t="shared" si="59"/>
        <v>199.80687851790503</v>
      </c>
      <c r="BM382" s="42">
        <f t="shared" si="59"/>
        <v>-37.387885156251741</v>
      </c>
      <c r="BN382" s="42">
        <f t="shared" si="59"/>
        <v>84.501385113593869</v>
      </c>
      <c r="BO382" s="42">
        <f t="shared" si="59"/>
        <v>-30.211101057693895</v>
      </c>
      <c r="BP382" s="42">
        <f t="shared" si="59"/>
        <v>9.0284555357359295</v>
      </c>
      <c r="BQ382" s="42">
        <f t="shared" si="59"/>
        <v>136.31560323462236</v>
      </c>
      <c r="BR382" s="42">
        <f t="shared" si="58"/>
        <v>143.60255321545856</v>
      </c>
      <c r="BS382" s="42">
        <f t="shared" si="58"/>
        <v>24.619955597918306</v>
      </c>
      <c r="BU382" s="42">
        <f t="shared" si="56"/>
        <v>126.41249027263393</v>
      </c>
      <c r="CC382" s="119"/>
      <c r="CD382" s="118">
        <f t="shared" si="57"/>
        <v>7.2869499808361979</v>
      </c>
    </row>
    <row r="383" spans="1:82" s="1" customFormat="1">
      <c r="A383" s="65" t="s">
        <v>554</v>
      </c>
      <c r="B383" s="38" t="s">
        <v>557</v>
      </c>
      <c r="C383" s="38" t="s">
        <v>210</v>
      </c>
      <c r="D383" s="38">
        <v>48</v>
      </c>
      <c r="E383" s="38">
        <v>1100</v>
      </c>
      <c r="F383" s="38"/>
      <c r="G383" s="38">
        <f t="shared" si="60"/>
        <v>1373</v>
      </c>
      <c r="H383" s="75">
        <f t="shared" si="61"/>
        <v>7.2833211944646763E-4</v>
      </c>
      <c r="I383" s="75">
        <f t="shared" si="62"/>
        <v>0</v>
      </c>
      <c r="J383" s="76">
        <v>1</v>
      </c>
      <c r="K383" s="38"/>
      <c r="L383" s="40">
        <v>0.53495559666596715</v>
      </c>
      <c r="M383" s="40">
        <v>8.6985121012871387E-3</v>
      </c>
      <c r="N383" s="40">
        <v>0.20226467922102301</v>
      </c>
      <c r="O383" s="13"/>
      <c r="P383" s="13">
        <v>-8.94</v>
      </c>
      <c r="Q383" s="13">
        <v>0.73</v>
      </c>
      <c r="R383" s="13">
        <v>0</v>
      </c>
      <c r="S383" s="78">
        <v>2434.09201124631</v>
      </c>
      <c r="T383" s="78">
        <v>1860.51904912081</v>
      </c>
      <c r="U383" s="13">
        <f t="shared" si="63"/>
        <v>3.3863369909939931</v>
      </c>
      <c r="V383" s="40">
        <f t="shared" si="65"/>
        <v>0.33173161227581988</v>
      </c>
      <c r="X383" s="13">
        <v>71.002393984816408</v>
      </c>
      <c r="Y383" s="13"/>
      <c r="Z383" s="13">
        <v>16.921609531910981</v>
      </c>
      <c r="AA383" s="13"/>
      <c r="AB383" s="13"/>
      <c r="AC383" s="13"/>
      <c r="AD383" s="13"/>
      <c r="AE383" s="13">
        <v>0.13007824920712358</v>
      </c>
      <c r="AF383" s="13">
        <v>5.8422228919196071</v>
      </c>
      <c r="AG383" s="13">
        <v>4.1863631326551172</v>
      </c>
      <c r="AH383" s="13"/>
      <c r="AI383" s="13">
        <v>6.8</v>
      </c>
      <c r="AJ383" s="13">
        <f t="shared" si="64"/>
        <v>104.88266779050925</v>
      </c>
      <c r="AL383" s="13">
        <v>1.1768270159735215</v>
      </c>
      <c r="AM383" s="40">
        <v>0.10221745069395356</v>
      </c>
      <c r="AN383" s="13">
        <v>1.2895658204726701</v>
      </c>
      <c r="AO383" s="14">
        <v>1.2895658204726703</v>
      </c>
      <c r="AP383" s="14"/>
      <c r="AQ383" s="13">
        <v>11.909985008537312</v>
      </c>
      <c r="AR383" s="40">
        <v>5.775989467211487E-3</v>
      </c>
      <c r="AS383" s="40">
        <v>0.53495559666596715</v>
      </c>
      <c r="AT383" s="40">
        <v>0.20226467922102301</v>
      </c>
      <c r="AW383" s="42">
        <f>(12900/((LN(497700/S383))+(0.85*(AN383-1))+3.8))-273</f>
        <v>1104.2406717339443</v>
      </c>
      <c r="AX383" s="42">
        <f>(12900/((LN(497700/S383))+(0.85*(AO383-1))+3.8))-273</f>
        <v>1104.2406717339443</v>
      </c>
      <c r="AY383" s="42">
        <f>(10108/((LN(497700/S383))+(1.16*(AN383-1))+1.48))-273</f>
        <v>1143.4162960087781</v>
      </c>
      <c r="AZ383" s="42">
        <f>(10108/((LN(497700/S383))+(1.16*(AO383-1))+1.48))-273</f>
        <v>1143.4162960087781</v>
      </c>
      <c r="BA383" s="42">
        <f>((LN(S383))-4.29+(1.35*(LN(AQ383))))/0.0056</f>
        <v>1223.533605995993</v>
      </c>
      <c r="BB383" s="42">
        <f>(4338.8/((4.322*AR383)+6.456-LOG(S383)))-273</f>
        <v>1129.043034801771</v>
      </c>
      <c r="BC383" s="42">
        <f>((LN(S383))-3.313+(1.35*(LN(AQ383))))/0.0065</f>
        <v>1204.4289528580862</v>
      </c>
      <c r="BD383" s="42">
        <f>(12288/(18.99-(1.069*(LN(AQ383)))-(LN(S383))))-273</f>
        <v>1165.1425301999834</v>
      </c>
      <c r="BE383" s="42">
        <f>(11113/(14.297+(0.964*AN383)-(LN(S383))))-273</f>
        <v>1162.2666009309287</v>
      </c>
      <c r="BF383" s="42">
        <f>(11113/(14.297+(0.964*AO383)-(LN(S383))))-273</f>
        <v>1162.2666009309287</v>
      </c>
      <c r="BG383" s="42">
        <f>(5790/(0.96-(1.28*J383)+(12.39*AS383)+(0.83*AT383)+(2.06*J383*AS383)-LOG(S383)))-273</f>
        <v>1108.317268730347</v>
      </c>
      <c r="BI383" s="42">
        <f t="shared" si="59"/>
        <v>-4.2406717339442821</v>
      </c>
      <c r="BJ383" s="42">
        <f t="shared" si="59"/>
        <v>-4.2406717339442821</v>
      </c>
      <c r="BK383" s="42">
        <f t="shared" si="59"/>
        <v>-43.41629600877809</v>
      </c>
      <c r="BL383" s="42">
        <f t="shared" si="59"/>
        <v>-43.41629600877809</v>
      </c>
      <c r="BM383" s="42">
        <f t="shared" si="59"/>
        <v>-123.53360599599296</v>
      </c>
      <c r="BN383" s="42">
        <f t="shared" si="59"/>
        <v>-29.043034801771</v>
      </c>
      <c r="BO383" s="42">
        <f t="shared" si="59"/>
        <v>-104.42895285808618</v>
      </c>
      <c r="BP383" s="42">
        <f t="shared" si="59"/>
        <v>-65.142530199983412</v>
      </c>
      <c r="BQ383" s="42">
        <f t="shared" si="59"/>
        <v>-62.266600930928689</v>
      </c>
      <c r="BR383" s="42">
        <f t="shared" si="58"/>
        <v>-62.266600930928689</v>
      </c>
      <c r="BS383" s="42">
        <f t="shared" si="58"/>
        <v>-8.3172687303469957</v>
      </c>
      <c r="BU383" s="42">
        <f t="shared" si="56"/>
        <v>4.0765969964027136</v>
      </c>
      <c r="CC383" s="119"/>
      <c r="CD383" s="118">
        <f t="shared" si="57"/>
        <v>0</v>
      </c>
    </row>
    <row r="384" spans="1:82" s="1" customFormat="1">
      <c r="A384" s="65" t="s">
        <v>554</v>
      </c>
      <c r="B384" s="38" t="s">
        <v>558</v>
      </c>
      <c r="C384" s="38" t="s">
        <v>210</v>
      </c>
      <c r="D384" s="38">
        <v>48</v>
      </c>
      <c r="E384" s="38">
        <v>1100</v>
      </c>
      <c r="F384" s="38"/>
      <c r="G384" s="38">
        <f t="shared" si="60"/>
        <v>1373</v>
      </c>
      <c r="H384" s="75">
        <f t="shared" si="61"/>
        <v>7.2833211944646763E-4</v>
      </c>
      <c r="I384" s="75">
        <f t="shared" si="62"/>
        <v>0</v>
      </c>
      <c r="J384" s="76">
        <v>1</v>
      </c>
      <c r="K384" s="38"/>
      <c r="L384" s="40">
        <v>0.5346489996014806</v>
      </c>
      <c r="M384" s="40">
        <v>3.4754008874237968E-3</v>
      </c>
      <c r="N384" s="40">
        <v>0.236712253339489</v>
      </c>
      <c r="O384" s="13"/>
      <c r="P384" s="13">
        <v>-11.71</v>
      </c>
      <c r="Q384" s="13">
        <v>-2.0499999999999998</v>
      </c>
      <c r="R384" s="13">
        <v>0</v>
      </c>
      <c r="S384" s="78">
        <v>2063.8643009648399</v>
      </c>
      <c r="T384" s="78">
        <v>782.19912422680795</v>
      </c>
      <c r="U384" s="13">
        <f t="shared" si="63"/>
        <v>3.3146811390406583</v>
      </c>
      <c r="V384" s="40">
        <f t="shared" si="65"/>
        <v>0.16448485482099431</v>
      </c>
      <c r="X384" s="13">
        <v>70.801892583092538</v>
      </c>
      <c r="Y384" s="13"/>
      <c r="Z384" s="13">
        <v>17.409806755995987</v>
      </c>
      <c r="AA384" s="13"/>
      <c r="AB384" s="13"/>
      <c r="AC384" s="13"/>
      <c r="AD384" s="13"/>
      <c r="AE384" s="13">
        <v>0.10632124699788494</v>
      </c>
      <c r="AF384" s="13">
        <v>5.4616186247135792</v>
      </c>
      <c r="AG384" s="13">
        <v>4.3770716013569757</v>
      </c>
      <c r="AH384" s="13"/>
      <c r="AI384" s="13">
        <v>8.3000000000000007</v>
      </c>
      <c r="AJ384" s="13">
        <f t="shared" si="64"/>
        <v>106.45671081215696</v>
      </c>
      <c r="AL384" s="13">
        <v>1.2510536410218405</v>
      </c>
      <c r="AM384" s="40">
        <v>0.14165476344090877</v>
      </c>
      <c r="AN384" s="13">
        <v>1.2148498797346801</v>
      </c>
      <c r="AO384" s="14">
        <v>1.2148498797346821</v>
      </c>
      <c r="AP384" s="14"/>
      <c r="AQ384" s="13">
        <v>12.386945446672275</v>
      </c>
      <c r="AR384" s="40">
        <v>-3.2622063193899903E-3</v>
      </c>
      <c r="AS384" s="40">
        <v>0.5346489996014806</v>
      </c>
      <c r="AT384" s="40">
        <v>0.236712253339489</v>
      </c>
      <c r="AW384" s="42">
        <f>(12900/((LN(497700/S384))+(0.85*(AN384-1))+3.8))-273</f>
        <v>1089.4784321270968</v>
      </c>
      <c r="AX384" s="42">
        <f>(12900/((LN(497700/S384))+(0.85*(AO384-1))+3.8))-273</f>
        <v>1089.4784321270961</v>
      </c>
      <c r="AY384" s="42">
        <f>(10108/((LN(497700/S384))+(1.16*(AN384-1))+1.48))-273</f>
        <v>1128.0394768758824</v>
      </c>
      <c r="AZ384" s="42">
        <f>(10108/((LN(497700/S384))+(1.16*(AO384-1))+1.48))-273</f>
        <v>1128.0394768758822</v>
      </c>
      <c r="BA384" s="42">
        <f>((LN(S384))-4.29+(1.35*(LN(AQ384))))/0.0056</f>
        <v>1203.5363582653501</v>
      </c>
      <c r="BB384" s="42">
        <f>(4338.8/((4.322*AR384)+6.456-LOG(S384)))-273</f>
        <v>1114.4305446026997</v>
      </c>
      <c r="BC384" s="42">
        <f>((LN(S384))-3.313+(1.35*(LN(AQ384))))/0.0065</f>
        <v>1187.2005548132247</v>
      </c>
      <c r="BD384" s="42">
        <f>(12288/(18.99-(1.069*(LN(AQ384)))-(LN(S384))))-273</f>
        <v>1144.7305902099235</v>
      </c>
      <c r="BE384" s="42">
        <f>(11113/(14.297+(0.964*AN384)-(LN(S384))))-273</f>
        <v>1145.2378951852293</v>
      </c>
      <c r="BF384" s="42">
        <f>(11113/(14.297+(0.964*AO384)-(LN(S384))))-273</f>
        <v>1145.237895185229</v>
      </c>
      <c r="BG384" s="42">
        <f>(5790/(0.96-(1.28*J384)+(12.39*AS384)+(0.83*AT384)+(2.06*J384*AS384)-LOG(S384)))-273</f>
        <v>1077.4473731531859</v>
      </c>
      <c r="BI384" s="42">
        <f t="shared" si="59"/>
        <v>10.521567872903233</v>
      </c>
      <c r="BJ384" s="42">
        <f t="shared" ref="BI384:BS407" si="66">$E384-AX384</f>
        <v>10.521567872903915</v>
      </c>
      <c r="BK384" s="42">
        <f t="shared" si="66"/>
        <v>-28.039476875882428</v>
      </c>
      <c r="BL384" s="42">
        <f t="shared" si="66"/>
        <v>-28.039476875882201</v>
      </c>
      <c r="BM384" s="42">
        <f t="shared" si="66"/>
        <v>-103.53635826535015</v>
      </c>
      <c r="BN384" s="42">
        <f t="shared" si="66"/>
        <v>-14.430544602699683</v>
      </c>
      <c r="BO384" s="42">
        <f t="shared" si="66"/>
        <v>-87.200554813224699</v>
      </c>
      <c r="BP384" s="42">
        <f t="shared" si="66"/>
        <v>-44.730590209923548</v>
      </c>
      <c r="BQ384" s="42">
        <f t="shared" si="66"/>
        <v>-45.237895185229263</v>
      </c>
      <c r="BR384" s="42">
        <f t="shared" si="58"/>
        <v>-45.237895185229036</v>
      </c>
      <c r="BS384" s="42">
        <f t="shared" si="58"/>
        <v>22.552626846814064</v>
      </c>
      <c r="BU384" s="42">
        <f t="shared" si="56"/>
        <v>-12.031058973910149</v>
      </c>
      <c r="CC384" s="119"/>
      <c r="CD384" s="118">
        <f t="shared" si="57"/>
        <v>2.2737367544323206E-13</v>
      </c>
    </row>
    <row r="385" spans="1:82" s="1" customFormat="1">
      <c r="A385" s="65" t="s">
        <v>554</v>
      </c>
      <c r="B385" s="38" t="s">
        <v>559</v>
      </c>
      <c r="C385" s="38" t="s">
        <v>210</v>
      </c>
      <c r="D385" s="38">
        <v>39</v>
      </c>
      <c r="E385" s="38">
        <v>1200</v>
      </c>
      <c r="F385" s="38"/>
      <c r="G385" s="38">
        <f t="shared" si="60"/>
        <v>1473</v>
      </c>
      <c r="H385" s="75">
        <f t="shared" si="61"/>
        <v>6.7888662593346908E-4</v>
      </c>
      <c r="I385" s="75">
        <f t="shared" si="62"/>
        <v>0</v>
      </c>
      <c r="J385" s="76">
        <v>1</v>
      </c>
      <c r="K385" s="38"/>
      <c r="L385" s="40">
        <v>0.53276925134448683</v>
      </c>
      <c r="M385" s="40">
        <v>6.6777797915124589E-3</v>
      </c>
      <c r="N385" s="40">
        <v>0.31414067381100702</v>
      </c>
      <c r="O385" s="13"/>
      <c r="P385" s="13">
        <v>-7.74</v>
      </c>
      <c r="Q385" s="13">
        <v>0.68</v>
      </c>
      <c r="R385" s="13">
        <v>0</v>
      </c>
      <c r="S385" s="78">
        <v>4282.1562499841402</v>
      </c>
      <c r="T385" s="78">
        <v>92.836721833430701</v>
      </c>
      <c r="U385" s="13">
        <f t="shared" si="63"/>
        <v>3.6316625100550715</v>
      </c>
      <c r="V385" s="40">
        <f t="shared" si="65"/>
        <v>9.409076858383705E-3</v>
      </c>
      <c r="X385" s="13">
        <v>69.192294267608332</v>
      </c>
      <c r="Y385" s="13"/>
      <c r="Z385" s="13">
        <v>17.595206704212284</v>
      </c>
      <c r="AA385" s="13"/>
      <c r="AB385" s="13"/>
      <c r="AC385" s="13"/>
      <c r="AD385" s="13"/>
      <c r="AE385" s="13">
        <v>0.13189110274233951</v>
      </c>
      <c r="AF385" s="13">
        <v>4.970289125986012</v>
      </c>
      <c r="AG385" s="13">
        <v>4.2255898991811334</v>
      </c>
      <c r="AH385" s="13">
        <v>0.38767103636251848</v>
      </c>
      <c r="AI385" s="13">
        <v>12</v>
      </c>
      <c r="AJ385" s="13">
        <f t="shared" si="64"/>
        <v>108.50294213609263</v>
      </c>
      <c r="AL385" s="13">
        <v>1.3544825792448925</v>
      </c>
      <c r="AM385" s="40">
        <v>0.19579822679353251</v>
      </c>
      <c r="AN385" s="13">
        <v>1.1249106414022401</v>
      </c>
      <c r="AO385" s="14">
        <v>1.1249106414022443</v>
      </c>
      <c r="AP385" s="14"/>
      <c r="AQ385" s="13">
        <v>13.102255290011957</v>
      </c>
      <c r="AR385" s="40">
        <v>-1.5021040046353698E-2</v>
      </c>
      <c r="AS385" s="40">
        <v>0.53276925134448683</v>
      </c>
      <c r="AT385" s="40">
        <v>0.31414067381100702</v>
      </c>
      <c r="AW385" s="42">
        <f>(12900/((LN(497700/S385))+(0.85*(AN385-1))+3.8))-273</f>
        <v>1216.3124769186436</v>
      </c>
      <c r="AX385" s="42">
        <f>(12900/((LN(497700/S385))+(0.85*(AO385-1))+3.8))-273</f>
        <v>1216.3124769186431</v>
      </c>
      <c r="AY385" s="42">
        <f>(10108/((LN(497700/S385))+(1.16*(AN385-1))+1.48))-273</f>
        <v>1311.217470006849</v>
      </c>
      <c r="AZ385" s="42">
        <f>(10108/((LN(497700/S385))+(1.16*(AO385-1))+1.48))-273</f>
        <v>1311.2174700068476</v>
      </c>
      <c r="BA385" s="42">
        <f>((LN(S385))-4.29+(1.35*(LN(AQ385))))/0.0056</f>
        <v>1347.4055115351221</v>
      </c>
      <c r="BB385" s="42">
        <f>(4338.8/((4.322*AR385)+6.456-LOG(S385)))-273</f>
        <v>1299.3613719541945</v>
      </c>
      <c r="BC385" s="42">
        <f>((LN(S385))-3.313+(1.35*(LN(AQ385))))/0.0065</f>
        <v>1311.1493637841052</v>
      </c>
      <c r="BD385" s="42">
        <f>(12288/(18.99-(1.069*(LN(AQ385)))-(LN(S385))))-273</f>
        <v>1286.8894050313513</v>
      </c>
      <c r="BE385" s="42">
        <f>(11113/(14.297+(0.964*AN385)-(LN(S385))))-273</f>
        <v>1310.228429460064</v>
      </c>
      <c r="BF385" s="42">
        <f>(11113/(14.297+(0.964*AO385)-(LN(S385))))-273</f>
        <v>1310.2284294600631</v>
      </c>
      <c r="BG385" s="42">
        <f>(5790/(0.96-(1.28*J385)+(12.39*AS385)+(0.83*AT385)+(2.06*J385*AS385)-LOG(S385)))-273</f>
        <v>1171.7585954381564</v>
      </c>
      <c r="BI385" s="42">
        <f t="shared" si="66"/>
        <v>-16.312476918643597</v>
      </c>
      <c r="BJ385" s="42">
        <f t="shared" si="66"/>
        <v>-16.312476918643142</v>
      </c>
      <c r="BK385" s="42">
        <f t="shared" si="66"/>
        <v>-111.217470006849</v>
      </c>
      <c r="BL385" s="42">
        <f t="shared" si="66"/>
        <v>-111.21747000684763</v>
      </c>
      <c r="BM385" s="42">
        <f t="shared" si="66"/>
        <v>-147.40551153512206</v>
      </c>
      <c r="BN385" s="42">
        <f t="shared" si="66"/>
        <v>-99.36137195419451</v>
      </c>
      <c r="BO385" s="42">
        <f t="shared" si="66"/>
        <v>-111.14936378410516</v>
      </c>
      <c r="BP385" s="42">
        <f t="shared" si="66"/>
        <v>-86.889405031351316</v>
      </c>
      <c r="BQ385" s="42">
        <f t="shared" si="66"/>
        <v>-110.22842946006404</v>
      </c>
      <c r="BR385" s="42">
        <f t="shared" si="58"/>
        <v>-110.22842946006313</v>
      </c>
      <c r="BS385" s="42">
        <f t="shared" si="58"/>
        <v>28.241404561843638</v>
      </c>
      <c r="BU385" s="42">
        <f t="shared" si="56"/>
        <v>-44.55388148048678</v>
      </c>
      <c r="CC385" s="119"/>
      <c r="CD385" s="118">
        <f t="shared" si="57"/>
        <v>9.0949470177292824E-13</v>
      </c>
    </row>
    <row r="386" spans="1:82" s="1" customFormat="1">
      <c r="A386" s="65" t="s">
        <v>554</v>
      </c>
      <c r="B386" s="38" t="s">
        <v>560</v>
      </c>
      <c r="C386" s="38" t="s">
        <v>210</v>
      </c>
      <c r="D386" s="38">
        <v>39</v>
      </c>
      <c r="E386" s="38">
        <v>1200</v>
      </c>
      <c r="F386" s="38"/>
      <c r="G386" s="38">
        <f t="shared" si="60"/>
        <v>1473</v>
      </c>
      <c r="H386" s="75">
        <f t="shared" si="61"/>
        <v>6.7888662593346908E-4</v>
      </c>
      <c r="I386" s="75">
        <f t="shared" si="62"/>
        <v>0</v>
      </c>
      <c r="J386" s="76">
        <v>1</v>
      </c>
      <c r="K386" s="38"/>
      <c r="L386" s="40">
        <v>0.5335190078262666</v>
      </c>
      <c r="M386" s="40">
        <v>6.6820911621685826E-3</v>
      </c>
      <c r="N386" s="40">
        <v>0.30854563368681698</v>
      </c>
      <c r="O386" s="13"/>
      <c r="P386" s="13">
        <v>-7.74</v>
      </c>
      <c r="Q386" s="13">
        <v>0.68</v>
      </c>
      <c r="R386" s="13">
        <v>0</v>
      </c>
      <c r="S386" s="78">
        <v>4246.9697525984502</v>
      </c>
      <c r="T386" s="78">
        <v>129.00806641039401</v>
      </c>
      <c r="U386" s="13">
        <f t="shared" si="63"/>
        <v>3.6280791679070052</v>
      </c>
      <c r="V386" s="40">
        <f t="shared" si="65"/>
        <v>1.3183399949541574E-2</v>
      </c>
      <c r="X386" s="13">
        <v>69.45088550014782</v>
      </c>
      <c r="Y386" s="13"/>
      <c r="Z386" s="13">
        <v>17.473153131653394</v>
      </c>
      <c r="AA386" s="13"/>
      <c r="AB386" s="13"/>
      <c r="AC386" s="13"/>
      <c r="AD386" s="13"/>
      <c r="AE386" s="13">
        <v>0.14422100578375568</v>
      </c>
      <c r="AF386" s="13">
        <v>5.3987838929880896</v>
      </c>
      <c r="AG386" s="13">
        <v>4.3228439418572497</v>
      </c>
      <c r="AH386" s="13">
        <v>0.7139532580140947</v>
      </c>
      <c r="AI386" s="13">
        <v>11.8</v>
      </c>
      <c r="AJ386" s="13">
        <f t="shared" si="64"/>
        <v>109.30384073044441</v>
      </c>
      <c r="AL386" s="13">
        <v>1.2640675560399954</v>
      </c>
      <c r="AM386" s="40">
        <v>0.15646813611053098</v>
      </c>
      <c r="AN386" s="13">
        <v>1.2163646109403401</v>
      </c>
      <c r="AO386" s="14">
        <v>1.2163646109403377</v>
      </c>
      <c r="AP386" s="14"/>
      <c r="AQ386" s="13">
        <v>12.318316905862558</v>
      </c>
      <c r="AR386" s="40">
        <v>-3.8741454526766139E-3</v>
      </c>
      <c r="AS386" s="40">
        <v>0.5335190078262666</v>
      </c>
      <c r="AT386" s="40">
        <v>0.30854563368681698</v>
      </c>
      <c r="AW386" s="42">
        <f>(12900/((LN(497700/S386))+(0.85*(AN386-1))+3.8))-273</f>
        <v>1201.6730601831816</v>
      </c>
      <c r="AX386" s="42">
        <f>(12900/((LN(497700/S386))+(0.85*(AO386-1))+3.8))-273</f>
        <v>1201.6730601831816</v>
      </c>
      <c r="AY386" s="42">
        <f>(10108/((LN(497700/S386))+(1.16*(AN386-1))+1.48))-273</f>
        <v>1283.3280419460839</v>
      </c>
      <c r="AZ386" s="42">
        <f>(10108/((LN(497700/S386))+(1.16*(AO386-1))+1.48))-273</f>
        <v>1283.3280419460846</v>
      </c>
      <c r="BA386" s="42">
        <f>((LN(S386))-4.29+(1.35*(LN(AQ386))))/0.0056</f>
        <v>1331.0587337696159</v>
      </c>
      <c r="BB386" s="42">
        <f>(4338.8/((4.322*AR386)+6.456-LOG(S386)))-273</f>
        <v>1270.4105880128529</v>
      </c>
      <c r="BC386" s="42">
        <f>((LN(S386))-3.313+(1.35*(LN(AQ386))))/0.0065</f>
        <v>1297.0659860168996</v>
      </c>
      <c r="BD386" s="42">
        <f>(12288/(18.99-(1.069*(LN(AQ386)))-(LN(S386))))-273</f>
        <v>1272.33252743507</v>
      </c>
      <c r="BE386" s="42">
        <f>(11113/(14.297+(0.964*AN386)-(LN(S386))))-273</f>
        <v>1288.7765740900797</v>
      </c>
      <c r="BF386" s="42">
        <f>(11113/(14.297+(0.964*AO386)-(LN(S386))))-273</f>
        <v>1288.7765740900807</v>
      </c>
      <c r="BG386" s="42">
        <f>(5790/(0.96-(1.28*J386)+(12.39*AS386)+(0.83*AT386)+(2.06*J386*AS386)-LOG(S386)))-273</f>
        <v>1168.2437873035187</v>
      </c>
      <c r="BI386" s="42">
        <f t="shared" si="66"/>
        <v>-1.673060183181633</v>
      </c>
      <c r="BJ386" s="42">
        <f t="shared" si="66"/>
        <v>-1.673060183181633</v>
      </c>
      <c r="BK386" s="42">
        <f t="shared" si="66"/>
        <v>-83.328041946083886</v>
      </c>
      <c r="BL386" s="42">
        <f t="shared" si="66"/>
        <v>-83.328041946084568</v>
      </c>
      <c r="BM386" s="42">
        <f t="shared" si="66"/>
        <v>-131.05873376961586</v>
      </c>
      <c r="BN386" s="42">
        <f t="shared" si="66"/>
        <v>-70.410588012852941</v>
      </c>
      <c r="BO386" s="42">
        <f t="shared" si="66"/>
        <v>-97.065986016899615</v>
      </c>
      <c r="BP386" s="42">
        <f t="shared" si="66"/>
        <v>-72.332527435070006</v>
      </c>
      <c r="BQ386" s="42">
        <f t="shared" si="66"/>
        <v>-88.776574090079748</v>
      </c>
      <c r="BR386" s="42">
        <f t="shared" si="66"/>
        <v>-88.776574090080658</v>
      </c>
      <c r="BS386" s="42">
        <f t="shared" si="66"/>
        <v>31.756212696481271</v>
      </c>
      <c r="BU386" s="42">
        <f t="shared" si="56"/>
        <v>-33.429272879662904</v>
      </c>
      <c r="CC386" s="119"/>
      <c r="CD386" s="118">
        <f t="shared" si="57"/>
        <v>9.0949470177292824E-13</v>
      </c>
    </row>
    <row r="387" spans="1:82" s="1" customFormat="1">
      <c r="A387" s="65" t="s">
        <v>554</v>
      </c>
      <c r="B387" s="38" t="s">
        <v>561</v>
      </c>
      <c r="C387" s="38" t="s">
        <v>210</v>
      </c>
      <c r="D387" s="38">
        <v>20</v>
      </c>
      <c r="E387" s="38">
        <v>1300</v>
      </c>
      <c r="F387" s="38"/>
      <c r="G387" s="38">
        <f t="shared" si="60"/>
        <v>1573</v>
      </c>
      <c r="H387" s="75">
        <f t="shared" si="61"/>
        <v>6.3572790845518119E-4</v>
      </c>
      <c r="I387" s="75">
        <f t="shared" si="62"/>
        <v>0</v>
      </c>
      <c r="J387" s="76">
        <v>1</v>
      </c>
      <c r="K387" s="38"/>
      <c r="L387" s="40">
        <v>0.53514734760295268</v>
      </c>
      <c r="M387" s="40">
        <v>5.0574639723321088E-3</v>
      </c>
      <c r="N387" s="40">
        <v>0.21262139157676299</v>
      </c>
      <c r="O387" s="13"/>
      <c r="P387" s="13">
        <v>-1.3</v>
      </c>
      <c r="Q387" s="13">
        <v>6</v>
      </c>
      <c r="R387" s="13">
        <v>0</v>
      </c>
      <c r="S387" s="78">
        <v>7326.6007123650998</v>
      </c>
      <c r="T387" s="78">
        <v>113.728858383988</v>
      </c>
      <c r="U387" s="13">
        <f t="shared" si="63"/>
        <v>3.8649025238521379</v>
      </c>
      <c r="V387" s="40">
        <f t="shared" si="65"/>
        <v>6.7368656320179665E-3</v>
      </c>
      <c r="X387" s="13">
        <v>69.421789368026737</v>
      </c>
      <c r="Y387" s="13"/>
      <c r="Z387" s="13">
        <v>17.042583816839841</v>
      </c>
      <c r="AA387" s="13"/>
      <c r="AB387" s="13"/>
      <c r="AC387" s="13"/>
      <c r="AD387" s="13"/>
      <c r="AE387" s="13">
        <v>0.16105374464905634</v>
      </c>
      <c r="AF387" s="13">
        <v>5.5395642641373666</v>
      </c>
      <c r="AG387" s="13">
        <v>4.2069600349134797</v>
      </c>
      <c r="AH387" s="13"/>
      <c r="AI387" s="13">
        <v>7.1</v>
      </c>
      <c r="AJ387" s="13">
        <f t="shared" si="64"/>
        <v>103.47195122856647</v>
      </c>
      <c r="AL387" s="13">
        <v>1.2208395735918707</v>
      </c>
      <c r="AM387" s="40">
        <v>0.12693131926998624</v>
      </c>
      <c r="AN387" s="13">
        <v>1.24818865394334</v>
      </c>
      <c r="AO387" s="14">
        <v>1.2481886539433351</v>
      </c>
      <c r="AP387" s="14"/>
      <c r="AQ387" s="13">
        <v>12.10156408960902</v>
      </c>
      <c r="AR387" s="40">
        <v>8.5491164666232078E-4</v>
      </c>
      <c r="AS387" s="40">
        <v>0.53514734760295268</v>
      </c>
      <c r="AT387" s="40">
        <v>0.21262139157676299</v>
      </c>
      <c r="AW387" s="42">
        <f>(12900/((LN(497700/S387))+(0.85*(AN387-1))+3.8))-273</f>
        <v>1294.5416926619996</v>
      </c>
      <c r="AX387" s="42">
        <f>(12900/((LN(497700/S387))+(0.85*(AO387-1))+3.8))-273</f>
        <v>1294.5416926620003</v>
      </c>
      <c r="AY387" s="42">
        <f>(10108/((LN(497700/S387))+(1.16*(AN387-1))+1.48))-273</f>
        <v>1415.4982445581381</v>
      </c>
      <c r="AZ387" s="42">
        <f>(10108/((LN(497700/S387))+(1.16*(AO387-1))+1.48))-273</f>
        <v>1415.4982445581395</v>
      </c>
      <c r="BA387" s="42">
        <f>((LN(S387))-4.29+(1.35*(LN(AQ387))))/0.0056</f>
        <v>1424.1551415890085</v>
      </c>
      <c r="BB387" s="42">
        <f>(4338.8/((4.322*AR387)+6.456-LOG(S387)))-273</f>
        <v>1399.1183524490873</v>
      </c>
      <c r="BC387" s="42">
        <f>((LN(S387))-3.313+(1.35*(LN(AQ387))))/0.0065</f>
        <v>1377.2721219843766</v>
      </c>
      <c r="BD387" s="42">
        <f>(12288/(18.99-(1.069*(LN(AQ387)))-(LN(S387))))-273</f>
        <v>1381.8696466514184</v>
      </c>
      <c r="BE387" s="42">
        <f>(11113/(14.297+(0.964*AN387)-(LN(S387))))-273</f>
        <v>1410.5361327161343</v>
      </c>
      <c r="BF387" s="42">
        <f>(11113/(14.297+(0.964*AO387)-(LN(S387))))-273</f>
        <v>1410.5361327161352</v>
      </c>
      <c r="BG387" s="42">
        <f>(5790/(0.96-(1.28*J387)+(12.39*AS387)+(0.83*AT387)+(2.06*J387*AS387)-LOG(S387)))-273</f>
        <v>1281.5909497330997</v>
      </c>
      <c r="BI387" s="42">
        <f t="shared" si="66"/>
        <v>5.4583073380003952</v>
      </c>
      <c r="BJ387" s="42">
        <f t="shared" si="66"/>
        <v>5.4583073379997131</v>
      </c>
      <c r="BK387" s="42">
        <f t="shared" si="66"/>
        <v>-115.49824455813814</v>
      </c>
      <c r="BL387" s="42">
        <f t="shared" si="66"/>
        <v>-115.4982445581395</v>
      </c>
      <c r="BM387" s="42">
        <f t="shared" si="66"/>
        <v>-124.15514158900851</v>
      </c>
      <c r="BN387" s="42">
        <f t="shared" si="66"/>
        <v>-99.118352449087297</v>
      </c>
      <c r="BO387" s="42">
        <f t="shared" si="66"/>
        <v>-77.272121984376554</v>
      </c>
      <c r="BP387" s="42">
        <f t="shared" si="66"/>
        <v>-81.869646651418407</v>
      </c>
      <c r="BQ387" s="42">
        <f t="shared" si="66"/>
        <v>-110.53613271613426</v>
      </c>
      <c r="BR387" s="42">
        <f t="shared" si="66"/>
        <v>-110.53613271613517</v>
      </c>
      <c r="BS387" s="42">
        <f t="shared" si="66"/>
        <v>18.409050266900294</v>
      </c>
      <c r="BU387" s="42">
        <f t="shared" si="56"/>
        <v>-12.950742928900581</v>
      </c>
      <c r="CC387" s="119"/>
      <c r="CD387" s="118">
        <f t="shared" si="57"/>
        <v>9.0949470177292824E-13</v>
      </c>
    </row>
    <row r="388" spans="1:82" s="1" customFormat="1">
      <c r="A388" s="65" t="s">
        <v>554</v>
      </c>
      <c r="B388" s="38" t="s">
        <v>562</v>
      </c>
      <c r="C388" s="38" t="s">
        <v>210</v>
      </c>
      <c r="D388" s="38">
        <v>12</v>
      </c>
      <c r="E388" s="38">
        <v>1300</v>
      </c>
      <c r="F388" s="38"/>
      <c r="G388" s="38">
        <f t="shared" si="60"/>
        <v>1573</v>
      </c>
      <c r="H388" s="75">
        <f t="shared" si="61"/>
        <v>6.3572790845518119E-4</v>
      </c>
      <c r="I388" s="75">
        <f t="shared" si="62"/>
        <v>0</v>
      </c>
      <c r="J388" s="76">
        <v>1</v>
      </c>
      <c r="K388" s="38"/>
      <c r="L388" s="40">
        <v>0.53425960542634843</v>
      </c>
      <c r="M388" s="40">
        <v>8.9706110388098059E-3</v>
      </c>
      <c r="N388" s="40">
        <v>0.26958923921689099</v>
      </c>
      <c r="O388" s="13"/>
      <c r="P388" s="13">
        <v>-6.69</v>
      </c>
      <c r="Q388" s="13">
        <v>0.61</v>
      </c>
      <c r="R388" s="13">
        <v>0</v>
      </c>
      <c r="S388" s="78">
        <v>11902.5870889655</v>
      </c>
      <c r="T388" s="78">
        <v>133.68834295788301</v>
      </c>
      <c r="U388" s="13">
        <f t="shared" si="63"/>
        <v>4.0756413678082817</v>
      </c>
      <c r="V388" s="40">
        <f t="shared" si="65"/>
        <v>4.8746327508504732E-3</v>
      </c>
      <c r="X388" s="13">
        <v>68.818776107444094</v>
      </c>
      <c r="Y388" s="13"/>
      <c r="Z388" s="13">
        <v>17.045921397067911</v>
      </c>
      <c r="AA388" s="13"/>
      <c r="AB388" s="13"/>
      <c r="AC388" s="13"/>
      <c r="AD388" s="13"/>
      <c r="AE388" s="13">
        <v>0.1281700301578686</v>
      </c>
      <c r="AF388" s="13">
        <v>5.2943044169448363</v>
      </c>
      <c r="AG388" s="13">
        <v>4.0977227218560888</v>
      </c>
      <c r="AH388" s="13"/>
      <c r="AI388" s="13">
        <v>9.6</v>
      </c>
      <c r="AJ388" s="13">
        <f t="shared" si="64"/>
        <v>104.98489467347081</v>
      </c>
      <c r="AL388" s="13">
        <v>1.2741550939675474</v>
      </c>
      <c r="AM388" s="40">
        <v>0.15331136422291253</v>
      </c>
      <c r="AN388" s="13">
        <v>1.1921928132267201</v>
      </c>
      <c r="AO388" s="14">
        <v>1.1921928132267179</v>
      </c>
      <c r="AP388" s="14"/>
      <c r="AQ388" s="13">
        <v>12.551839594397011</v>
      </c>
      <c r="AR388" s="40">
        <v>-5.79760491382246E-3</v>
      </c>
      <c r="AS388" s="40">
        <v>0.53425960542634843</v>
      </c>
      <c r="AT388" s="40">
        <v>0.26958923921689099</v>
      </c>
      <c r="AW388" s="42">
        <f>(12900/((LN(497700/S388))+(0.85*(AN388-1))+3.8))-273</f>
        <v>1403.0635367678822</v>
      </c>
      <c r="AX388" s="42">
        <f>(12900/((LN(497700/S388))+(0.85*(AO388-1))+3.8))-273</f>
        <v>1403.0635367678824</v>
      </c>
      <c r="AY388" s="42">
        <f>(10108/((LN(497700/S388))+(1.16*(AN388-1))+1.48))-273</f>
        <v>1586.392075784041</v>
      </c>
      <c r="AZ388" s="42">
        <f>(10108/((LN(497700/S388))+(1.16*(AO388-1))+1.48))-273</f>
        <v>1586.3920757840417</v>
      </c>
      <c r="BA388" s="42">
        <f>((LN(S388))-4.29+(1.35*(LN(AQ388))))/0.0056</f>
        <v>1519.6128261767524</v>
      </c>
      <c r="BB388" s="42">
        <f>(4338.8/((4.322*AR388)+6.456-LOG(S388)))-273</f>
        <v>1569.1421691198905</v>
      </c>
      <c r="BC388" s="42">
        <f>((LN(S388))-3.313+(1.35*(LN(AQ388))))/0.0065</f>
        <v>1459.5125887061249</v>
      </c>
      <c r="BD388" s="42">
        <f>(12288/(18.99-(1.069*(LN(AQ388)))-(LN(S388))))-273</f>
        <v>1507.5958007436016</v>
      </c>
      <c r="BE388" s="42">
        <f>(11113/(14.297+(0.964*AN388)-(LN(S388))))-273</f>
        <v>1560.2950893840207</v>
      </c>
      <c r="BF388" s="42">
        <f>(11113/(14.297+(0.964*AO388)-(LN(S388))))-273</f>
        <v>1560.2950893840218</v>
      </c>
      <c r="BG388" s="42">
        <f>(5790/(0.96-(1.28*J388)+(12.39*AS388)+(0.83*AT388)+(2.06*J388*AS388)-LOG(S388)))-273</f>
        <v>1358.8275711734755</v>
      </c>
      <c r="BI388" s="42">
        <f t="shared" si="66"/>
        <v>-103.06353676788217</v>
      </c>
      <c r="BJ388" s="42">
        <f t="shared" si="66"/>
        <v>-103.0635367678824</v>
      </c>
      <c r="BK388" s="42">
        <f t="shared" si="66"/>
        <v>-286.39207578404103</v>
      </c>
      <c r="BL388" s="42">
        <f t="shared" si="66"/>
        <v>-286.39207578404171</v>
      </c>
      <c r="BM388" s="42">
        <f t="shared" si="66"/>
        <v>-219.61282617675238</v>
      </c>
      <c r="BN388" s="42">
        <f t="shared" si="66"/>
        <v>-269.14216911989047</v>
      </c>
      <c r="BO388" s="42">
        <f t="shared" si="66"/>
        <v>-159.51258870612492</v>
      </c>
      <c r="BP388" s="42">
        <f t="shared" si="66"/>
        <v>-207.59580074360156</v>
      </c>
      <c r="BQ388" s="42">
        <f t="shared" si="66"/>
        <v>-260.29508938402068</v>
      </c>
      <c r="BR388" s="42">
        <f t="shared" si="66"/>
        <v>-260.29508938402182</v>
      </c>
      <c r="BS388" s="42">
        <f t="shared" si="66"/>
        <v>-58.827571173475462</v>
      </c>
      <c r="BU388" s="42">
        <f t="shared" si="56"/>
        <v>-44.235965594406935</v>
      </c>
      <c r="CC388" s="119"/>
      <c r="CD388" s="118">
        <f t="shared" si="57"/>
        <v>1.1368683772161603E-12</v>
      </c>
    </row>
    <row r="389" spans="1:82" s="1" customFormat="1">
      <c r="A389" s="65" t="s">
        <v>554</v>
      </c>
      <c r="B389" s="38" t="s">
        <v>563</v>
      </c>
      <c r="C389" s="38" t="s">
        <v>210</v>
      </c>
      <c r="D389" s="38">
        <v>20</v>
      </c>
      <c r="E389" s="38">
        <v>1300</v>
      </c>
      <c r="F389" s="38"/>
      <c r="G389" s="38">
        <f t="shared" si="60"/>
        <v>1573</v>
      </c>
      <c r="H389" s="75">
        <f t="shared" si="61"/>
        <v>6.3572790845518119E-4</v>
      </c>
      <c r="I389" s="75">
        <f t="shared" si="62"/>
        <v>0</v>
      </c>
      <c r="J389" s="76">
        <v>1</v>
      </c>
      <c r="K389" s="38"/>
      <c r="L389" s="40">
        <v>0.53558727947535378</v>
      </c>
      <c r="M389" s="40">
        <v>8.79738004621969E-3</v>
      </c>
      <c r="N389" s="40">
        <v>0.22514374593910499</v>
      </c>
      <c r="O389" s="13"/>
      <c r="P389" s="13">
        <v>-1.3</v>
      </c>
      <c r="Q389" s="13">
        <v>6</v>
      </c>
      <c r="R389" s="13">
        <v>0</v>
      </c>
      <c r="S389" s="78">
        <v>7969.9766090162802</v>
      </c>
      <c r="T389" s="78">
        <v>70.609806060622901</v>
      </c>
      <c r="U389" s="13">
        <f t="shared" si="63"/>
        <v>3.9014570467925913</v>
      </c>
      <c r="V389" s="40">
        <f t="shared" si="65"/>
        <v>3.8450120161761369E-3</v>
      </c>
      <c r="X389" s="13">
        <v>68.6863122369259</v>
      </c>
      <c r="Y389" s="13"/>
      <c r="Z389" s="13">
        <v>17.397265719543576</v>
      </c>
      <c r="AA389" s="13"/>
      <c r="AB389" s="13"/>
      <c r="AC389" s="13"/>
      <c r="AD389" s="13"/>
      <c r="AE389" s="13">
        <v>0.12834919609017637</v>
      </c>
      <c r="AF389" s="13">
        <v>5.5592010524992119</v>
      </c>
      <c r="AG389" s="13">
        <v>4.2484768913954403</v>
      </c>
      <c r="AH389" s="13">
        <v>0.14366992845871873</v>
      </c>
      <c r="AI389" s="13">
        <v>7.6</v>
      </c>
      <c r="AJ389" s="13">
        <f t="shared" si="64"/>
        <v>103.76327502491301</v>
      </c>
      <c r="AL389" s="13">
        <v>1.2446618411973533</v>
      </c>
      <c r="AM389" s="40">
        <v>0.14320773705448064</v>
      </c>
      <c r="AN389" s="13">
        <v>1.23577273908888</v>
      </c>
      <c r="AO389" s="14">
        <v>1.2357727390888822</v>
      </c>
      <c r="AP389" s="14"/>
      <c r="AQ389" s="13">
        <v>12.07300400480969</v>
      </c>
      <c r="AR389" s="40">
        <v>-6.6586647982619374E-4</v>
      </c>
      <c r="AS389" s="40">
        <v>0.53558727947535378</v>
      </c>
      <c r="AT389" s="40">
        <v>0.22514374593910499</v>
      </c>
      <c r="AW389" s="42">
        <f>(12900/((LN(497700/S389))+(0.85*(AN389-1))+3.8))-273</f>
        <v>1312.7946713935717</v>
      </c>
      <c r="AX389" s="42">
        <f>(12900/((LN(497700/S389))+(0.85*(AO389-1))+3.8))-273</f>
        <v>1312.7946713935714</v>
      </c>
      <c r="AY389" s="42">
        <f>(10108/((LN(497700/S389))+(1.16*(AN389-1))+1.48))-273</f>
        <v>1443.7666827491748</v>
      </c>
      <c r="AZ389" s="42">
        <f>(10108/((LN(497700/S389))+(1.16*(AO389-1))+1.48))-273</f>
        <v>1443.7666827491739</v>
      </c>
      <c r="BA389" s="42">
        <f>((LN(S389))-4.29+(1.35*(LN(AQ389))))/0.0056</f>
        <v>1438.6158719805048</v>
      </c>
      <c r="BB389" s="42">
        <f>(4338.8/((4.322*AR389)+6.456-LOG(S389)))-273</f>
        <v>1427.379895829406</v>
      </c>
      <c r="BC389" s="42">
        <f>((LN(S389))-3.313+(1.35*(LN(AQ389))))/0.0065</f>
        <v>1389.730597398589</v>
      </c>
      <c r="BD389" s="42">
        <f>(12288/(18.99-(1.069*(LN(AQ389)))-(LN(S389))))-273</f>
        <v>1400.2677276210045</v>
      </c>
      <c r="BE389" s="42">
        <f>(11113/(14.297+(0.964*AN389)-(LN(S389))))-273</f>
        <v>1435.4180686788661</v>
      </c>
      <c r="BF389" s="42">
        <f>(11113/(14.297+(0.964*AO389)-(LN(S389))))-273</f>
        <v>1435.4180686788657</v>
      </c>
      <c r="BG389" s="42">
        <f>(5790/(0.96-(1.28*J389)+(12.39*AS389)+(0.83*AT389)+(2.06*J389*AS389)-LOG(S389)))-273</f>
        <v>1289.9013324648586</v>
      </c>
      <c r="BI389" s="42">
        <f t="shared" si="66"/>
        <v>-12.794671393571662</v>
      </c>
      <c r="BJ389" s="42">
        <f t="shared" si="66"/>
        <v>-12.794671393571434</v>
      </c>
      <c r="BK389" s="42">
        <f t="shared" si="66"/>
        <v>-143.76668274917483</v>
      </c>
      <c r="BL389" s="42">
        <f t="shared" si="66"/>
        <v>-143.76668274917392</v>
      </c>
      <c r="BM389" s="42">
        <f t="shared" si="66"/>
        <v>-138.61587198050483</v>
      </c>
      <c r="BN389" s="42">
        <f t="shared" si="66"/>
        <v>-127.379895829406</v>
      </c>
      <c r="BO389" s="42">
        <f t="shared" si="66"/>
        <v>-89.730597398588998</v>
      </c>
      <c r="BP389" s="42">
        <f t="shared" si="66"/>
        <v>-100.2677276210045</v>
      </c>
      <c r="BQ389" s="42">
        <f t="shared" si="66"/>
        <v>-135.41806867886612</v>
      </c>
      <c r="BR389" s="42">
        <f t="shared" si="66"/>
        <v>-135.41806867886567</v>
      </c>
      <c r="BS389" s="42">
        <f t="shared" si="66"/>
        <v>10.098667535141431</v>
      </c>
      <c r="BU389" s="42">
        <f t="shared" si="56"/>
        <v>-22.893338928712865</v>
      </c>
      <c r="CC389" s="119"/>
      <c r="CD389" s="118">
        <f t="shared" si="57"/>
        <v>4.5474735088646412E-13</v>
      </c>
    </row>
    <row r="390" spans="1:82" s="1" customFormat="1">
      <c r="A390" s="65" t="s">
        <v>554</v>
      </c>
      <c r="B390" s="38" t="s">
        <v>564</v>
      </c>
      <c r="C390" s="38" t="s">
        <v>210</v>
      </c>
      <c r="D390" s="38">
        <v>48</v>
      </c>
      <c r="E390" s="38">
        <v>1100</v>
      </c>
      <c r="F390" s="38"/>
      <c r="G390" s="38">
        <f t="shared" si="60"/>
        <v>1373</v>
      </c>
      <c r="H390" s="75">
        <f t="shared" si="61"/>
        <v>7.2833211944646763E-4</v>
      </c>
      <c r="I390" s="75">
        <f t="shared" si="62"/>
        <v>0</v>
      </c>
      <c r="J390" s="76">
        <v>1</v>
      </c>
      <c r="K390" s="38"/>
      <c r="L390" s="40">
        <v>0.53588907309447664</v>
      </c>
      <c r="M390" s="40">
        <v>4.4908601583271059E-3</v>
      </c>
      <c r="N390" s="40">
        <v>0.249838370349688</v>
      </c>
      <c r="O390" s="13"/>
      <c r="P390" s="13">
        <v>-8.94</v>
      </c>
      <c r="Q390" s="13">
        <v>0.73</v>
      </c>
      <c r="R390" s="13">
        <v>0</v>
      </c>
      <c r="S390" s="78">
        <v>5523.4733830297901</v>
      </c>
      <c r="T390" s="78">
        <v>766.12881376802295</v>
      </c>
      <c r="U390" s="13">
        <f t="shared" si="63"/>
        <v>3.7422122655353891</v>
      </c>
      <c r="V390" s="40">
        <f t="shared" si="65"/>
        <v>6.0197611560306973E-2</v>
      </c>
      <c r="X390" s="13">
        <v>72.485499258521855</v>
      </c>
      <c r="Y390" s="13"/>
      <c r="Z390" s="13">
        <v>14.440238325236129</v>
      </c>
      <c r="AA390" s="13"/>
      <c r="AB390" s="13"/>
      <c r="AC390" s="13"/>
      <c r="AD390" s="13"/>
      <c r="AE390" s="13"/>
      <c r="AF390" s="13">
        <v>5.8841317728933529</v>
      </c>
      <c r="AG390" s="13">
        <v>5.3749674323765753</v>
      </c>
      <c r="AH390" s="13"/>
      <c r="AI390" s="13">
        <v>9</v>
      </c>
      <c r="AJ390" s="13">
        <f t="shared" si="64"/>
        <v>107.18483678902791</v>
      </c>
      <c r="AL390" s="13">
        <v>0.93174642517495632</v>
      </c>
      <c r="AM390" s="40">
        <v>1.3928668011499371E-2</v>
      </c>
      <c r="AN390" s="13">
        <v>1.5956888107684699</v>
      </c>
      <c r="AO390" s="14">
        <v>1.5956888107684704</v>
      </c>
      <c r="AP390" s="14"/>
      <c r="AQ390" s="13">
        <v>10.732101964682229</v>
      </c>
      <c r="AR390" s="40">
        <v>3.5777110467027362E-2</v>
      </c>
      <c r="AS390" s="40">
        <v>0.53588907309447664</v>
      </c>
      <c r="AT390" s="40">
        <v>0.249838370349688</v>
      </c>
      <c r="AW390" s="42">
        <f>(12900/((LN(497700/S390))+(0.85*(AN390-1))+3.8))-273</f>
        <v>1191.6897239713201</v>
      </c>
      <c r="AX390" s="42">
        <f>(12900/((LN(497700/S390))+(0.85*(AO390-1))+3.8))-273</f>
        <v>1191.6897239713201</v>
      </c>
      <c r="AY390" s="42">
        <f>(10108/((LN(497700/S390))+(1.16*(AN390-1))+1.48))-273</f>
        <v>1241.9903692950018</v>
      </c>
      <c r="AZ390" s="42">
        <f>(10108/((LN(497700/S390))+(1.16*(AO390-1))+1.48))-273</f>
        <v>1241.9903692950013</v>
      </c>
      <c r="BA390" s="42">
        <f>((LN(S390))-4.29+(1.35*(LN(AQ390))))/0.0056</f>
        <v>1344.7563236936842</v>
      </c>
      <c r="BB390" s="42">
        <f>(4338.8/((4.322*AR390)+6.456-LOG(S390)))-273</f>
        <v>1239.6116246828381</v>
      </c>
      <c r="BC390" s="42">
        <f>((LN(S390))-3.313+(1.35*(LN(AQ390))))/0.0065</f>
        <v>1308.8669865668662</v>
      </c>
      <c r="BD390" s="42">
        <f>(12288/(18.99-(1.069*(LN(AQ390)))-(LN(S390))))-273</f>
        <v>1295.0980120939128</v>
      </c>
      <c r="BE390" s="42">
        <f>(11113/(14.297+(0.964*AN390)-(LN(S390))))-273</f>
        <v>1266.520393936913</v>
      </c>
      <c r="BF390" s="42">
        <f>(11113/(14.297+(0.964*AO390)-(LN(S390))))-273</f>
        <v>1266.520393936913</v>
      </c>
      <c r="BG390" s="42">
        <f>(5790/(0.96-(1.28*J390)+(12.39*AS390)+(0.83*AT390)+(2.06*J390*AS390)-LOG(S390)))-273</f>
        <v>1215.9100547799678</v>
      </c>
      <c r="BI390" s="42">
        <f t="shared" si="66"/>
        <v>-91.689723971320063</v>
      </c>
      <c r="BJ390" s="42">
        <f t="shared" si="66"/>
        <v>-91.689723971320063</v>
      </c>
      <c r="BK390" s="42">
        <f t="shared" si="66"/>
        <v>-141.99036929500176</v>
      </c>
      <c r="BL390" s="42">
        <f t="shared" si="66"/>
        <v>-141.9903692950013</v>
      </c>
      <c r="BM390" s="42">
        <f t="shared" si="66"/>
        <v>-244.75632369368418</v>
      </c>
      <c r="BN390" s="42">
        <f t="shared" si="66"/>
        <v>-139.61162468283806</v>
      </c>
      <c r="BO390" s="42">
        <f t="shared" si="66"/>
        <v>-208.86698656686622</v>
      </c>
      <c r="BP390" s="42">
        <f t="shared" si="66"/>
        <v>-195.09801209391276</v>
      </c>
      <c r="BQ390" s="42">
        <f t="shared" si="66"/>
        <v>-166.52039393691302</v>
      </c>
      <c r="BR390" s="42">
        <f t="shared" si="66"/>
        <v>-166.52039393691302</v>
      </c>
      <c r="BS390" s="42">
        <f t="shared" si="66"/>
        <v>-115.91005477996782</v>
      </c>
      <c r="BU390" s="42">
        <f t="shared" si="56"/>
        <v>24.220330808647759</v>
      </c>
      <c r="CC390" s="119"/>
      <c r="CD390" s="118">
        <f t="shared" si="57"/>
        <v>0</v>
      </c>
    </row>
    <row r="391" spans="1:82" s="1" customFormat="1">
      <c r="A391" s="65" t="s">
        <v>554</v>
      </c>
      <c r="B391" s="38" t="s">
        <v>565</v>
      </c>
      <c r="C391" s="38" t="s">
        <v>210</v>
      </c>
      <c r="D391" s="38">
        <v>16</v>
      </c>
      <c r="E391" s="38">
        <v>1300</v>
      </c>
      <c r="F391" s="38"/>
      <c r="G391" s="38">
        <f t="shared" si="60"/>
        <v>1573</v>
      </c>
      <c r="H391" s="75">
        <f t="shared" si="61"/>
        <v>6.3572790845518119E-4</v>
      </c>
      <c r="I391" s="75">
        <f t="shared" si="62"/>
        <v>0</v>
      </c>
      <c r="J391" s="76">
        <v>1</v>
      </c>
      <c r="K391" s="38"/>
      <c r="L391" s="40">
        <v>0.54298170718158911</v>
      </c>
      <c r="M391" s="40">
        <v>6.075018212913715E-3</v>
      </c>
      <c r="N391" s="40">
        <v>0.26551363230689801</v>
      </c>
      <c r="O391" s="13"/>
      <c r="P391" s="13">
        <v>-1.3</v>
      </c>
      <c r="Q391" s="13">
        <v>6</v>
      </c>
      <c r="R391" s="13">
        <v>0</v>
      </c>
      <c r="S391" s="78">
        <v>15747.401990480699</v>
      </c>
      <c r="T391" s="78">
        <v>219.361026337217</v>
      </c>
      <c r="U391" s="13">
        <f t="shared" si="63"/>
        <v>4.1972089140451923</v>
      </c>
      <c r="V391" s="40">
        <f t="shared" si="65"/>
        <v>6.0456121897378484E-3</v>
      </c>
      <c r="X391" s="13">
        <v>69.581511175395178</v>
      </c>
      <c r="Y391" s="13"/>
      <c r="Z391" s="13">
        <v>14.456730850305352</v>
      </c>
      <c r="AA391" s="13"/>
      <c r="AB391" s="13"/>
      <c r="AC391" s="13"/>
      <c r="AD391" s="13"/>
      <c r="AE391" s="13"/>
      <c r="AF391" s="13">
        <v>6.8708312910512515</v>
      </c>
      <c r="AG391" s="13">
        <v>5.9712595966523985</v>
      </c>
      <c r="AH391" s="13"/>
      <c r="AI391" s="13">
        <v>9.6</v>
      </c>
      <c r="AJ391" s="13">
        <f t="shared" si="64"/>
        <v>106.48033291340417</v>
      </c>
      <c r="AL391" s="13">
        <v>0.81369814252409023</v>
      </c>
      <c r="AM391" s="40">
        <v>4.5036127584190296E-2</v>
      </c>
      <c r="AN391" s="13">
        <v>1.89972041341646</v>
      </c>
      <c r="AO391" s="14">
        <v>1.8997204134164571</v>
      </c>
      <c r="AP391" s="14"/>
      <c r="AQ391" s="13">
        <v>9.0871113652443576</v>
      </c>
      <c r="AR391" s="40">
        <v>8.1519696449808832E-2</v>
      </c>
      <c r="AS391" s="40">
        <v>0.54298170718158911</v>
      </c>
      <c r="AT391" s="40">
        <v>0.26551363230689801</v>
      </c>
      <c r="AW391" s="42">
        <f>(12900/((LN(497700/S391))+(0.85*(AN391-1))+3.8))-273</f>
        <v>1335.863076811273</v>
      </c>
      <c r="AX391" s="42">
        <f>(12900/((LN(497700/S391))+(0.85*(AO391-1))+3.8))-273</f>
        <v>1335.8630768112732</v>
      </c>
      <c r="AY391" s="42">
        <f>(10108/((LN(497700/S391))+(1.16*(AN391-1))+1.48))-273</f>
        <v>1418.1500379395957</v>
      </c>
      <c r="AZ391" s="42">
        <f>(10108/((LN(497700/S391))+(1.16*(AO391-1))+1.48))-273</f>
        <v>1418.1500379395961</v>
      </c>
      <c r="BA391" s="42">
        <f>((LN(S391))-4.29+(1.35*(LN(AQ391))))/0.0056</f>
        <v>1491.7299518529844</v>
      </c>
      <c r="BB391" s="42">
        <f>(4338.8/((4.322*AR391)+6.456-LOG(S391)))-273</f>
        <v>1388.6629285704905</v>
      </c>
      <c r="BC391" s="42">
        <f>((LN(S391))-3.313+(1.35*(LN(AQ391))))/0.0065</f>
        <v>1435.4904200579558</v>
      </c>
      <c r="BD391" s="42">
        <f>(12288/(18.99-(1.069*(LN(AQ391)))-(LN(S391))))-273</f>
        <v>1490.8853666119619</v>
      </c>
      <c r="BE391" s="42">
        <f>(11113/(14.297+(0.964*AN391)-(LN(S391))))-273</f>
        <v>1446.2407590386936</v>
      </c>
      <c r="BF391" s="42">
        <f>(11113/(14.297+(0.964*AO391)-(LN(S391))))-273</f>
        <v>1446.2407590386945</v>
      </c>
      <c r="BG391" s="42">
        <f>(5790/(0.96-(1.28*J391)+(12.39*AS391)+(0.83*AT391)+(2.06*J391*AS391)-LOG(S391)))-273</f>
        <v>1358.329151951599</v>
      </c>
      <c r="BI391" s="42">
        <f t="shared" si="66"/>
        <v>-35.863076811273004</v>
      </c>
      <c r="BJ391" s="42">
        <f t="shared" si="66"/>
        <v>-35.863076811273231</v>
      </c>
      <c r="BK391" s="42">
        <f t="shared" si="66"/>
        <v>-118.15003793959568</v>
      </c>
      <c r="BL391" s="42">
        <f t="shared" si="66"/>
        <v>-118.15003793959613</v>
      </c>
      <c r="BM391" s="42">
        <f t="shared" si="66"/>
        <v>-191.72995185298441</v>
      </c>
      <c r="BN391" s="42">
        <f t="shared" si="66"/>
        <v>-88.662928570490521</v>
      </c>
      <c r="BO391" s="42">
        <f t="shared" si="66"/>
        <v>-135.49042005795582</v>
      </c>
      <c r="BP391" s="42">
        <f t="shared" si="66"/>
        <v>-190.8853666119619</v>
      </c>
      <c r="BQ391" s="42">
        <f t="shared" si="66"/>
        <v>-146.24075903869357</v>
      </c>
      <c r="BR391" s="42">
        <f t="shared" si="66"/>
        <v>-146.24075903869448</v>
      </c>
      <c r="BS391" s="42">
        <f t="shared" si="66"/>
        <v>-58.329151951598988</v>
      </c>
      <c r="BU391" s="42">
        <f t="shared" si="56"/>
        <v>22.466075140325756</v>
      </c>
      <c r="CC391" s="119"/>
      <c r="CD391" s="118">
        <f t="shared" si="57"/>
        <v>-9.0949470177292824E-13</v>
      </c>
    </row>
    <row r="392" spans="1:82" s="1" customFormat="1">
      <c r="A392" s="65" t="s">
        <v>554</v>
      </c>
      <c r="B392" s="38" t="s">
        <v>566</v>
      </c>
      <c r="C392" s="38" t="s">
        <v>210</v>
      </c>
      <c r="D392" s="38">
        <v>13</v>
      </c>
      <c r="E392" s="38">
        <v>1300</v>
      </c>
      <c r="F392" s="38"/>
      <c r="G392" s="38">
        <f t="shared" si="60"/>
        <v>1573</v>
      </c>
      <c r="H392" s="75">
        <f t="shared" si="61"/>
        <v>6.3572790845518119E-4</v>
      </c>
      <c r="I392" s="75">
        <f t="shared" si="62"/>
        <v>0</v>
      </c>
      <c r="J392" s="76">
        <v>1</v>
      </c>
      <c r="K392" s="38"/>
      <c r="L392" s="40">
        <v>0.54282906527325392</v>
      </c>
      <c r="M392" s="40">
        <v>6.7057013590561777E-3</v>
      </c>
      <c r="N392" s="40">
        <v>0.29538062552420902</v>
      </c>
      <c r="O392" s="13"/>
      <c r="P392" s="13">
        <v>-6.69</v>
      </c>
      <c r="Q392" s="13">
        <v>0.61</v>
      </c>
      <c r="R392" s="13">
        <v>0</v>
      </c>
      <c r="S392" s="78">
        <v>17259.910733277498</v>
      </c>
      <c r="T392" s="78">
        <v>2747.8479239108101</v>
      </c>
      <c r="U392" s="13">
        <f t="shared" si="63"/>
        <v>4.2370385452525827</v>
      </c>
      <c r="V392" s="40">
        <f t="shared" si="65"/>
        <v>6.9094563547075438E-2</v>
      </c>
      <c r="X392" s="13">
        <v>69.37385545351701</v>
      </c>
      <c r="Y392" s="13"/>
      <c r="Z392" s="13">
        <v>14.561284466232069</v>
      </c>
      <c r="AA392" s="13"/>
      <c r="AB392" s="13"/>
      <c r="AC392" s="13"/>
      <c r="AD392" s="13"/>
      <c r="AE392" s="13"/>
      <c r="AF392" s="13">
        <v>6.7323889437092008</v>
      </c>
      <c r="AG392" s="13">
        <v>6.0043388331779051</v>
      </c>
      <c r="AH392" s="13"/>
      <c r="AI392" s="13">
        <v>11.1</v>
      </c>
      <c r="AJ392" s="13">
        <f t="shared" si="64"/>
        <v>107.77186769663618</v>
      </c>
      <c r="AL392" s="13">
        <v>0.82853412739370236</v>
      </c>
      <c r="AM392" s="40">
        <v>4.1041901521834775E-2</v>
      </c>
      <c r="AN392" s="13">
        <v>1.8658833735486899</v>
      </c>
      <c r="AO392" s="14">
        <v>1.8658833735486915</v>
      </c>
      <c r="AP392" s="14"/>
      <c r="AQ392" s="13">
        <v>9.1841539456150674</v>
      </c>
      <c r="AR392" s="40">
        <v>7.9967035161281452E-2</v>
      </c>
      <c r="AS392" s="40">
        <v>0.54282906527325392</v>
      </c>
      <c r="AT392" s="40">
        <v>0.29538062552420902</v>
      </c>
      <c r="AW392" s="42">
        <f>(12900/((LN(497700/S392))+(0.85*(AN392-1))+3.8))-273</f>
        <v>1360.4051687978849</v>
      </c>
      <c r="AX392" s="42">
        <f>(12900/((LN(497700/S392))+(0.85*(AO392-1))+3.8))-273</f>
        <v>1360.4051687978845</v>
      </c>
      <c r="AY392" s="42">
        <f>(10108/((LN(497700/S392))+(1.16*(AN392-1))+1.48))-273</f>
        <v>1456.0349467423773</v>
      </c>
      <c r="AZ392" s="42">
        <f>(10108/((LN(497700/S392))+(1.16*(AO392-1))+1.48))-273</f>
        <v>1456.0349467423766</v>
      </c>
      <c r="BA392" s="42">
        <f>((LN(S392))-4.29+(1.35*(LN(AQ392))))/0.0056</f>
        <v>1510.6677241393163</v>
      </c>
      <c r="BB392" s="42">
        <f>(4338.8/((4.322*AR392)+6.456-LOG(S392)))-273</f>
        <v>1418.8176560860829</v>
      </c>
      <c r="BC392" s="42">
        <f>((LN(S392))-3.313+(1.35*(LN(AQ392))))/0.0065</f>
        <v>1451.806039258488</v>
      </c>
      <c r="BD392" s="42">
        <f>(12288/(18.99-(1.069*(LN(AQ392)))-(LN(S392))))-273</f>
        <v>1517.3734609850226</v>
      </c>
      <c r="BE392" s="42">
        <f>(11113/(14.297+(0.964*AN392)-(LN(S392))))-273</f>
        <v>1479.9580692019531</v>
      </c>
      <c r="BF392" s="42">
        <f>(11113/(14.297+(0.964*AO392)-(LN(S392))))-273</f>
        <v>1479.9580692019531</v>
      </c>
      <c r="BG392" s="42">
        <f>(5790/(0.96-(1.28*J392)+(12.39*AS392)+(0.83*AT392)+(2.06*J392*AS392)-LOG(S392)))-273</f>
        <v>1366.2944289646505</v>
      </c>
      <c r="BI392" s="42">
        <f t="shared" si="66"/>
        <v>-60.405168797884926</v>
      </c>
      <c r="BJ392" s="42">
        <f t="shared" si="66"/>
        <v>-60.405168797884471</v>
      </c>
      <c r="BK392" s="42">
        <f t="shared" si="66"/>
        <v>-156.03494674237731</v>
      </c>
      <c r="BL392" s="42">
        <f t="shared" si="66"/>
        <v>-156.03494674237663</v>
      </c>
      <c r="BM392" s="42">
        <f t="shared" si="66"/>
        <v>-210.66772413931631</v>
      </c>
      <c r="BN392" s="42">
        <f t="shared" si="66"/>
        <v>-118.81765608608293</v>
      </c>
      <c r="BO392" s="42">
        <f t="shared" si="66"/>
        <v>-151.806039258488</v>
      </c>
      <c r="BP392" s="42">
        <f t="shared" si="66"/>
        <v>-217.37346098502258</v>
      </c>
      <c r="BQ392" s="42">
        <f t="shared" si="66"/>
        <v>-179.95806920195309</v>
      </c>
      <c r="BR392" s="42">
        <f t="shared" si="66"/>
        <v>-179.95806920195309</v>
      </c>
      <c r="BS392" s="42">
        <f t="shared" si="66"/>
        <v>-66.294428964650479</v>
      </c>
      <c r="BU392" s="42">
        <f t="shared" si="56"/>
        <v>5.8892601667660074</v>
      </c>
      <c r="CC392" s="119"/>
      <c r="CD392" s="118">
        <f t="shared" si="57"/>
        <v>0</v>
      </c>
    </row>
    <row r="393" spans="1:82" s="1" customFormat="1">
      <c r="A393" s="65" t="s">
        <v>554</v>
      </c>
      <c r="B393" s="38" t="s">
        <v>567</v>
      </c>
      <c r="C393" s="38" t="s">
        <v>210</v>
      </c>
      <c r="D393" s="38">
        <v>12</v>
      </c>
      <c r="E393" s="38">
        <v>1300</v>
      </c>
      <c r="F393" s="38"/>
      <c r="G393" s="38">
        <f t="shared" si="60"/>
        <v>1573</v>
      </c>
      <c r="H393" s="75">
        <f t="shared" si="61"/>
        <v>6.3572790845518119E-4</v>
      </c>
      <c r="I393" s="75">
        <f t="shared" si="62"/>
        <v>0</v>
      </c>
      <c r="J393" s="76">
        <v>1</v>
      </c>
      <c r="K393" s="38"/>
      <c r="L393" s="40">
        <v>0.54084712453509509</v>
      </c>
      <c r="M393" s="40">
        <v>3.8798103857685226E-3</v>
      </c>
      <c r="N393" s="40">
        <v>0.23953657482416801</v>
      </c>
      <c r="O393" s="13"/>
      <c r="P393" s="13">
        <v>-9</v>
      </c>
      <c r="Q393" s="13">
        <v>-1.7</v>
      </c>
      <c r="R393" s="13">
        <v>0</v>
      </c>
      <c r="S393" s="78">
        <v>19427.019108771601</v>
      </c>
      <c r="T393" s="78">
        <v>435.00924640186901</v>
      </c>
      <c r="U393" s="13">
        <f t="shared" si="63"/>
        <v>4.288406167355963</v>
      </c>
      <c r="V393" s="40">
        <f t="shared" si="65"/>
        <v>9.7181153671263808E-3</v>
      </c>
      <c r="X393" s="13">
        <v>69.575754725640323</v>
      </c>
      <c r="Y393" s="13"/>
      <c r="Z393" s="13">
        <v>14.145390283895372</v>
      </c>
      <c r="AA393" s="13"/>
      <c r="AB393" s="13"/>
      <c r="AC393" s="13"/>
      <c r="AD393" s="13"/>
      <c r="AE393" s="13"/>
      <c r="AF393" s="13">
        <v>6.516488323155496</v>
      </c>
      <c r="AG393" s="13">
        <v>5.7288438286497154</v>
      </c>
      <c r="AH393" s="13"/>
      <c r="AI393" s="13">
        <v>8.3000000000000007</v>
      </c>
      <c r="AJ393" s="13">
        <f t="shared" si="64"/>
        <v>104.2664771613409</v>
      </c>
      <c r="AL393" s="13">
        <v>0.83594821035118849</v>
      </c>
      <c r="AM393" s="40">
        <v>3.7933774857401563E-2</v>
      </c>
      <c r="AN393" s="13">
        <v>1.8257720571726901</v>
      </c>
      <c r="AO393" s="14">
        <v>1.825772057172685</v>
      </c>
      <c r="AP393" s="14"/>
      <c r="AQ393" s="13">
        <v>9.4852944545774296</v>
      </c>
      <c r="AR393" s="40">
        <v>6.7982239021187107E-2</v>
      </c>
      <c r="AS393" s="40">
        <v>0.54084712453509509</v>
      </c>
      <c r="AT393" s="40">
        <v>0.23953657482416801</v>
      </c>
      <c r="AW393" s="42">
        <f>(12900/((LN(497700/S393))+(0.85*(AN393-1))+3.8))-273</f>
        <v>1392.539328987858</v>
      </c>
      <c r="AX393" s="42">
        <f>(12900/((LN(497700/S393))+(0.85*(AO393-1))+3.8))-273</f>
        <v>1392.5393289878587</v>
      </c>
      <c r="AY393" s="42">
        <f>(10108/((LN(497700/S393))+(1.16*(AN393-1))+1.48))-273</f>
        <v>1506.1927339344602</v>
      </c>
      <c r="AZ393" s="42">
        <f>(10108/((LN(497700/S393))+(1.16*(AO393-1))+1.48))-273</f>
        <v>1506.1927339344625</v>
      </c>
      <c r="BA393" s="42">
        <f>((LN(S393))-4.29+(1.35*(LN(AQ393))))/0.0056</f>
        <v>1539.5665513032013</v>
      </c>
      <c r="BB393" s="42">
        <f>(4338.8/((4.322*AR393)+6.456-LOG(S393)))-273</f>
        <v>1489.7272940986231</v>
      </c>
      <c r="BC393" s="42">
        <f>((LN(S393))-3.313+(1.35*(LN(AQ393))))/0.0065</f>
        <v>1476.7034903535275</v>
      </c>
      <c r="BD393" s="42">
        <f>(12288/(18.99-(1.069*(LN(AQ393)))-(LN(S393))))-273</f>
        <v>1558.1314712041305</v>
      </c>
      <c r="BE393" s="42">
        <f>(11113/(14.297+(0.964*AN393)-(LN(S393))))-273</f>
        <v>1524.4568292294125</v>
      </c>
      <c r="BF393" s="42">
        <f>(11113/(14.297+(0.964*AO393)-(LN(S393))))-273</f>
        <v>1524.4568292294134</v>
      </c>
      <c r="BG393" s="42">
        <f>(5790/(0.96-(1.28*J393)+(12.39*AS393)+(0.83*AT393)+(2.06*J393*AS393)-LOG(S393)))-273</f>
        <v>1427.115914203597</v>
      </c>
      <c r="BI393" s="42">
        <f t="shared" si="66"/>
        <v>-92.539328987857971</v>
      </c>
      <c r="BJ393" s="42">
        <f t="shared" si="66"/>
        <v>-92.539328987858653</v>
      </c>
      <c r="BK393" s="42">
        <f t="shared" si="66"/>
        <v>-206.19273393446019</v>
      </c>
      <c r="BL393" s="42">
        <f t="shared" si="66"/>
        <v>-206.19273393446247</v>
      </c>
      <c r="BM393" s="42">
        <f t="shared" si="66"/>
        <v>-239.56655130320132</v>
      </c>
      <c r="BN393" s="42">
        <f t="shared" si="66"/>
        <v>-189.72729409862313</v>
      </c>
      <c r="BO393" s="42">
        <f t="shared" si="66"/>
        <v>-176.70349035352751</v>
      </c>
      <c r="BP393" s="42">
        <f t="shared" si="66"/>
        <v>-258.13147120413055</v>
      </c>
      <c r="BQ393" s="42">
        <f t="shared" si="66"/>
        <v>-224.45682922941251</v>
      </c>
      <c r="BR393" s="42">
        <f t="shared" si="66"/>
        <v>-224.45682922941342</v>
      </c>
      <c r="BS393" s="42">
        <f t="shared" si="66"/>
        <v>-127.11591420359696</v>
      </c>
      <c r="BU393" s="42">
        <f t="shared" si="56"/>
        <v>34.576585215738305</v>
      </c>
      <c r="CC393" s="119"/>
      <c r="CD393" s="118">
        <f t="shared" si="57"/>
        <v>-9.0949470177292824E-13</v>
      </c>
    </row>
    <row r="394" spans="1:82" s="1" customFormat="1">
      <c r="A394" s="65" t="s">
        <v>554</v>
      </c>
      <c r="B394" s="38" t="s">
        <v>568</v>
      </c>
      <c r="C394" s="38" t="s">
        <v>210</v>
      </c>
      <c r="D394" s="38">
        <v>12</v>
      </c>
      <c r="E394" s="38">
        <v>1300</v>
      </c>
      <c r="F394" s="38"/>
      <c r="G394" s="38">
        <f t="shared" si="60"/>
        <v>1573</v>
      </c>
      <c r="H394" s="75">
        <f t="shared" si="61"/>
        <v>6.3572790845518119E-4</v>
      </c>
      <c r="I394" s="75">
        <f t="shared" si="62"/>
        <v>0</v>
      </c>
      <c r="J394" s="76">
        <v>1</v>
      </c>
      <c r="K394" s="38"/>
      <c r="L394" s="40">
        <v>0.54089585085025693</v>
      </c>
      <c r="M394" s="40">
        <v>7.2072377931790485E-3</v>
      </c>
      <c r="N394" s="40">
        <v>0.242413374584104</v>
      </c>
      <c r="O394" s="13"/>
      <c r="P394" s="13">
        <v>-9</v>
      </c>
      <c r="Q394" s="13">
        <v>-1.7</v>
      </c>
      <c r="R394" s="13">
        <v>0</v>
      </c>
      <c r="S394" s="78">
        <v>16834.740662581899</v>
      </c>
      <c r="T394" s="78">
        <v>1118.22469689676</v>
      </c>
      <c r="U394" s="13">
        <f t="shared" si="63"/>
        <v>4.226206430514595</v>
      </c>
      <c r="V394" s="40">
        <f t="shared" si="65"/>
        <v>2.8827858306833178E-2</v>
      </c>
      <c r="X394" s="13">
        <v>70.156431288882274</v>
      </c>
      <c r="Y394" s="13"/>
      <c r="Z394" s="13">
        <v>14.12323570548269</v>
      </c>
      <c r="AA394" s="13"/>
      <c r="AB394" s="13"/>
      <c r="AC394" s="13"/>
      <c r="AD394" s="13"/>
      <c r="AE394" s="13"/>
      <c r="AF394" s="13">
        <v>6.6960465149339656</v>
      </c>
      <c r="AG394" s="13">
        <v>5.6841258055309192</v>
      </c>
      <c r="AH394" s="13"/>
      <c r="AI394" s="13">
        <v>8.5</v>
      </c>
      <c r="AJ394" s="13">
        <f t="shared" si="64"/>
        <v>105.15983931482985</v>
      </c>
      <c r="AL394" s="13">
        <v>0.82263172299823506</v>
      </c>
      <c r="AM394" s="40">
        <v>4.1345741542144973E-2</v>
      </c>
      <c r="AN394" s="13">
        <v>1.8546235112485601</v>
      </c>
      <c r="AO394" s="14">
        <v>1.854623511248563</v>
      </c>
      <c r="AP394" s="14"/>
      <c r="AQ394" s="13">
        <v>9.4023622903608963</v>
      </c>
      <c r="AR394" s="40">
        <v>6.8545891269080839E-2</v>
      </c>
      <c r="AS394" s="40">
        <v>0.54089585085025693</v>
      </c>
      <c r="AT394" s="40">
        <v>0.242413374584104</v>
      </c>
      <c r="AW394" s="42">
        <f>(12900/((LN(497700/S394))+(0.85*(AN394-1))+3.8))-273</f>
        <v>1357.2322764020121</v>
      </c>
      <c r="AX394" s="42">
        <f>(12900/((LN(497700/S394))+(0.85*(AO394-1))+3.8))-273</f>
        <v>1357.2322764020116</v>
      </c>
      <c r="AY394" s="42">
        <f>(10108/((LN(497700/S394))+(1.16*(AN394-1))+1.48))-273</f>
        <v>1452.5282951026215</v>
      </c>
      <c r="AZ394" s="42">
        <f>(10108/((LN(497700/S394))+(1.16*(AO394-1))+1.48))-273</f>
        <v>1452.5282951026204</v>
      </c>
      <c r="BA394" s="42">
        <f>((LN(S394))-4.29+(1.35*(LN(AQ394))))/0.0056</f>
        <v>1511.8745053255818</v>
      </c>
      <c r="BB394" s="42">
        <f>(4338.8/((4.322*AR394)+6.456-LOG(S394)))-273</f>
        <v>1444.623114960606</v>
      </c>
      <c r="BC394" s="42">
        <f>((LN(S394))-3.313+(1.35*(LN(AQ394))))/0.0065</f>
        <v>1452.8457276651168</v>
      </c>
      <c r="BD394" s="42">
        <f>(12288/(18.99-(1.069*(LN(AQ394)))-(LN(S394))))-273</f>
        <v>1517.4151241679085</v>
      </c>
      <c r="BE394" s="42">
        <f>(11113/(14.297+(0.964*AN394)-(LN(S394))))-273</f>
        <v>1476.0714022781201</v>
      </c>
      <c r="BF394" s="42">
        <f>(11113/(14.297+(0.964*AO394)-(LN(S394))))-273</f>
        <v>1476.0714022781192</v>
      </c>
      <c r="BG394" s="42">
        <f>(5790/(0.96-(1.28*J394)+(12.39*AS394)+(0.83*AT394)+(2.06*J394*AS394)-LOG(S394)))-273</f>
        <v>1395.1351849510102</v>
      </c>
      <c r="BI394" s="42">
        <f t="shared" si="66"/>
        <v>-57.232276402012076</v>
      </c>
      <c r="BJ394" s="42">
        <f t="shared" si="66"/>
        <v>-57.232276402011621</v>
      </c>
      <c r="BK394" s="42">
        <f t="shared" si="66"/>
        <v>-152.52829510262154</v>
      </c>
      <c r="BL394" s="42">
        <f t="shared" si="66"/>
        <v>-152.5282951026204</v>
      </c>
      <c r="BM394" s="42">
        <f t="shared" si="66"/>
        <v>-211.87450532558182</v>
      </c>
      <c r="BN394" s="42">
        <f t="shared" si="66"/>
        <v>-144.62311496060602</v>
      </c>
      <c r="BO394" s="42">
        <f t="shared" si="66"/>
        <v>-152.84572766511678</v>
      </c>
      <c r="BP394" s="42">
        <f t="shared" si="66"/>
        <v>-217.41512416790852</v>
      </c>
      <c r="BQ394" s="42">
        <f t="shared" si="66"/>
        <v>-176.0714022781201</v>
      </c>
      <c r="BR394" s="42">
        <f t="shared" si="66"/>
        <v>-176.07140227811919</v>
      </c>
      <c r="BS394" s="42">
        <f t="shared" si="66"/>
        <v>-95.13518495101016</v>
      </c>
      <c r="BU394" s="42">
        <f t="shared" si="56"/>
        <v>37.902908548998539</v>
      </c>
      <c r="CC394" s="119"/>
      <c r="CD394" s="118">
        <f t="shared" si="57"/>
        <v>9.0949470177292824E-13</v>
      </c>
    </row>
    <row r="395" spans="1:82" s="1" customFormat="1">
      <c r="A395" s="65" t="s">
        <v>554</v>
      </c>
      <c r="B395" s="38" t="s">
        <v>569</v>
      </c>
      <c r="C395" s="38" t="s">
        <v>210</v>
      </c>
      <c r="D395" s="38">
        <v>48</v>
      </c>
      <c r="E395" s="38">
        <v>1100</v>
      </c>
      <c r="F395" s="38"/>
      <c r="G395" s="38">
        <f t="shared" si="60"/>
        <v>1373</v>
      </c>
      <c r="H395" s="75">
        <f t="shared" si="61"/>
        <v>7.2833211944646763E-4</v>
      </c>
      <c r="I395" s="75">
        <f t="shared" si="62"/>
        <v>0</v>
      </c>
      <c r="J395" s="76">
        <v>1</v>
      </c>
      <c r="K395" s="38"/>
      <c r="L395" s="40">
        <v>0.53515387022212224</v>
      </c>
      <c r="M395" s="40">
        <v>4.7546541581328589E-3</v>
      </c>
      <c r="N395" s="40">
        <v>0.26266388396909701</v>
      </c>
      <c r="O395" s="13"/>
      <c r="P395" s="13">
        <v>-2.72</v>
      </c>
      <c r="Q395" s="13">
        <v>6.95</v>
      </c>
      <c r="R395" s="13">
        <v>0</v>
      </c>
      <c r="S395" s="78">
        <v>1218.3969001281</v>
      </c>
      <c r="T395" s="78">
        <v>33.060909392403197</v>
      </c>
      <c r="U395" s="13">
        <f t="shared" si="63"/>
        <v>3.0857887853879227</v>
      </c>
      <c r="V395" s="40">
        <f t="shared" si="65"/>
        <v>1.1776486524870853E-2</v>
      </c>
      <c r="X395" s="13">
        <v>71.224768164356618</v>
      </c>
      <c r="Y395" s="13"/>
      <c r="Z395" s="13">
        <v>17.408495459853881</v>
      </c>
      <c r="AA395" s="13"/>
      <c r="AB395" s="13"/>
      <c r="AC395" s="13"/>
      <c r="AD395" s="13"/>
      <c r="AE395" s="13">
        <v>0.12048210950065938</v>
      </c>
      <c r="AF395" s="13">
        <v>5.5621316506577099</v>
      </c>
      <c r="AG395" s="13">
        <v>4.5057819341716536</v>
      </c>
      <c r="AH395" s="13"/>
      <c r="AI395" s="13">
        <v>9.6</v>
      </c>
      <c r="AJ395" s="13">
        <f t="shared" si="64"/>
        <v>108.42165931854051</v>
      </c>
      <c r="AL395" s="13">
        <v>1.2219457115217194</v>
      </c>
      <c r="AM395" s="40">
        <v>0.12702117157709597</v>
      </c>
      <c r="AN395" s="13">
        <v>1.24554534421695</v>
      </c>
      <c r="AO395" s="14">
        <v>1.2455453442169486</v>
      </c>
      <c r="AP395" s="14"/>
      <c r="AQ395" s="13">
        <v>12.149747578310658</v>
      </c>
      <c r="AR395" s="40">
        <v>4.2855160195119646E-4</v>
      </c>
      <c r="AS395" s="40">
        <v>0.53515387022212224</v>
      </c>
      <c r="AT395" s="40">
        <v>0.26266388396909701</v>
      </c>
      <c r="AW395" s="42">
        <f>(12900/((LN(497700/S395))+(0.85*(AN395-1))+3.8))-273</f>
        <v>1014.2741904565044</v>
      </c>
      <c r="AX395" s="42">
        <f>(12900/((LN(497700/S395))+(0.85*(AO395-1))+3.8))-273</f>
        <v>1014.2741904565046</v>
      </c>
      <c r="AY395" s="42">
        <f>(10108/((LN(497700/S395))+(1.16*(AN395-1))+1.48))-273</f>
        <v>1026.6808223047044</v>
      </c>
      <c r="AZ395" s="42">
        <f>(10108/((LN(497700/S395))+(1.16*(AO395-1))+1.48))-273</f>
        <v>1026.6808223047046</v>
      </c>
      <c r="BA395" s="42">
        <f>((LN(S395))-4.29+(1.35*(LN(AQ395))))/0.0056</f>
        <v>1104.76028382653</v>
      </c>
      <c r="BB395" s="42">
        <f>(4338.8/((4.322*AR395)+6.456-LOG(S395)))-273</f>
        <v>1013.689918454196</v>
      </c>
      <c r="BC395" s="42">
        <f>((LN(S395))-3.313+(1.35*(LN(AQ395))))/0.0065</f>
        <v>1102.101167604395</v>
      </c>
      <c r="BD395" s="42">
        <f>(12288/(18.99-(1.069*(LN(AQ395)))-(LN(S395))))-273</f>
        <v>1060.4655702143368</v>
      </c>
      <c r="BE395" s="42">
        <f>(11113/(14.297+(0.964*AN395)-(LN(S395))))-273</f>
        <v>1051.1719722374539</v>
      </c>
      <c r="BF395" s="42">
        <f>(11113/(14.297+(0.964*AO395)-(LN(S395))))-273</f>
        <v>1051.1719722374542</v>
      </c>
      <c r="BG395" s="42">
        <f>(5790/(0.96-(1.28*J395)+(12.39*AS395)+(0.83*AT395)+(2.06*J395*AS395)-LOG(S395)))-273</f>
        <v>1000.8725523111762</v>
      </c>
      <c r="BI395" s="42">
        <f t="shared" si="66"/>
        <v>85.725809543495643</v>
      </c>
      <c r="BJ395" s="42">
        <f t="shared" si="66"/>
        <v>85.725809543495416</v>
      </c>
      <c r="BK395" s="42">
        <f t="shared" si="66"/>
        <v>73.319177695295593</v>
      </c>
      <c r="BL395" s="42">
        <f t="shared" si="66"/>
        <v>73.319177695295366</v>
      </c>
      <c r="BM395" s="42">
        <f t="shared" si="66"/>
        <v>-4.7602838265299852</v>
      </c>
      <c r="BN395" s="42">
        <f t="shared" si="66"/>
        <v>86.310081545803996</v>
      </c>
      <c r="BO395" s="42">
        <f t="shared" si="66"/>
        <v>-2.1011676043949592</v>
      </c>
      <c r="BP395" s="42">
        <f t="shared" si="66"/>
        <v>39.534429785663178</v>
      </c>
      <c r="BQ395" s="42">
        <f t="shared" si="66"/>
        <v>48.828027762546071</v>
      </c>
      <c r="BR395" s="42">
        <f t="shared" si="66"/>
        <v>48.828027762545844</v>
      </c>
      <c r="BS395" s="42">
        <f t="shared" si="66"/>
        <v>99.12744768882385</v>
      </c>
      <c r="BU395" s="42">
        <f t="shared" si="56"/>
        <v>-13.401638145328434</v>
      </c>
      <c r="CC395" s="119"/>
      <c r="CD395" s="118">
        <f t="shared" si="57"/>
        <v>2.2737367544323206E-13</v>
      </c>
    </row>
    <row r="396" spans="1:82" s="1" customFormat="1">
      <c r="A396" s="65" t="s">
        <v>554</v>
      </c>
      <c r="B396" s="38" t="s">
        <v>570</v>
      </c>
      <c r="C396" s="38" t="s">
        <v>210</v>
      </c>
      <c r="D396" s="38">
        <v>48</v>
      </c>
      <c r="E396" s="38">
        <v>1100</v>
      </c>
      <c r="F396" s="38"/>
      <c r="G396" s="38">
        <f t="shared" si="60"/>
        <v>1373</v>
      </c>
      <c r="H396" s="75">
        <f t="shared" si="61"/>
        <v>7.2833211944646763E-4</v>
      </c>
      <c r="I396" s="75">
        <f t="shared" si="62"/>
        <v>0</v>
      </c>
      <c r="J396" s="76">
        <v>1</v>
      </c>
      <c r="K396" s="38"/>
      <c r="L396" s="40">
        <v>0.53421417540227778</v>
      </c>
      <c r="M396" s="40">
        <v>7.6653011980131998E-3</v>
      </c>
      <c r="N396" s="40">
        <v>0.25536479018723801</v>
      </c>
      <c r="O396" s="13"/>
      <c r="P396" s="13">
        <v>-8.94</v>
      </c>
      <c r="Q396" s="13">
        <v>0.73</v>
      </c>
      <c r="R396" s="13">
        <v>0</v>
      </c>
      <c r="S396" s="78">
        <v>3526.1297951646102</v>
      </c>
      <c r="T396" s="78">
        <v>715.11272863572697</v>
      </c>
      <c r="U396" s="13">
        <f t="shared" si="63"/>
        <v>3.547298294431338</v>
      </c>
      <c r="V396" s="40">
        <f t="shared" si="65"/>
        <v>8.8016874663406144E-2</v>
      </c>
      <c r="X396" s="13">
        <v>71.03733444269227</v>
      </c>
      <c r="Y396" s="13"/>
      <c r="Z396" s="13">
        <v>17.611640529009417</v>
      </c>
      <c r="AA396" s="13"/>
      <c r="AB396" s="13"/>
      <c r="AC396" s="13"/>
      <c r="AD396" s="13"/>
      <c r="AE396" s="13">
        <v>0.15576173292183859</v>
      </c>
      <c r="AF396" s="13">
        <v>5.1770169209485033</v>
      </c>
      <c r="AG396" s="13">
        <v>4.5015721292919135</v>
      </c>
      <c r="AH396" s="13"/>
      <c r="AI396" s="13">
        <v>9.1999999999999993</v>
      </c>
      <c r="AJ396" s="13">
        <f t="shared" si="64"/>
        <v>107.68332575486394</v>
      </c>
      <c r="AL396" s="13">
        <v>1.288099671904007</v>
      </c>
      <c r="AM396" s="40">
        <v>0.15980728313478534</v>
      </c>
      <c r="AN396" s="13">
        <v>1.1774568765428699</v>
      </c>
      <c r="AO396" s="14">
        <v>1.1774568765428732</v>
      </c>
      <c r="AP396" s="14"/>
      <c r="AQ396" s="13">
        <v>12.681092576347762</v>
      </c>
      <c r="AR396" s="40">
        <v>-7.9762594351266286E-3</v>
      </c>
      <c r="AS396" s="40">
        <v>0.53421417540227778</v>
      </c>
      <c r="AT396" s="40">
        <v>0.25536479018723801</v>
      </c>
      <c r="AW396" s="42">
        <f>(12900/((LN(497700/S396))+(0.85*(AN396-1))+3.8))-273</f>
        <v>1176.3348049520473</v>
      </c>
      <c r="AX396" s="42">
        <f>(12900/((LN(497700/S396))+(0.85*(AO396-1))+3.8))-273</f>
        <v>1176.3348049520469</v>
      </c>
      <c r="AY396" s="42">
        <f>(10108/((LN(497700/S396))+(1.16*(AN396-1))+1.48))-273</f>
        <v>1250.2878809460376</v>
      </c>
      <c r="AZ396" s="42">
        <f>(10108/((LN(497700/S396))+(1.16*(AO396-1))+1.48))-273</f>
        <v>1250.2878809460365</v>
      </c>
      <c r="BA396" s="42">
        <f>((LN(S396))-4.29+(1.35*(LN(AQ396))))/0.0056</f>
        <v>1304.8406290184707</v>
      </c>
      <c r="BB396" s="42">
        <f>(4338.8/((4.322*AR396)+6.456-LOG(S396)))-273</f>
        <v>1236.5530099148789</v>
      </c>
      <c r="BC396" s="42">
        <f>((LN(S396))-3.313+(1.35*(LN(AQ396))))/0.0065</f>
        <v>1274.4780803851438</v>
      </c>
      <c r="BD396" s="42">
        <f>(12288/(18.99-(1.069*(LN(AQ396)))-(LN(S396))))-273</f>
        <v>1242.7899759301331</v>
      </c>
      <c r="BE396" s="42">
        <f>(11113/(14.297+(0.964*AN396)-(LN(S396))))-273</f>
        <v>1256.8497061476844</v>
      </c>
      <c r="BF396" s="42">
        <f>(11113/(14.297+(0.964*AO396)-(LN(S396))))-273</f>
        <v>1256.8497061476837</v>
      </c>
      <c r="BG396" s="42">
        <f>(5790/(0.96-(1.28*J396)+(12.39*AS396)+(0.83*AT396)+(2.06*J396*AS396)-LOG(S396)))-273</f>
        <v>1151.6874360563352</v>
      </c>
      <c r="BI396" s="42">
        <f t="shared" si="66"/>
        <v>-76.334804952047307</v>
      </c>
      <c r="BJ396" s="42">
        <f t="shared" si="66"/>
        <v>-76.334804952046852</v>
      </c>
      <c r="BK396" s="42">
        <f t="shared" si="66"/>
        <v>-150.2878809460376</v>
      </c>
      <c r="BL396" s="42">
        <f t="shared" si="66"/>
        <v>-150.28788094603647</v>
      </c>
      <c r="BM396" s="42">
        <f t="shared" si="66"/>
        <v>-204.84062901847074</v>
      </c>
      <c r="BN396" s="42">
        <f t="shared" si="66"/>
        <v>-136.55300991487888</v>
      </c>
      <c r="BO396" s="42">
        <f t="shared" si="66"/>
        <v>-174.47808038514381</v>
      </c>
      <c r="BP396" s="42">
        <f t="shared" si="66"/>
        <v>-142.7899759301331</v>
      </c>
      <c r="BQ396" s="42">
        <f t="shared" si="66"/>
        <v>-156.8497061476844</v>
      </c>
      <c r="BR396" s="42">
        <f t="shared" si="66"/>
        <v>-156.84970614768372</v>
      </c>
      <c r="BS396" s="42">
        <f t="shared" si="66"/>
        <v>-51.687436056335173</v>
      </c>
      <c r="BU396" s="42">
        <f t="shared" si="56"/>
        <v>-24.647368895711679</v>
      </c>
      <c r="CC396" s="119"/>
      <c r="CD396" s="118">
        <f t="shared" si="57"/>
        <v>6.8212102632969618E-13</v>
      </c>
    </row>
    <row r="397" spans="1:82" s="1" customFormat="1">
      <c r="A397" s="65" t="s">
        <v>554</v>
      </c>
      <c r="B397" s="38" t="s">
        <v>571</v>
      </c>
      <c r="C397" s="38" t="s">
        <v>210</v>
      </c>
      <c r="D397" s="38">
        <v>48</v>
      </c>
      <c r="E397" s="38">
        <v>1100</v>
      </c>
      <c r="F397" s="38"/>
      <c r="G397" s="38">
        <f t="shared" si="60"/>
        <v>1373</v>
      </c>
      <c r="H397" s="75">
        <f t="shared" si="61"/>
        <v>7.2833211944646763E-4</v>
      </c>
      <c r="I397" s="75">
        <f t="shared" si="62"/>
        <v>0</v>
      </c>
      <c r="J397" s="76">
        <v>1</v>
      </c>
      <c r="K397" s="38"/>
      <c r="L397" s="40">
        <v>0.53386121542183518</v>
      </c>
      <c r="M397" s="40">
        <v>8.3969952429204034E-3</v>
      </c>
      <c r="N397" s="40">
        <v>0.23304430567770101</v>
      </c>
      <c r="O397" s="13"/>
      <c r="P397" s="13">
        <v>-11.71</v>
      </c>
      <c r="Q397" s="13">
        <v>-2.0499999999999998</v>
      </c>
      <c r="R397" s="13">
        <v>0</v>
      </c>
      <c r="S397" s="78">
        <v>1491.90701069072</v>
      </c>
      <c r="T397" s="78">
        <v>713.09402526076803</v>
      </c>
      <c r="U397" s="13">
        <f t="shared" si="63"/>
        <v>3.173741754770401</v>
      </c>
      <c r="V397" s="40">
        <f t="shared" si="65"/>
        <v>0.20744108362349584</v>
      </c>
      <c r="X397" s="13">
        <v>71.835441698867484</v>
      </c>
      <c r="Y397" s="13"/>
      <c r="Z397" s="13">
        <v>16.799631964009308</v>
      </c>
      <c r="AA397" s="13"/>
      <c r="AB397" s="13"/>
      <c r="AC397" s="13"/>
      <c r="AD397" s="13"/>
      <c r="AE397" s="13">
        <v>0.12467121746973865</v>
      </c>
      <c r="AF397" s="13">
        <v>5.5090149330185625</v>
      </c>
      <c r="AG397" s="13">
        <v>4.382403313994276</v>
      </c>
      <c r="AH397" s="13"/>
      <c r="AI397" s="13">
        <v>8.1999999999999993</v>
      </c>
      <c r="AJ397" s="13">
        <f t="shared" si="64"/>
        <v>106.85116312735937</v>
      </c>
      <c r="AL397" s="13">
        <v>1.1971328754465</v>
      </c>
      <c r="AM397" s="40">
        <v>0.11067958893328925</v>
      </c>
      <c r="AN397" s="13">
        <v>1.2563348709373501</v>
      </c>
      <c r="AO397" s="14">
        <v>1.2563348709373545</v>
      </c>
      <c r="AP397" s="14"/>
      <c r="AQ397" s="13">
        <v>12.278116455978353</v>
      </c>
      <c r="AR397" s="40">
        <v>1.1024279347613686E-3</v>
      </c>
      <c r="AS397" s="40">
        <v>0.53386121542183518</v>
      </c>
      <c r="AT397" s="40">
        <v>0.23304430567770101</v>
      </c>
      <c r="AW397" s="42">
        <f>(12900/((LN(497700/S397))+(0.85*(AN397-1))+3.8))-273</f>
        <v>1039.5994244235947</v>
      </c>
      <c r="AX397" s="42">
        <f>(12900/((LN(497700/S397))+(0.85*(AO397-1))+3.8))-273</f>
        <v>1039.5994244235942</v>
      </c>
      <c r="AY397" s="42">
        <f>(10108/((LN(497700/S397))+(1.16*(AN397-1))+1.48))-273</f>
        <v>1059.2278422721092</v>
      </c>
      <c r="AZ397" s="42">
        <f>(10108/((LN(497700/S397))+(1.16*(AO397-1))+1.48))-273</f>
        <v>1059.2278422721083</v>
      </c>
      <c r="BA397" s="42">
        <f>((LN(S397))-4.29+(1.35*(LN(AQ397))))/0.0056</f>
        <v>1143.4581189642652</v>
      </c>
      <c r="BB397" s="42">
        <f>(4338.8/((4.322*AR397)+6.456-LOG(S397)))-273</f>
        <v>1046.9786192036649</v>
      </c>
      <c r="BC397" s="42">
        <f>((LN(S397))-3.313+(1.35*(LN(AQ397))))/0.0065</f>
        <v>1135.4408409538285</v>
      </c>
      <c r="BD397" s="42">
        <f>(12288/(18.99-(1.069*(LN(AQ397)))-(LN(S397))))-273</f>
        <v>1092.1313636440427</v>
      </c>
      <c r="BE397" s="42">
        <f>(11113/(14.297+(0.964*AN397)-(LN(S397))))-273</f>
        <v>1082.1949233747112</v>
      </c>
      <c r="BF397" s="42">
        <f>(11113/(14.297+(0.964*AO397)-(LN(S397))))-273</f>
        <v>1082.1949233747105</v>
      </c>
      <c r="BG397" s="42">
        <f>(5790/(0.96-(1.28*J397)+(12.39*AS397)+(0.83*AT397)+(2.06*J397*AS397)-LOG(S397)))-273</f>
        <v>1038.7414552368905</v>
      </c>
      <c r="BI397" s="42">
        <f t="shared" si="66"/>
        <v>60.400575576405345</v>
      </c>
      <c r="BJ397" s="42">
        <f t="shared" si="66"/>
        <v>60.400575576405799</v>
      </c>
      <c r="BK397" s="42">
        <f t="shared" si="66"/>
        <v>40.772157727890772</v>
      </c>
      <c r="BL397" s="42">
        <f t="shared" si="66"/>
        <v>40.772157727891681</v>
      </c>
      <c r="BM397" s="42">
        <f t="shared" si="66"/>
        <v>-43.458118964265168</v>
      </c>
      <c r="BN397" s="42">
        <f t="shared" si="66"/>
        <v>53.021380796335052</v>
      </c>
      <c r="BO397" s="42">
        <f t="shared" si="66"/>
        <v>-35.440840953828456</v>
      </c>
      <c r="BP397" s="42">
        <f t="shared" si="66"/>
        <v>7.8686363559572783</v>
      </c>
      <c r="BQ397" s="42">
        <f t="shared" si="66"/>
        <v>17.805076625288848</v>
      </c>
      <c r="BR397" s="42">
        <f t="shared" si="66"/>
        <v>17.80507662528953</v>
      </c>
      <c r="BS397" s="42">
        <f t="shared" si="66"/>
        <v>61.258544763109512</v>
      </c>
      <c r="BU397" s="42">
        <f t="shared" si="56"/>
        <v>-0.85796918670371269</v>
      </c>
      <c r="CC397" s="119"/>
      <c r="CD397" s="118">
        <f t="shared" si="57"/>
        <v>6.8212102632969618E-13</v>
      </c>
    </row>
    <row r="398" spans="1:82" s="1" customFormat="1">
      <c r="A398" s="65" t="s">
        <v>554</v>
      </c>
      <c r="B398" s="38" t="s">
        <v>572</v>
      </c>
      <c r="C398" s="38" t="s">
        <v>210</v>
      </c>
      <c r="D398" s="38">
        <v>16</v>
      </c>
      <c r="E398" s="38">
        <v>1300</v>
      </c>
      <c r="F398" s="38"/>
      <c r="G398" s="38">
        <f t="shared" si="60"/>
        <v>1573</v>
      </c>
      <c r="H398" s="75">
        <f t="shared" si="61"/>
        <v>6.3572790845518119E-4</v>
      </c>
      <c r="I398" s="75">
        <f t="shared" si="62"/>
        <v>0</v>
      </c>
      <c r="J398" s="76">
        <v>1</v>
      </c>
      <c r="K398" s="38"/>
      <c r="L398" s="40">
        <v>0.53384164987308003</v>
      </c>
      <c r="M398" s="40">
        <v>9.7433263465859909E-3</v>
      </c>
      <c r="N398" s="40">
        <v>0.27124775512210503</v>
      </c>
      <c r="O398" s="13"/>
      <c r="P398" s="13">
        <v>-1.3</v>
      </c>
      <c r="Q398" s="13">
        <v>6</v>
      </c>
      <c r="R398" s="13">
        <v>0</v>
      </c>
      <c r="S398" s="78">
        <v>7001.9564352018897</v>
      </c>
      <c r="T398" s="78">
        <v>700.32977155112201</v>
      </c>
      <c r="U398" s="13">
        <f t="shared" si="63"/>
        <v>3.8452194043424268</v>
      </c>
      <c r="V398" s="40">
        <f t="shared" si="65"/>
        <v>4.3408313614339597E-2</v>
      </c>
      <c r="X398" s="13">
        <v>69.951291871280176</v>
      </c>
      <c r="Y398" s="13"/>
      <c r="Z398" s="13">
        <v>16.923067542271085</v>
      </c>
      <c r="AA398" s="13"/>
      <c r="AB398" s="13"/>
      <c r="AC398" s="13"/>
      <c r="AD398" s="13"/>
      <c r="AE398" s="13">
        <v>0.12771540750028687</v>
      </c>
      <c r="AF398" s="13">
        <v>5.0563161754556933</v>
      </c>
      <c r="AG398" s="13">
        <v>4.4692909300442185</v>
      </c>
      <c r="AH398" s="13"/>
      <c r="AI398" s="13">
        <v>9.8000000000000007</v>
      </c>
      <c r="AJ398" s="13">
        <f t="shared" si="64"/>
        <v>106.32768192655146</v>
      </c>
      <c r="AL398" s="13">
        <v>1.2640404306536617</v>
      </c>
      <c r="AM398" s="40">
        <v>0.14579189399387379</v>
      </c>
      <c r="AN398" s="13">
        <v>1.1935840369772399</v>
      </c>
      <c r="AO398" s="14">
        <v>1.1935840369772444</v>
      </c>
      <c r="AP398" s="14"/>
      <c r="AQ398" s="13">
        <v>12.658616324925489</v>
      </c>
      <c r="AR398" s="40">
        <v>-6.0625524279699639E-3</v>
      </c>
      <c r="AS398" s="40">
        <v>0.53384164987308003</v>
      </c>
      <c r="AT398" s="40">
        <v>0.27124775512210503</v>
      </c>
      <c r="AW398" s="42">
        <f>(12900/((LN(497700/S398))+(0.85*(AN398-1))+3.8))-273</f>
        <v>1294.7496986315321</v>
      </c>
      <c r="AX398" s="42">
        <f>(12900/((LN(497700/S398))+(0.85*(AO398-1))+3.8))-273</f>
        <v>1294.7496986315314</v>
      </c>
      <c r="AY398" s="42">
        <f>(10108/((LN(497700/S398))+(1.16*(AN398-1))+1.48))-273</f>
        <v>1420.5960479528044</v>
      </c>
      <c r="AZ398" s="42">
        <f>(10108/((LN(497700/S398))+(1.16*(AO398-1))+1.48))-273</f>
        <v>1420.5960479528028</v>
      </c>
      <c r="BA398" s="42">
        <f>((LN(S398))-4.29+(1.35*(LN(AQ398))))/0.0056</f>
        <v>1426.9109528470153</v>
      </c>
      <c r="BB398" s="42">
        <f>(4338.8/((4.322*AR398)+6.456-LOG(S398)))-273</f>
        <v>1405.7265040109</v>
      </c>
      <c r="BC398" s="42">
        <f>((LN(S398))-3.313+(1.35*(LN(AQ398))))/0.0065</f>
        <v>1379.6463593758901</v>
      </c>
      <c r="BD398" s="42">
        <f>(12288/(18.99-(1.069*(LN(AQ398)))-(LN(S398))))-273</f>
        <v>1382.4909186118837</v>
      </c>
      <c r="BE398" s="42">
        <f>(11113/(14.297+(0.964*AN398)-(LN(S398))))-273</f>
        <v>1412.4043010445835</v>
      </c>
      <c r="BF398" s="42">
        <f>(11113/(14.297+(0.964*AO398)-(LN(S398))))-273</f>
        <v>1412.4043010445821</v>
      </c>
      <c r="BG398" s="42">
        <f>(5790/(0.96-(1.28*J398)+(12.39*AS398)+(0.83*AT398)+(2.06*J398*AS398)-LOG(S398)))-273</f>
        <v>1261.2104798734051</v>
      </c>
      <c r="BI398" s="42">
        <f t="shared" si="66"/>
        <v>5.2503013684679445</v>
      </c>
      <c r="BJ398" s="42">
        <f t="shared" si="66"/>
        <v>5.2503013684686266</v>
      </c>
      <c r="BK398" s="42">
        <f t="shared" si="66"/>
        <v>-120.59604795280438</v>
      </c>
      <c r="BL398" s="42">
        <f t="shared" si="66"/>
        <v>-120.59604795280279</v>
      </c>
      <c r="BM398" s="42">
        <f t="shared" si="66"/>
        <v>-126.91095284701532</v>
      </c>
      <c r="BN398" s="42">
        <f t="shared" si="66"/>
        <v>-105.72650401090004</v>
      </c>
      <c r="BO398" s="42">
        <f t="shared" si="66"/>
        <v>-79.646359375890142</v>
      </c>
      <c r="BP398" s="42">
        <f t="shared" si="66"/>
        <v>-82.490918611883671</v>
      </c>
      <c r="BQ398" s="42">
        <f t="shared" si="66"/>
        <v>-112.40430104458346</v>
      </c>
      <c r="BR398" s="42">
        <f t="shared" si="66"/>
        <v>-112.4043010445821</v>
      </c>
      <c r="BS398" s="42">
        <f t="shared" si="66"/>
        <v>38.78952012659488</v>
      </c>
      <c r="BU398" s="42">
        <f t="shared" si="56"/>
        <v>-33.539218758126253</v>
      </c>
      <c r="CC398" s="119"/>
      <c r="CD398" s="118">
        <f t="shared" si="57"/>
        <v>1.3642420526593924E-12</v>
      </c>
    </row>
    <row r="399" spans="1:82" s="1" customFormat="1">
      <c r="A399" s="65" t="s">
        <v>554</v>
      </c>
      <c r="B399" s="38" t="s">
        <v>573</v>
      </c>
      <c r="C399" s="38" t="s">
        <v>210</v>
      </c>
      <c r="D399" s="38">
        <v>13</v>
      </c>
      <c r="E399" s="38">
        <v>1300</v>
      </c>
      <c r="F399" s="38"/>
      <c r="G399" s="38">
        <f t="shared" si="60"/>
        <v>1573</v>
      </c>
      <c r="H399" s="75">
        <f t="shared" si="61"/>
        <v>6.3572790845518119E-4</v>
      </c>
      <c r="I399" s="75">
        <f t="shared" si="62"/>
        <v>0</v>
      </c>
      <c r="J399" s="76">
        <v>1</v>
      </c>
      <c r="K399" s="38"/>
      <c r="L399" s="40">
        <v>0.53705531425586683</v>
      </c>
      <c r="M399" s="40">
        <v>4.1489831616548121E-3</v>
      </c>
      <c r="N399" s="40">
        <v>0.24681597042605699</v>
      </c>
      <c r="O399" s="13"/>
      <c r="P399" s="13">
        <v>-6.69</v>
      </c>
      <c r="Q399" s="13">
        <v>0.61</v>
      </c>
      <c r="R399" s="13">
        <v>0</v>
      </c>
      <c r="S399" s="78">
        <v>8316.0405384142705</v>
      </c>
      <c r="T399" s="78">
        <v>1346.9032871361201</v>
      </c>
      <c r="U399" s="13">
        <f t="shared" si="63"/>
        <v>3.9199165977309458</v>
      </c>
      <c r="V399" s="40">
        <f t="shared" si="65"/>
        <v>7.0292589834890479E-2</v>
      </c>
      <c r="X399" s="13">
        <v>68.973020469776799</v>
      </c>
      <c r="Y399" s="13"/>
      <c r="Z399" s="13">
        <v>16.866159404153482</v>
      </c>
      <c r="AA399" s="13"/>
      <c r="AB399" s="13"/>
      <c r="AC399" s="13"/>
      <c r="AD399" s="13"/>
      <c r="AE399" s="13">
        <v>0.12534749597722625</v>
      </c>
      <c r="AF399" s="13">
        <v>5.7251962692295688</v>
      </c>
      <c r="AG399" s="13">
        <v>4.5955915542815928</v>
      </c>
      <c r="AH399" s="13"/>
      <c r="AI399" s="13">
        <v>8.6</v>
      </c>
      <c r="AJ399" s="13">
        <f t="shared" si="64"/>
        <v>104.88531519341866</v>
      </c>
      <c r="AL399" s="13">
        <v>1.153568663976805</v>
      </c>
      <c r="AM399" s="40">
        <v>9.2092259338955165E-2</v>
      </c>
      <c r="AN399" s="13">
        <v>1.33159257738127</v>
      </c>
      <c r="AO399" s="14">
        <v>1.3315925773812651</v>
      </c>
      <c r="AP399" s="14"/>
      <c r="AQ399" s="13">
        <v>11.466065733264406</v>
      </c>
      <c r="AR399" s="40">
        <v>1.1375078938904798E-2</v>
      </c>
      <c r="AS399" s="40">
        <v>0.53705531425586683</v>
      </c>
      <c r="AT399" s="40">
        <v>0.24681597042605699</v>
      </c>
      <c r="AW399" s="42">
        <f>(12900/((LN(497700/S399))+(0.85*(AN399-1))+3.8))-273</f>
        <v>1305.2393953592914</v>
      </c>
      <c r="AX399" s="42">
        <f>(12900/((LN(497700/S399))+(0.85*(AO399-1))+3.8))-273</f>
        <v>1305.2393953592923</v>
      </c>
      <c r="AY399" s="42">
        <f>(10108/((LN(497700/S399))+(1.16*(AN399-1))+1.48))-273</f>
        <v>1423.9814828519</v>
      </c>
      <c r="AZ399" s="42">
        <f>(10108/((LN(497700/S399))+(1.16*(AO399-1))+1.48))-273</f>
        <v>1423.9814828519015</v>
      </c>
      <c r="BA399" s="42">
        <f>((LN(S399))-4.29+(1.35*(LN(AQ399))))/0.0056</f>
        <v>1433.7715258294152</v>
      </c>
      <c r="BB399" s="42">
        <f>(4338.8/((4.322*AR399)+6.456-LOG(S399)))-273</f>
        <v>1405.2925771312571</v>
      </c>
      <c r="BC399" s="42">
        <f>((LN(S399))-3.313+(1.35*(LN(AQ399))))/0.0065</f>
        <v>1385.5570068684192</v>
      </c>
      <c r="BD399" s="42">
        <f>(12288/(18.99-(1.069*(LN(AQ399)))-(LN(S399))))-273</f>
        <v>1397.3939302135177</v>
      </c>
      <c r="BE399" s="42">
        <f>(11113/(14.297+(0.964*AN399)-(LN(S399))))-273</f>
        <v>1422.4211081101903</v>
      </c>
      <c r="BF399" s="42">
        <f>(11113/(14.297+(0.964*AO399)-(LN(S399))))-273</f>
        <v>1422.4211081101914</v>
      </c>
      <c r="BG399" s="42">
        <f>(5790/(0.96-(1.28*J399)+(12.39*AS399)+(0.83*AT399)+(2.06*J399*AS399)-LOG(S399)))-273</f>
        <v>1281.1997159222062</v>
      </c>
      <c r="BI399" s="42">
        <f t="shared" si="66"/>
        <v>-5.2393953592913931</v>
      </c>
      <c r="BJ399" s="42">
        <f t="shared" si="66"/>
        <v>-5.2393953592923026</v>
      </c>
      <c r="BK399" s="42">
        <f t="shared" si="66"/>
        <v>-123.98148285189995</v>
      </c>
      <c r="BL399" s="42">
        <f t="shared" si="66"/>
        <v>-123.98148285190155</v>
      </c>
      <c r="BM399" s="42">
        <f t="shared" si="66"/>
        <v>-133.77152582941517</v>
      </c>
      <c r="BN399" s="42">
        <f t="shared" si="66"/>
        <v>-105.29257713125708</v>
      </c>
      <c r="BO399" s="42">
        <f t="shared" si="66"/>
        <v>-85.557006868419194</v>
      </c>
      <c r="BP399" s="42">
        <f t="shared" si="66"/>
        <v>-97.393930213517706</v>
      </c>
      <c r="BQ399" s="42">
        <f t="shared" si="66"/>
        <v>-122.42110811019029</v>
      </c>
      <c r="BR399" s="42">
        <f t="shared" si="66"/>
        <v>-122.42110811019143</v>
      </c>
      <c r="BS399" s="42">
        <f t="shared" si="66"/>
        <v>18.800284077793776</v>
      </c>
      <c r="BU399" s="42">
        <f t="shared" ref="BU399:BU462" si="67">BG399-AX399</f>
        <v>-24.039679437086079</v>
      </c>
      <c r="CC399" s="119"/>
      <c r="CD399" s="118">
        <f t="shared" ref="CD399:CD462" si="68">IF(BQ399&gt;BR399,BQ399-BR399,BR399-BQ399)</f>
        <v>1.1368683772161603E-12</v>
      </c>
    </row>
    <row r="400" spans="1:82" s="1" customFormat="1">
      <c r="A400" s="38" t="s">
        <v>437</v>
      </c>
      <c r="B400" s="95" t="s">
        <v>574</v>
      </c>
      <c r="C400" s="38" t="s">
        <v>437</v>
      </c>
      <c r="D400" s="95">
        <v>72</v>
      </c>
      <c r="E400" s="38">
        <v>850</v>
      </c>
      <c r="F400" s="38"/>
      <c r="G400" s="38">
        <f t="shared" si="60"/>
        <v>1123</v>
      </c>
      <c r="H400" s="75">
        <f t="shared" si="61"/>
        <v>8.9047195013357077E-4</v>
      </c>
      <c r="I400" s="75">
        <f t="shared" si="62"/>
        <v>0</v>
      </c>
      <c r="J400" s="76">
        <v>1</v>
      </c>
      <c r="K400" s="38"/>
      <c r="L400" s="40">
        <v>0.52344936196868419</v>
      </c>
      <c r="M400" s="77"/>
      <c r="N400" s="40">
        <v>0.22797881238604814</v>
      </c>
      <c r="O400" s="13"/>
      <c r="P400" s="13">
        <v>-13.72</v>
      </c>
      <c r="Q400" s="13">
        <v>0</v>
      </c>
      <c r="R400" s="13">
        <v>0</v>
      </c>
      <c r="S400" s="78">
        <v>277</v>
      </c>
      <c r="T400" s="78">
        <v>15</v>
      </c>
      <c r="U400" s="13">
        <f t="shared" si="63"/>
        <v>2.4424797690644486</v>
      </c>
      <c r="V400" s="40">
        <f t="shared" si="65"/>
        <v>2.3501805054151625E-2</v>
      </c>
      <c r="X400" s="13">
        <v>71.900000000000006</v>
      </c>
      <c r="Y400" s="13">
        <v>0.1</v>
      </c>
      <c r="Z400" s="13">
        <v>12.2</v>
      </c>
      <c r="AA400" s="13">
        <v>0.1</v>
      </c>
      <c r="AB400" s="13"/>
      <c r="AC400" s="13">
        <v>0.7</v>
      </c>
      <c r="AD400" s="13"/>
      <c r="AE400" s="13">
        <v>0.2</v>
      </c>
      <c r="AF400" s="13">
        <v>3.6</v>
      </c>
      <c r="AG400" s="13">
        <v>3.5</v>
      </c>
      <c r="AH400" s="13"/>
      <c r="AI400" s="13">
        <v>7.5999999999999943</v>
      </c>
      <c r="AJ400" s="13">
        <f t="shared" si="64"/>
        <v>99.899999999999991</v>
      </c>
      <c r="AL400" s="96">
        <v>1.2109751063868421</v>
      </c>
      <c r="AM400" s="40">
        <v>9.2593470298069483E-2</v>
      </c>
      <c r="AN400" s="77">
        <v>1.1499999999999999</v>
      </c>
      <c r="AO400" s="14">
        <v>1.1341274876264535</v>
      </c>
      <c r="AP400" s="14"/>
      <c r="AQ400" s="13">
        <v>14.010525200569901</v>
      </c>
      <c r="AR400" s="40">
        <v>-1.7610980762974654E-2</v>
      </c>
      <c r="AS400" s="40">
        <v>0.52344936196868419</v>
      </c>
      <c r="AT400" s="40">
        <v>0.22797881238604814</v>
      </c>
      <c r="AW400" s="42">
        <f>(12900/((LN(497700/S400))+(0.85*(AN400-1))+3.8))-273</f>
        <v>856.4750268119667</v>
      </c>
      <c r="AX400" s="42">
        <f>(12900/((LN(497700/S400))+(0.85*(AO400-1))+3.8))-273</f>
        <v>857.81082693960707</v>
      </c>
      <c r="AY400" s="42">
        <f>(10108/((LN(497700/S400))+(1.16*(AN400-1))+1.48))-273</f>
        <v>831.97294840618611</v>
      </c>
      <c r="AZ400" s="42">
        <f>(10108/((LN(497700/S400))+(1.16*(AO400-1))+1.48))-273</f>
        <v>834.20146939966867</v>
      </c>
      <c r="BA400" s="42">
        <f>((LN(S400))-4.29+(1.35*(LN(AQ400))))/0.0056</f>
        <v>874.59990176817337</v>
      </c>
      <c r="BB400" s="42">
        <f>(4338.8/((4.322*AR400)+6.456-LOG(S400)))-273</f>
        <v>828.94388679909025</v>
      </c>
      <c r="BC400" s="42">
        <f>((LN(S400))-3.313+(1.35*(LN(AQ400))))/0.0065</f>
        <v>903.80914613873392</v>
      </c>
      <c r="BD400" s="42">
        <f>(12288/(18.99-(1.069*(LN(AQ400)))-(LN(S400))))-273</f>
        <v>892.39915830438281</v>
      </c>
      <c r="BE400" s="42">
        <f>(11113/(14.297+(0.964*AN400)-(LN(S400))))-273</f>
        <v>863.11473470980059</v>
      </c>
      <c r="BF400" s="42">
        <f>(11113/(14.297+(0.964*AO400)-(LN(S400))))-273</f>
        <v>864.89471694257281</v>
      </c>
      <c r="BG400" s="42">
        <f>(5790/(0.96-(1.28*J400)+(12.39*AS400)+(0.83*AT400)+(2.06*J400*AS400)-LOG(S400)))-273</f>
        <v>887.18441246060024</v>
      </c>
      <c r="BI400" s="42">
        <f t="shared" si="66"/>
        <v>-6.4750268119666998</v>
      </c>
      <c r="BJ400" s="42">
        <f t="shared" si="66"/>
        <v>-7.8108269396070682</v>
      </c>
      <c r="BK400" s="42">
        <f t="shared" si="66"/>
        <v>18.027051593813894</v>
      </c>
      <c r="BL400" s="42">
        <f t="shared" si="66"/>
        <v>15.798530600331333</v>
      </c>
      <c r="BM400" s="42">
        <f t="shared" si="66"/>
        <v>-24.599901768173368</v>
      </c>
      <c r="BN400" s="42">
        <f t="shared" si="66"/>
        <v>21.056113200909749</v>
      </c>
      <c r="BO400" s="42">
        <f t="shared" si="66"/>
        <v>-53.809146138733922</v>
      </c>
      <c r="BP400" s="42">
        <f t="shared" si="66"/>
        <v>-42.399158304382809</v>
      </c>
      <c r="BQ400" s="42">
        <f t="shared" si="66"/>
        <v>-13.114734709800587</v>
      </c>
      <c r="BR400" s="42">
        <f t="shared" si="66"/>
        <v>-14.894716942572813</v>
      </c>
      <c r="BS400" s="42">
        <f t="shared" si="66"/>
        <v>-37.184412460600242</v>
      </c>
      <c r="BU400" s="42">
        <f t="shared" si="67"/>
        <v>29.373585520993174</v>
      </c>
      <c r="CC400" s="119"/>
      <c r="CD400" s="118">
        <f t="shared" si="68"/>
        <v>1.7799822327722268</v>
      </c>
    </row>
    <row r="401" spans="1:82" s="1" customFormat="1">
      <c r="A401" s="38" t="s">
        <v>437</v>
      </c>
      <c r="B401" s="95" t="s">
        <v>575</v>
      </c>
      <c r="C401" s="38" t="s">
        <v>437</v>
      </c>
      <c r="D401" s="95">
        <v>48</v>
      </c>
      <c r="E401" s="38">
        <v>925</v>
      </c>
      <c r="F401" s="38"/>
      <c r="G401" s="38">
        <f t="shared" si="60"/>
        <v>1198</v>
      </c>
      <c r="H401" s="75">
        <f t="shared" si="61"/>
        <v>8.3472454090150253E-4</v>
      </c>
      <c r="I401" s="75">
        <f t="shared" si="62"/>
        <v>0</v>
      </c>
      <c r="J401" s="76">
        <v>1</v>
      </c>
      <c r="K401" s="38"/>
      <c r="L401" s="40">
        <v>0.52546700211634179</v>
      </c>
      <c r="M401" s="77"/>
      <c r="N401" s="40">
        <v>0.22269566886885631</v>
      </c>
      <c r="O401" s="13"/>
      <c r="P401" s="13">
        <v>-12.33</v>
      </c>
      <c r="Q401" s="13">
        <v>0</v>
      </c>
      <c r="R401" s="13">
        <v>0</v>
      </c>
      <c r="S401" s="78">
        <v>666</v>
      </c>
      <c r="T401" s="78">
        <v>35</v>
      </c>
      <c r="U401" s="13">
        <f t="shared" si="63"/>
        <v>2.823474229170301</v>
      </c>
      <c r="V401" s="40">
        <f t="shared" si="65"/>
        <v>2.280780780780781E-2</v>
      </c>
      <c r="X401" s="13">
        <v>71.7</v>
      </c>
      <c r="Y401" s="13">
        <v>0.1</v>
      </c>
      <c r="Z401" s="13">
        <v>12.1</v>
      </c>
      <c r="AA401" s="13">
        <v>0.1</v>
      </c>
      <c r="AB401" s="13"/>
      <c r="AC401" s="13">
        <v>0.8</v>
      </c>
      <c r="AD401" s="13"/>
      <c r="AE401" s="13">
        <v>0.2</v>
      </c>
      <c r="AF401" s="13">
        <v>4.0999999999999996</v>
      </c>
      <c r="AG401" s="13">
        <v>3.5</v>
      </c>
      <c r="AH401" s="13"/>
      <c r="AI401" s="13">
        <v>7.4000000000000057</v>
      </c>
      <c r="AJ401" s="13">
        <f t="shared" si="64"/>
        <v>99.999999999999986</v>
      </c>
      <c r="AL401" s="96">
        <v>1.1103897840154742</v>
      </c>
      <c r="AM401" s="40">
        <v>5.5311515064037822E-2</v>
      </c>
      <c r="AN401" s="77">
        <v>1.24</v>
      </c>
      <c r="AO401" s="14">
        <v>1.2495476785226336</v>
      </c>
      <c r="AP401" s="14"/>
      <c r="AQ401" s="13">
        <v>12.858582133332083</v>
      </c>
      <c r="AR401" s="40">
        <v>-6.9497564215287855E-3</v>
      </c>
      <c r="AS401" s="40">
        <v>0.52546700211634179</v>
      </c>
      <c r="AT401" s="40">
        <v>0.22269566886885631</v>
      </c>
      <c r="AW401" s="42">
        <f>(12900/((LN(497700/S401))+(0.85*(AN401-1))+3.8))-273</f>
        <v>941.63630026790725</v>
      </c>
      <c r="AX401" s="42">
        <f>(12900/((LN(497700/S401))+(0.85*(AO401-1))+3.8))-273</f>
        <v>940.70885608832305</v>
      </c>
      <c r="AY401" s="42">
        <f>(10108/((LN(497700/S401))+(1.16*(AN401-1))+1.48))-273</f>
        <v>933.9451030037776</v>
      </c>
      <c r="AZ401" s="42">
        <f>(10108/((LN(497700/S401))+(1.16*(AO401-1))+1.48))-273</f>
        <v>932.35109085961494</v>
      </c>
      <c r="BA401" s="42">
        <f>((LN(S401))-4.29+(1.35*(LN(AQ401))))/0.0056</f>
        <v>1010.5723463934617</v>
      </c>
      <c r="BB401" s="42">
        <f>(4338.8/((4.322*AR401)+6.456-LOG(S401)))-273</f>
        <v>931.38954623995937</v>
      </c>
      <c r="BC401" s="42">
        <f>((LN(S401))-3.313+(1.35*(LN(AQ401))))/0.0065</f>
        <v>1020.9546368928284</v>
      </c>
      <c r="BD401" s="42">
        <f>(12288/(18.99-(1.069*(LN(AQ401)))-(LN(S401))))-273</f>
        <v>986.21352227512853</v>
      </c>
      <c r="BE401" s="42">
        <f>(11113/(14.297+(0.964*AN401)-(LN(S401))))-273</f>
        <v>963.00412328972652</v>
      </c>
      <c r="BF401" s="42">
        <f>(11113/(14.297+(0.964*AO401)-(LN(S401))))-273</f>
        <v>961.74014680050914</v>
      </c>
      <c r="BG401" s="42">
        <f>(5790/(0.96-(1.28*J401)+(12.39*AS401)+(0.83*AT401)+(2.06*J401*AS401)-LOG(S401)))-273</f>
        <v>976.36308468678226</v>
      </c>
      <c r="BI401" s="42">
        <f t="shared" si="66"/>
        <v>-16.636300267907245</v>
      </c>
      <c r="BJ401" s="42">
        <f t="shared" si="66"/>
        <v>-15.708856088323046</v>
      </c>
      <c r="BK401" s="42">
        <f t="shared" si="66"/>
        <v>-8.9451030037776036</v>
      </c>
      <c r="BL401" s="42">
        <f t="shared" si="66"/>
        <v>-7.351090859614942</v>
      </c>
      <c r="BM401" s="42">
        <f t="shared" si="66"/>
        <v>-85.572346393461657</v>
      </c>
      <c r="BN401" s="42">
        <f t="shared" si="66"/>
        <v>-6.3895462399593725</v>
      </c>
      <c r="BO401" s="42">
        <f t="shared" si="66"/>
        <v>-95.954636892828375</v>
      </c>
      <c r="BP401" s="42">
        <f t="shared" si="66"/>
        <v>-61.213522275128526</v>
      </c>
      <c r="BQ401" s="42">
        <f t="shared" si="66"/>
        <v>-38.004123289726522</v>
      </c>
      <c r="BR401" s="42">
        <f t="shared" si="66"/>
        <v>-36.740146800509137</v>
      </c>
      <c r="BS401" s="42">
        <f t="shared" si="66"/>
        <v>-51.363084686782258</v>
      </c>
      <c r="BU401" s="42">
        <f t="shared" si="67"/>
        <v>35.654228598459213</v>
      </c>
      <c r="CC401" s="119"/>
      <c r="CD401" s="118">
        <f t="shared" si="68"/>
        <v>1.2639764892173844</v>
      </c>
    </row>
    <row r="402" spans="1:82" s="1" customFormat="1">
      <c r="A402" s="38" t="s">
        <v>437</v>
      </c>
      <c r="B402" s="95" t="s">
        <v>576</v>
      </c>
      <c r="C402" s="38" t="s">
        <v>437</v>
      </c>
      <c r="D402" s="95">
        <v>48</v>
      </c>
      <c r="E402" s="38">
        <v>925</v>
      </c>
      <c r="F402" s="38"/>
      <c r="G402" s="38">
        <f t="shared" si="60"/>
        <v>1198</v>
      </c>
      <c r="H402" s="75">
        <f t="shared" si="61"/>
        <v>8.3472454090150253E-4</v>
      </c>
      <c r="I402" s="75">
        <f t="shared" si="62"/>
        <v>0</v>
      </c>
      <c r="J402" s="76">
        <v>1</v>
      </c>
      <c r="K402" s="38"/>
      <c r="L402" s="40">
        <v>0.5316383936671174</v>
      </c>
      <c r="M402" s="77"/>
      <c r="N402" s="40">
        <v>0.19617651206211667</v>
      </c>
      <c r="O402" s="13"/>
      <c r="P402" s="13">
        <v>-12.33</v>
      </c>
      <c r="Q402" s="13">
        <v>0</v>
      </c>
      <c r="R402" s="13">
        <v>0</v>
      </c>
      <c r="S402" s="78">
        <v>742</v>
      </c>
      <c r="T402" s="78">
        <v>40</v>
      </c>
      <c r="U402" s="13">
        <f t="shared" si="63"/>
        <v>2.8704039052790269</v>
      </c>
      <c r="V402" s="40">
        <f t="shared" si="65"/>
        <v>2.339622641509434E-2</v>
      </c>
      <c r="X402" s="13">
        <v>70.400000000000006</v>
      </c>
      <c r="Y402" s="13">
        <v>0.2</v>
      </c>
      <c r="Z402" s="13">
        <v>12.4</v>
      </c>
      <c r="AA402" s="13">
        <v>0.7</v>
      </c>
      <c r="AB402" s="13"/>
      <c r="AC402" s="13">
        <v>1.3</v>
      </c>
      <c r="AD402" s="13"/>
      <c r="AE402" s="13">
        <v>1.3</v>
      </c>
      <c r="AF402" s="13">
        <v>4.0999999999999996</v>
      </c>
      <c r="AG402" s="13">
        <v>3.3</v>
      </c>
      <c r="AH402" s="13"/>
      <c r="AI402" s="13">
        <v>6.4000000000000057</v>
      </c>
      <c r="AJ402" s="13">
        <f t="shared" si="64"/>
        <v>100.10000000000001</v>
      </c>
      <c r="AL402" s="96">
        <v>0.97786911211681071</v>
      </c>
      <c r="AM402" s="40">
        <v>5.3921312902315437E-2</v>
      </c>
      <c r="AN402" s="77">
        <v>1.46</v>
      </c>
      <c r="AO402" s="14">
        <v>1.4649133318527456</v>
      </c>
      <c r="AP402" s="14"/>
      <c r="AQ402" s="13">
        <v>9.6135695068523965</v>
      </c>
      <c r="AR402" s="40">
        <v>1.2891782997989341E-2</v>
      </c>
      <c r="AS402" s="40">
        <v>0.5316383936671174</v>
      </c>
      <c r="AT402" s="40">
        <v>0.19617651206211667</v>
      </c>
      <c r="AW402" s="42">
        <f>(12900/((LN(497700/S402))+(0.85*(AN402-1))+3.8))-273</f>
        <v>932.6746877395417</v>
      </c>
      <c r="AX402" s="42">
        <f>(12900/((LN(497700/S402))+(0.85*(AO402-1))+3.8))-273</f>
        <v>932.20425654371547</v>
      </c>
      <c r="AY402" s="42">
        <f>(10108/((LN(497700/S402))+(1.16*(AN402-1))+1.48))-273</f>
        <v>913.10605760559611</v>
      </c>
      <c r="AZ402" s="42">
        <f>(10108/((LN(497700/S402))+(1.16*(AO402-1))+1.48))-273</f>
        <v>912.31332714676819</v>
      </c>
      <c r="BA402" s="42">
        <f>((LN(S402))-4.29+(1.35*(LN(AQ402))))/0.0056</f>
        <v>959.756480474662</v>
      </c>
      <c r="BB402" s="42">
        <f>(4338.8/((4.322*AR402)+6.456-LOG(S402)))-273</f>
        <v>918.54776166323359</v>
      </c>
      <c r="BC402" s="42">
        <f>((LN(S402))-3.313+(1.35*(LN(AQ402))))/0.0065</f>
        <v>977.17481394740105</v>
      </c>
      <c r="BD402" s="42">
        <f>(12288/(18.99-(1.069*(LN(AQ402)))-(LN(S402))))-273</f>
        <v>960.57194349665451</v>
      </c>
      <c r="BE402" s="42">
        <f>(11113/(14.297+(0.964*AN402)-(LN(S402))))-273</f>
        <v>948.86796120219492</v>
      </c>
      <c r="BF402" s="42">
        <f>(11113/(14.297+(0.964*AO402)-(LN(S402))))-273</f>
        <v>948.23198002353934</v>
      </c>
      <c r="BG402" s="42">
        <f>(5790/(0.96-(1.28*J402)+(12.39*AS402)+(0.83*AT402)+(2.06*J402*AS402)-LOG(S402)))-273</f>
        <v>970.93143317842146</v>
      </c>
      <c r="BI402" s="42">
        <f t="shared" si="66"/>
        <v>-7.6746877395416959</v>
      </c>
      <c r="BJ402" s="42">
        <f t="shared" si="66"/>
        <v>-7.2042565437154735</v>
      </c>
      <c r="BK402" s="42">
        <f t="shared" si="66"/>
        <v>11.893942394403894</v>
      </c>
      <c r="BL402" s="42">
        <f t="shared" si="66"/>
        <v>12.686672853231812</v>
      </c>
      <c r="BM402" s="42">
        <f t="shared" si="66"/>
        <v>-34.756480474661998</v>
      </c>
      <c r="BN402" s="42">
        <f t="shared" si="66"/>
        <v>6.4522383367664133</v>
      </c>
      <c r="BO402" s="42">
        <f t="shared" si="66"/>
        <v>-52.174813947401049</v>
      </c>
      <c r="BP402" s="42">
        <f t="shared" si="66"/>
        <v>-35.571943496654512</v>
      </c>
      <c r="BQ402" s="42">
        <f t="shared" si="66"/>
        <v>-23.86796120219492</v>
      </c>
      <c r="BR402" s="42">
        <f t="shared" si="66"/>
        <v>-23.231980023539336</v>
      </c>
      <c r="BS402" s="42">
        <f t="shared" si="66"/>
        <v>-45.931433178421457</v>
      </c>
      <c r="BU402" s="42">
        <f t="shared" si="67"/>
        <v>38.727176634705984</v>
      </c>
      <c r="CC402" s="119"/>
      <c r="CD402" s="118">
        <f t="shared" si="68"/>
        <v>0.63598117865558379</v>
      </c>
    </row>
    <row r="403" spans="1:82" s="1" customFormat="1">
      <c r="A403" s="38" t="s">
        <v>437</v>
      </c>
      <c r="B403" s="95" t="s">
        <v>577</v>
      </c>
      <c r="C403" s="38" t="s">
        <v>437</v>
      </c>
      <c r="D403" s="95">
        <v>48</v>
      </c>
      <c r="E403" s="38">
        <v>925</v>
      </c>
      <c r="F403" s="38"/>
      <c r="G403" s="38">
        <f t="shared" si="60"/>
        <v>1198</v>
      </c>
      <c r="H403" s="75">
        <f t="shared" si="61"/>
        <v>8.3472454090150253E-4</v>
      </c>
      <c r="I403" s="75">
        <f t="shared" si="62"/>
        <v>0</v>
      </c>
      <c r="J403" s="76">
        <v>1</v>
      </c>
      <c r="K403" s="38"/>
      <c r="L403" s="40">
        <v>0.53707787972427345</v>
      </c>
      <c r="M403" s="77"/>
      <c r="N403" s="40">
        <v>0.18875565190762564</v>
      </c>
      <c r="O403" s="13"/>
      <c r="P403" s="13">
        <v>-12.33</v>
      </c>
      <c r="Q403" s="13">
        <v>0</v>
      </c>
      <c r="R403" s="13">
        <v>0</v>
      </c>
      <c r="S403" s="78">
        <v>849</v>
      </c>
      <c r="T403" s="78">
        <v>56</v>
      </c>
      <c r="U403" s="13">
        <f t="shared" si="63"/>
        <v>2.9289076902439528</v>
      </c>
      <c r="V403" s="40">
        <f t="shared" si="65"/>
        <v>2.8626619552414603E-2</v>
      </c>
      <c r="X403" s="13">
        <v>68.3</v>
      </c>
      <c r="Y403" s="13">
        <v>0.4</v>
      </c>
      <c r="Z403" s="13">
        <v>13.2</v>
      </c>
      <c r="AA403" s="13">
        <v>0.9</v>
      </c>
      <c r="AB403" s="13"/>
      <c r="AC403" s="13">
        <v>1.9</v>
      </c>
      <c r="AD403" s="13"/>
      <c r="AE403" s="13">
        <v>2</v>
      </c>
      <c r="AF403" s="13">
        <v>4.2</v>
      </c>
      <c r="AG403" s="13">
        <v>3</v>
      </c>
      <c r="AH403" s="13"/>
      <c r="AI403" s="13">
        <v>6.0999999999999943</v>
      </c>
      <c r="AJ403" s="13">
        <f t="shared" si="64"/>
        <v>100.00000000000001</v>
      </c>
      <c r="AL403" s="96">
        <v>0.95699543860950509</v>
      </c>
      <c r="AM403" s="40">
        <v>7.7953419336700969E-2</v>
      </c>
      <c r="AN403" s="77">
        <v>1.55</v>
      </c>
      <c r="AO403" s="14">
        <v>1.5483118998438823</v>
      </c>
      <c r="AP403" s="14"/>
      <c r="AQ403" s="13">
        <v>8.2862429339826313</v>
      </c>
      <c r="AR403" s="40">
        <v>2.5342624272657738E-2</v>
      </c>
      <c r="AS403" s="40">
        <v>0.53707787972427345</v>
      </c>
      <c r="AT403" s="40">
        <v>0.18875565190762564</v>
      </c>
      <c r="AW403" s="42">
        <f>(12900/((LN(497700/S403))+(0.85*(AN403-1))+3.8))-273</f>
        <v>939.27002448494272</v>
      </c>
      <c r="AX403" s="42">
        <f>(12900/((LN(497700/S403))+(0.85*(AO403-1))+3.8))-273</f>
        <v>939.43351204937676</v>
      </c>
      <c r="AY403" s="42">
        <f>(10108/((LN(497700/S403))+(1.16*(AN403-1))+1.48))-273</f>
        <v>917.33970155850739</v>
      </c>
      <c r="AZ403" s="42">
        <f>(10108/((LN(497700/S403))+(1.16*(AO403-1))+1.48))-273</f>
        <v>917.61425883889615</v>
      </c>
      <c r="BA403" s="42">
        <f>((LN(S403))-4.29+(1.35*(LN(AQ403))))/0.0056</f>
        <v>947.9936928189187</v>
      </c>
      <c r="BB403" s="42">
        <f>(4338.8/((4.322*AR403)+6.456-LOG(S403)))-273</f>
        <v>920.08485995850492</v>
      </c>
      <c r="BC403" s="42">
        <f>((LN(S403))-3.313+(1.35*(LN(AQ403))))/0.0065</f>
        <v>967.04071996706853</v>
      </c>
      <c r="BD403" s="42">
        <f>(12288/(18.99-(1.069*(LN(AQ403)))-(LN(S403))))-273</f>
        <v>957.59211348666167</v>
      </c>
      <c r="BE403" s="42">
        <f>(11113/(14.297+(0.964*AN403)-(LN(S403))))-273</f>
        <v>955.34387447420158</v>
      </c>
      <c r="BF403" s="42">
        <f>(11113/(14.297+(0.964*AO403)-(LN(S403))))-273</f>
        <v>955.56485906065359</v>
      </c>
      <c r="BG403" s="42">
        <f>(5790/(0.96-(1.28*J403)+(12.39*AS403)+(0.83*AT403)+(2.06*J403*AS403)-LOG(S403)))-273</f>
        <v>967.21779211026774</v>
      </c>
      <c r="BI403" s="42">
        <f t="shared" si="66"/>
        <v>-14.270024484942724</v>
      </c>
      <c r="BJ403" s="42">
        <f t="shared" si="66"/>
        <v>-14.433512049376759</v>
      </c>
      <c r="BK403" s="42">
        <f t="shared" si="66"/>
        <v>7.6602984414926141</v>
      </c>
      <c r="BL403" s="42">
        <f t="shared" si="66"/>
        <v>7.3857411611038515</v>
      </c>
      <c r="BM403" s="42">
        <f t="shared" si="66"/>
        <v>-22.993692818918703</v>
      </c>
      <c r="BN403" s="42">
        <f t="shared" si="66"/>
        <v>4.9151400414950785</v>
      </c>
      <c r="BO403" s="42">
        <f t="shared" si="66"/>
        <v>-42.040719967068526</v>
      </c>
      <c r="BP403" s="42">
        <f t="shared" si="66"/>
        <v>-32.592113486661674</v>
      </c>
      <c r="BQ403" s="42">
        <f t="shared" si="66"/>
        <v>-30.343874474201584</v>
      </c>
      <c r="BR403" s="42">
        <f t="shared" si="66"/>
        <v>-30.564859060653589</v>
      </c>
      <c r="BS403" s="42">
        <f t="shared" si="66"/>
        <v>-42.217792110267737</v>
      </c>
      <c r="BU403" s="42">
        <f t="shared" si="67"/>
        <v>27.784280060890978</v>
      </c>
      <c r="CC403" s="119"/>
      <c r="CD403" s="118">
        <f t="shared" si="68"/>
        <v>0.22098458645200481</v>
      </c>
    </row>
    <row r="404" spans="1:82" s="1" customFormat="1">
      <c r="A404" s="38" t="s">
        <v>437</v>
      </c>
      <c r="B404" s="95" t="s">
        <v>578</v>
      </c>
      <c r="C404" s="38" t="s">
        <v>437</v>
      </c>
      <c r="D404" s="95">
        <v>48</v>
      </c>
      <c r="E404" s="38">
        <v>925</v>
      </c>
      <c r="F404" s="38"/>
      <c r="G404" s="38">
        <f t="shared" si="60"/>
        <v>1198</v>
      </c>
      <c r="H404" s="75">
        <f t="shared" si="61"/>
        <v>8.3472454090150253E-4</v>
      </c>
      <c r="I404" s="75">
        <f t="shared" si="62"/>
        <v>0</v>
      </c>
      <c r="J404" s="76">
        <v>1</v>
      </c>
      <c r="K404" s="38"/>
      <c r="L404" s="40">
        <v>0.54553958037024286</v>
      </c>
      <c r="M404" s="77"/>
      <c r="N404" s="40">
        <v>0.20330023223268665</v>
      </c>
      <c r="O404" s="13"/>
      <c r="P404" s="13">
        <v>-12.33</v>
      </c>
      <c r="Q404" s="13">
        <v>0</v>
      </c>
      <c r="R404" s="13">
        <v>0</v>
      </c>
      <c r="S404" s="78">
        <v>1000</v>
      </c>
      <c r="T404" s="78">
        <v>69</v>
      </c>
      <c r="U404" s="13">
        <f t="shared" si="63"/>
        <v>3</v>
      </c>
      <c r="V404" s="40">
        <f t="shared" si="65"/>
        <v>2.9946000000000004E-2</v>
      </c>
      <c r="X404" s="13">
        <v>64.099999999999994</v>
      </c>
      <c r="Y404" s="13">
        <v>0.4</v>
      </c>
      <c r="Z404" s="13">
        <v>15</v>
      </c>
      <c r="AA404" s="13">
        <v>0.9</v>
      </c>
      <c r="AB404" s="13"/>
      <c r="AC404" s="13">
        <v>3</v>
      </c>
      <c r="AD404" s="13"/>
      <c r="AE404" s="13">
        <v>3.3</v>
      </c>
      <c r="AF404" s="13">
        <v>4.3</v>
      </c>
      <c r="AG404" s="13">
        <v>2.2999999999999998</v>
      </c>
      <c r="AH404" s="13"/>
      <c r="AI404" s="13">
        <v>6.5999999999999943</v>
      </c>
      <c r="AJ404" s="13">
        <f t="shared" si="64"/>
        <v>99.899999999999991</v>
      </c>
      <c r="AL404" s="96">
        <v>0.96378331679870999</v>
      </c>
      <c r="AM404" s="40">
        <v>0.10191951617226244</v>
      </c>
      <c r="AN404" s="77">
        <v>1.63</v>
      </c>
      <c r="AO404" s="14">
        <v>1.6306173702452456</v>
      </c>
      <c r="AP404" s="14"/>
      <c r="AQ404" s="13">
        <v>6.9588074265618527</v>
      </c>
      <c r="AR404" s="40">
        <v>4.4045248718119677E-2</v>
      </c>
      <c r="AS404" s="40">
        <v>0.54553958037024286</v>
      </c>
      <c r="AT404" s="40">
        <v>0.20330023223268665</v>
      </c>
      <c r="AW404" s="42">
        <f>(12900/((LN(497700/S404))+(0.85*(AN404-1))+3.8))-273</f>
        <v>950.27088098892773</v>
      </c>
      <c r="AX404" s="42">
        <f>(12900/((LN(497700/S404))+(0.85*(AO404-1))+3.8))-273</f>
        <v>950.21001165146799</v>
      </c>
      <c r="AY404" s="42">
        <f>(10108/((LN(497700/S404))+(1.16*(AN404-1))+1.48))-273</f>
        <v>927.36136921327216</v>
      </c>
      <c r="AZ404" s="42">
        <f>(10108/((LN(497700/S404))+(1.16*(AO404-1))+1.48))-273</f>
        <v>927.25929276799388</v>
      </c>
      <c r="BA404" s="42">
        <f>((LN(S404))-4.29+(1.35*(LN(AQ404))))/0.0056</f>
        <v>935.13682703675579</v>
      </c>
      <c r="BB404" s="42">
        <f>(4338.8/((4.322*AR404)+6.456-LOG(S404)))-273</f>
        <v>916.89780440281925</v>
      </c>
      <c r="BC404" s="42">
        <f>((LN(S404))-3.313+(1.35*(LN(AQ404))))/0.0065</f>
        <v>955.96403560089732</v>
      </c>
      <c r="BD404" s="42">
        <f>(12288/(18.99-(1.069*(LN(AQ404)))-(LN(S404))))-273</f>
        <v>954.77161256461591</v>
      </c>
      <c r="BE404" s="42">
        <f>(11113/(14.297+(0.964*AN404)-(LN(S404))))-273</f>
        <v>967.21201185382802</v>
      </c>
      <c r="BF404" s="42">
        <f>(11113/(14.297+(0.964*AO404)-(LN(S404))))-273</f>
        <v>967.1296446284714</v>
      </c>
      <c r="BG404" s="42">
        <f>(5790/(0.96-(1.28*J404)+(12.39*AS404)+(0.83*AT404)+(2.06*J404*AS404)-LOG(S404)))-273</f>
        <v>950.63941269201723</v>
      </c>
      <c r="BI404" s="42">
        <f t="shared" si="66"/>
        <v>-25.270880988927729</v>
      </c>
      <c r="BJ404" s="42">
        <f t="shared" si="66"/>
        <v>-25.210011651467994</v>
      </c>
      <c r="BK404" s="42">
        <f t="shared" si="66"/>
        <v>-2.3613692132721553</v>
      </c>
      <c r="BL404" s="42">
        <f t="shared" si="66"/>
        <v>-2.2592927679938839</v>
      </c>
      <c r="BM404" s="42">
        <f t="shared" si="66"/>
        <v>-10.13682703675579</v>
      </c>
      <c r="BN404" s="42">
        <f t="shared" si="66"/>
        <v>8.1021955971807529</v>
      </c>
      <c r="BO404" s="42">
        <f t="shared" si="66"/>
        <v>-30.964035600897319</v>
      </c>
      <c r="BP404" s="42">
        <f t="shared" si="66"/>
        <v>-29.771612564615907</v>
      </c>
      <c r="BQ404" s="42">
        <f t="shared" si="66"/>
        <v>-42.212011853828017</v>
      </c>
      <c r="BR404" s="42">
        <f t="shared" si="66"/>
        <v>-42.129644628471397</v>
      </c>
      <c r="BS404" s="42">
        <f t="shared" si="66"/>
        <v>-25.639412692017231</v>
      </c>
      <c r="BU404" s="42">
        <f t="shared" si="67"/>
        <v>0.42940104054923722</v>
      </c>
      <c r="CC404" s="119"/>
      <c r="CD404" s="118">
        <f t="shared" si="68"/>
        <v>8.2367225356620111E-2</v>
      </c>
    </row>
    <row r="405" spans="1:82" s="1" customFormat="1">
      <c r="A405" s="38" t="s">
        <v>437</v>
      </c>
      <c r="B405" s="95" t="s">
        <v>579</v>
      </c>
      <c r="C405" s="38" t="s">
        <v>437</v>
      </c>
      <c r="D405" s="95">
        <v>48</v>
      </c>
      <c r="E405" s="38">
        <v>925</v>
      </c>
      <c r="F405" s="38"/>
      <c r="G405" s="38">
        <f t="shared" si="60"/>
        <v>1198</v>
      </c>
      <c r="H405" s="75">
        <f t="shared" si="61"/>
        <v>8.3472454090150253E-4</v>
      </c>
      <c r="I405" s="75">
        <f t="shared" si="62"/>
        <v>0</v>
      </c>
      <c r="J405" s="76">
        <v>1</v>
      </c>
      <c r="K405" s="38"/>
      <c r="L405" s="40">
        <v>0.54267602893125</v>
      </c>
      <c r="M405" s="77"/>
      <c r="N405" s="40">
        <v>0.17414243855514944</v>
      </c>
      <c r="O405" s="13"/>
      <c r="P405" s="13">
        <v>-12.33</v>
      </c>
      <c r="Q405" s="13">
        <v>0</v>
      </c>
      <c r="R405" s="13">
        <v>0</v>
      </c>
      <c r="S405" s="78">
        <v>755</v>
      </c>
      <c r="T405" s="78">
        <v>52</v>
      </c>
      <c r="U405" s="13">
        <f t="shared" si="63"/>
        <v>2.8779469516291885</v>
      </c>
      <c r="V405" s="40">
        <f t="shared" si="65"/>
        <v>2.9891390728476821E-2</v>
      </c>
      <c r="X405" s="13">
        <v>65.3</v>
      </c>
      <c r="Y405" s="13">
        <v>0.5</v>
      </c>
      <c r="Z405" s="13">
        <v>15.7</v>
      </c>
      <c r="AA405" s="13">
        <v>0.8</v>
      </c>
      <c r="AB405" s="13"/>
      <c r="AC405" s="13">
        <v>2.9</v>
      </c>
      <c r="AD405" s="13"/>
      <c r="AE405" s="13">
        <v>3.2</v>
      </c>
      <c r="AF405" s="13">
        <v>3.4</v>
      </c>
      <c r="AG405" s="13">
        <v>2.7</v>
      </c>
      <c r="AH405" s="13"/>
      <c r="AI405" s="13">
        <v>5.5</v>
      </c>
      <c r="AJ405" s="13">
        <f t="shared" si="64"/>
        <v>100.00000000000001</v>
      </c>
      <c r="AL405" s="96">
        <v>1.0952803442718142</v>
      </c>
      <c r="AM405" s="40">
        <v>6.6834558667354618E-2</v>
      </c>
      <c r="AN405" s="77">
        <v>1.42</v>
      </c>
      <c r="AO405" s="14">
        <v>1.4158312946143703</v>
      </c>
      <c r="AP405" s="14"/>
      <c r="AQ405" s="13">
        <v>7.7129351069038998</v>
      </c>
      <c r="AR405" s="40">
        <v>1.4198440259399009E-2</v>
      </c>
      <c r="AS405" s="40">
        <v>0.54267602893125</v>
      </c>
      <c r="AT405" s="40">
        <v>0.17414243855514944</v>
      </c>
      <c r="AW405" s="42">
        <f>(12900/((LN(497700/S405))+(0.85*(AN405-1))+3.8))-273</f>
        <v>938.4911325050698</v>
      </c>
      <c r="AX405" s="42">
        <f>(12900/((LN(497700/S405))+(0.85*(AO405-1))+3.8))-273</f>
        <v>938.89442063965294</v>
      </c>
      <c r="AY405" s="42">
        <f>(10108/((LN(497700/S405))+(1.16*(AN405-1))+1.48))-273</f>
        <v>922.04837372809902</v>
      </c>
      <c r="AZ405" s="42">
        <f>(10108/((LN(497700/S405))+(1.16*(AO405-1))+1.48))-273</f>
        <v>922.73199141955843</v>
      </c>
      <c r="BA405" s="42">
        <f>((LN(S405))-4.29+(1.35*(LN(AQ405))))/0.0056</f>
        <v>909.75555962525152</v>
      </c>
      <c r="BB405" s="42">
        <f>(4338.8/((4.322*AR405)+6.456-LOG(S405)))-273</f>
        <v>919.16840630341494</v>
      </c>
      <c r="BC405" s="42">
        <f>((LN(S405))-3.313+(1.35*(LN(AQ405))))/0.0065</f>
        <v>934.09709752329377</v>
      </c>
      <c r="BD405" s="42">
        <f>(12288/(18.99-(1.069*(LN(AQ405)))-(LN(S405))))-273</f>
        <v>934.14106104932694</v>
      </c>
      <c r="BE405" s="42">
        <f>(11113/(14.297+(0.964*AN405)-(LN(S405))))-273</f>
        <v>956.42809208637982</v>
      </c>
      <c r="BF405" s="42">
        <f>(11113/(14.297+(0.964*AO405)-(LN(S405))))-273</f>
        <v>956.97491450236816</v>
      </c>
      <c r="BG405" s="42">
        <f>(5790/(0.96-(1.28*J405)+(12.39*AS405)+(0.83*AT405)+(2.06*J405*AS405)-LOG(S405)))-273</f>
        <v>936.20754773030512</v>
      </c>
      <c r="BI405" s="42">
        <f t="shared" si="66"/>
        <v>-13.4911325050698</v>
      </c>
      <c r="BJ405" s="42">
        <f t="shared" si="66"/>
        <v>-13.894420639652935</v>
      </c>
      <c r="BK405" s="42">
        <f t="shared" si="66"/>
        <v>2.9516262719009774</v>
      </c>
      <c r="BL405" s="42">
        <f t="shared" si="66"/>
        <v>2.2680085804415739</v>
      </c>
      <c r="BM405" s="42">
        <f t="shared" si="66"/>
        <v>15.244440374748478</v>
      </c>
      <c r="BN405" s="42">
        <f t="shared" si="66"/>
        <v>5.8315936965850597</v>
      </c>
      <c r="BO405" s="42">
        <f t="shared" si="66"/>
        <v>-9.097097523293769</v>
      </c>
      <c r="BP405" s="42">
        <f t="shared" si="66"/>
        <v>-9.141061049326936</v>
      </c>
      <c r="BQ405" s="42">
        <f t="shared" si="66"/>
        <v>-31.42809208637982</v>
      </c>
      <c r="BR405" s="42">
        <f t="shared" si="66"/>
        <v>-31.974914502368165</v>
      </c>
      <c r="BS405" s="42">
        <f t="shared" si="66"/>
        <v>-11.207547730305123</v>
      </c>
      <c r="BU405" s="42">
        <f t="shared" si="67"/>
        <v>-2.6868729093478123</v>
      </c>
      <c r="CC405" s="119"/>
      <c r="CD405" s="118">
        <f t="shared" si="68"/>
        <v>0.5468224159883448</v>
      </c>
    </row>
    <row r="406" spans="1:82" s="1" customFormat="1">
      <c r="A406" s="38" t="s">
        <v>437</v>
      </c>
      <c r="B406" s="95" t="s">
        <v>580</v>
      </c>
      <c r="C406" s="38" t="s">
        <v>437</v>
      </c>
      <c r="D406" s="95">
        <v>45</v>
      </c>
      <c r="E406" s="38">
        <v>930</v>
      </c>
      <c r="F406" s="38"/>
      <c r="G406" s="38">
        <f t="shared" si="60"/>
        <v>1203</v>
      </c>
      <c r="H406" s="75">
        <f t="shared" si="61"/>
        <v>8.3125519534497092E-4</v>
      </c>
      <c r="I406" s="75">
        <f t="shared" si="62"/>
        <v>0</v>
      </c>
      <c r="J406" s="38">
        <v>2.4</v>
      </c>
      <c r="K406" s="13">
        <v>0.15</v>
      </c>
      <c r="L406" s="40">
        <v>0.53758778672560625</v>
      </c>
      <c r="M406" s="77"/>
      <c r="N406" s="40">
        <v>0.18244478861513813</v>
      </c>
      <c r="O406" s="13"/>
      <c r="P406" s="13">
        <v>-12.24</v>
      </c>
      <c r="Q406" s="13">
        <v>0</v>
      </c>
      <c r="R406" s="13">
        <v>0</v>
      </c>
      <c r="S406" s="78">
        <v>968</v>
      </c>
      <c r="T406" s="78">
        <v>92</v>
      </c>
      <c r="U406" s="13">
        <f t="shared" si="63"/>
        <v>2.9858753573083936</v>
      </c>
      <c r="V406" s="40">
        <f t="shared" si="65"/>
        <v>4.1247933884297525E-2</v>
      </c>
      <c r="X406" s="13">
        <v>68.3</v>
      </c>
      <c r="Y406" s="13">
        <v>0.8</v>
      </c>
      <c r="Z406" s="13">
        <v>15.2</v>
      </c>
      <c r="AA406" s="13">
        <v>0.1</v>
      </c>
      <c r="AB406" s="13"/>
      <c r="AC406" s="13">
        <v>0.8</v>
      </c>
      <c r="AD406" s="13"/>
      <c r="AE406" s="13">
        <v>0.3</v>
      </c>
      <c r="AF406" s="13">
        <v>4.9000000000000004</v>
      </c>
      <c r="AG406" s="13">
        <v>4.5999999999999996</v>
      </c>
      <c r="AH406" s="13"/>
      <c r="AI406" s="13">
        <v>5.7999999999999972</v>
      </c>
      <c r="AJ406" s="13">
        <f t="shared" si="64"/>
        <v>100.79999999999998</v>
      </c>
      <c r="AL406" s="96">
        <v>1.1188271100736602</v>
      </c>
      <c r="AM406" s="40">
        <v>7.2191006419860052E-2</v>
      </c>
      <c r="AN406" s="77">
        <v>1.34</v>
      </c>
      <c r="AO406" s="14">
        <v>1.3521323638352127</v>
      </c>
      <c r="AP406" s="14"/>
      <c r="AQ406" s="13">
        <v>10.785583062365793</v>
      </c>
      <c r="AR406" s="40">
        <v>1.0259134436645279E-2</v>
      </c>
      <c r="AS406" s="40">
        <v>0.53758778672560625</v>
      </c>
      <c r="AT406" s="40">
        <v>0.18244478861513813</v>
      </c>
      <c r="AW406" s="42">
        <f>(12900/((LN(497700/S406))+(0.85*(AN406-1))+3.8))-273</f>
        <v>975.60612513762362</v>
      </c>
      <c r="AX406" s="42">
        <f>(12900/((LN(497700/S406))+(0.85*(AO406-1))+3.8))-273</f>
        <v>974.36105939397157</v>
      </c>
      <c r="AY406" s="42">
        <f>(10108/((LN(497700/S406))+(1.16*(AN406-1))+1.48))-273</f>
        <v>972.29983740410216</v>
      </c>
      <c r="AZ406" s="42">
        <f>(10108/((LN(497700/S406))+(1.16*(AO406-1))+1.48))-273</f>
        <v>970.1444085411913</v>
      </c>
      <c r="BA406" s="42">
        <f>((LN(S406))-4.29+(1.35*(LN(AQ406))))/0.0056</f>
        <v>1034.9671512949874</v>
      </c>
      <c r="BB406" s="42">
        <f>(4338.8/((4.322*AR406)+6.456-LOG(S406)))-273</f>
        <v>961.5550366838479</v>
      </c>
      <c r="BC406" s="42">
        <f>((LN(S406))-3.313+(1.35*(LN(AQ406))))/0.0065</f>
        <v>1041.9716995772199</v>
      </c>
      <c r="BD406" s="42">
        <f>(12288/(18.99-(1.069*(LN(AQ406)))-(LN(S406))))-273</f>
        <v>1010.6824224111247</v>
      </c>
      <c r="BE406" s="42">
        <f>(11113/(14.297+(0.964*AN406)-(LN(S406))))-273</f>
        <v>1002.3732026006235</v>
      </c>
      <c r="BF406" s="42">
        <f>(11113/(14.297+(0.964*AO406)-(LN(S406))))-273</f>
        <v>1000.6636471722575</v>
      </c>
      <c r="BG406" s="42">
        <f>(5790/(0.96-(1.28*J406)+(12.39*AS406)+(0.83*AT406)+(2.06*J406*AS406)-LOG(S406)))-273</f>
        <v>1051.3062421947959</v>
      </c>
      <c r="BI406" s="42">
        <f t="shared" si="66"/>
        <v>-45.606125137623621</v>
      </c>
      <c r="BJ406" s="42">
        <f t="shared" si="66"/>
        <v>-44.361059393971573</v>
      </c>
      <c r="BK406" s="42">
        <f t="shared" si="66"/>
        <v>-42.299837404102163</v>
      </c>
      <c r="BL406" s="42">
        <f t="shared" si="66"/>
        <v>-40.144408541191297</v>
      </c>
      <c r="BM406" s="42">
        <f t="shared" si="66"/>
        <v>-104.96715129498739</v>
      </c>
      <c r="BN406" s="42">
        <f t="shared" si="66"/>
        <v>-31.555036683847902</v>
      </c>
      <c r="BO406" s="42">
        <f t="shared" si="66"/>
        <v>-111.97169957721985</v>
      </c>
      <c r="BP406" s="42">
        <f t="shared" si="66"/>
        <v>-80.682422411124662</v>
      </c>
      <c r="BQ406" s="42">
        <f t="shared" si="66"/>
        <v>-72.373202600623472</v>
      </c>
      <c r="BR406" s="42">
        <f t="shared" si="66"/>
        <v>-70.66364717225747</v>
      </c>
      <c r="BS406" s="42">
        <f t="shared" si="66"/>
        <v>-121.30624219479591</v>
      </c>
      <c r="BU406" s="42">
        <f t="shared" si="67"/>
        <v>76.945182800824341</v>
      </c>
      <c r="CC406" s="119"/>
      <c r="CD406" s="118">
        <f t="shared" si="68"/>
        <v>1.7095554283660022</v>
      </c>
    </row>
    <row r="407" spans="1:82" s="1" customFormat="1">
      <c r="A407" s="38" t="s">
        <v>437</v>
      </c>
      <c r="B407" s="95" t="s">
        <v>581</v>
      </c>
      <c r="C407" s="38" t="s">
        <v>437</v>
      </c>
      <c r="D407" s="95">
        <v>45</v>
      </c>
      <c r="E407" s="38">
        <v>930</v>
      </c>
      <c r="F407" s="38"/>
      <c r="G407" s="38">
        <f t="shared" si="60"/>
        <v>1203</v>
      </c>
      <c r="H407" s="75">
        <f t="shared" si="61"/>
        <v>8.3125519534497092E-4</v>
      </c>
      <c r="I407" s="75">
        <f t="shared" si="62"/>
        <v>0</v>
      </c>
      <c r="J407" s="38">
        <v>2.4</v>
      </c>
      <c r="K407" s="13">
        <v>0.15</v>
      </c>
      <c r="L407" s="40">
        <v>0.53802502875045521</v>
      </c>
      <c r="M407" s="77"/>
      <c r="N407" s="40">
        <v>0.18524115746046441</v>
      </c>
      <c r="O407" s="13"/>
      <c r="P407" s="13">
        <v>-12.24</v>
      </c>
      <c r="Q407" s="13">
        <v>0</v>
      </c>
      <c r="R407" s="13">
        <v>0</v>
      </c>
      <c r="S407" s="78">
        <v>1084</v>
      </c>
      <c r="T407" s="78">
        <v>82</v>
      </c>
      <c r="U407" s="13">
        <f t="shared" si="63"/>
        <v>3.0350292822023683</v>
      </c>
      <c r="V407" s="40">
        <f t="shared" si="65"/>
        <v>3.2830258302583029E-2</v>
      </c>
      <c r="X407" s="13">
        <v>67.900000000000006</v>
      </c>
      <c r="Y407" s="13">
        <v>0.5</v>
      </c>
      <c r="Z407" s="13">
        <v>15</v>
      </c>
      <c r="AA407" s="13">
        <v>0.3</v>
      </c>
      <c r="AB407" s="13"/>
      <c r="AC407" s="13">
        <v>0.7</v>
      </c>
      <c r="AD407" s="13"/>
      <c r="AE407" s="13">
        <v>1</v>
      </c>
      <c r="AF407" s="13">
        <v>4.5999999999999996</v>
      </c>
      <c r="AG407" s="13">
        <v>4.5</v>
      </c>
      <c r="AH407" s="13"/>
      <c r="AI407" s="13">
        <v>5.9000000000000057</v>
      </c>
      <c r="AJ407" s="13">
        <f t="shared" si="64"/>
        <v>100.4</v>
      </c>
      <c r="AL407" s="96">
        <v>1.0521413146114247</v>
      </c>
      <c r="AM407" s="40">
        <v>1.3834844703366518E-2</v>
      </c>
      <c r="AN407" s="77">
        <v>1.43</v>
      </c>
      <c r="AO407" s="14">
        <v>1.437818243491229</v>
      </c>
      <c r="AP407" s="14"/>
      <c r="AQ407" s="13">
        <v>10.008388693819724</v>
      </c>
      <c r="AR407" s="40">
        <v>1.6966466373964623E-2</v>
      </c>
      <c r="AS407" s="40">
        <v>0.53802502875045521</v>
      </c>
      <c r="AT407" s="40">
        <v>0.18524115746046441</v>
      </c>
      <c r="AW407" s="42">
        <f>(12900/((LN(497700/S407))+(0.85*(AN407-1))+3.8))-273</f>
        <v>980.05497926296835</v>
      </c>
      <c r="AX407" s="42">
        <f>(12900/((LN(497700/S407))+(0.85*(AO407-1))+3.8))-273</f>
        <v>979.24663119249044</v>
      </c>
      <c r="AY407" s="42">
        <f>(10108/((LN(497700/S407))+(1.16*(AN407-1))+1.48))-273</f>
        <v>973.64849398790511</v>
      </c>
      <c r="AZ407" s="42">
        <f>(10108/((LN(497700/S407))+(1.16*(AO407-1))+1.48))-273</f>
        <v>972.25564355562324</v>
      </c>
      <c r="BA407" s="42">
        <f>((LN(S407))-4.29+(1.35*(LN(AQ407))))/0.0056</f>
        <v>1037.1491172274907</v>
      </c>
      <c r="BB407" s="42">
        <f>(4338.8/((4.322*AR407)+6.456-LOG(S407)))-273</f>
        <v>968.67938253228408</v>
      </c>
      <c r="BC407" s="42">
        <f>((LN(S407))-3.313+(1.35*(LN(AQ407))))/0.0065</f>
        <v>1043.8515471498381</v>
      </c>
      <c r="BD407" s="42">
        <f>(12288/(18.99-(1.069*(LN(AQ407)))-(LN(S407))))-273</f>
        <v>1015.1546930543248</v>
      </c>
      <c r="BE407" s="42">
        <f>(11113/(14.297+(0.964*AN407)-(LN(S407))))-273</f>
        <v>1006.2521414578371</v>
      </c>
      <c r="BF407" s="42">
        <f>(11113/(14.297+(0.964*AO407)-(LN(S407))))-273</f>
        <v>1005.1432460278825</v>
      </c>
      <c r="BG407" s="42">
        <f>(5790/(0.96-(1.28*J407)+(12.39*AS407)+(0.83*AT407)+(2.06*J407*AS407)-LOG(S407)))-273</f>
        <v>1063.3039048023466</v>
      </c>
      <c r="BI407" s="42">
        <f t="shared" si="66"/>
        <v>-50.054979262968345</v>
      </c>
      <c r="BJ407" s="42">
        <f t="shared" si="66"/>
        <v>-49.24663119249044</v>
      </c>
      <c r="BK407" s="42">
        <f t="shared" si="66"/>
        <v>-43.648493987905113</v>
      </c>
      <c r="BL407" s="42">
        <f t="shared" si="66"/>
        <v>-42.255643555623237</v>
      </c>
      <c r="BM407" s="42">
        <f t="shared" si="66"/>
        <v>-107.14911722749071</v>
      </c>
      <c r="BN407" s="42">
        <f t="shared" si="66"/>
        <v>-38.67938253228408</v>
      </c>
      <c r="BO407" s="42">
        <f t="shared" si="66"/>
        <v>-113.8515471498381</v>
      </c>
      <c r="BP407" s="42">
        <f t="shared" ref="BM407:BS455" si="69">$E407-BD407</f>
        <v>-85.154693054324753</v>
      </c>
      <c r="BQ407" s="42">
        <f t="shared" si="69"/>
        <v>-76.25214145783707</v>
      </c>
      <c r="BR407" s="42">
        <f t="shared" si="69"/>
        <v>-75.143246027882469</v>
      </c>
      <c r="BS407" s="42">
        <f t="shared" si="69"/>
        <v>-133.30390480234655</v>
      </c>
      <c r="BU407" s="42">
        <f t="shared" si="67"/>
        <v>84.057273609856111</v>
      </c>
      <c r="CC407" s="119"/>
      <c r="CD407" s="118">
        <f t="shared" si="68"/>
        <v>1.1088954299546003</v>
      </c>
    </row>
    <row r="408" spans="1:82" s="1" customFormat="1">
      <c r="A408" s="38" t="s">
        <v>437</v>
      </c>
      <c r="B408" s="95" t="s">
        <v>582</v>
      </c>
      <c r="C408" s="38" t="s">
        <v>437</v>
      </c>
      <c r="D408" s="95">
        <v>45</v>
      </c>
      <c r="E408" s="38">
        <v>930</v>
      </c>
      <c r="F408" s="38"/>
      <c r="G408" s="38">
        <f t="shared" si="60"/>
        <v>1203</v>
      </c>
      <c r="H408" s="75">
        <f t="shared" si="61"/>
        <v>8.3125519534497092E-4</v>
      </c>
      <c r="I408" s="75">
        <f t="shared" si="62"/>
        <v>0</v>
      </c>
      <c r="J408" s="38">
        <v>2.4</v>
      </c>
      <c r="K408" s="13">
        <v>0.15</v>
      </c>
      <c r="L408" s="40">
        <v>0.53595007199167344</v>
      </c>
      <c r="M408" s="77"/>
      <c r="N408" s="40">
        <v>0.19103662300946564</v>
      </c>
      <c r="O408" s="13"/>
      <c r="P408" s="13">
        <v>-12.24</v>
      </c>
      <c r="Q408" s="13">
        <v>0</v>
      </c>
      <c r="R408" s="13">
        <v>0</v>
      </c>
      <c r="S408" s="78">
        <v>842</v>
      </c>
      <c r="T408" s="78">
        <v>69</v>
      </c>
      <c r="U408" s="13">
        <f t="shared" si="63"/>
        <v>2.9253120914996495</v>
      </c>
      <c r="V408" s="40">
        <f t="shared" si="65"/>
        <v>3.5565320665083132E-2</v>
      </c>
      <c r="X408" s="13">
        <v>68.099999999999994</v>
      </c>
      <c r="Y408" s="13">
        <v>0.3</v>
      </c>
      <c r="Z408" s="13">
        <v>14.6</v>
      </c>
      <c r="AA408" s="13">
        <v>0.3</v>
      </c>
      <c r="AB408" s="13"/>
      <c r="AC408" s="13">
        <v>0.7</v>
      </c>
      <c r="AD408" s="13"/>
      <c r="AE408" s="13">
        <v>1.1000000000000001</v>
      </c>
      <c r="AF408" s="13">
        <v>4.5999999999999996</v>
      </c>
      <c r="AG408" s="13">
        <v>4</v>
      </c>
      <c r="AH408" s="13"/>
      <c r="AI408" s="13">
        <v>6.0999999999999943</v>
      </c>
      <c r="AJ408" s="13">
        <f t="shared" si="64"/>
        <v>99.799999999999969</v>
      </c>
      <c r="AL408" s="96">
        <v>1.0505680383683145</v>
      </c>
      <c r="AM408" s="40">
        <v>1.4462570125998346E-2</v>
      </c>
      <c r="AN408" s="77">
        <v>1.42</v>
      </c>
      <c r="AO408" s="14">
        <v>1.422427355176503</v>
      </c>
      <c r="AP408" s="14"/>
      <c r="AQ408" s="13">
        <v>10.183241214276341</v>
      </c>
      <c r="AR408" s="40">
        <v>1.3708072201093713E-2</v>
      </c>
      <c r="AS408" s="40">
        <v>0.53595007199167344</v>
      </c>
      <c r="AT408" s="40">
        <v>0.19103662300946564</v>
      </c>
      <c r="AW408" s="42">
        <f>(12900/((LN(497700/S408))+(0.85*(AN408-1))+3.8))-273</f>
        <v>951.02821463413466</v>
      </c>
      <c r="AX408" s="42">
        <f>(12900/((LN(497700/S408))+(0.85*(AO408-1))+3.8))-273</f>
        <v>950.78862921397968</v>
      </c>
      <c r="AY408" s="42">
        <f>(10108/((LN(497700/S408))+(1.16*(AN408-1))+1.48))-273</f>
        <v>937.65886428908516</v>
      </c>
      <c r="AZ408" s="42">
        <f>(10108/((LN(497700/S408))+(1.16*(AO408-1))+1.48))-273</f>
        <v>937.25071107885196</v>
      </c>
      <c r="BA408" s="42">
        <f>((LN(S408))-4.29+(1.35*(LN(AQ408))))/0.0056</f>
        <v>996.21134605111251</v>
      </c>
      <c r="BB408" s="42">
        <f>(4338.8/((4.322*AR408)+6.456-LOG(S408)))-273</f>
        <v>935.60154043087255</v>
      </c>
      <c r="BC408" s="42">
        <f>((LN(S408))-3.313+(1.35*(LN(AQ408))))/0.0065</f>
        <v>1008.5820827517277</v>
      </c>
      <c r="BD408" s="42">
        <f>(12288/(18.99-(1.069*(LN(AQ408)))-(LN(S408))))-273</f>
        <v>984.29722708699956</v>
      </c>
      <c r="BE408" s="42">
        <f>(11113/(14.297+(0.964*AN408)-(LN(S408))))-273</f>
        <v>971.44295335144739</v>
      </c>
      <c r="BF408" s="42">
        <f>(11113/(14.297+(0.964*AO408)-(LN(S408))))-273</f>
        <v>971.11695511609787</v>
      </c>
      <c r="BG408" s="42">
        <f>(5790/(0.96-(1.28*J408)+(12.39*AS408)+(0.83*AT408)+(2.06*J408*AS408)-LOG(S408)))-273</f>
        <v>1039.5064616073141</v>
      </c>
      <c r="BI408" s="42">
        <f t="shared" ref="BI408:BO452" si="70">$E408-AW408</f>
        <v>-21.028214634134656</v>
      </c>
      <c r="BJ408" s="42">
        <f t="shared" si="70"/>
        <v>-20.788629213979675</v>
      </c>
      <c r="BK408" s="42">
        <f t="shared" si="70"/>
        <v>-7.6588642890851588</v>
      </c>
      <c r="BL408" s="42">
        <f t="shared" si="70"/>
        <v>-7.250711078851964</v>
      </c>
      <c r="BM408" s="42">
        <f t="shared" si="69"/>
        <v>-66.211346051112514</v>
      </c>
      <c r="BN408" s="42">
        <f t="shared" si="69"/>
        <v>-5.6015404308725465</v>
      </c>
      <c r="BO408" s="42">
        <f t="shared" si="69"/>
        <v>-78.582082751727739</v>
      </c>
      <c r="BP408" s="42">
        <f t="shared" si="69"/>
        <v>-54.297227086999555</v>
      </c>
      <c r="BQ408" s="42">
        <f t="shared" si="69"/>
        <v>-41.442953351447386</v>
      </c>
      <c r="BR408" s="42">
        <f t="shared" si="69"/>
        <v>-41.11695511609787</v>
      </c>
      <c r="BS408" s="42">
        <f t="shared" si="69"/>
        <v>-109.50646160731412</v>
      </c>
      <c r="BU408" s="42">
        <f t="shared" si="67"/>
        <v>88.717832393334447</v>
      </c>
      <c r="CC408" s="119"/>
      <c r="CD408" s="118">
        <f t="shared" si="68"/>
        <v>0.32599823534951611</v>
      </c>
    </row>
    <row r="409" spans="1:82" s="1" customFormat="1">
      <c r="A409" s="38" t="s">
        <v>437</v>
      </c>
      <c r="B409" s="95" t="s">
        <v>583</v>
      </c>
      <c r="C409" s="38" t="s">
        <v>437</v>
      </c>
      <c r="D409" s="95">
        <v>45</v>
      </c>
      <c r="E409" s="38">
        <v>930</v>
      </c>
      <c r="F409" s="38"/>
      <c r="G409" s="38">
        <f t="shared" si="60"/>
        <v>1203</v>
      </c>
      <c r="H409" s="75">
        <f t="shared" si="61"/>
        <v>8.3125519534497092E-4</v>
      </c>
      <c r="I409" s="75">
        <f t="shared" si="62"/>
        <v>0</v>
      </c>
      <c r="J409" s="38">
        <v>2.4</v>
      </c>
      <c r="K409" s="13">
        <v>0.15</v>
      </c>
      <c r="L409" s="40">
        <v>0.53638084292200972</v>
      </c>
      <c r="M409" s="77"/>
      <c r="N409" s="40">
        <v>0.21654683353673956</v>
      </c>
      <c r="O409" s="13"/>
      <c r="P409" s="13">
        <v>-12.24</v>
      </c>
      <c r="Q409" s="13">
        <v>0</v>
      </c>
      <c r="R409" s="13">
        <v>0</v>
      </c>
      <c r="S409" s="78">
        <v>749</v>
      </c>
      <c r="T409" s="78">
        <v>61</v>
      </c>
      <c r="U409" s="13">
        <f t="shared" si="63"/>
        <v>2.8744818176994666</v>
      </c>
      <c r="V409" s="40">
        <f t="shared" si="65"/>
        <v>3.5345794392523368E-2</v>
      </c>
      <c r="X409" s="13">
        <v>66.7</v>
      </c>
      <c r="Y409" s="13">
        <v>0.3</v>
      </c>
      <c r="Z409" s="13">
        <v>15.6</v>
      </c>
      <c r="AA409" s="13">
        <v>0.3</v>
      </c>
      <c r="AB409" s="13"/>
      <c r="AC409" s="13">
        <v>0.7</v>
      </c>
      <c r="AD409" s="13"/>
      <c r="AE409" s="13">
        <v>2</v>
      </c>
      <c r="AF409" s="13">
        <v>5</v>
      </c>
      <c r="AG409" s="13">
        <v>2.4</v>
      </c>
      <c r="AH409" s="13"/>
      <c r="AI409" s="13">
        <v>7.0999999999999943</v>
      </c>
      <c r="AJ409" s="13">
        <f t="shared" si="64"/>
        <v>100.1</v>
      </c>
      <c r="AL409" s="96">
        <v>1.0788542787695421</v>
      </c>
      <c r="AM409" s="40">
        <v>2.9682987638233838E-2</v>
      </c>
      <c r="AN409" s="77">
        <v>1.39</v>
      </c>
      <c r="AO409" s="14">
        <v>1.4069418836473242</v>
      </c>
      <c r="AP409" s="14"/>
      <c r="AQ409" s="13">
        <v>9.8684004376744561</v>
      </c>
      <c r="AR409" s="40">
        <v>3.2410173362238975E-2</v>
      </c>
      <c r="AS409" s="40">
        <v>0.53638084292200972</v>
      </c>
      <c r="AT409" s="40">
        <v>0.21654683353673956</v>
      </c>
      <c r="AW409" s="42">
        <f>(12900/((LN(497700/S409))+(0.85*(AN409-1))+3.8))-273</f>
        <v>940.4879146346168</v>
      </c>
      <c r="AX409" s="42">
        <f>(12900/((LN(497700/S409))+(0.85*(AO409-1))+3.8))-273</f>
        <v>938.84628983888888</v>
      </c>
      <c r="AY409" s="42">
        <f>(10108/((LN(497700/S409))+(1.16*(AN409-1))+1.48))-273</f>
        <v>925.84995116515552</v>
      </c>
      <c r="AZ409" s="42">
        <f>(10108/((LN(497700/S409))+(1.16*(AO409-1))+1.48))-273</f>
        <v>923.06207806332486</v>
      </c>
      <c r="BA409" s="42">
        <f>((LN(S409))-4.29+(1.35*(LN(AQ409))))/0.0056</f>
        <v>967.74017550313818</v>
      </c>
      <c r="BB409" s="42">
        <f>(4338.8/((4.322*AR409)+6.456-LOG(S409)))-273</f>
        <v>892.84422981526791</v>
      </c>
      <c r="BC409" s="42">
        <f>((LN(S409))-3.313+(1.35*(LN(AQ409))))/0.0065</f>
        <v>984.05307427962668</v>
      </c>
      <c r="BD409" s="42">
        <f>(12288/(18.99-(1.069*(LN(AQ409)))-(LN(S409))))-273</f>
        <v>965.21552300500184</v>
      </c>
      <c r="BE409" s="42">
        <f>(11113/(14.297+(0.964*AN409)-(LN(S409))))-273</f>
        <v>959.28295022804946</v>
      </c>
      <c r="BF409" s="42">
        <f>(11113/(14.297+(0.964*AO409)-(LN(S409))))-273</f>
        <v>957.05532309659361</v>
      </c>
      <c r="BG409" s="42">
        <f>(5790/(0.96-(1.28*J409)+(12.39*AS409)+(0.83*AT409)+(2.06*J409*AS409)-LOG(S409)))-273</f>
        <v>1016.2802998890299</v>
      </c>
      <c r="BI409" s="42">
        <f t="shared" si="70"/>
        <v>-10.4879146346168</v>
      </c>
      <c r="BJ409" s="42">
        <f t="shared" si="70"/>
        <v>-8.8462898388888789</v>
      </c>
      <c r="BK409" s="42">
        <f t="shared" si="70"/>
        <v>4.1500488348444833</v>
      </c>
      <c r="BL409" s="42">
        <f t="shared" si="70"/>
        <v>6.9379219366751386</v>
      </c>
      <c r="BM409" s="42">
        <f t="shared" si="69"/>
        <v>-37.740175503138175</v>
      </c>
      <c r="BN409" s="42">
        <f t="shared" si="69"/>
        <v>37.155770184732091</v>
      </c>
      <c r="BO409" s="42">
        <f t="shared" si="69"/>
        <v>-54.053074279626685</v>
      </c>
      <c r="BP409" s="42">
        <f t="shared" si="69"/>
        <v>-35.215523005001842</v>
      </c>
      <c r="BQ409" s="42">
        <f t="shared" si="69"/>
        <v>-29.282950228049458</v>
      </c>
      <c r="BR409" s="42">
        <f t="shared" si="69"/>
        <v>-27.055323096593611</v>
      </c>
      <c r="BS409" s="42">
        <f t="shared" si="69"/>
        <v>-86.280299889029948</v>
      </c>
      <c r="BU409" s="42">
        <f t="shared" si="67"/>
        <v>77.434010050141069</v>
      </c>
      <c r="CC409" s="119"/>
      <c r="CD409" s="118">
        <f t="shared" si="68"/>
        <v>2.2276271314558471</v>
      </c>
    </row>
    <row r="410" spans="1:82" s="1" customFormat="1">
      <c r="A410" s="38" t="s">
        <v>437</v>
      </c>
      <c r="B410" s="95" t="s">
        <v>584</v>
      </c>
      <c r="C410" s="38" t="s">
        <v>437</v>
      </c>
      <c r="D410" s="95">
        <v>45</v>
      </c>
      <c r="E410" s="38">
        <v>930</v>
      </c>
      <c r="F410" s="38"/>
      <c r="G410" s="38">
        <f t="shared" si="60"/>
        <v>1203</v>
      </c>
      <c r="H410" s="75">
        <f t="shared" si="61"/>
        <v>8.3125519534497092E-4</v>
      </c>
      <c r="I410" s="75">
        <f t="shared" si="62"/>
        <v>0</v>
      </c>
      <c r="J410" s="38">
        <v>2.4</v>
      </c>
      <c r="K410" s="13">
        <v>0.15</v>
      </c>
      <c r="L410" s="40">
        <v>0.53663523594780249</v>
      </c>
      <c r="M410" s="77"/>
      <c r="N410" s="40">
        <v>0.17797683034665335</v>
      </c>
      <c r="O410" s="13"/>
      <c r="P410" s="13">
        <v>-12.24</v>
      </c>
      <c r="Q410" s="13">
        <v>0</v>
      </c>
      <c r="R410" s="13">
        <v>0</v>
      </c>
      <c r="S410" s="78">
        <v>933</v>
      </c>
      <c r="T410" s="78">
        <v>76</v>
      </c>
      <c r="U410" s="13">
        <f t="shared" si="63"/>
        <v>2.9698816437465001</v>
      </c>
      <c r="V410" s="40">
        <f t="shared" si="65"/>
        <v>3.535262593783494E-2</v>
      </c>
      <c r="X410" s="13">
        <v>68</v>
      </c>
      <c r="Y410" s="13">
        <v>0.3</v>
      </c>
      <c r="Z410" s="13">
        <v>15.3</v>
      </c>
      <c r="AA410" s="13">
        <v>0.2</v>
      </c>
      <c r="AB410" s="13"/>
      <c r="AC410" s="13">
        <v>0.7</v>
      </c>
      <c r="AD410" s="13"/>
      <c r="AE410" s="13">
        <v>1.3</v>
      </c>
      <c r="AF410" s="13">
        <v>3.8</v>
      </c>
      <c r="AG410" s="13">
        <v>4.8</v>
      </c>
      <c r="AH410" s="13"/>
      <c r="AI410" s="13">
        <v>5.5999999999999943</v>
      </c>
      <c r="AJ410" s="13">
        <f t="shared" si="64"/>
        <v>99.999999999999986</v>
      </c>
      <c r="AL410" s="96">
        <v>1.1078317746793243</v>
      </c>
      <c r="AM410" s="40">
        <v>5.4612378788651272E-2</v>
      </c>
      <c r="AN410" s="77">
        <v>1.35</v>
      </c>
      <c r="AO410" s="14">
        <v>1.3543334432628036</v>
      </c>
      <c r="AP410" s="14"/>
      <c r="AQ410" s="13">
        <v>10.535106744788981</v>
      </c>
      <c r="AR410" s="40">
        <v>8.7885457068616057E-3</v>
      </c>
      <c r="AS410" s="40">
        <v>0.53663523594780249</v>
      </c>
      <c r="AT410" s="40">
        <v>0.17797683034665335</v>
      </c>
      <c r="AW410" s="42">
        <f>(12900/((LN(497700/S410))+(0.85*(AN410-1))+3.8))-273</f>
        <v>970.15211536443348</v>
      </c>
      <c r="AX410" s="42">
        <f>(12900/((LN(497700/S410))+(0.85*(AO410-1))+3.8))-273</f>
        <v>969.71099536881957</v>
      </c>
      <c r="AY410" s="42">
        <f>(10108/((LN(497700/S410))+(1.16*(AN410-1))+1.48))-273</f>
        <v>964.91423705780471</v>
      </c>
      <c r="AZ410" s="42">
        <f>(10108/((LN(497700/S410))+(1.16*(AO410-1))+1.48))-273</f>
        <v>964.15261466262609</v>
      </c>
      <c r="BA410" s="42">
        <f>((LN(S410))-4.29+(1.35*(LN(AQ410))))/0.0056</f>
        <v>1022.7264273764433</v>
      </c>
      <c r="BB410" s="42">
        <f>(4338.8/((4.322*AR410)+6.456-LOG(S410)))-273</f>
        <v>958.17873574215605</v>
      </c>
      <c r="BC410" s="42">
        <f>((LN(S410))-3.313+(1.35*(LN(AQ410))))/0.0065</f>
        <v>1031.4258451243204</v>
      </c>
      <c r="BD410" s="42">
        <f>(12288/(18.99-(1.069*(LN(AQ410)))-(LN(S410))))-273</f>
        <v>1002.428861610204</v>
      </c>
      <c r="BE410" s="42">
        <f>(11113/(14.297+(0.964*AN410)-(LN(S410))))-273</f>
        <v>995.60805911379589</v>
      </c>
      <c r="BF410" s="42">
        <f>(11113/(14.297+(0.964*AO410)-(LN(S410))))-273</f>
        <v>995.00337757342641</v>
      </c>
      <c r="BG410" s="42">
        <f>(5790/(0.96-(1.28*J410)+(12.39*AS410)+(0.83*AT410)+(2.06*J410*AS410)-LOG(S410)))-273</f>
        <v>1052.5875959833093</v>
      </c>
      <c r="BI410" s="42">
        <f t="shared" si="70"/>
        <v>-40.152115364433485</v>
      </c>
      <c r="BJ410" s="42">
        <f t="shared" si="70"/>
        <v>-39.710995368819567</v>
      </c>
      <c r="BK410" s="42">
        <f t="shared" si="70"/>
        <v>-34.914237057804712</v>
      </c>
      <c r="BL410" s="42">
        <f t="shared" si="70"/>
        <v>-34.152614662626092</v>
      </c>
      <c r="BM410" s="42">
        <f t="shared" si="69"/>
        <v>-92.726427376443326</v>
      </c>
      <c r="BN410" s="42">
        <f t="shared" si="69"/>
        <v>-28.17873574215605</v>
      </c>
      <c r="BO410" s="42">
        <f t="shared" si="69"/>
        <v>-101.4258451243204</v>
      </c>
      <c r="BP410" s="42">
        <f t="shared" si="69"/>
        <v>-72.428861610203967</v>
      </c>
      <c r="BQ410" s="42">
        <f t="shared" si="69"/>
        <v>-65.608059113795889</v>
      </c>
      <c r="BR410" s="42">
        <f t="shared" si="69"/>
        <v>-65.003377573426405</v>
      </c>
      <c r="BS410" s="42">
        <f t="shared" si="69"/>
        <v>-122.58759598330926</v>
      </c>
      <c r="BU410" s="42">
        <f t="shared" si="67"/>
        <v>82.876600614489689</v>
      </c>
      <c r="CC410" s="119"/>
      <c r="CD410" s="118">
        <f t="shared" si="68"/>
        <v>0.60468154036948363</v>
      </c>
    </row>
    <row r="411" spans="1:82" s="1" customFormat="1">
      <c r="A411" s="38" t="s">
        <v>437</v>
      </c>
      <c r="B411" s="95" t="s">
        <v>585</v>
      </c>
      <c r="C411" s="38" t="s">
        <v>437</v>
      </c>
      <c r="D411" s="95">
        <v>48</v>
      </c>
      <c r="E411" s="38">
        <v>1000</v>
      </c>
      <c r="F411" s="38"/>
      <c r="G411" s="38">
        <f t="shared" si="60"/>
        <v>1273</v>
      </c>
      <c r="H411" s="75">
        <f t="shared" si="61"/>
        <v>7.855459544383347E-4</v>
      </c>
      <c r="I411" s="75">
        <f t="shared" si="62"/>
        <v>0</v>
      </c>
      <c r="J411" s="38">
        <v>2.5</v>
      </c>
      <c r="K411" s="13"/>
      <c r="L411" s="40">
        <v>0.53392056370539109</v>
      </c>
      <c r="M411" s="77"/>
      <c r="N411" s="40">
        <v>0.15447016713836825</v>
      </c>
      <c r="O411" s="13"/>
      <c r="P411" s="13">
        <v>-11.1</v>
      </c>
      <c r="Q411" s="13">
        <v>0</v>
      </c>
      <c r="R411" s="13">
        <v>0</v>
      </c>
      <c r="S411" s="78">
        <v>1396</v>
      </c>
      <c r="T411" s="78">
        <v>112</v>
      </c>
      <c r="U411" s="13">
        <f t="shared" si="63"/>
        <v>3.1448854182871422</v>
      </c>
      <c r="V411" s="40">
        <f t="shared" si="65"/>
        <v>3.4819484240687683E-2</v>
      </c>
      <c r="X411" s="13">
        <v>70.400000000000006</v>
      </c>
      <c r="Y411" s="13">
        <v>0.1</v>
      </c>
      <c r="Z411" s="13">
        <v>13.9</v>
      </c>
      <c r="AA411" s="13">
        <v>0.2</v>
      </c>
      <c r="AB411" s="13"/>
      <c r="AC411" s="13">
        <v>0.9</v>
      </c>
      <c r="AD411" s="13"/>
      <c r="AE411" s="13">
        <v>0.3</v>
      </c>
      <c r="AF411" s="13">
        <v>5</v>
      </c>
      <c r="AG411" s="13">
        <v>4.3</v>
      </c>
      <c r="AH411" s="13"/>
      <c r="AI411" s="13">
        <v>4.7999999999999972</v>
      </c>
      <c r="AJ411" s="13">
        <f t="shared" si="64"/>
        <v>99.9</v>
      </c>
      <c r="AL411" s="96">
        <v>1.0353482664344527</v>
      </c>
      <c r="AM411" s="40">
        <v>1.7757062553247136E-2</v>
      </c>
      <c r="AN411" s="77">
        <v>1.42</v>
      </c>
      <c r="AO411" s="14">
        <v>1.4187352470601269</v>
      </c>
      <c r="AP411" s="14"/>
      <c r="AQ411" s="13">
        <v>10.597041396545317</v>
      </c>
      <c r="AR411" s="40">
        <v>1.1274204662669707E-2</v>
      </c>
      <c r="AS411" s="40">
        <v>0.53392056370539109</v>
      </c>
      <c r="AT411" s="40">
        <v>0.15447016713836825</v>
      </c>
      <c r="AW411" s="42">
        <f>(12900/((LN(497700/S411))+(0.85*(AN411-1))+3.8))-273</f>
        <v>1012.7074751136429</v>
      </c>
      <c r="AX411" s="42">
        <f>(12900/((LN(497700/S411))+(0.85*(AO411-1))+3.8))-273</f>
        <v>1012.8452486437686</v>
      </c>
      <c r="AY411" s="42">
        <f>(10108/((LN(497700/S411))+(1.16*(AN411-1))+1.48))-273</f>
        <v>1015.696188128929</v>
      </c>
      <c r="AZ411" s="42">
        <f>(10108/((LN(497700/S411))+(1.16*(AO411-1))+1.48))-273</f>
        <v>1015.9372790089064</v>
      </c>
      <c r="BA411" s="42">
        <f>((LN(S411))-4.29+(1.35*(LN(AQ411))))/0.0056</f>
        <v>1096.0968444582575</v>
      </c>
      <c r="BB411" s="42">
        <f>(4338.8/((4.322*AR411)+6.456-LOG(S411)))-273</f>
        <v>1018.3703664687882</v>
      </c>
      <c r="BC411" s="42">
        <f>((LN(S411))-3.313+(1.35*(LN(AQ411))))/0.0065</f>
        <v>1094.6372813794219</v>
      </c>
      <c r="BD411" s="42">
        <f>(12288/(18.99-(1.069*(LN(AQ411)))-(LN(S411))))-273</f>
        <v>1059.0066449594187</v>
      </c>
      <c r="BE411" s="42">
        <f>(11113/(14.297+(0.964*AN411)-(LN(S411))))-273</f>
        <v>1046.1265838881625</v>
      </c>
      <c r="BF411" s="42">
        <f>(11113/(14.297+(0.964*AO411)-(LN(S411))))-273</f>
        <v>1046.3175196240461</v>
      </c>
      <c r="BG411" s="42">
        <f>(5790/(0.96-(1.28*J411)+(12.39*AS411)+(0.83*AT411)+(2.06*J411*AS411)-LOG(S411)))-273</f>
        <v>1136.3449768509506</v>
      </c>
      <c r="BI411" s="42">
        <f t="shared" si="70"/>
        <v>-12.707475113642886</v>
      </c>
      <c r="BJ411" s="42">
        <f t="shared" si="70"/>
        <v>-12.845248643768628</v>
      </c>
      <c r="BK411" s="42">
        <f t="shared" si="70"/>
        <v>-15.696188128928952</v>
      </c>
      <c r="BL411" s="42">
        <f t="shared" si="70"/>
        <v>-15.937279008906444</v>
      </c>
      <c r="BM411" s="42">
        <f t="shared" si="69"/>
        <v>-96.096844458257465</v>
      </c>
      <c r="BN411" s="42">
        <f t="shared" si="69"/>
        <v>-18.370366468788234</v>
      </c>
      <c r="BO411" s="42">
        <f t="shared" si="69"/>
        <v>-94.637281379421893</v>
      </c>
      <c r="BP411" s="42">
        <f t="shared" si="69"/>
        <v>-59.006644959418736</v>
      </c>
      <c r="BQ411" s="42">
        <f t="shared" si="69"/>
        <v>-46.126583888162486</v>
      </c>
      <c r="BR411" s="42">
        <f t="shared" si="69"/>
        <v>-46.317519624046099</v>
      </c>
      <c r="BS411" s="42">
        <f t="shared" si="69"/>
        <v>-136.34497685095062</v>
      </c>
      <c r="BU411" s="42">
        <f t="shared" si="67"/>
        <v>123.49972820718199</v>
      </c>
      <c r="CC411" s="119"/>
      <c r="CD411" s="118">
        <f t="shared" si="68"/>
        <v>0.19093573588361323</v>
      </c>
    </row>
    <row r="412" spans="1:82" s="1" customFormat="1">
      <c r="A412" s="38" t="s">
        <v>437</v>
      </c>
      <c r="B412" s="95" t="s">
        <v>586</v>
      </c>
      <c r="C412" s="38" t="s">
        <v>437</v>
      </c>
      <c r="D412" s="95">
        <v>48</v>
      </c>
      <c r="E412" s="38">
        <v>1000</v>
      </c>
      <c r="F412" s="38"/>
      <c r="G412" s="38">
        <f t="shared" si="60"/>
        <v>1273</v>
      </c>
      <c r="H412" s="75">
        <f t="shared" si="61"/>
        <v>7.855459544383347E-4</v>
      </c>
      <c r="I412" s="75">
        <f t="shared" si="62"/>
        <v>0</v>
      </c>
      <c r="J412" s="38">
        <v>2.5</v>
      </c>
      <c r="K412" s="38"/>
      <c r="L412" s="40">
        <v>0.53704105014748349</v>
      </c>
      <c r="M412" s="77"/>
      <c r="N412" s="40">
        <v>0.14540222891626536</v>
      </c>
      <c r="O412" s="13"/>
      <c r="P412" s="13">
        <v>-11.1</v>
      </c>
      <c r="Q412" s="13">
        <v>0</v>
      </c>
      <c r="R412" s="13">
        <v>0</v>
      </c>
      <c r="S412" s="78">
        <v>1060</v>
      </c>
      <c r="T412" s="78">
        <v>84</v>
      </c>
      <c r="U412" s="13">
        <f t="shared" si="63"/>
        <v>3.0253058652647704</v>
      </c>
      <c r="V412" s="40">
        <f t="shared" si="65"/>
        <v>3.4392452830188679E-2</v>
      </c>
      <c r="X412" s="13">
        <v>69.3</v>
      </c>
      <c r="Y412" s="13">
        <v>0.2</v>
      </c>
      <c r="Z412" s="13">
        <v>14.6</v>
      </c>
      <c r="AA412" s="13">
        <v>0.9</v>
      </c>
      <c r="AB412" s="13"/>
      <c r="AC412" s="13">
        <v>0.3</v>
      </c>
      <c r="AD412" s="13"/>
      <c r="AE412" s="13">
        <v>1</v>
      </c>
      <c r="AF412" s="13">
        <v>4.9000000000000004</v>
      </c>
      <c r="AG412" s="13">
        <v>4.3</v>
      </c>
      <c r="AH412" s="13"/>
      <c r="AI412" s="13">
        <v>4.5</v>
      </c>
      <c r="AJ412" s="13">
        <f t="shared" si="64"/>
        <v>100</v>
      </c>
      <c r="AL412" s="96">
        <v>1.004563083482924</v>
      </c>
      <c r="AM412" s="40">
        <v>3.5853565950365145E-2</v>
      </c>
      <c r="AN412" s="77">
        <v>1.49</v>
      </c>
      <c r="AO412" s="14">
        <v>1.4983235870642675</v>
      </c>
      <c r="AP412" s="14"/>
      <c r="AQ412" s="13">
        <v>9.3639959698903006</v>
      </c>
      <c r="AR412" s="40">
        <v>2.0478382282023089E-2</v>
      </c>
      <c r="AS412" s="40">
        <v>0.53704105014748349</v>
      </c>
      <c r="AT412" s="40">
        <v>0.14540222891626536</v>
      </c>
      <c r="AW412" s="42">
        <f>(12900/((LN(497700/S412))+(0.85*(AN412-1))+3.8))-273</f>
        <v>971.18553307118509</v>
      </c>
      <c r="AX412" s="42">
        <f>(12900/((LN(497700/S412))+(0.85*(AO412-1))+3.8))-273</f>
        <v>970.33710743141523</v>
      </c>
      <c r="AY412" s="42">
        <f>(10108/((LN(497700/S412))+(1.16*(AN412-1))+1.48))-273</f>
        <v>959.66359840240011</v>
      </c>
      <c r="AZ412" s="42">
        <f>(10108/((LN(497700/S412))+(1.16*(AO412-1))+1.48))-273</f>
        <v>958.2138876528561</v>
      </c>
      <c r="BA412" s="42">
        <f>((LN(S412))-4.29+(1.35*(LN(AQ412))))/0.0056</f>
        <v>1017.1074193012787</v>
      </c>
      <c r="BB412" s="42">
        <f>(4338.8/((4.322*AR412)+6.456-LOG(S412)))-273</f>
        <v>959.89324290589434</v>
      </c>
      <c r="BC412" s="42">
        <f>((LN(S412))-3.313+(1.35*(LN(AQ412))))/0.0065</f>
        <v>1026.584853551871</v>
      </c>
      <c r="BD412" s="42">
        <f>(12288/(18.99-(1.069*(LN(AQ412)))-(LN(S412))))-273</f>
        <v>1002.6469190139419</v>
      </c>
      <c r="BE412" s="42">
        <f>(11113/(14.297+(0.964*AN412)-(LN(S412))))-273</f>
        <v>994.54583572085903</v>
      </c>
      <c r="BF412" s="42">
        <f>(11113/(14.297+(0.964*AO412)-(LN(S412))))-273</f>
        <v>993.3868280678405</v>
      </c>
      <c r="BG412" s="42">
        <f>(5790/(0.96-(1.28*J412)+(12.39*AS412)+(0.83*AT412)+(2.06*J412*AS412)-LOG(S412)))-273</f>
        <v>1081.3612523901672</v>
      </c>
      <c r="BI412" s="42">
        <f t="shared" si="70"/>
        <v>28.814466928814909</v>
      </c>
      <c r="BJ412" s="42">
        <f t="shared" si="70"/>
        <v>29.662892568584766</v>
      </c>
      <c r="BK412" s="42">
        <f t="shared" si="70"/>
        <v>40.336401597599888</v>
      </c>
      <c r="BL412" s="42">
        <f t="shared" si="70"/>
        <v>41.786112347143899</v>
      </c>
      <c r="BM412" s="42">
        <f t="shared" si="69"/>
        <v>-17.107419301278696</v>
      </c>
      <c r="BN412" s="42">
        <f t="shared" si="69"/>
        <v>40.10675709410566</v>
      </c>
      <c r="BO412" s="42">
        <f t="shared" si="69"/>
        <v>-26.584853551870992</v>
      </c>
      <c r="BP412" s="42">
        <f t="shared" si="69"/>
        <v>-2.646919013941897</v>
      </c>
      <c r="BQ412" s="42">
        <f t="shared" si="69"/>
        <v>5.4541642791409686</v>
      </c>
      <c r="BR412" s="42">
        <f t="shared" si="69"/>
        <v>6.6131719321595028</v>
      </c>
      <c r="BS412" s="42">
        <f t="shared" si="69"/>
        <v>-81.361252390167238</v>
      </c>
      <c r="BU412" s="42">
        <f t="shared" si="67"/>
        <v>111.024144958752</v>
      </c>
      <c r="CC412" s="119"/>
      <c r="CD412" s="118">
        <f t="shared" si="68"/>
        <v>1.1590076530185343</v>
      </c>
    </row>
    <row r="413" spans="1:82" s="1" customFormat="1">
      <c r="A413" s="38" t="s">
        <v>437</v>
      </c>
      <c r="B413" s="95" t="s">
        <v>587</v>
      </c>
      <c r="C413" s="38" t="s">
        <v>437</v>
      </c>
      <c r="D413" s="95">
        <v>48</v>
      </c>
      <c r="E413" s="38">
        <v>1000</v>
      </c>
      <c r="F413" s="38"/>
      <c r="G413" s="38">
        <f t="shared" si="60"/>
        <v>1273</v>
      </c>
      <c r="H413" s="75">
        <f t="shared" si="61"/>
        <v>7.855459544383347E-4</v>
      </c>
      <c r="I413" s="75">
        <f t="shared" si="62"/>
        <v>0</v>
      </c>
      <c r="J413" s="38">
        <v>2.5</v>
      </c>
      <c r="K413" s="38"/>
      <c r="L413" s="40">
        <v>0.53645979784115294</v>
      </c>
      <c r="M413" s="77"/>
      <c r="N413" s="40">
        <v>0.14870356802341214</v>
      </c>
      <c r="O413" s="13"/>
      <c r="P413" s="13">
        <v>-11.1</v>
      </c>
      <c r="Q413" s="13">
        <v>0</v>
      </c>
      <c r="R413" s="13">
        <v>0</v>
      </c>
      <c r="S413" s="78">
        <v>1333</v>
      </c>
      <c r="T413" s="78">
        <v>104</v>
      </c>
      <c r="U413" s="13">
        <f t="shared" si="63"/>
        <v>3.1248301494138593</v>
      </c>
      <c r="V413" s="40">
        <f t="shared" si="65"/>
        <v>3.3860465116279069E-2</v>
      </c>
      <c r="X413" s="13">
        <v>69.099999999999994</v>
      </c>
      <c r="Y413" s="13">
        <v>0.4</v>
      </c>
      <c r="Z413" s="13">
        <v>14.7</v>
      </c>
      <c r="AA413" s="13">
        <v>0.4</v>
      </c>
      <c r="AB413" s="13"/>
      <c r="AC413" s="13">
        <v>0.9</v>
      </c>
      <c r="AD413" s="13"/>
      <c r="AE413" s="13">
        <v>1.4</v>
      </c>
      <c r="AF413" s="13">
        <v>4.7</v>
      </c>
      <c r="AG413" s="13">
        <v>3.7</v>
      </c>
      <c r="AH413" s="13"/>
      <c r="AI413" s="13">
        <v>4.5999999999999943</v>
      </c>
      <c r="AJ413" s="13">
        <f t="shared" si="64"/>
        <v>99.90000000000002</v>
      </c>
      <c r="AL413" s="96">
        <v>1.0292323426087957</v>
      </c>
      <c r="AM413" s="40">
        <v>2.5435078563996689E-2</v>
      </c>
      <c r="AN413" s="77">
        <v>1.45</v>
      </c>
      <c r="AO413" s="14">
        <v>1.4539902440380561</v>
      </c>
      <c r="AP413" s="14"/>
      <c r="AQ413" s="13">
        <v>9.7371429371716065</v>
      </c>
      <c r="AR413" s="40">
        <v>1.7431046338447831E-2</v>
      </c>
      <c r="AS413" s="40">
        <v>0.53645979784115294</v>
      </c>
      <c r="AT413" s="40">
        <v>0.14870356802341214</v>
      </c>
      <c r="AW413" s="42">
        <f>(12900/((LN(497700/S413))+(0.85*(AN413-1))+3.8))-273</f>
        <v>1003.5874769081131</v>
      </c>
      <c r="AX413" s="42">
        <f>(12900/((LN(497700/S413))+(0.85*(AO413-1))+3.8))-273</f>
        <v>1003.1591413898118</v>
      </c>
      <c r="AY413" s="42">
        <f>(10108/((LN(497700/S413))+(1.16*(AN413-1))+1.48))-273</f>
        <v>1002.527354853406</v>
      </c>
      <c r="AZ413" s="42">
        <f>(10108/((LN(497700/S413))+(1.16*(AO413-1))+1.48))-273</f>
        <v>1001.782763184234</v>
      </c>
      <c r="BA413" s="42">
        <f>((LN(S413))-4.29+(1.35*(LN(AQ413))))/0.0056</f>
        <v>1067.4494234737506</v>
      </c>
      <c r="BB413" s="42">
        <f>(4338.8/((4.322*AR413)+6.456-LOG(S413)))-273</f>
        <v>1000.6801107062838</v>
      </c>
      <c r="BC413" s="42">
        <f>((LN(S413))-3.313+(1.35*(LN(AQ413))))/0.0065</f>
        <v>1069.9564263773852</v>
      </c>
      <c r="BD413" s="42">
        <f>(12288/(18.99-(1.069*(LN(AQ413)))-(LN(S413))))-273</f>
        <v>1039.5646547101103</v>
      </c>
      <c r="BE413" s="42">
        <f>(11113/(14.297+(0.964*AN413)-(LN(S413))))-273</f>
        <v>1034.4713423569385</v>
      </c>
      <c r="BF413" s="42">
        <f>(11113/(14.297+(0.964*AO413)-(LN(S413))))-273</f>
        <v>1033.8798991694259</v>
      </c>
      <c r="BG413" s="42">
        <f>(5790/(0.96-(1.28*J413)+(12.39*AS413)+(0.83*AT413)+(2.06*J413*AS413)-LOG(S413)))-273</f>
        <v>1116.1225865119186</v>
      </c>
      <c r="BI413" s="42">
        <f t="shared" si="70"/>
        <v>-3.5874769081131035</v>
      </c>
      <c r="BJ413" s="42">
        <f t="shared" si="70"/>
        <v>-3.1591413898117935</v>
      </c>
      <c r="BK413" s="42">
        <f t="shared" si="70"/>
        <v>-2.5273548534059955</v>
      </c>
      <c r="BL413" s="42">
        <f t="shared" si="70"/>
        <v>-1.7827631842339997</v>
      </c>
      <c r="BM413" s="42">
        <f t="shared" si="69"/>
        <v>-67.449423473750585</v>
      </c>
      <c r="BN413" s="42">
        <f t="shared" si="69"/>
        <v>-0.68011070628381276</v>
      </c>
      <c r="BO413" s="42">
        <f t="shared" si="69"/>
        <v>-69.956426377385242</v>
      </c>
      <c r="BP413" s="42">
        <f t="shared" si="69"/>
        <v>-39.56465471011029</v>
      </c>
      <c r="BQ413" s="42">
        <f t="shared" si="69"/>
        <v>-34.471342356938521</v>
      </c>
      <c r="BR413" s="42">
        <f t="shared" si="69"/>
        <v>-33.879899169425926</v>
      </c>
      <c r="BS413" s="42">
        <f t="shared" si="69"/>
        <v>-116.1225865119186</v>
      </c>
      <c r="BU413" s="42">
        <f t="shared" si="67"/>
        <v>112.9634451221068</v>
      </c>
      <c r="CC413" s="119"/>
      <c r="CD413" s="118">
        <f t="shared" si="68"/>
        <v>0.59144318751259561</v>
      </c>
    </row>
    <row r="414" spans="1:82" s="1" customFormat="1">
      <c r="A414" s="38" t="s">
        <v>437</v>
      </c>
      <c r="B414" s="95" t="s">
        <v>588</v>
      </c>
      <c r="C414" s="38" t="s">
        <v>437</v>
      </c>
      <c r="D414" s="95">
        <v>48</v>
      </c>
      <c r="E414" s="38">
        <v>1000</v>
      </c>
      <c r="F414" s="38"/>
      <c r="G414" s="38">
        <f t="shared" si="60"/>
        <v>1273</v>
      </c>
      <c r="H414" s="75">
        <f t="shared" si="61"/>
        <v>7.855459544383347E-4</v>
      </c>
      <c r="I414" s="75">
        <f t="shared" si="62"/>
        <v>0</v>
      </c>
      <c r="J414" s="38">
        <v>2.5</v>
      </c>
      <c r="K414" s="38"/>
      <c r="L414" s="40">
        <v>0.53936975277322352</v>
      </c>
      <c r="M414" s="77"/>
      <c r="N414" s="40">
        <v>0.20120557684352802</v>
      </c>
      <c r="O414" s="13"/>
      <c r="P414" s="13">
        <v>-11.1</v>
      </c>
      <c r="Q414" s="13">
        <v>0</v>
      </c>
      <c r="R414" s="13">
        <v>0</v>
      </c>
      <c r="S414" s="78">
        <v>1358</v>
      </c>
      <c r="T414" s="78">
        <v>116</v>
      </c>
      <c r="U414" s="13">
        <f t="shared" si="63"/>
        <v>3.1328997699444829</v>
      </c>
      <c r="V414" s="40">
        <f t="shared" si="65"/>
        <v>3.7072164948453612E-2</v>
      </c>
      <c r="X414" s="13">
        <v>65.900000000000006</v>
      </c>
      <c r="Y414" s="13">
        <v>0.5</v>
      </c>
      <c r="Z414" s="13">
        <v>15.8</v>
      </c>
      <c r="AA414" s="13">
        <v>0.4</v>
      </c>
      <c r="AB414" s="13"/>
      <c r="AC414" s="13">
        <v>1.1000000000000001</v>
      </c>
      <c r="AD414" s="13"/>
      <c r="AE414" s="13">
        <v>2.5</v>
      </c>
      <c r="AF414" s="13">
        <v>5.0999999999999996</v>
      </c>
      <c r="AG414" s="13">
        <v>2.1</v>
      </c>
      <c r="AH414" s="13"/>
      <c r="AI414" s="13">
        <v>6.5</v>
      </c>
      <c r="AJ414" s="13">
        <f t="shared" si="64"/>
        <v>99.899999999999991</v>
      </c>
      <c r="AL414" s="96">
        <v>1.0388807862080702</v>
      </c>
      <c r="AM414" s="40">
        <v>2.7510187467318079E-2</v>
      </c>
      <c r="AN414" s="77">
        <v>1.49</v>
      </c>
      <c r="AO414" s="14">
        <v>1.4849004601294495</v>
      </c>
      <c r="AP414" s="14"/>
      <c r="AQ414" s="13">
        <v>8.9547390112472733</v>
      </c>
      <c r="AR414" s="40">
        <v>4.5767332778472322E-2</v>
      </c>
      <c r="AS414" s="40">
        <v>0.53936975277322352</v>
      </c>
      <c r="AT414" s="40">
        <v>0.20120557684352802</v>
      </c>
      <c r="AW414" s="42">
        <f>(12900/((LN(497700/S414))+(0.85*(AN414-1))+3.8))-273</f>
        <v>1001.6425386211822</v>
      </c>
      <c r="AX414" s="42">
        <f>(12900/((LN(497700/S414))+(0.85*(AO414-1))+3.8))-273</f>
        <v>1002.1887026225606</v>
      </c>
      <c r="AY414" s="42">
        <f>(10108/((LN(497700/S414))+(1.16*(AN414-1))+1.48))-273</f>
        <v>998.06530814770508</v>
      </c>
      <c r="AZ414" s="42">
        <f>(10108/((LN(497700/S414))+(1.16*(AO414-1))+1.48))-273</f>
        <v>999.01150751508408</v>
      </c>
      <c r="BA414" s="42">
        <f>((LN(S414))-4.29+(1.35*(LN(AQ414))))/0.0056</f>
        <v>1050.5741447230887</v>
      </c>
      <c r="BB414" s="42">
        <f>(4338.8/((4.322*AR414)+6.456-LOG(S414)))-273</f>
        <v>959.29623524924023</v>
      </c>
      <c r="BC414" s="42">
        <f>((LN(S414))-3.313+(1.35*(LN(AQ414))))/0.0065</f>
        <v>1055.4177246845072</v>
      </c>
      <c r="BD414" s="42">
        <f>(12288/(18.99-(1.069*(LN(AQ414)))-(LN(S414))))-273</f>
        <v>1029.6901233392737</v>
      </c>
      <c r="BE414" s="42">
        <f>(11113/(14.297+(0.964*AN414)-(LN(S414))))-273</f>
        <v>1031.4052346534397</v>
      </c>
      <c r="BF414" s="42">
        <f>(11113/(14.297+(0.964*AO414)-(LN(S414))))-273</f>
        <v>1032.1583343024049</v>
      </c>
      <c r="BG414" s="42">
        <f>(5790/(0.96-(1.28*J414)+(12.39*AS414)+(0.83*AT414)+(2.06*J414*AS414)-LOG(S414)))-273</f>
        <v>1087.8651721320502</v>
      </c>
      <c r="BI414" s="42">
        <f t="shared" si="70"/>
        <v>-1.6425386211822115</v>
      </c>
      <c r="BJ414" s="42">
        <f t="shared" si="70"/>
        <v>-2.1887026225606405</v>
      </c>
      <c r="BK414" s="42">
        <f t="shared" si="70"/>
        <v>1.9346918522949181</v>
      </c>
      <c r="BL414" s="42">
        <f t="shared" si="70"/>
        <v>0.98849248491592334</v>
      </c>
      <c r="BM414" s="42">
        <f t="shared" si="69"/>
        <v>-50.574144723088693</v>
      </c>
      <c r="BN414" s="42">
        <f t="shared" si="69"/>
        <v>40.703764750759774</v>
      </c>
      <c r="BO414" s="42">
        <f t="shared" si="69"/>
        <v>-55.41772468450722</v>
      </c>
      <c r="BP414" s="42">
        <f t="shared" si="69"/>
        <v>-29.690123339273669</v>
      </c>
      <c r="BQ414" s="42">
        <f t="shared" si="69"/>
        <v>-31.40523465343972</v>
      </c>
      <c r="BR414" s="42">
        <f t="shared" si="69"/>
        <v>-32.15833430240491</v>
      </c>
      <c r="BS414" s="42">
        <f t="shared" si="69"/>
        <v>-87.865172132050247</v>
      </c>
      <c r="BU414" s="42">
        <f t="shared" si="67"/>
        <v>85.676469509489607</v>
      </c>
      <c r="CC414" s="119"/>
      <c r="CD414" s="118">
        <f t="shared" si="68"/>
        <v>0.75309964896518977</v>
      </c>
    </row>
    <row r="415" spans="1:82" s="1" customFormat="1">
      <c r="A415" s="38" t="s">
        <v>437</v>
      </c>
      <c r="B415" s="95" t="s">
        <v>589</v>
      </c>
      <c r="C415" s="38" t="s">
        <v>437</v>
      </c>
      <c r="D415" s="95">
        <v>48</v>
      </c>
      <c r="E415" s="38">
        <v>1000</v>
      </c>
      <c r="F415" s="38"/>
      <c r="G415" s="38">
        <f t="shared" si="60"/>
        <v>1273</v>
      </c>
      <c r="H415" s="75">
        <f t="shared" si="61"/>
        <v>7.855459544383347E-4</v>
      </c>
      <c r="I415" s="75">
        <f t="shared" si="62"/>
        <v>0</v>
      </c>
      <c r="J415" s="38">
        <v>2.5</v>
      </c>
      <c r="K415" s="38"/>
      <c r="L415" s="40">
        <v>0.53672916910976776</v>
      </c>
      <c r="M415" s="77"/>
      <c r="N415" s="40">
        <v>0.17765834091663013</v>
      </c>
      <c r="O415" s="13"/>
      <c r="P415" s="13">
        <v>-11.1</v>
      </c>
      <c r="Q415" s="13">
        <v>0</v>
      </c>
      <c r="R415" s="13">
        <v>0</v>
      </c>
      <c r="S415" s="78">
        <v>2318</v>
      </c>
      <c r="T415" s="78">
        <v>229</v>
      </c>
      <c r="U415" s="13">
        <f t="shared" si="63"/>
        <v>3.3651134316275773</v>
      </c>
      <c r="V415" s="40">
        <f t="shared" si="65"/>
        <v>4.2875754961173428E-2</v>
      </c>
      <c r="X415" s="13">
        <v>68.099999999999994</v>
      </c>
      <c r="Y415" s="13">
        <v>0.4</v>
      </c>
      <c r="Z415" s="13">
        <v>14.8</v>
      </c>
      <c r="AA415" s="13">
        <v>0.2</v>
      </c>
      <c r="AB415" s="13"/>
      <c r="AC415" s="13">
        <v>0.9</v>
      </c>
      <c r="AD415" s="13"/>
      <c r="AE415" s="13">
        <v>1.7</v>
      </c>
      <c r="AF415" s="13">
        <v>3.7</v>
      </c>
      <c r="AG415" s="13">
        <v>4.5</v>
      </c>
      <c r="AH415" s="13"/>
      <c r="AI415" s="13">
        <v>5.5999999999999943</v>
      </c>
      <c r="AJ415" s="13">
        <f t="shared" si="64"/>
        <v>99.9</v>
      </c>
      <c r="AL415" s="96">
        <v>1.0534700167381152</v>
      </c>
      <c r="AM415" s="40">
        <v>2.7730185171011817E-2</v>
      </c>
      <c r="AN415" s="77">
        <v>1.42</v>
      </c>
      <c r="AO415" s="14">
        <v>1.4166258380979357</v>
      </c>
      <c r="AP415" s="14"/>
      <c r="AQ415" s="13">
        <v>10.103802627838466</v>
      </c>
      <c r="AR415" s="40">
        <v>1.1055687861827521E-2</v>
      </c>
      <c r="AS415" s="40">
        <v>0.53672916910976776</v>
      </c>
      <c r="AT415" s="40">
        <v>0.17765834091663013</v>
      </c>
      <c r="AW415" s="42">
        <f>(12900/((LN(497700/S415))+(0.85*(AN415-1))+3.8))-273</f>
        <v>1081.1469227112677</v>
      </c>
      <c r="AX415" s="42">
        <f>(12900/((LN(497700/S415))+(0.85*(AO415-1))+3.8))-273</f>
        <v>1081.5547323421447</v>
      </c>
      <c r="AY415" s="42">
        <f>(10108/((LN(497700/S415))+(1.16*(AN415-1))+1.48))-273</f>
        <v>1104.7700540183896</v>
      </c>
      <c r="AZ415" s="42">
        <f>(10108/((LN(497700/S415))+(1.16*(AO415-1))+1.48))-273</f>
        <v>1105.5054883741886</v>
      </c>
      <c r="BA415" s="42">
        <f>((LN(S415))-4.29+(1.35*(LN(AQ415))))/0.0056</f>
        <v>1175.1591111560012</v>
      </c>
      <c r="BB415" s="42">
        <f>(4338.8/((4.322*AR415)+6.456-LOG(S415)))-273</f>
        <v>1109.3692949447861</v>
      </c>
      <c r="BC415" s="42">
        <f>((LN(S415))-3.313+(1.35*(LN(AQ415))))/0.0065</f>
        <v>1162.7524649959396</v>
      </c>
      <c r="BD415" s="42">
        <f>(12288/(18.99-(1.069*(LN(AQ415)))-(LN(S415))))-273</f>
        <v>1128.2940884034874</v>
      </c>
      <c r="BE415" s="42">
        <f>(11113/(14.297+(0.964*AN415)-(LN(S415))))-273</f>
        <v>1130.6138077234684</v>
      </c>
      <c r="BF415" s="42">
        <f>(11113/(14.297+(0.964*AO415)-(LN(S415))))-273</f>
        <v>1131.1906875571788</v>
      </c>
      <c r="BG415" s="42">
        <f>(5790/(0.96-(1.28*J415)+(12.39*AS415)+(0.83*AT415)+(2.06*J415*AS415)-LOG(S415)))-273</f>
        <v>1190.3877751576108</v>
      </c>
      <c r="BI415" s="42">
        <f t="shared" si="70"/>
        <v>-81.146922711267734</v>
      </c>
      <c r="BJ415" s="42">
        <f t="shared" si="70"/>
        <v>-81.554732342144689</v>
      </c>
      <c r="BK415" s="42">
        <f t="shared" si="70"/>
        <v>-104.7700540183896</v>
      </c>
      <c r="BL415" s="42">
        <f t="shared" si="70"/>
        <v>-105.50548837418864</v>
      </c>
      <c r="BM415" s="42">
        <f t="shared" si="69"/>
        <v>-175.15911115600125</v>
      </c>
      <c r="BN415" s="42">
        <f t="shared" si="69"/>
        <v>-109.36929494478613</v>
      </c>
      <c r="BO415" s="42">
        <f t="shared" si="69"/>
        <v>-162.75246499593959</v>
      </c>
      <c r="BP415" s="42">
        <f t="shared" si="69"/>
        <v>-128.29408840348742</v>
      </c>
      <c r="BQ415" s="42">
        <f t="shared" si="69"/>
        <v>-130.61380772346843</v>
      </c>
      <c r="BR415" s="42">
        <f t="shared" si="69"/>
        <v>-131.19068755717876</v>
      </c>
      <c r="BS415" s="42">
        <f t="shared" si="69"/>
        <v>-190.3877751576108</v>
      </c>
      <c r="BU415" s="42">
        <f t="shared" si="67"/>
        <v>108.83304281546611</v>
      </c>
      <c r="CC415" s="119"/>
      <c r="CD415" s="118">
        <f t="shared" si="68"/>
        <v>0.57687983371033624</v>
      </c>
    </row>
    <row r="416" spans="1:82" s="1" customFormat="1">
      <c r="A416" s="38" t="s">
        <v>437</v>
      </c>
      <c r="B416" s="95" t="s">
        <v>590</v>
      </c>
      <c r="C416" s="38" t="s">
        <v>437</v>
      </c>
      <c r="D416" s="95">
        <v>96</v>
      </c>
      <c r="E416" s="38">
        <v>1020</v>
      </c>
      <c r="F416" s="38"/>
      <c r="G416" s="38">
        <f t="shared" si="60"/>
        <v>1293</v>
      </c>
      <c r="H416" s="75">
        <f t="shared" si="61"/>
        <v>7.7339520494972935E-4</v>
      </c>
      <c r="I416" s="75">
        <f t="shared" si="62"/>
        <v>0</v>
      </c>
      <c r="J416" s="76">
        <v>1</v>
      </c>
      <c r="K416" s="38"/>
      <c r="L416" s="40">
        <v>0.53224476335805682</v>
      </c>
      <c r="M416" s="77"/>
      <c r="N416" s="40">
        <v>0.14700461279568605</v>
      </c>
      <c r="O416" s="13"/>
      <c r="P416" s="13">
        <v>-10.8</v>
      </c>
      <c r="Q416" s="13">
        <v>0</v>
      </c>
      <c r="R416" s="13">
        <v>0</v>
      </c>
      <c r="S416" s="78">
        <v>996</v>
      </c>
      <c r="T416" s="78">
        <v>38</v>
      </c>
      <c r="U416" s="13">
        <f t="shared" si="63"/>
        <v>2.9982593384236988</v>
      </c>
      <c r="V416" s="40">
        <f t="shared" si="65"/>
        <v>1.655823293172691E-2</v>
      </c>
      <c r="X416" s="13">
        <v>71</v>
      </c>
      <c r="Y416" s="13">
        <v>0.2</v>
      </c>
      <c r="Z416" s="13">
        <v>13.6</v>
      </c>
      <c r="AA416" s="13">
        <v>1</v>
      </c>
      <c r="AB416" s="13"/>
      <c r="AC416" s="13">
        <v>0.4</v>
      </c>
      <c r="AD416" s="13"/>
      <c r="AE416" s="13">
        <v>1.7</v>
      </c>
      <c r="AF416" s="13">
        <v>4.3</v>
      </c>
      <c r="AG416" s="13">
        <v>3.2</v>
      </c>
      <c r="AH416" s="13"/>
      <c r="AI416" s="13">
        <v>4.5999999999999943</v>
      </c>
      <c r="AJ416" s="13">
        <f t="shared" si="64"/>
        <v>100</v>
      </c>
      <c r="AL416" s="96">
        <v>0.99789421664385236</v>
      </c>
      <c r="AM416" s="40">
        <v>4.2262263236924807E-2</v>
      </c>
      <c r="AN416" s="77">
        <v>1.45</v>
      </c>
      <c r="AO416" s="14">
        <v>1.4572258330409884</v>
      </c>
      <c r="AP416" s="14"/>
      <c r="AQ416" s="13">
        <v>9.642679017499173</v>
      </c>
      <c r="AR416" s="40">
        <v>1.7937246043927838E-2</v>
      </c>
      <c r="AS416" s="40">
        <v>0.53224476335805682</v>
      </c>
      <c r="AT416" s="40">
        <v>0.14700461279568605</v>
      </c>
      <c r="AW416" s="42">
        <f>(12900/((LN(497700/S416))+(0.85*(AN416-1))+3.8))-273</f>
        <v>967.80153576499697</v>
      </c>
      <c r="AX416" s="42">
        <f>(12900/((LN(497700/S416))+(0.85*(AO416-1))+3.8))-273</f>
        <v>967.06893850553411</v>
      </c>
      <c r="AY416" s="42">
        <f>(10108/((LN(497700/S416))+(1.16*(AN416-1))+1.48))-273</f>
        <v>957.28155118270502</v>
      </c>
      <c r="AZ416" s="42">
        <f>(10108/((LN(497700/S416))+(1.16*(AO416-1))+1.48))-273</f>
        <v>956.02769749833897</v>
      </c>
      <c r="BA416" s="42">
        <f>((LN(S416))-4.29+(1.35*(LN(AQ416))))/0.0056</f>
        <v>1013.056406377756</v>
      </c>
      <c r="BB416" s="42">
        <f>(4338.8/((4.322*AR416)+6.456-LOG(S416)))-273</f>
        <v>954.29115391519167</v>
      </c>
      <c r="BC416" s="42">
        <f>((LN(S416))-3.313+(1.35*(LN(AQ416))))/0.0065</f>
        <v>1023.0947501100668</v>
      </c>
      <c r="BD416" s="42">
        <f>(12288/(18.99-(1.069*(LN(AQ416)))-(LN(S416))))-273</f>
        <v>998.5644893052006</v>
      </c>
      <c r="BE416" s="42">
        <f>(11113/(14.297+(0.964*AN416)-(LN(S416))))-273</f>
        <v>991.1261889354364</v>
      </c>
      <c r="BF416" s="42">
        <f>(11113/(14.297+(0.964*AO416)-(LN(S416))))-273</f>
        <v>990.12533542434812</v>
      </c>
      <c r="BG416" s="42">
        <f>(5790/(0.96-(1.28*J416)+(12.39*AS416)+(0.83*AT416)+(2.06*J416*AS416)-LOG(S416)))-273</f>
        <v>1015.1863484835883</v>
      </c>
      <c r="BI416" s="42">
        <f t="shared" si="70"/>
        <v>52.19846423500303</v>
      </c>
      <c r="BJ416" s="42">
        <f t="shared" si="70"/>
        <v>52.931061494465894</v>
      </c>
      <c r="BK416" s="42">
        <f t="shared" si="70"/>
        <v>62.718448817294984</v>
      </c>
      <c r="BL416" s="42">
        <f t="shared" si="70"/>
        <v>63.972302501661034</v>
      </c>
      <c r="BM416" s="42">
        <f t="shared" si="69"/>
        <v>6.9435936222439523</v>
      </c>
      <c r="BN416" s="42">
        <f t="shared" si="69"/>
        <v>65.708846084808329</v>
      </c>
      <c r="BO416" s="42">
        <f t="shared" si="69"/>
        <v>-3.0947501100667978</v>
      </c>
      <c r="BP416" s="42">
        <f t="shared" si="69"/>
        <v>21.435510694799405</v>
      </c>
      <c r="BQ416" s="42">
        <f t="shared" si="69"/>
        <v>28.873811064563597</v>
      </c>
      <c r="BR416" s="42">
        <f t="shared" si="69"/>
        <v>29.874664575651877</v>
      </c>
      <c r="BS416" s="42">
        <f t="shared" si="69"/>
        <v>4.81365151641171</v>
      </c>
      <c r="BU416" s="42">
        <f t="shared" si="67"/>
        <v>48.117409978054184</v>
      </c>
      <c r="CC416" s="119"/>
      <c r="CD416" s="118">
        <f t="shared" si="68"/>
        <v>1.0008535110882804</v>
      </c>
    </row>
    <row r="417" spans="1:82" s="1" customFormat="1">
      <c r="A417" s="38" t="s">
        <v>437</v>
      </c>
      <c r="B417" s="95" t="s">
        <v>591</v>
      </c>
      <c r="C417" s="38" t="s">
        <v>437</v>
      </c>
      <c r="D417" s="95">
        <v>96</v>
      </c>
      <c r="E417" s="38">
        <v>1020</v>
      </c>
      <c r="F417" s="38"/>
      <c r="G417" s="38">
        <f t="shared" si="60"/>
        <v>1293</v>
      </c>
      <c r="H417" s="75">
        <f t="shared" si="61"/>
        <v>7.7339520494972935E-4</v>
      </c>
      <c r="I417" s="75">
        <f t="shared" si="62"/>
        <v>0</v>
      </c>
      <c r="J417" s="76">
        <v>1</v>
      </c>
      <c r="K417" s="38"/>
      <c r="L417" s="40">
        <v>0.53944101972001557</v>
      </c>
      <c r="M417" s="77"/>
      <c r="N417" s="40">
        <v>0.20856665056210763</v>
      </c>
      <c r="O417" s="13"/>
      <c r="P417" s="13">
        <v>-10.8</v>
      </c>
      <c r="Q417" s="13">
        <v>0</v>
      </c>
      <c r="R417" s="13">
        <v>0</v>
      </c>
      <c r="S417" s="78">
        <v>1692</v>
      </c>
      <c r="T417" s="78">
        <v>39</v>
      </c>
      <c r="U417" s="13">
        <f t="shared" si="63"/>
        <v>3.2284003587030048</v>
      </c>
      <c r="V417" s="40">
        <f t="shared" si="65"/>
        <v>1.0003546099290779E-2</v>
      </c>
      <c r="X417" s="13">
        <v>66.7</v>
      </c>
      <c r="Y417" s="13">
        <v>0.5</v>
      </c>
      <c r="Z417" s="13">
        <v>13.4</v>
      </c>
      <c r="AA417" s="13">
        <v>1.9</v>
      </c>
      <c r="AB417" s="13"/>
      <c r="AC417" s="13">
        <v>1.1000000000000001</v>
      </c>
      <c r="AD417" s="13"/>
      <c r="AE417" s="13">
        <v>2.8</v>
      </c>
      <c r="AF417" s="13">
        <v>4</v>
      </c>
      <c r="AG417" s="13">
        <v>2.7</v>
      </c>
      <c r="AH417" s="13"/>
      <c r="AI417" s="13">
        <v>6.9000000000000057</v>
      </c>
      <c r="AJ417" s="13">
        <f t="shared" si="64"/>
        <v>100.00000000000001</v>
      </c>
      <c r="AL417" s="96">
        <v>0.91818567792207373</v>
      </c>
      <c r="AM417" s="40">
        <v>0.10754283868058506</v>
      </c>
      <c r="AN417" s="77">
        <v>1.64</v>
      </c>
      <c r="AO417" s="14">
        <v>1.6462509825312748</v>
      </c>
      <c r="AP417" s="14"/>
      <c r="AQ417" s="13">
        <v>7.3175400266942878</v>
      </c>
      <c r="AR417" s="40">
        <v>3.6752906352237144E-2</v>
      </c>
      <c r="AS417" s="40">
        <v>0.53944101972001557</v>
      </c>
      <c r="AT417" s="40">
        <v>0.20856665056210763</v>
      </c>
      <c r="AW417" s="42">
        <f>(12900/((LN(497700/S417))+(0.85*(AN417-1))+3.8))-273</f>
        <v>1013.3870245003834</v>
      </c>
      <c r="AX417" s="42">
        <f>(12900/((LN(497700/S417))+(0.85*(AO417-1))+3.8))-273</f>
        <v>1012.7057992232417</v>
      </c>
      <c r="AY417" s="42">
        <f>(10108/((LN(497700/S417))+(1.16*(AN417-1))+1.48))-273</f>
        <v>1005.4440158065909</v>
      </c>
      <c r="AZ417" s="42">
        <f>(10108/((LN(497700/S417))+(1.16*(AO417-1))+1.48))-273</f>
        <v>1004.2726127416743</v>
      </c>
      <c r="BA417" s="42">
        <f>((LN(S417))-4.29+(1.35*(LN(AQ417))))/0.0056</f>
        <v>1041.1672719783171</v>
      </c>
      <c r="BB417" s="42">
        <f>(4338.8/((4.322*AR417)+6.456-LOG(S417)))-273</f>
        <v>1008.2253262265883</v>
      </c>
      <c r="BC417" s="42">
        <f>((LN(S417))-3.313+(1.35*(LN(AQ417))))/0.0065</f>
        <v>1047.3133420120887</v>
      </c>
      <c r="BD417" s="42">
        <f>(12288/(18.99-(1.069*(LN(AQ417)))-(LN(S417))))-273</f>
        <v>1030.2507633770419</v>
      </c>
      <c r="BE417" s="42">
        <f>(11113/(14.297+(0.964*AN417)-(LN(S417))))-273</f>
        <v>1043.0366883102952</v>
      </c>
      <c r="BF417" s="42">
        <f>(11113/(14.297+(0.964*AO417)-(LN(S417))))-273</f>
        <v>1042.0982187492498</v>
      </c>
      <c r="BG417" s="42">
        <f>(5790/(0.96-(1.28*J417)+(12.39*AS417)+(0.83*AT417)+(2.06*J417*AS417)-LOG(S417)))-273</f>
        <v>1037.063617946116</v>
      </c>
      <c r="BI417" s="42">
        <f t="shared" si="70"/>
        <v>6.6129754996165957</v>
      </c>
      <c r="BJ417" s="42">
        <f t="shared" si="70"/>
        <v>7.2942007767583164</v>
      </c>
      <c r="BK417" s="42">
        <f t="shared" si="70"/>
        <v>14.555984193409131</v>
      </c>
      <c r="BL417" s="42">
        <f t="shared" si="70"/>
        <v>15.727387258325734</v>
      </c>
      <c r="BM417" s="42">
        <f t="shared" si="69"/>
        <v>-21.167271978317103</v>
      </c>
      <c r="BN417" s="42">
        <f t="shared" si="69"/>
        <v>11.774673773411678</v>
      </c>
      <c r="BO417" s="42">
        <f t="shared" si="69"/>
        <v>-27.313342012088697</v>
      </c>
      <c r="BP417" s="42">
        <f t="shared" si="69"/>
        <v>-10.250763377041949</v>
      </c>
      <c r="BQ417" s="42">
        <f t="shared" si="69"/>
        <v>-23.036688310295176</v>
      </c>
      <c r="BR417" s="42">
        <f t="shared" si="69"/>
        <v>-22.098218749249781</v>
      </c>
      <c r="BS417" s="42">
        <f t="shared" si="69"/>
        <v>-17.063617946115983</v>
      </c>
      <c r="BU417" s="42">
        <f t="shared" si="67"/>
        <v>24.357818722874299</v>
      </c>
      <c r="CC417" s="119"/>
      <c r="CD417" s="118">
        <f t="shared" si="68"/>
        <v>0.93846956104539458</v>
      </c>
    </row>
    <row r="418" spans="1:82" s="1" customFormat="1">
      <c r="A418" s="38" t="s">
        <v>437</v>
      </c>
      <c r="B418" s="95" t="s">
        <v>592</v>
      </c>
      <c r="C418" s="38" t="s">
        <v>437</v>
      </c>
      <c r="D418" s="95">
        <v>96</v>
      </c>
      <c r="E418" s="38">
        <v>1020</v>
      </c>
      <c r="F418" s="38"/>
      <c r="G418" s="38">
        <f t="shared" si="60"/>
        <v>1293</v>
      </c>
      <c r="H418" s="75">
        <f t="shared" si="61"/>
        <v>7.7339520494972935E-4</v>
      </c>
      <c r="I418" s="75">
        <f t="shared" si="62"/>
        <v>0</v>
      </c>
      <c r="J418" s="76">
        <v>1</v>
      </c>
      <c r="K418" s="38"/>
      <c r="L418" s="40">
        <v>0.55594769848902381</v>
      </c>
      <c r="M418" s="77"/>
      <c r="N418" s="40">
        <v>0.30267530758291528</v>
      </c>
      <c r="O418" s="13"/>
      <c r="P418" s="13">
        <v>-10.8</v>
      </c>
      <c r="Q418" s="13">
        <v>0</v>
      </c>
      <c r="R418" s="13">
        <v>0</v>
      </c>
      <c r="S418" s="78">
        <v>2384</v>
      </c>
      <c r="T418" s="78">
        <v>67</v>
      </c>
      <c r="U418" s="13">
        <f t="shared" si="63"/>
        <v>3.377306251068199</v>
      </c>
      <c r="V418" s="40">
        <f t="shared" si="65"/>
        <v>1.2197147651006712E-2</v>
      </c>
      <c r="X418" s="13">
        <v>57</v>
      </c>
      <c r="Y418" s="13">
        <v>0.8</v>
      </c>
      <c r="Z418" s="13">
        <v>16</v>
      </c>
      <c r="AA418" s="13">
        <v>2.6</v>
      </c>
      <c r="AB418" s="13"/>
      <c r="AC418" s="13">
        <v>2.4</v>
      </c>
      <c r="AD418" s="13"/>
      <c r="AE418" s="13">
        <v>5.0999999999999996</v>
      </c>
      <c r="AF418" s="13">
        <v>3.7</v>
      </c>
      <c r="AG418" s="13">
        <v>1.6</v>
      </c>
      <c r="AH418" s="13"/>
      <c r="AI418" s="13">
        <v>10.799999999999997</v>
      </c>
      <c r="AJ418" s="13">
        <f t="shared" si="64"/>
        <v>99.999999999999986</v>
      </c>
      <c r="AL418" s="96">
        <v>0.93612668593884729</v>
      </c>
      <c r="AM418" s="40">
        <v>0.17071719192920021</v>
      </c>
      <c r="AN418" s="77">
        <v>1.81</v>
      </c>
      <c r="AO418" s="14">
        <v>1.8182690537603945</v>
      </c>
      <c r="AP418" s="14"/>
      <c r="AQ418" s="13">
        <v>5.3453892939968037</v>
      </c>
      <c r="AR418" s="40">
        <v>6.07117431327482E-2</v>
      </c>
      <c r="AS418" s="40">
        <v>0.55594769848902381</v>
      </c>
      <c r="AT418" s="40">
        <v>0.30267530758291528</v>
      </c>
      <c r="AW418" s="42">
        <f>(12900/((LN(497700/S418))+(0.85*(AN418-1))+3.8))-273</f>
        <v>1039.3469407353905</v>
      </c>
      <c r="AX418" s="42">
        <f>(12900/((LN(497700/S418))+(0.85*(AO418-1))+3.8))-273</f>
        <v>1038.4092234364973</v>
      </c>
      <c r="AY418" s="42">
        <f>(10108/((LN(497700/S418))+(1.16*(AN418-1))+1.48))-273</f>
        <v>1029.4400704903451</v>
      </c>
      <c r="AZ418" s="42">
        <f>(10108/((LN(497700/S418))+(1.16*(AO418-1))+1.48))-273</f>
        <v>1027.8322867652385</v>
      </c>
      <c r="BA418" s="42">
        <f>((LN(S418))-4.29+(1.35*(LN(AQ418))))/0.0056</f>
        <v>1026.6877561796086</v>
      </c>
      <c r="BB418" s="42">
        <f>(4338.8/((4.322*AR418)+6.456-LOG(S418)))-273</f>
        <v>1025.6181534435218</v>
      </c>
      <c r="BC418" s="42">
        <f>((LN(S418))-3.313+(1.35*(LN(AQ418))))/0.0065</f>
        <v>1034.8386822470475</v>
      </c>
      <c r="BD418" s="42">
        <f>(12288/(18.99-(1.069*(LN(AQ418)))-(LN(S418))))-273</f>
        <v>1031.2411663822727</v>
      </c>
      <c r="BE418" s="42">
        <f>(11113/(14.297+(0.964*AN418)-(LN(S418))))-273</f>
        <v>1071.5359896453995</v>
      </c>
      <c r="BF418" s="42">
        <f>(11113/(14.297+(0.964*AO418)-(LN(S418))))-273</f>
        <v>1070.2405184816853</v>
      </c>
      <c r="BG418" s="42">
        <f>(5790/(0.96-(1.28*J418)+(12.39*AS418)+(0.83*AT418)+(2.06*J418*AS418)-LOG(S418)))-273</f>
        <v>989.16427237847347</v>
      </c>
      <c r="BI418" s="42">
        <f t="shared" si="70"/>
        <v>-19.34694073539049</v>
      </c>
      <c r="BJ418" s="42">
        <f t="shared" si="70"/>
        <v>-18.409223436497314</v>
      </c>
      <c r="BK418" s="42">
        <f t="shared" si="70"/>
        <v>-9.4400704903450787</v>
      </c>
      <c r="BL418" s="42">
        <f t="shared" si="70"/>
        <v>-7.8322867652384502</v>
      </c>
      <c r="BM418" s="42">
        <f t="shared" si="69"/>
        <v>-6.6877561796086411</v>
      </c>
      <c r="BN418" s="42">
        <f t="shared" si="69"/>
        <v>-5.6181534435218055</v>
      </c>
      <c r="BO418" s="42">
        <f t="shared" si="69"/>
        <v>-14.838682247047473</v>
      </c>
      <c r="BP418" s="42">
        <f t="shared" si="69"/>
        <v>-11.241166382272695</v>
      </c>
      <c r="BQ418" s="42">
        <f t="shared" si="69"/>
        <v>-51.535989645399468</v>
      </c>
      <c r="BR418" s="42">
        <f t="shared" si="69"/>
        <v>-50.240518481685285</v>
      </c>
      <c r="BS418" s="42">
        <f t="shared" si="69"/>
        <v>30.83572762152653</v>
      </c>
      <c r="BU418" s="42">
        <f t="shared" si="67"/>
        <v>-49.244951058023844</v>
      </c>
      <c r="CC418" s="119"/>
      <c r="CD418" s="118">
        <f t="shared" si="68"/>
        <v>1.2954711637141827</v>
      </c>
    </row>
    <row r="419" spans="1:82" s="1" customFormat="1">
      <c r="A419" s="38" t="s">
        <v>437</v>
      </c>
      <c r="B419" s="95" t="s">
        <v>593</v>
      </c>
      <c r="C419" s="38" t="s">
        <v>437</v>
      </c>
      <c r="D419" s="95">
        <v>43.1</v>
      </c>
      <c r="E419" s="38">
        <v>1175</v>
      </c>
      <c r="F419" s="38"/>
      <c r="G419" s="38">
        <f t="shared" si="60"/>
        <v>1448</v>
      </c>
      <c r="H419" s="75">
        <f t="shared" si="61"/>
        <v>6.9060773480662981E-4</v>
      </c>
      <c r="I419" s="75">
        <f t="shared" si="62"/>
        <v>0</v>
      </c>
      <c r="J419" s="76">
        <v>1</v>
      </c>
      <c r="K419" s="38"/>
      <c r="L419" s="40">
        <v>0.56082514919575321</v>
      </c>
      <c r="M419" s="77"/>
      <c r="N419" s="40">
        <v>4.8928368650779049E-2</v>
      </c>
      <c r="O419" s="13"/>
      <c r="P419" s="13">
        <v>-8.7100000000000009</v>
      </c>
      <c r="Q419" s="13">
        <v>0</v>
      </c>
      <c r="R419" s="13">
        <v>0</v>
      </c>
      <c r="S419" s="97">
        <v>3701.5</v>
      </c>
      <c r="T419" s="40"/>
      <c r="U419" s="13">
        <f t="shared" si="63"/>
        <v>3.5683777537182206</v>
      </c>
      <c r="V419" s="40">
        <v>4.2999999999999997E-2</v>
      </c>
      <c r="X419" s="13">
        <v>62</v>
      </c>
      <c r="Y419" s="13">
        <v>0.1</v>
      </c>
      <c r="Z419" s="13">
        <v>15.6</v>
      </c>
      <c r="AA419" s="13">
        <v>2.4</v>
      </c>
      <c r="AB419" s="13"/>
      <c r="AC419" s="13">
        <v>7.1</v>
      </c>
      <c r="AD419" s="13"/>
      <c r="AE419" s="13">
        <v>4.9000000000000004</v>
      </c>
      <c r="AF419" s="13">
        <v>3.1</v>
      </c>
      <c r="AG419" s="13">
        <v>2.7</v>
      </c>
      <c r="AH419" s="13"/>
      <c r="AI419" s="13">
        <v>1.4000000000000057</v>
      </c>
      <c r="AJ419" s="13">
        <f t="shared" si="64"/>
        <v>99.300000000000011</v>
      </c>
      <c r="AL419" s="96">
        <v>0.92134968427273156</v>
      </c>
      <c r="AM419" s="40">
        <v>0.25603284142676458</v>
      </c>
      <c r="AN419" s="77">
        <v>1.84</v>
      </c>
      <c r="AO419" s="14">
        <v>1.8325419213893175</v>
      </c>
      <c r="AP419" s="14"/>
      <c r="AQ419" s="13">
        <v>4.5953799486183282</v>
      </c>
      <c r="AR419" s="40">
        <v>3.327130875832135E-2</v>
      </c>
      <c r="AS419" s="40">
        <v>0.56082514919575321</v>
      </c>
      <c r="AT419" s="40">
        <v>4.8928368650779049E-2</v>
      </c>
      <c r="AW419" s="42">
        <f>(12900/((LN(497700/S419))+(0.85*(AN419-1))+3.8))-273</f>
        <v>1097.1162687186979</v>
      </c>
      <c r="AX419" s="42">
        <f>(12900/((LN(497700/S419))+(0.85*(AO419-1))+3.8))-273</f>
        <v>1098.0394001338038</v>
      </c>
      <c r="AY419" s="42">
        <f>(10108/((LN(497700/S419))+(1.16*(AN419-1))+1.48))-273</f>
        <v>1101.1800059935383</v>
      </c>
      <c r="AZ419" s="42">
        <f>(10108/((LN(497700/S419))+(1.16*(AO419-1))+1.48))-273</f>
        <v>1102.7981533206121</v>
      </c>
      <c r="BA419" s="42">
        <f>((LN(S419))-4.29+(1.35*(LN(AQ419))))/0.0056</f>
        <v>1068.8058688577007</v>
      </c>
      <c r="BB419" s="42">
        <f>(4338.8/((4.322*AR419)+6.456-LOG(S419)))-273</f>
        <v>1158.2760336123804</v>
      </c>
      <c r="BC419" s="42">
        <f>((LN(S419))-3.313+(1.35*(LN(AQ419))))/0.0065</f>
        <v>1071.1250562466344</v>
      </c>
      <c r="BD419" s="42">
        <f>(12288/(18.99-(1.069*(LN(AQ419)))-(LN(S419))))-273</f>
        <v>1070.9456936145693</v>
      </c>
      <c r="BE419" s="42">
        <f>(11113/(14.297+(0.964*AN419)-(LN(S419))))-273</f>
        <v>1141.8997731961972</v>
      </c>
      <c r="BF419" s="42">
        <f>(11113/(14.297+(0.964*AO419)-(LN(S419))))-273</f>
        <v>1143.1961216496163</v>
      </c>
      <c r="BG419" s="42">
        <f>(5790/(0.96-(1.28*J419)+(12.39*AS419)+(0.83*AT419)+(2.06*J419*AS419)-LOG(S419)))-273</f>
        <v>1087.3824038529292</v>
      </c>
      <c r="BI419" s="42">
        <f t="shared" si="70"/>
        <v>77.883731281302062</v>
      </c>
      <c r="BJ419" s="42">
        <f t="shared" si="70"/>
        <v>76.960599866196162</v>
      </c>
      <c r="BK419" s="42">
        <f t="shared" si="70"/>
        <v>73.819994006461684</v>
      </c>
      <c r="BL419" s="42">
        <f t="shared" si="70"/>
        <v>72.201846679387927</v>
      </c>
      <c r="BM419" s="42">
        <f t="shared" si="69"/>
        <v>106.19413114229928</v>
      </c>
      <c r="BN419" s="42">
        <f t="shared" si="69"/>
        <v>16.723966387619612</v>
      </c>
      <c r="BO419" s="42">
        <f t="shared" si="69"/>
        <v>103.87494375336564</v>
      </c>
      <c r="BP419" s="42">
        <f t="shared" si="69"/>
        <v>104.05430638543066</v>
      </c>
      <c r="BQ419" s="42">
        <f t="shared" si="69"/>
        <v>33.100226803802798</v>
      </c>
      <c r="BR419" s="42">
        <f t="shared" si="69"/>
        <v>31.803878350383684</v>
      </c>
      <c r="BS419" s="42">
        <f t="shared" si="69"/>
        <v>87.617596147070799</v>
      </c>
      <c r="BU419" s="42">
        <f t="shared" si="67"/>
        <v>-10.656996280874637</v>
      </c>
      <c r="CC419" s="119"/>
      <c r="CD419" s="118">
        <f t="shared" si="68"/>
        <v>1.2963484534191139</v>
      </c>
    </row>
    <row r="420" spans="1:82" s="1" customFormat="1">
      <c r="A420" s="38" t="s">
        <v>437</v>
      </c>
      <c r="B420" s="95" t="s">
        <v>594</v>
      </c>
      <c r="C420" s="38" t="s">
        <v>437</v>
      </c>
      <c r="D420" s="95">
        <v>43.1</v>
      </c>
      <c r="E420" s="38">
        <v>1175</v>
      </c>
      <c r="F420" s="38"/>
      <c r="G420" s="38">
        <f t="shared" si="60"/>
        <v>1448</v>
      </c>
      <c r="H420" s="75">
        <f t="shared" si="61"/>
        <v>6.9060773480662981E-4</v>
      </c>
      <c r="I420" s="75">
        <f t="shared" si="62"/>
        <v>0</v>
      </c>
      <c r="J420" s="76">
        <v>1</v>
      </c>
      <c r="K420" s="38"/>
      <c r="L420" s="40">
        <v>0.58409870987295875</v>
      </c>
      <c r="M420" s="77"/>
      <c r="N420" s="40">
        <v>6.2256108395843238E-2</v>
      </c>
      <c r="O420" s="13"/>
      <c r="P420" s="13">
        <v>-8.7100000000000009</v>
      </c>
      <c r="Q420" s="13">
        <v>0</v>
      </c>
      <c r="R420" s="13">
        <v>0</v>
      </c>
      <c r="S420" s="97">
        <v>7403</v>
      </c>
      <c r="T420" s="40"/>
      <c r="U420" s="13">
        <f t="shared" si="63"/>
        <v>3.8694077493822019</v>
      </c>
      <c r="V420" s="40">
        <v>4.2999999999999997E-2</v>
      </c>
      <c r="X420" s="13">
        <v>54</v>
      </c>
      <c r="Y420" s="13">
        <v>1.8</v>
      </c>
      <c r="Z420" s="13">
        <v>16.2</v>
      </c>
      <c r="AA420" s="13">
        <v>4.0999999999999996</v>
      </c>
      <c r="AB420" s="13"/>
      <c r="AC420" s="13">
        <v>8.8000000000000007</v>
      </c>
      <c r="AD420" s="13"/>
      <c r="AE420" s="13">
        <v>6.5</v>
      </c>
      <c r="AF420" s="13">
        <v>4</v>
      </c>
      <c r="AG420" s="13">
        <v>1.9</v>
      </c>
      <c r="AH420" s="13"/>
      <c r="AI420" s="13">
        <v>1.7999999999999972</v>
      </c>
      <c r="AJ420" s="13">
        <f t="shared" si="64"/>
        <v>99.1</v>
      </c>
      <c r="AL420" s="96">
        <v>0.79196387834833271</v>
      </c>
      <c r="AM420" s="40">
        <v>0.4292793432692153</v>
      </c>
      <c r="AN420" s="77">
        <v>2.4300000000000002</v>
      </c>
      <c r="AO420" s="14">
        <v>2.4566764480610424</v>
      </c>
      <c r="AP420" s="14"/>
      <c r="AQ420" s="13">
        <v>3.2374913368608631</v>
      </c>
      <c r="AR420" s="40">
        <v>8.2554257799869496E-2</v>
      </c>
      <c r="AS420" s="40">
        <v>0.58409870987295875</v>
      </c>
      <c r="AT420" s="40">
        <v>6.2256108395843238E-2</v>
      </c>
      <c r="AW420" s="42">
        <f>(12900/((LN(497700/S420))+(0.85*(AN420-1))+3.8))-273</f>
        <v>1125.584391111089</v>
      </c>
      <c r="AX420" s="42">
        <f>(12900/((LN(497700/S420))+(0.85*(AO420-1))+3.8))-273</f>
        <v>1122.154595583776</v>
      </c>
      <c r="AY420" s="42">
        <f>(10108/((LN(497700/S420))+(1.16*(AN420-1))+1.48))-273</f>
        <v>1102.8160947841195</v>
      </c>
      <c r="AZ420" s="42">
        <f>(10108/((LN(497700/S420))+(1.16*(AO420-1))+1.48))-273</f>
        <v>1097.0455587924412</v>
      </c>
      <c r="BA420" s="42">
        <f>((LN(S420))-4.29+(1.35*(LN(AQ420))))/0.0056</f>
        <v>1108.1462350882546</v>
      </c>
      <c r="BB420" s="42">
        <f>(4338.8/((4.322*AR420)+6.456-LOG(S420)))-273</f>
        <v>1201.0817275954066</v>
      </c>
      <c r="BC420" s="42">
        <f>((LN(S420))-3.313+(1.35*(LN(AQ420))))/0.0065</f>
        <v>1105.0182948452655</v>
      </c>
      <c r="BD420" s="42">
        <f>(12288/(18.99-(1.069*(LN(AQ420)))-(LN(S420))))-273</f>
        <v>1119.4869002071646</v>
      </c>
      <c r="BE420" s="42">
        <f>(11113/(14.297+(0.964*AN420)-(LN(S420))))-273</f>
        <v>1164.6679671758347</v>
      </c>
      <c r="BF420" s="42">
        <f>(11113/(14.297+(0.964*AO420)-(LN(S420))))-273</f>
        <v>1159.9009306031257</v>
      </c>
      <c r="BG420" s="42">
        <f>(5790/(0.96-(1.28*J420)+(12.39*AS420)+(0.83*AT420)+(2.06*J420*AS420)-LOG(S420)))-273</f>
        <v>1072.7319864521421</v>
      </c>
      <c r="BI420" s="42">
        <f t="shared" si="70"/>
        <v>49.415608888911038</v>
      </c>
      <c r="BJ420" s="42">
        <f t="shared" si="70"/>
        <v>52.845404416224028</v>
      </c>
      <c r="BK420" s="42">
        <f t="shared" si="70"/>
        <v>72.183905215880486</v>
      </c>
      <c r="BL420" s="42">
        <f t="shared" si="70"/>
        <v>77.95444120755883</v>
      </c>
      <c r="BM420" s="42">
        <f t="shared" si="69"/>
        <v>66.853764911745429</v>
      </c>
      <c r="BN420" s="42">
        <f t="shared" si="69"/>
        <v>-26.081727595406619</v>
      </c>
      <c r="BO420" s="42">
        <f t="shared" si="69"/>
        <v>69.981705154734527</v>
      </c>
      <c r="BP420" s="42">
        <f t="shared" si="69"/>
        <v>55.513099792835419</v>
      </c>
      <c r="BQ420" s="42">
        <f t="shared" si="69"/>
        <v>10.332032824165253</v>
      </c>
      <c r="BR420" s="42">
        <f t="shared" si="69"/>
        <v>15.099069396874256</v>
      </c>
      <c r="BS420" s="42">
        <f t="shared" si="69"/>
        <v>102.26801354785789</v>
      </c>
      <c r="BU420" s="42">
        <f t="shared" si="67"/>
        <v>-49.422609131633862</v>
      </c>
      <c r="CC420" s="119"/>
      <c r="CD420" s="118">
        <f t="shared" si="68"/>
        <v>4.7670365727090029</v>
      </c>
    </row>
    <row r="421" spans="1:82" s="1" customFormat="1">
      <c r="A421" s="38" t="s">
        <v>437</v>
      </c>
      <c r="B421" s="95" t="s">
        <v>595</v>
      </c>
      <c r="C421" s="38" t="s">
        <v>437</v>
      </c>
      <c r="D421" s="95">
        <v>48</v>
      </c>
      <c r="E421" s="38">
        <v>1225</v>
      </c>
      <c r="F421" s="38"/>
      <c r="G421" s="38">
        <f t="shared" ref="G421:G484" si="71">E421+273</f>
        <v>1498</v>
      </c>
      <c r="H421" s="75">
        <f t="shared" ref="H421:H484" si="72">1/G421</f>
        <v>6.6755674232309744E-4</v>
      </c>
      <c r="I421" s="75">
        <f t="shared" ref="I421:I484" si="73">((F421/E421)^2)</f>
        <v>0</v>
      </c>
      <c r="J421" s="76">
        <v>1</v>
      </c>
      <c r="K421" s="38"/>
      <c r="L421" s="40">
        <v>0.60069543992896324</v>
      </c>
      <c r="M421" s="77"/>
      <c r="N421" s="40">
        <v>3.8989287619283663E-2</v>
      </c>
      <c r="O421" s="13"/>
      <c r="P421" s="13">
        <v>-8.1199999999999992</v>
      </c>
      <c r="Q421" s="13">
        <v>0</v>
      </c>
      <c r="R421" s="13">
        <v>0</v>
      </c>
      <c r="S421" s="97">
        <v>35534.400000000001</v>
      </c>
      <c r="T421" s="40"/>
      <c r="U421" s="13">
        <f t="shared" ref="U421:U484" si="74">LOG(S421)</f>
        <v>4.5506489867577891</v>
      </c>
      <c r="V421" s="40">
        <v>4.2999999999999997E-2</v>
      </c>
      <c r="X421" s="13">
        <v>47.1</v>
      </c>
      <c r="Y421" s="13">
        <v>1.5</v>
      </c>
      <c r="Z421" s="13">
        <v>15.3</v>
      </c>
      <c r="AA421" s="13">
        <v>8.1</v>
      </c>
      <c r="AB421" s="13"/>
      <c r="AC421" s="13">
        <v>8.9</v>
      </c>
      <c r="AD421" s="13"/>
      <c r="AE421" s="13">
        <v>10.1</v>
      </c>
      <c r="AF421" s="13">
        <v>2.8</v>
      </c>
      <c r="AG421" s="13">
        <v>0.2</v>
      </c>
      <c r="AH421" s="13"/>
      <c r="AI421" s="13">
        <v>1.0999999999999943</v>
      </c>
      <c r="AJ421" s="13">
        <f t="shared" si="64"/>
        <v>95.1</v>
      </c>
      <c r="AL421" s="96">
        <v>0.65985745492833625</v>
      </c>
      <c r="AM421" s="40">
        <v>0.72941876143060469</v>
      </c>
      <c r="AN421" s="77">
        <v>3.29</v>
      </c>
      <c r="AO421" s="14">
        <v>3.2910822058673816</v>
      </c>
      <c r="AP421" s="14"/>
      <c r="AQ421" s="13">
        <v>2.2345953069365612</v>
      </c>
      <c r="AR421" s="40">
        <v>0.14831928908561037</v>
      </c>
      <c r="AS421" s="40">
        <v>0.60069543992896324</v>
      </c>
      <c r="AT421" s="40">
        <v>3.8989287619283663E-2</v>
      </c>
      <c r="AW421" s="42">
        <f>(12900/((LN(497700/S421))+(0.85*(AN421-1))+3.8))-273</f>
        <v>1265.2787714073179</v>
      </c>
      <c r="AX421" s="42">
        <f>(12900/((LN(497700/S421))+(0.85*(AO421-1))+3.8))-273</f>
        <v>1265.110053353493</v>
      </c>
      <c r="AY421" s="42">
        <f>(10108/((LN(497700/S421))+(1.16*(AN421-1))+1.48))-273</f>
        <v>1218.7583793022263</v>
      </c>
      <c r="AZ421" s="42">
        <f>(10108/((LN(497700/S421))+(1.16*(AO421-1))+1.48))-273</f>
        <v>1218.4820549512685</v>
      </c>
      <c r="BA421" s="42">
        <f>((LN(S421))-4.29+(1.35*(LN(AQ421))))/0.0056</f>
        <v>1298.8817340423609</v>
      </c>
      <c r="BB421" s="42">
        <f>(4338.8/((4.322*AR421)+6.456-LOG(S421)))-273</f>
        <v>1430.9044076709856</v>
      </c>
      <c r="BC421" s="42">
        <f>((LN(S421))-3.313+(1.35*(LN(AQ421))))/0.0065</f>
        <v>1269.344263174957</v>
      </c>
      <c r="BD421" s="42">
        <f>(12288/(18.99-(1.069*(LN(AQ421)))-(LN(S421))))-273</f>
        <v>1332.8120382523668</v>
      </c>
      <c r="BE421" s="42">
        <f>(11113/(14.297+(0.964*AN421)-(LN(S421))))-273</f>
        <v>1316.7736103107584</v>
      </c>
      <c r="BF421" s="42">
        <f>(11113/(14.297+(0.964*AO421)-(LN(S421))))-273</f>
        <v>1316.5363848161544</v>
      </c>
      <c r="BG421" s="42">
        <f>(5790/(0.96-(1.28*J421)+(12.39*AS421)+(0.83*AT421)+(2.06*J421*AS421)-LOG(S421)))-273</f>
        <v>1234.1212537583831</v>
      </c>
      <c r="BI421" s="42">
        <f t="shared" si="70"/>
        <v>-40.27877140731789</v>
      </c>
      <c r="BJ421" s="42">
        <f t="shared" si="70"/>
        <v>-40.110053353492958</v>
      </c>
      <c r="BK421" s="42">
        <f t="shared" si="70"/>
        <v>6.2416206977736692</v>
      </c>
      <c r="BL421" s="42">
        <f t="shared" si="70"/>
        <v>6.5179450487314625</v>
      </c>
      <c r="BM421" s="42">
        <f t="shared" si="69"/>
        <v>-73.881734042360904</v>
      </c>
      <c r="BN421" s="42">
        <f t="shared" si="69"/>
        <v>-205.90440767098562</v>
      </c>
      <c r="BO421" s="42">
        <f t="shared" si="69"/>
        <v>-44.34426317495695</v>
      </c>
      <c r="BP421" s="42">
        <f t="shared" si="69"/>
        <v>-107.81203825236685</v>
      </c>
      <c r="BQ421" s="42">
        <f t="shared" si="69"/>
        <v>-91.773610310758386</v>
      </c>
      <c r="BR421" s="42">
        <f t="shared" si="69"/>
        <v>-91.536384816154396</v>
      </c>
      <c r="BS421" s="42">
        <f t="shared" si="69"/>
        <v>-9.1212537583830908</v>
      </c>
      <c r="BU421" s="42">
        <f t="shared" si="67"/>
        <v>-30.988799595109867</v>
      </c>
      <c r="CC421" s="119"/>
      <c r="CD421" s="118">
        <f t="shared" si="68"/>
        <v>0.23722549460399023</v>
      </c>
    </row>
    <row r="422" spans="1:82" s="1" customFormat="1">
      <c r="A422" s="38" t="s">
        <v>437</v>
      </c>
      <c r="B422" s="95" t="s">
        <v>596</v>
      </c>
      <c r="C422" s="38" t="s">
        <v>437</v>
      </c>
      <c r="D422" s="95">
        <v>48</v>
      </c>
      <c r="E422" s="38">
        <v>1225</v>
      </c>
      <c r="F422" s="38"/>
      <c r="G422" s="38">
        <f t="shared" si="71"/>
        <v>1498</v>
      </c>
      <c r="H422" s="75">
        <f t="shared" si="72"/>
        <v>6.6755674232309744E-4</v>
      </c>
      <c r="I422" s="75">
        <f t="shared" si="73"/>
        <v>0</v>
      </c>
      <c r="J422" s="76">
        <v>1</v>
      </c>
      <c r="K422" s="38"/>
      <c r="L422" s="40">
        <v>0.56482543400017493</v>
      </c>
      <c r="M422" s="77"/>
      <c r="N422" s="40">
        <v>2.1942447322989493E-2</v>
      </c>
      <c r="O422" s="13"/>
      <c r="P422" s="13">
        <v>-8.1199999999999992</v>
      </c>
      <c r="Q422" s="13">
        <v>0</v>
      </c>
      <c r="R422" s="13">
        <v>0</v>
      </c>
      <c r="S422" s="97">
        <v>22209</v>
      </c>
      <c r="T422" s="40"/>
      <c r="U422" s="13">
        <f t="shared" si="74"/>
        <v>4.346529004101864</v>
      </c>
      <c r="V422" s="40">
        <v>4.2999999999999997E-2</v>
      </c>
      <c r="X422" s="13">
        <v>58.8</v>
      </c>
      <c r="Y422" s="13">
        <v>0.1</v>
      </c>
      <c r="Z422" s="13">
        <v>17.5</v>
      </c>
      <c r="AA422" s="13">
        <v>2.7</v>
      </c>
      <c r="AB422" s="13"/>
      <c r="AC422" s="13">
        <v>5.7</v>
      </c>
      <c r="AD422" s="13"/>
      <c r="AE422" s="13">
        <v>5.9</v>
      </c>
      <c r="AF422" s="13">
        <v>3.8</v>
      </c>
      <c r="AG422" s="13">
        <v>1.9</v>
      </c>
      <c r="AH422" s="13"/>
      <c r="AI422" s="13">
        <v>0.59999999999999432</v>
      </c>
      <c r="AJ422" s="13">
        <f t="shared" ref="AJ422:AJ485" si="75">SUM(X422:AI422)</f>
        <v>97.000000000000014</v>
      </c>
      <c r="AL422" s="96">
        <v>0.91933375198194422</v>
      </c>
      <c r="AM422" s="40">
        <v>0.24394512521903819</v>
      </c>
      <c r="AN422" s="77">
        <v>1.95</v>
      </c>
      <c r="AO422" s="14">
        <v>1.931399039640403</v>
      </c>
      <c r="AP422" s="14"/>
      <c r="AQ422" s="13">
        <v>4.4847786643386858</v>
      </c>
      <c r="AR422" s="40">
        <v>5.1898901114037096E-2</v>
      </c>
      <c r="AS422" s="40">
        <v>0.56482543400017493</v>
      </c>
      <c r="AT422" s="40">
        <v>2.1942447322989493E-2</v>
      </c>
      <c r="AW422" s="42">
        <f>(12900/((LN(497700/S422))+(0.85*(AN422-1))+3.8))-273</f>
        <v>1398.6340820355249</v>
      </c>
      <c r="AX422" s="42">
        <f>(12900/((LN(497700/S422))+(0.85*(AO422-1))+3.8))-273</f>
        <v>1402.0660065350075</v>
      </c>
      <c r="AY422" s="42">
        <f>(10108/((LN(497700/S422))+(1.16*(AN422-1))+1.48))-273</f>
        <v>1502.9817665366879</v>
      </c>
      <c r="AZ422" s="42">
        <f>(10108/((LN(497700/S422))+(1.16*(AO422-1))+1.48))-273</f>
        <v>1509.7403349851256</v>
      </c>
      <c r="BA422" s="42">
        <f>((LN(S422))-4.29+(1.35*(LN(AQ422))))/0.0056</f>
        <v>1382.8898635057942</v>
      </c>
      <c r="BB422" s="42">
        <f>(4338.8/((4.322*AR422)+6.456-LOG(S422)))-273</f>
        <v>1586.1313799025502</v>
      </c>
      <c r="BC422" s="42">
        <f>((LN(S422))-3.313+(1.35*(LN(AQ422))))/0.0065</f>
        <v>1341.7204977896072</v>
      </c>
      <c r="BD422" s="42">
        <f>(12288/(18.99-(1.069*(LN(AQ422)))-(LN(S422))))-273</f>
        <v>1392.6025285874355</v>
      </c>
      <c r="BE422" s="42">
        <f>(11113/(14.297+(0.964*AN422)-(LN(S422))))-273</f>
        <v>1528.5587469513396</v>
      </c>
      <c r="BF422" s="42">
        <f>(11113/(14.297+(0.964*AO422)-(LN(S422))))-273</f>
        <v>1533.8109587549329</v>
      </c>
      <c r="BG422" s="42">
        <f>(5790/(0.96-(1.28*J422)+(12.39*AS422)+(0.83*AT422)+(2.06*J422*AS422)-LOG(S422)))-273</f>
        <v>1374.9712776272984</v>
      </c>
      <c r="BI422" s="42">
        <f t="shared" si="70"/>
        <v>-173.6340820355249</v>
      </c>
      <c r="BJ422" s="42">
        <f t="shared" si="70"/>
        <v>-177.06600653500755</v>
      </c>
      <c r="BK422" s="42">
        <f t="shared" si="70"/>
        <v>-277.98176653668793</v>
      </c>
      <c r="BL422" s="42">
        <f t="shared" si="70"/>
        <v>-284.74033498512563</v>
      </c>
      <c r="BM422" s="42">
        <f t="shared" si="69"/>
        <v>-157.88986350579421</v>
      </c>
      <c r="BN422" s="42">
        <f t="shared" si="69"/>
        <v>-361.13137990255018</v>
      </c>
      <c r="BO422" s="42">
        <f t="shared" si="69"/>
        <v>-116.72049778960718</v>
      </c>
      <c r="BP422" s="42">
        <f t="shared" si="69"/>
        <v>-167.60252858743547</v>
      </c>
      <c r="BQ422" s="42">
        <f t="shared" si="69"/>
        <v>-303.55874695133957</v>
      </c>
      <c r="BR422" s="42">
        <f t="shared" si="69"/>
        <v>-308.81095875493293</v>
      </c>
      <c r="BS422" s="42">
        <f t="shared" si="69"/>
        <v>-149.97127762729838</v>
      </c>
      <c r="BU422" s="42">
        <f t="shared" si="67"/>
        <v>-27.094728907709168</v>
      </c>
      <c r="CC422" s="119"/>
      <c r="CD422" s="118">
        <f t="shared" si="68"/>
        <v>5.2522118035933545</v>
      </c>
    </row>
    <row r="423" spans="1:82" s="1" customFormat="1">
      <c r="A423" s="38" t="s">
        <v>437</v>
      </c>
      <c r="B423" s="95" t="s">
        <v>597</v>
      </c>
      <c r="C423" s="38" t="s">
        <v>437</v>
      </c>
      <c r="D423" s="95">
        <v>48</v>
      </c>
      <c r="E423" s="38">
        <v>1225</v>
      </c>
      <c r="F423" s="38"/>
      <c r="G423" s="38">
        <f t="shared" si="71"/>
        <v>1498</v>
      </c>
      <c r="H423" s="75">
        <f t="shared" si="72"/>
        <v>6.6755674232309744E-4</v>
      </c>
      <c r="I423" s="75">
        <f t="shared" si="73"/>
        <v>0</v>
      </c>
      <c r="J423" s="76">
        <v>1</v>
      </c>
      <c r="K423" s="38"/>
      <c r="L423" s="40">
        <v>0.58046460885323692</v>
      </c>
      <c r="M423" s="77"/>
      <c r="N423" s="40">
        <v>2.2062702794956594E-2</v>
      </c>
      <c r="O423" s="13"/>
      <c r="P423" s="13">
        <v>-8.1199999999999992</v>
      </c>
      <c r="Q423" s="13">
        <v>0</v>
      </c>
      <c r="R423" s="13">
        <v>0</v>
      </c>
      <c r="S423" s="97">
        <v>33313.5</v>
      </c>
      <c r="T423" s="40"/>
      <c r="U423" s="13">
        <f t="shared" si="74"/>
        <v>4.5226202631575454</v>
      </c>
      <c r="V423" s="40">
        <v>4.2999999999999997E-2</v>
      </c>
      <c r="X423" s="13">
        <v>52.4</v>
      </c>
      <c r="Y423" s="13">
        <v>1</v>
      </c>
      <c r="Z423" s="13">
        <v>18.399999999999999</v>
      </c>
      <c r="AA423" s="13">
        <v>4.2</v>
      </c>
      <c r="AB423" s="13"/>
      <c r="AC423" s="13">
        <v>5.2</v>
      </c>
      <c r="AD423" s="13"/>
      <c r="AE423" s="13">
        <v>9.6</v>
      </c>
      <c r="AF423" s="13">
        <v>3.6</v>
      </c>
      <c r="AG423" s="13">
        <v>0.5</v>
      </c>
      <c r="AH423" s="13"/>
      <c r="AI423" s="13">
        <v>0.59999999999999432</v>
      </c>
      <c r="AJ423" s="13">
        <f t="shared" si="75"/>
        <v>95.499999999999986</v>
      </c>
      <c r="AL423" s="96">
        <v>0.76927828123310205</v>
      </c>
      <c r="AM423" s="40">
        <v>0.37045236501165524</v>
      </c>
      <c r="AN423" s="77">
        <v>2.56</v>
      </c>
      <c r="AO423" s="14">
        <v>2.5639099944914294</v>
      </c>
      <c r="AP423" s="14"/>
      <c r="AQ423" s="13">
        <v>3.4377325593198593</v>
      </c>
      <c r="AR423" s="40">
        <v>8.858762769353877E-2</v>
      </c>
      <c r="AS423" s="40">
        <v>0.58046460885323692</v>
      </c>
      <c r="AT423" s="40">
        <v>2.2062702794956594E-2</v>
      </c>
      <c r="AW423" s="42">
        <f>(12900/((LN(497700/S423))+(0.85*(AN423-1))+3.8))-273</f>
        <v>1374.5022635441092</v>
      </c>
      <c r="AX423" s="42">
        <f>(12900/((LN(497700/S423))+(0.85*(AO423-1))+3.8))-273</f>
        <v>1373.8032701013972</v>
      </c>
      <c r="AY423" s="42">
        <f>(10108/((LN(497700/S423))+(1.16*(AN423-1))+1.48))-273</f>
        <v>1413.455781050938</v>
      </c>
      <c r="AZ423" s="42">
        <f>(10108/((LN(497700/S423))+(1.16*(AO423-1))+1.48))-273</f>
        <v>1412.1805458365197</v>
      </c>
      <c r="BA423" s="42">
        <f>((LN(S423))-4.29+(1.35*(LN(AQ423))))/0.0056</f>
        <v>1391.1989917067135</v>
      </c>
      <c r="BB423" s="42">
        <f>(4338.8/((4.322*AR423)+6.456-LOG(S423)))-273</f>
        <v>1600.1957972397481</v>
      </c>
      <c r="BC423" s="42">
        <f>((LN(S423))-3.313+(1.35*(LN(AQ423))))/0.0065</f>
        <v>1348.879131316553</v>
      </c>
      <c r="BD423" s="42">
        <f>(12288/(18.99-(1.069*(LN(AQ423)))-(LN(S423))))-273</f>
        <v>1420.4325266174922</v>
      </c>
      <c r="BE423" s="42">
        <f>(11113/(14.297+(0.964*AN423)-(LN(S423))))-273</f>
        <v>1476.7695680596407</v>
      </c>
      <c r="BF423" s="42">
        <f>(11113/(14.297+(0.964*AO423)-(LN(S423))))-273</f>
        <v>1475.7317387859994</v>
      </c>
      <c r="BG423" s="42">
        <f>(5790/(0.96-(1.28*J423)+(12.39*AS423)+(0.83*AT423)+(2.06*J423*AS423)-LOG(S423)))-273</f>
        <v>1351.85021648055</v>
      </c>
      <c r="BI423" s="42">
        <f t="shared" si="70"/>
        <v>-149.50226354410916</v>
      </c>
      <c r="BJ423" s="42">
        <f t="shared" si="70"/>
        <v>-148.80327010139717</v>
      </c>
      <c r="BK423" s="42">
        <f t="shared" si="70"/>
        <v>-188.45578105093796</v>
      </c>
      <c r="BL423" s="42">
        <f t="shared" si="70"/>
        <v>-187.18054583651974</v>
      </c>
      <c r="BM423" s="42">
        <f t="shared" si="69"/>
        <v>-166.19899170671351</v>
      </c>
      <c r="BN423" s="42">
        <f t="shared" si="69"/>
        <v>-375.19579723974812</v>
      </c>
      <c r="BO423" s="42">
        <f t="shared" si="69"/>
        <v>-123.87913131655296</v>
      </c>
      <c r="BP423" s="42">
        <f t="shared" si="69"/>
        <v>-195.43252661749216</v>
      </c>
      <c r="BQ423" s="42">
        <f t="shared" si="69"/>
        <v>-251.76956805964073</v>
      </c>
      <c r="BR423" s="42">
        <f t="shared" si="69"/>
        <v>-250.73173878599937</v>
      </c>
      <c r="BS423" s="42">
        <f t="shared" si="69"/>
        <v>-126.85021648054999</v>
      </c>
      <c r="BU423" s="42">
        <f t="shared" si="67"/>
        <v>-21.953053620847186</v>
      </c>
      <c r="CC423" s="119"/>
      <c r="CD423" s="118">
        <f t="shared" si="68"/>
        <v>1.0378292736413641</v>
      </c>
    </row>
    <row r="424" spans="1:82" s="1" customFormat="1">
      <c r="A424" s="38" t="s">
        <v>437</v>
      </c>
      <c r="B424" s="95" t="s">
        <v>598</v>
      </c>
      <c r="C424" s="95" t="s">
        <v>210</v>
      </c>
      <c r="D424" s="95">
        <v>48</v>
      </c>
      <c r="E424" s="38">
        <v>1225</v>
      </c>
      <c r="F424" s="38"/>
      <c r="G424" s="38">
        <f t="shared" si="71"/>
        <v>1498</v>
      </c>
      <c r="H424" s="75">
        <f t="shared" si="72"/>
        <v>6.6755674232309744E-4</v>
      </c>
      <c r="I424" s="75">
        <f t="shared" si="73"/>
        <v>0</v>
      </c>
      <c r="J424" s="76">
        <v>1</v>
      </c>
      <c r="K424" s="38"/>
      <c r="L424" s="40">
        <v>0.57826466890915118</v>
      </c>
      <c r="M424" s="77"/>
      <c r="N424" s="40">
        <v>1.8375537161580972E-2</v>
      </c>
      <c r="O424" s="13"/>
      <c r="P424" s="13">
        <v>-8.1199999999999992</v>
      </c>
      <c r="Q424" s="13">
        <v>0</v>
      </c>
      <c r="R424" s="13">
        <v>0</v>
      </c>
      <c r="S424" s="97">
        <v>32573.200000000004</v>
      </c>
      <c r="T424" s="40"/>
      <c r="U424" s="13">
        <f t="shared" si="74"/>
        <v>4.5128604258683893</v>
      </c>
      <c r="V424" s="40">
        <v>4.2999999999999997E-2</v>
      </c>
      <c r="X424" s="13">
        <v>53.5</v>
      </c>
      <c r="Y424" s="13">
        <v>1.1000000000000001</v>
      </c>
      <c r="Z424" s="13">
        <v>17.2</v>
      </c>
      <c r="AA424" s="13">
        <v>5.0999999999999996</v>
      </c>
      <c r="AB424" s="13"/>
      <c r="AC424" s="13">
        <v>6.7</v>
      </c>
      <c r="AD424" s="13"/>
      <c r="AE424" s="13">
        <v>6.5</v>
      </c>
      <c r="AF424" s="13">
        <v>3.8</v>
      </c>
      <c r="AG424" s="13">
        <v>1.2</v>
      </c>
      <c r="AH424" s="13"/>
      <c r="AI424" s="13">
        <v>0.5</v>
      </c>
      <c r="AJ424" s="13">
        <f t="shared" si="75"/>
        <v>95.6</v>
      </c>
      <c r="AL424" s="96">
        <v>0.88802827610086088</v>
      </c>
      <c r="AM424" s="40">
        <v>0.38831991014680212</v>
      </c>
      <c r="AN424" s="77">
        <v>2.21</v>
      </c>
      <c r="AO424" s="14">
        <v>2.1820480500314208</v>
      </c>
      <c r="AP424" s="14"/>
      <c r="AQ424" s="13">
        <v>3.4081093470303023</v>
      </c>
      <c r="AR424" s="40">
        <v>8.6236127859322817E-2</v>
      </c>
      <c r="AS424" s="40">
        <v>0.57826466890915118</v>
      </c>
      <c r="AT424" s="40">
        <v>1.8375537161580972E-2</v>
      </c>
      <c r="AW424" s="42">
        <f>(12900/((LN(497700/S424))+(0.85*(AN424-1))+3.8))-273</f>
        <v>1434.4767685640104</v>
      </c>
      <c r="AX424" s="42">
        <f>(12900/((LN(497700/S424))+(0.85*(AO424-1))+3.8))-273</f>
        <v>1439.8634198768953</v>
      </c>
      <c r="AY424" s="42">
        <f>(10108/((LN(497700/S424))+(1.16*(AN424-1))+1.48))-273</f>
        <v>1528.7479667056045</v>
      </c>
      <c r="AZ424" s="42">
        <f>(10108/((LN(497700/S424))+(1.16*(AO424-1))+1.48))-273</f>
        <v>1539.2219115854427</v>
      </c>
      <c r="BA424" s="42">
        <f>((LN(S424))-4.29+(1.35*(LN(AQ424))))/0.0056</f>
        <v>1385.0996482255125</v>
      </c>
      <c r="BB424" s="42">
        <f>(4338.8/((4.322*AR424)+6.456-LOG(S424)))-273</f>
        <v>1600.5220461146625</v>
      </c>
      <c r="BC424" s="42">
        <f>((LN(S424))-3.313+(1.35*(LN(AQ424))))/0.0065</f>
        <v>1343.6243123173645</v>
      </c>
      <c r="BD424" s="42">
        <f>(12288/(18.99-(1.069*(LN(AQ424)))-(LN(S424))))-273</f>
        <v>1413.0610610830704</v>
      </c>
      <c r="BE424" s="42">
        <f>(11113/(14.297+(0.964*AN424)-(LN(S424))))-273</f>
        <v>1568.0605131126313</v>
      </c>
      <c r="BF424" s="42">
        <f>(11113/(14.297+(0.964*AO424)-(LN(S424))))-273</f>
        <v>1576.3158917070148</v>
      </c>
      <c r="BG424" s="42">
        <f>(5790/(0.96-(1.28*J424)+(12.39*AS424)+(0.83*AT424)+(2.06*J424*AS424)-LOG(S424)))-273</f>
        <v>1363.3717747289547</v>
      </c>
      <c r="BI424" s="42">
        <f t="shared" si="70"/>
        <v>-209.4767685640104</v>
      </c>
      <c r="BJ424" s="42">
        <f t="shared" si="70"/>
        <v>-214.86341987689525</v>
      </c>
      <c r="BK424" s="42">
        <f t="shared" si="70"/>
        <v>-303.74796670560454</v>
      </c>
      <c r="BL424" s="42">
        <f t="shared" si="70"/>
        <v>-314.22191158544274</v>
      </c>
      <c r="BM424" s="42">
        <f t="shared" si="69"/>
        <v>-160.09964822551251</v>
      </c>
      <c r="BN424" s="42">
        <f t="shared" si="69"/>
        <v>-375.52204611466254</v>
      </c>
      <c r="BO424" s="42">
        <f t="shared" si="69"/>
        <v>-118.62431231736446</v>
      </c>
      <c r="BP424" s="42">
        <f t="shared" si="69"/>
        <v>-188.0610610830704</v>
      </c>
      <c r="BQ424" s="42">
        <f t="shared" si="69"/>
        <v>-343.06051311263127</v>
      </c>
      <c r="BR424" s="42">
        <f t="shared" si="69"/>
        <v>-351.31589170701477</v>
      </c>
      <c r="BS424" s="42">
        <f t="shared" si="69"/>
        <v>-138.37177472895473</v>
      </c>
      <c r="BU424" s="42">
        <f t="shared" si="67"/>
        <v>-76.491645147940517</v>
      </c>
      <c r="CC424" s="119"/>
      <c r="CD424" s="118">
        <f t="shared" si="68"/>
        <v>8.255378594383501</v>
      </c>
    </row>
    <row r="425" spans="1:82" s="1" customFormat="1">
      <c r="A425" s="65" t="s">
        <v>599</v>
      </c>
      <c r="B425" s="65" t="s">
        <v>600</v>
      </c>
      <c r="C425" s="95" t="s">
        <v>210</v>
      </c>
      <c r="D425" s="65">
        <v>23.6</v>
      </c>
      <c r="E425" s="65">
        <v>1405</v>
      </c>
      <c r="F425" s="65">
        <v>10</v>
      </c>
      <c r="G425" s="65">
        <f t="shared" si="71"/>
        <v>1678</v>
      </c>
      <c r="H425" s="92">
        <f t="shared" si="72"/>
        <v>5.9594755661501785E-4</v>
      </c>
      <c r="I425" s="92">
        <f t="shared" si="73"/>
        <v>5.0657919732526182E-5</v>
      </c>
      <c r="J425" s="98">
        <v>1</v>
      </c>
      <c r="K425" s="80">
        <v>3.0000000000000001E-3</v>
      </c>
      <c r="L425" s="80">
        <v>0.53889671450554588</v>
      </c>
      <c r="M425" s="80">
        <v>1.5628787036840962E-2</v>
      </c>
      <c r="N425" s="80">
        <v>0</v>
      </c>
      <c r="O425" s="39"/>
      <c r="P425" s="39">
        <v>-8.1999999999999993</v>
      </c>
      <c r="Q425" s="39">
        <v>-1.9</v>
      </c>
      <c r="R425" s="39">
        <v>0</v>
      </c>
      <c r="S425" s="81">
        <v>6321</v>
      </c>
      <c r="T425" s="81">
        <v>253.47</v>
      </c>
      <c r="U425" s="39">
        <f t="shared" si="74"/>
        <v>3.8007857903277626</v>
      </c>
      <c r="V425" s="80">
        <f t="shared" ref="V425:V483" si="76">0.434*(T425/S425)</f>
        <v>1.7403255813953487E-2</v>
      </c>
      <c r="X425" s="99">
        <v>70.8</v>
      </c>
      <c r="Y425" s="99">
        <v>2.0299999999999998</v>
      </c>
      <c r="Z425" s="99">
        <v>14.1</v>
      </c>
      <c r="AA425" s="99">
        <v>0.33</v>
      </c>
      <c r="AB425" s="39"/>
      <c r="AC425" s="99">
        <v>1.66</v>
      </c>
      <c r="AD425" s="39"/>
      <c r="AE425" s="99">
        <v>1.4</v>
      </c>
      <c r="AF425" s="99">
        <v>3.13</v>
      </c>
      <c r="AG425" s="99">
        <v>5.22</v>
      </c>
      <c r="AH425" s="39"/>
      <c r="AI425" s="99">
        <v>0</v>
      </c>
      <c r="AJ425" s="39">
        <f t="shared" si="75"/>
        <v>98.669999999999987</v>
      </c>
      <c r="AL425" s="39">
        <v>1.0565760959678239</v>
      </c>
      <c r="AM425" s="80">
        <v>3.2273780137807941E-2</v>
      </c>
      <c r="AN425" s="39">
        <v>1.40434957223961</v>
      </c>
      <c r="AO425" s="14">
        <v>1.4043495722396082</v>
      </c>
      <c r="AP425" s="14"/>
      <c r="AQ425" s="39">
        <v>9.8239502619921915</v>
      </c>
      <c r="AR425" s="80">
        <v>1.0299092225336398E-2</v>
      </c>
      <c r="AS425" s="80">
        <v>0.53889671450554588</v>
      </c>
      <c r="AT425" s="80">
        <v>0</v>
      </c>
      <c r="AW425" s="42">
        <f>(12900/((LN(497700/S425))+(0.85*(AN425-1))+3.8))-273</f>
        <v>1242.8962523721898</v>
      </c>
      <c r="AX425" s="42">
        <f>(12900/((LN(497700/S425))+(0.85*(AO425-1))+3.8))-273</f>
        <v>1242.8962523721902</v>
      </c>
      <c r="AY425" s="42">
        <f>(10108/((LN(497700/S425))+(1.16*(AN425-1))+1.48))-273</f>
        <v>1327.5914483294523</v>
      </c>
      <c r="AZ425" s="42">
        <f>(10108/((LN(497700/S425))+(1.16*(AO425-1))+1.48))-273</f>
        <v>1327.5914483294528</v>
      </c>
      <c r="BA425" s="42">
        <f>((LN(S425))-4.29+(1.35*(LN(AQ425))))/0.0056</f>
        <v>1347.5257444510198</v>
      </c>
      <c r="BB425" s="42">
        <f>(4338.8/((4.322*AR425)+6.456-LOG(S425)))-273</f>
        <v>1334.1255289065</v>
      </c>
      <c r="BC425" s="42">
        <f>((LN(S425))-3.313+(1.35*(LN(AQ425))))/0.0065</f>
        <v>1311.252949065494</v>
      </c>
      <c r="BD425" s="42">
        <f>(12288/(18.99-(1.069*(LN(AQ425)))-(LN(S425))))-273</f>
        <v>1303.2149207943105</v>
      </c>
      <c r="BE425" s="42">
        <f>(11113/(14.297+(0.964*AN425)-(LN(S425))))-273</f>
        <v>1337.7757380116448</v>
      </c>
      <c r="BF425" s="42">
        <f>(11113/(14.297+(0.964*AO425)-(LN(S425))))-273</f>
        <v>1337.7757380116452</v>
      </c>
      <c r="BG425" s="42">
        <f>(5790/(0.96-(1.28*J425)+(12.39*AS425)+(0.83*AT425)+(2.06*J425*AS425)-LOG(S425)))-273</f>
        <v>1306.2610094519391</v>
      </c>
      <c r="BI425" s="42">
        <f t="shared" si="70"/>
        <v>162.10374762781021</v>
      </c>
      <c r="BJ425" s="42">
        <f t="shared" si="70"/>
        <v>162.10374762780975</v>
      </c>
      <c r="BK425" s="42">
        <f t="shared" si="70"/>
        <v>77.408551670547695</v>
      </c>
      <c r="BL425" s="42">
        <f t="shared" si="70"/>
        <v>77.40855167054724</v>
      </c>
      <c r="BM425" s="42">
        <f t="shared" si="69"/>
        <v>57.474255548980182</v>
      </c>
      <c r="BN425" s="42">
        <f t="shared" si="69"/>
        <v>70.874471093500006</v>
      </c>
      <c r="BO425" s="42">
        <f t="shared" si="69"/>
        <v>93.747050934505978</v>
      </c>
      <c r="BP425" s="42">
        <f t="shared" si="69"/>
        <v>101.7850792056895</v>
      </c>
      <c r="BQ425" s="42">
        <f t="shared" si="69"/>
        <v>67.224261988355238</v>
      </c>
      <c r="BR425" s="42">
        <f t="shared" si="69"/>
        <v>67.224261988354783</v>
      </c>
      <c r="BS425" s="42">
        <f t="shared" si="69"/>
        <v>98.738990548060883</v>
      </c>
      <c r="BU425" s="42">
        <f t="shared" si="67"/>
        <v>63.36475707974887</v>
      </c>
      <c r="CC425" s="119"/>
      <c r="CD425" s="118">
        <f t="shared" si="68"/>
        <v>4.5474735088646412E-13</v>
      </c>
    </row>
    <row r="426" spans="1:82" s="1" customFormat="1">
      <c r="A426" s="65" t="s">
        <v>599</v>
      </c>
      <c r="B426" s="38" t="s">
        <v>601</v>
      </c>
      <c r="C426" s="95" t="s">
        <v>210</v>
      </c>
      <c r="D426" s="38">
        <v>114.5</v>
      </c>
      <c r="E426" s="38">
        <v>1405</v>
      </c>
      <c r="F426" s="38">
        <v>10</v>
      </c>
      <c r="G426" s="38">
        <f t="shared" si="71"/>
        <v>1678</v>
      </c>
      <c r="H426" s="75">
        <f t="shared" si="72"/>
        <v>5.9594755661501785E-4</v>
      </c>
      <c r="I426" s="75">
        <f t="shared" si="73"/>
        <v>5.0657919732526182E-5</v>
      </c>
      <c r="J426" s="76">
        <v>1</v>
      </c>
      <c r="K426" s="40">
        <v>3.0000000000000001E-3</v>
      </c>
      <c r="L426" s="40">
        <v>0.54303731716217163</v>
      </c>
      <c r="M426" s="40">
        <v>2.2703518867515673E-2</v>
      </c>
      <c r="N426" s="40">
        <v>1.42098756002831E-2</v>
      </c>
      <c r="O426" s="39"/>
      <c r="P426" s="13">
        <v>-8.1999999999999993</v>
      </c>
      <c r="Q426" s="13">
        <v>-1.9</v>
      </c>
      <c r="R426" s="13">
        <v>0</v>
      </c>
      <c r="S426" s="78">
        <v>6799</v>
      </c>
      <c r="T426" s="78">
        <v>237.965</v>
      </c>
      <c r="U426" s="13">
        <f t="shared" si="74"/>
        <v>3.8324450411741111</v>
      </c>
      <c r="V426" s="40">
        <f t="shared" si="76"/>
        <v>1.5190000000000002E-2</v>
      </c>
      <c r="X426" s="100">
        <v>69.099999999999994</v>
      </c>
      <c r="Y426" s="100">
        <v>5.01</v>
      </c>
      <c r="Z426" s="100">
        <v>13.93</v>
      </c>
      <c r="AA426" s="100">
        <v>0.31</v>
      </c>
      <c r="AB426" s="13"/>
      <c r="AC426" s="100">
        <v>1.53</v>
      </c>
      <c r="AD426" s="13"/>
      <c r="AE426" s="100">
        <v>1.35</v>
      </c>
      <c r="AF426" s="100">
        <v>2.98</v>
      </c>
      <c r="AG426" s="100">
        <v>4.83</v>
      </c>
      <c r="AH426" s="13"/>
      <c r="AI426" s="100">
        <v>0.39</v>
      </c>
      <c r="AJ426" s="13">
        <f t="shared" si="75"/>
        <v>99.429999999999993</v>
      </c>
      <c r="AL426" s="13">
        <v>1.1068586651345023</v>
      </c>
      <c r="AM426" s="40">
        <v>5.1240544221530841E-2</v>
      </c>
      <c r="AN426" s="13">
        <v>1.36517909981408</v>
      </c>
      <c r="AO426" s="14">
        <v>1.3651790998140814</v>
      </c>
      <c r="AP426" s="14"/>
      <c r="AQ426" s="13">
        <v>10.234429431303969</v>
      </c>
      <c r="AR426" s="40">
        <v>6.3369038818627543E-3</v>
      </c>
      <c r="AS426" s="40">
        <v>0.54303731716217163</v>
      </c>
      <c r="AT426" s="40">
        <v>1.42098756002831E-2</v>
      </c>
      <c r="AW426" s="42">
        <f>(12900/((LN(497700/S426))+(0.85*(AN426-1))+3.8))-273</f>
        <v>1262.0519878699749</v>
      </c>
      <c r="AX426" s="42">
        <f>(12900/((LN(497700/S426))+(0.85*(AO426-1))+3.8))-273</f>
        <v>1262.0519878699749</v>
      </c>
      <c r="AY426" s="42">
        <f>(10108/((LN(497700/S426))+(1.16*(AN426-1))+1.48))-273</f>
        <v>1358.1566544197062</v>
      </c>
      <c r="AZ426" s="42">
        <f>(10108/((LN(497700/S426))+(1.16*(AO426-1))+1.48))-273</f>
        <v>1358.1566544197058</v>
      </c>
      <c r="BA426" s="42">
        <f>((LN(S426))-4.29+(1.35*(LN(AQ426))))/0.0056</f>
        <v>1370.4113226831162</v>
      </c>
      <c r="BB426" s="42">
        <f>(4338.8/((4.322*AR426)+6.456-LOG(S426)))-273</f>
        <v>1363.7005650623144</v>
      </c>
      <c r="BC426" s="42">
        <f>((LN(S426))-3.313+(1.35*(LN(AQ426))))/0.0065</f>
        <v>1330.9697549269924</v>
      </c>
      <c r="BD426" s="42">
        <f>(12288/(18.99-(1.069*(LN(AQ426)))-(LN(S426))))-273</f>
        <v>1327.1595070973854</v>
      </c>
      <c r="BE426" s="42">
        <f>(11113/(14.297+(0.964*AN426)-(LN(S426))))-273</f>
        <v>1364.0327764739493</v>
      </c>
      <c r="BF426" s="42">
        <f>(11113/(14.297+(0.964*AO426)-(LN(S426))))-273</f>
        <v>1364.0327764739488</v>
      </c>
      <c r="BG426" s="42">
        <f>(5790/(0.96-(1.28*J426)+(12.39*AS426)+(0.83*AT426)+(2.06*J426*AS426)-LOG(S426)))-273</f>
        <v>1289.2308640103124</v>
      </c>
      <c r="BI426" s="42">
        <f t="shared" si="70"/>
        <v>142.94801213002506</v>
      </c>
      <c r="BJ426" s="42">
        <f t="shared" si="70"/>
        <v>142.94801213002506</v>
      </c>
      <c r="BK426" s="42">
        <f t="shared" si="70"/>
        <v>46.843345580293771</v>
      </c>
      <c r="BL426" s="42">
        <f t="shared" si="70"/>
        <v>46.843345580294226</v>
      </c>
      <c r="BM426" s="42">
        <f t="shared" si="70"/>
        <v>34.588677316883832</v>
      </c>
      <c r="BN426" s="42">
        <f t="shared" si="70"/>
        <v>41.299434937685646</v>
      </c>
      <c r="BO426" s="42">
        <f t="shared" si="70"/>
        <v>74.030245073007563</v>
      </c>
      <c r="BP426" s="42">
        <f t="shared" si="69"/>
        <v>77.840492902614642</v>
      </c>
      <c r="BQ426" s="42">
        <f t="shared" si="69"/>
        <v>40.967223526050702</v>
      </c>
      <c r="BR426" s="42">
        <f t="shared" si="69"/>
        <v>40.967223526051157</v>
      </c>
      <c r="BS426" s="42">
        <f t="shared" si="69"/>
        <v>115.76913598968758</v>
      </c>
      <c r="BU426" s="42">
        <f t="shared" si="67"/>
        <v>27.178876140337479</v>
      </c>
      <c r="CC426" s="119"/>
      <c r="CD426" s="118">
        <f t="shared" si="68"/>
        <v>4.5474735088646412E-13</v>
      </c>
    </row>
    <row r="427" spans="1:82" s="1" customFormat="1">
      <c r="A427" s="65" t="s">
        <v>599</v>
      </c>
      <c r="B427" s="38" t="s">
        <v>602</v>
      </c>
      <c r="C427" s="95" t="s">
        <v>210</v>
      </c>
      <c r="D427" s="38">
        <v>191.1</v>
      </c>
      <c r="E427" s="38">
        <v>1405</v>
      </c>
      <c r="F427" s="38">
        <v>10</v>
      </c>
      <c r="G427" s="38">
        <f t="shared" si="71"/>
        <v>1678</v>
      </c>
      <c r="H427" s="75">
        <f t="shared" si="72"/>
        <v>5.9594755661501785E-4</v>
      </c>
      <c r="I427" s="75">
        <f t="shared" si="73"/>
        <v>5.0657919732526182E-5</v>
      </c>
      <c r="J427" s="76">
        <v>1</v>
      </c>
      <c r="K427" s="40">
        <v>3.0000000000000001E-3</v>
      </c>
      <c r="L427" s="40">
        <v>0.54319051218334868</v>
      </c>
      <c r="M427" s="40">
        <v>1.6127643279642192E-2</v>
      </c>
      <c r="N427" s="40">
        <v>1.7908896423582999E-2</v>
      </c>
      <c r="O427" s="39"/>
      <c r="P427" s="13">
        <v>-8.1999999999999993</v>
      </c>
      <c r="Q427" s="13">
        <v>-1.9</v>
      </c>
      <c r="R427" s="13">
        <v>0</v>
      </c>
      <c r="S427" s="78">
        <v>6725</v>
      </c>
      <c r="T427" s="78">
        <v>303.29750000000001</v>
      </c>
      <c r="U427" s="13">
        <f t="shared" si="74"/>
        <v>3.8276922886744456</v>
      </c>
      <c r="V427" s="40">
        <f t="shared" si="76"/>
        <v>1.9573400000000001E-2</v>
      </c>
      <c r="X427" s="100">
        <v>68.599999999999994</v>
      </c>
      <c r="Y427" s="100">
        <v>4.99</v>
      </c>
      <c r="Z427" s="100">
        <v>13.82</v>
      </c>
      <c r="AA427" s="100">
        <v>0.31</v>
      </c>
      <c r="AB427" s="13"/>
      <c r="AC427" s="100">
        <v>1.51</v>
      </c>
      <c r="AD427" s="13"/>
      <c r="AE427" s="100">
        <v>1.34</v>
      </c>
      <c r="AF427" s="100">
        <v>2.97</v>
      </c>
      <c r="AG427" s="100">
        <v>4.83</v>
      </c>
      <c r="AH427" s="13"/>
      <c r="AI427" s="100">
        <v>0.49</v>
      </c>
      <c r="AJ427" s="13">
        <f t="shared" si="75"/>
        <v>98.86</v>
      </c>
      <c r="AL427" s="13">
        <v>1.101148475117254</v>
      </c>
      <c r="AM427" s="40">
        <v>4.8158397068058106E-2</v>
      </c>
      <c r="AN427" s="13">
        <v>1.37310587291761</v>
      </c>
      <c r="AO427" s="14">
        <v>1.3731058729176124</v>
      </c>
      <c r="AP427" s="14"/>
      <c r="AQ427" s="13">
        <v>10.199957726071945</v>
      </c>
      <c r="AR427" s="40">
        <v>7.3730949975057414E-3</v>
      </c>
      <c r="AS427" s="40">
        <v>0.54319051218334868</v>
      </c>
      <c r="AT427" s="40">
        <v>1.7908896423582999E-2</v>
      </c>
      <c r="AW427" s="42">
        <f>(12900/((LN(497700/S427))+(0.85*(AN427-1))+3.8))-273</f>
        <v>1258.8289925236272</v>
      </c>
      <c r="AX427" s="42">
        <f>(12900/((LN(497700/S427))+(0.85*(AO427-1))+3.8))-273</f>
        <v>1258.8289925236272</v>
      </c>
      <c r="AY427" s="42">
        <f>(10108/((LN(497700/S427))+(1.16*(AN427-1))+1.48))-273</f>
        <v>1352.8728360211578</v>
      </c>
      <c r="AZ427" s="42">
        <f>(10108/((LN(497700/S427))+(1.16*(AO427-1))+1.48))-273</f>
        <v>1352.8728360211574</v>
      </c>
      <c r="BA427" s="42">
        <f>((LN(S427))-4.29+(1.35*(LN(AQ427))))/0.0056</f>
        <v>1367.6437556734886</v>
      </c>
      <c r="BB427" s="42">
        <f>(4338.8/((4.322*AR427)+6.456-LOG(S427)))-273</f>
        <v>1358.0209889588157</v>
      </c>
      <c r="BC427" s="42">
        <f>((LN(S427))-3.313+(1.35*(LN(AQ427))))/0.0065</f>
        <v>1328.5853895033133</v>
      </c>
      <c r="BD427" s="42">
        <f>(12288/(18.99-(1.069*(LN(AQ427)))-(LN(S427))))-273</f>
        <v>1324.1333218248585</v>
      </c>
      <c r="BE427" s="42">
        <f>(11113/(14.297+(0.964*AN427)-(LN(S427))))-273</f>
        <v>1359.5632731621847</v>
      </c>
      <c r="BF427" s="42">
        <f>(11113/(14.297+(0.964*AO427)-(LN(S427))))-273</f>
        <v>1359.5632731621838</v>
      </c>
      <c r="BG427" s="42">
        <f>(5790/(0.96-(1.28*J427)+(12.39*AS427)+(0.83*AT427)+(2.06*J427*AS427)-LOG(S427)))-273</f>
        <v>1285.0117202302542</v>
      </c>
      <c r="BI427" s="42">
        <f t="shared" si="70"/>
        <v>146.17100747637278</v>
      </c>
      <c r="BJ427" s="42">
        <f t="shared" si="70"/>
        <v>146.17100747637278</v>
      </c>
      <c r="BK427" s="42">
        <f t="shared" si="70"/>
        <v>52.127163978842191</v>
      </c>
      <c r="BL427" s="42">
        <f t="shared" si="70"/>
        <v>52.127163978842646</v>
      </c>
      <c r="BM427" s="42">
        <f t="shared" si="70"/>
        <v>37.356244326511387</v>
      </c>
      <c r="BN427" s="42">
        <f t="shared" si="70"/>
        <v>46.979011041184322</v>
      </c>
      <c r="BO427" s="42">
        <f t="shared" si="70"/>
        <v>76.414610496686691</v>
      </c>
      <c r="BP427" s="42">
        <f t="shared" si="69"/>
        <v>80.866678175141487</v>
      </c>
      <c r="BQ427" s="42">
        <f t="shared" si="69"/>
        <v>45.436726837815286</v>
      </c>
      <c r="BR427" s="42">
        <f t="shared" si="69"/>
        <v>45.436726837816195</v>
      </c>
      <c r="BS427" s="42">
        <f t="shared" si="69"/>
        <v>119.98827976974576</v>
      </c>
      <c r="BU427" s="42">
        <f t="shared" si="67"/>
        <v>26.18272770662702</v>
      </c>
      <c r="CC427" s="119"/>
      <c r="CD427" s="118">
        <f t="shared" si="68"/>
        <v>9.0949470177292824E-13</v>
      </c>
    </row>
    <row r="428" spans="1:82" s="1" customFormat="1">
      <c r="A428" s="65" t="s">
        <v>599</v>
      </c>
      <c r="B428" s="38" t="s">
        <v>603</v>
      </c>
      <c r="C428" s="95" t="s">
        <v>210</v>
      </c>
      <c r="D428" s="38">
        <v>113.4</v>
      </c>
      <c r="E428" s="38">
        <v>1405</v>
      </c>
      <c r="F428" s="38">
        <v>10</v>
      </c>
      <c r="G428" s="38">
        <f t="shared" si="71"/>
        <v>1678</v>
      </c>
      <c r="H428" s="75">
        <f t="shared" si="72"/>
        <v>5.9594755661501785E-4</v>
      </c>
      <c r="I428" s="75">
        <f t="shared" si="73"/>
        <v>5.0657919732526182E-5</v>
      </c>
      <c r="J428" s="76">
        <v>1</v>
      </c>
      <c r="K428" s="40">
        <v>3.0000000000000001E-3</v>
      </c>
      <c r="L428" s="40">
        <v>0.54258208901206173</v>
      </c>
      <c r="M428" s="40">
        <v>1.6372108652235276E-2</v>
      </c>
      <c r="N428" s="40">
        <v>1.7843548832907698E-2</v>
      </c>
      <c r="O428" s="39"/>
      <c r="P428" s="13">
        <v>-8.1999999999999993</v>
      </c>
      <c r="Q428" s="13">
        <v>-1.9</v>
      </c>
      <c r="R428" s="13">
        <v>0</v>
      </c>
      <c r="S428" s="78">
        <v>6282</v>
      </c>
      <c r="T428" s="78">
        <v>376.92</v>
      </c>
      <c r="U428" s="13">
        <f t="shared" si="74"/>
        <v>3.7980979320624861</v>
      </c>
      <c r="V428" s="40">
        <f t="shared" si="76"/>
        <v>2.6040000000000001E-2</v>
      </c>
      <c r="X428" s="100">
        <v>69</v>
      </c>
      <c r="Y428" s="100">
        <v>2.75</v>
      </c>
      <c r="Z428" s="100">
        <v>15.2</v>
      </c>
      <c r="AA428" s="100">
        <v>0.35</v>
      </c>
      <c r="AB428" s="13"/>
      <c r="AC428" s="100">
        <v>1.64</v>
      </c>
      <c r="AD428" s="13"/>
      <c r="AE428" s="100">
        <v>1.45</v>
      </c>
      <c r="AF428" s="100">
        <v>3.23</v>
      </c>
      <c r="AG428" s="100">
        <v>5.25</v>
      </c>
      <c r="AH428" s="13"/>
      <c r="AI428" s="100">
        <v>0.49</v>
      </c>
      <c r="AJ428" s="13">
        <f t="shared" si="75"/>
        <v>99.36</v>
      </c>
      <c r="AL428" s="13">
        <v>1.1149509698984696</v>
      </c>
      <c r="AM428" s="40">
        <v>5.8441558683175056E-2</v>
      </c>
      <c r="AN428" s="13">
        <v>1.3699193392825699</v>
      </c>
      <c r="AO428" s="14">
        <v>1.3699193392825704</v>
      </c>
      <c r="AP428" s="14"/>
      <c r="AQ428" s="13">
        <v>9.6576762565227181</v>
      </c>
      <c r="AR428" s="40">
        <v>1.2482511197921015E-2</v>
      </c>
      <c r="AS428" s="40">
        <v>0.54258208901206173</v>
      </c>
      <c r="AT428" s="40">
        <v>1.7843548832907698E-2</v>
      </c>
      <c r="AW428" s="42">
        <f>(12900/((LN(497700/S428))+(0.85*(AN428-1))+3.8))-273</f>
        <v>1247.0181936550855</v>
      </c>
      <c r="AX428" s="42">
        <f>(12900/((LN(497700/S428))+(0.85*(AO428-1))+3.8))-273</f>
        <v>1247.0181936550855</v>
      </c>
      <c r="AY428" s="42">
        <f>(10108/((LN(497700/S428))+(1.16*(AN428-1))+1.48))-273</f>
        <v>1336.1914267614229</v>
      </c>
      <c r="AZ428" s="42">
        <f>(10108/((LN(497700/S428))+(1.16*(AO428-1))+1.48))-273</f>
        <v>1336.1914267614225</v>
      </c>
      <c r="BA428" s="42">
        <f>((LN(S428))-4.29+(1.35*(LN(AQ428))))/0.0056</f>
        <v>1342.3054141743978</v>
      </c>
      <c r="BB428" s="42">
        <f>(4338.8/((4.322*AR428)+6.456-LOG(S428)))-273</f>
        <v>1326.940125727016</v>
      </c>
      <c r="BC428" s="42">
        <f>((LN(S428))-3.313+(1.35*(LN(AQ428))))/0.0065</f>
        <v>1306.7554337502504</v>
      </c>
      <c r="BD428" s="42">
        <f>(12288/(18.99-(1.069*(LN(AQ428)))-(LN(S428))))-273</f>
        <v>1298.289534257271</v>
      </c>
      <c r="BE428" s="42">
        <f>(11113/(14.297+(0.964*AN428)-(LN(S428))))-273</f>
        <v>1344.1047129037015</v>
      </c>
      <c r="BF428" s="42">
        <f>(11113/(14.297+(0.964*AO428)-(LN(S428))))-273</f>
        <v>1344.1047129037011</v>
      </c>
      <c r="BG428" s="42">
        <f>(5790/(0.96-(1.28*J428)+(12.39*AS428)+(0.83*AT428)+(2.06*J428*AS428)-LOG(S428)))-273</f>
        <v>1276.3614518109437</v>
      </c>
      <c r="BI428" s="42">
        <f t="shared" si="70"/>
        <v>157.9818063449145</v>
      </c>
      <c r="BJ428" s="42">
        <f t="shared" si="70"/>
        <v>157.9818063449145</v>
      </c>
      <c r="BK428" s="42">
        <f t="shared" si="70"/>
        <v>68.808573238577083</v>
      </c>
      <c r="BL428" s="42">
        <f t="shared" si="70"/>
        <v>68.808573238577537</v>
      </c>
      <c r="BM428" s="42">
        <f t="shared" si="70"/>
        <v>62.694585825602189</v>
      </c>
      <c r="BN428" s="42">
        <f t="shared" si="70"/>
        <v>78.059874272983961</v>
      </c>
      <c r="BO428" s="42">
        <f t="shared" si="70"/>
        <v>98.244566249749596</v>
      </c>
      <c r="BP428" s="42">
        <f t="shared" si="69"/>
        <v>106.71046574272896</v>
      </c>
      <c r="BQ428" s="42">
        <f t="shared" si="69"/>
        <v>60.895287096298489</v>
      </c>
      <c r="BR428" s="42">
        <f t="shared" si="69"/>
        <v>60.895287096298944</v>
      </c>
      <c r="BS428" s="42">
        <f t="shared" si="69"/>
        <v>128.63854818905634</v>
      </c>
      <c r="BU428" s="42">
        <f t="shared" si="67"/>
        <v>29.343258155858166</v>
      </c>
      <c r="CC428" s="119"/>
      <c r="CD428" s="118">
        <f t="shared" si="68"/>
        <v>4.5474735088646412E-13</v>
      </c>
    </row>
    <row r="429" spans="1:82" s="1" customFormat="1">
      <c r="A429" s="65" t="s">
        <v>599</v>
      </c>
      <c r="B429" s="38" t="s">
        <v>604</v>
      </c>
      <c r="C429" s="95" t="s">
        <v>210</v>
      </c>
      <c r="D429" s="38">
        <v>192.1</v>
      </c>
      <c r="E429" s="38">
        <v>1305</v>
      </c>
      <c r="F429" s="38">
        <v>10</v>
      </c>
      <c r="G429" s="38">
        <f t="shared" si="71"/>
        <v>1578</v>
      </c>
      <c r="H429" s="75">
        <f t="shared" si="72"/>
        <v>6.3371356147021542E-4</v>
      </c>
      <c r="I429" s="75">
        <f t="shared" si="73"/>
        <v>5.8719044053962794E-5</v>
      </c>
      <c r="J429" s="76">
        <v>1</v>
      </c>
      <c r="K429" s="40">
        <v>3.0000000000000001E-3</v>
      </c>
      <c r="L429" s="40">
        <v>0.54106454644885627</v>
      </c>
      <c r="M429" s="40">
        <v>1.7865087912999834E-2</v>
      </c>
      <c r="N429" s="40">
        <v>2.6741467445591499E-2</v>
      </c>
      <c r="O429" s="39"/>
      <c r="P429" s="13">
        <v>-9.0500000000000007</v>
      </c>
      <c r="Q429" s="13">
        <v>-1.75</v>
      </c>
      <c r="R429" s="13">
        <v>0</v>
      </c>
      <c r="S429" s="78">
        <v>3104</v>
      </c>
      <c r="T429" s="78">
        <v>244.90559999999999</v>
      </c>
      <c r="U429" s="13">
        <f t="shared" si="74"/>
        <v>3.491921712586151</v>
      </c>
      <c r="V429" s="40">
        <f t="shared" si="76"/>
        <v>3.4242599999999998E-2</v>
      </c>
      <c r="X429" s="100">
        <v>69.400000000000006</v>
      </c>
      <c r="Y429" s="100">
        <v>2.75</v>
      </c>
      <c r="Z429" s="100">
        <v>14.89</v>
      </c>
      <c r="AA429" s="100">
        <v>0.33</v>
      </c>
      <c r="AB429" s="13"/>
      <c r="AC429" s="100">
        <v>1.44</v>
      </c>
      <c r="AD429" s="13"/>
      <c r="AE429" s="100">
        <v>1.44</v>
      </c>
      <c r="AF429" s="100">
        <v>3.16</v>
      </c>
      <c r="AG429" s="100">
        <v>5.14</v>
      </c>
      <c r="AH429" s="13"/>
      <c r="AI429" s="100">
        <v>0.74</v>
      </c>
      <c r="AJ429" s="13">
        <f t="shared" si="75"/>
        <v>99.289999999999992</v>
      </c>
      <c r="AL429" s="13">
        <v>1.1128151440696925</v>
      </c>
      <c r="AM429" s="40">
        <v>5.4340925810509179E-2</v>
      </c>
      <c r="AN429" s="13">
        <v>1.3588212716957899</v>
      </c>
      <c r="AO429" s="14">
        <v>1.3588212716957881</v>
      </c>
      <c r="AP429" s="14"/>
      <c r="AQ429" s="13">
        <v>9.9908034744777225</v>
      </c>
      <c r="AR429" s="40">
        <v>9.145473345456151E-3</v>
      </c>
      <c r="AS429" s="40">
        <v>0.54106454644885627</v>
      </c>
      <c r="AT429" s="40">
        <v>2.6741467445591499E-2</v>
      </c>
      <c r="AW429" s="42">
        <f>(12900/((LN(497700/S429))+(0.85*(AN429-1))+3.8))-273</f>
        <v>1131.8761672336523</v>
      </c>
      <c r="AX429" s="42">
        <f>(12900/((LN(497700/S429))+(0.85*(AO429-1))+3.8))-273</f>
        <v>1131.876167233653</v>
      </c>
      <c r="AY429" s="42">
        <f>(10108/((LN(497700/S429))+(1.16*(AN429-1))+1.48))-273</f>
        <v>1176.479330314176</v>
      </c>
      <c r="AZ429" s="42">
        <f>(10108/((LN(497700/S429))+(1.16*(AO429-1))+1.48))-273</f>
        <v>1176.4793303141762</v>
      </c>
      <c r="BA429" s="42">
        <f>((LN(S429))-4.29+(1.35*(LN(AQ429))))/0.0056</f>
        <v>1224.5883311894211</v>
      </c>
      <c r="BB429" s="42">
        <f>(4338.8/((4.322*AR429)+6.456-LOG(S429)))-273</f>
        <v>1171.5308109649025</v>
      </c>
      <c r="BC429" s="42">
        <f>((LN(S429))-3.313+(1.35*(LN(AQ429))))/0.0065</f>
        <v>1205.3376391785782</v>
      </c>
      <c r="BD429" s="42">
        <f>(12288/(18.99-(1.069*(LN(AQ429)))-(LN(S429))))-273</f>
        <v>1174.5078360728828</v>
      </c>
      <c r="BE429" s="42">
        <f>(11113/(14.297+(0.964*AN429)-(LN(S429))))-273</f>
        <v>1195.719145248067</v>
      </c>
      <c r="BF429" s="42">
        <f>(11113/(14.297+(0.964*AO429)-(LN(S429))))-273</f>
        <v>1195.7191452480672</v>
      </c>
      <c r="BG429" s="42">
        <f>(5790/(0.96-(1.28*J429)+(12.39*AS429)+(0.83*AT429)+(2.06*J429*AS429)-LOG(S429)))-273</f>
        <v>1164.2037282032054</v>
      </c>
      <c r="BI429" s="42">
        <f t="shared" si="70"/>
        <v>173.12383276634773</v>
      </c>
      <c r="BJ429" s="42">
        <f t="shared" si="70"/>
        <v>173.12383276634705</v>
      </c>
      <c r="BK429" s="42">
        <f t="shared" si="70"/>
        <v>128.52066968582403</v>
      </c>
      <c r="BL429" s="42">
        <f t="shared" si="70"/>
        <v>128.5206696858238</v>
      </c>
      <c r="BM429" s="42">
        <f t="shared" si="70"/>
        <v>80.411668810578931</v>
      </c>
      <c r="BN429" s="42">
        <f t="shared" si="70"/>
        <v>133.46918903509754</v>
      </c>
      <c r="BO429" s="42">
        <f t="shared" si="70"/>
        <v>99.662360821421771</v>
      </c>
      <c r="BP429" s="42">
        <f t="shared" si="69"/>
        <v>130.49216392711719</v>
      </c>
      <c r="BQ429" s="42">
        <f t="shared" si="69"/>
        <v>109.28085475193302</v>
      </c>
      <c r="BR429" s="42">
        <f t="shared" si="69"/>
        <v>109.28085475193279</v>
      </c>
      <c r="BS429" s="42">
        <f t="shared" si="69"/>
        <v>140.7962717967946</v>
      </c>
      <c r="BU429" s="42">
        <f t="shared" si="67"/>
        <v>32.327560969552451</v>
      </c>
      <c r="CC429" s="119"/>
      <c r="CD429" s="118">
        <f t="shared" si="68"/>
        <v>-2.2737367544323206E-13</v>
      </c>
    </row>
    <row r="430" spans="1:82" s="1" customFormat="1">
      <c r="A430" s="65" t="s">
        <v>599</v>
      </c>
      <c r="B430" s="38" t="s">
        <v>605</v>
      </c>
      <c r="C430" s="95" t="s">
        <v>210</v>
      </c>
      <c r="D430" s="38">
        <v>193.5</v>
      </c>
      <c r="E430" s="38">
        <v>1305</v>
      </c>
      <c r="F430" s="38">
        <v>10</v>
      </c>
      <c r="G430" s="38">
        <f t="shared" si="71"/>
        <v>1578</v>
      </c>
      <c r="H430" s="75">
        <f t="shared" si="72"/>
        <v>6.3371356147021542E-4</v>
      </c>
      <c r="I430" s="75">
        <f t="shared" si="73"/>
        <v>5.8719044053962794E-5</v>
      </c>
      <c r="J430" s="76">
        <v>1</v>
      </c>
      <c r="K430" s="40">
        <v>3.0000000000000001E-3</v>
      </c>
      <c r="L430" s="40">
        <v>0.53733056011744962</v>
      </c>
      <c r="M430" s="40">
        <v>1.5580912437626205E-2</v>
      </c>
      <c r="N430" s="40">
        <v>1.44398568120535E-2</v>
      </c>
      <c r="O430" s="39"/>
      <c r="P430" s="13">
        <v>-9.0500000000000007</v>
      </c>
      <c r="Q430" s="13">
        <v>-1.75</v>
      </c>
      <c r="R430" s="13">
        <v>0</v>
      </c>
      <c r="S430" s="78">
        <v>3030</v>
      </c>
      <c r="T430" s="78">
        <v>37.420499999999997</v>
      </c>
      <c r="U430" s="13">
        <f t="shared" si="74"/>
        <v>3.4814426285023048</v>
      </c>
      <c r="V430" s="40">
        <f t="shared" si="76"/>
        <v>5.3598999999999999E-3</v>
      </c>
      <c r="X430" s="100">
        <v>71.8</v>
      </c>
      <c r="Y430" s="100">
        <v>1.91</v>
      </c>
      <c r="Z430" s="100">
        <v>13.97</v>
      </c>
      <c r="AA430" s="100">
        <v>0.33</v>
      </c>
      <c r="AB430" s="13"/>
      <c r="AC430" s="100">
        <v>1.57</v>
      </c>
      <c r="AD430" s="13"/>
      <c r="AE430" s="100">
        <v>1.42</v>
      </c>
      <c r="AF430" s="100">
        <v>3.12</v>
      </c>
      <c r="AG430" s="100">
        <v>5.07</v>
      </c>
      <c r="AH430" s="13"/>
      <c r="AI430" s="100">
        <v>0.4</v>
      </c>
      <c r="AJ430" s="13">
        <f t="shared" si="75"/>
        <v>99.59</v>
      </c>
      <c r="AL430" s="13">
        <v>1.0581296999017209</v>
      </c>
      <c r="AM430" s="40">
        <v>3.0159818586521035E-2</v>
      </c>
      <c r="AN430" s="13">
        <v>1.3892320477189</v>
      </c>
      <c r="AO430" s="14">
        <v>1.389232047718896</v>
      </c>
      <c r="AP430" s="14"/>
      <c r="AQ430" s="13">
        <v>10.067483825957618</v>
      </c>
      <c r="AR430" s="40">
        <v>5.8972324542108379E-3</v>
      </c>
      <c r="AS430" s="40">
        <v>0.53733056011744962</v>
      </c>
      <c r="AT430" s="40">
        <v>1.44398568120535E-2</v>
      </c>
      <c r="AW430" s="42">
        <f>(12900/((LN(497700/S430))+(0.85*(AN430-1))+3.8))-273</f>
        <v>1124.2709943896566</v>
      </c>
      <c r="AX430" s="42">
        <f>(12900/((LN(497700/S430))+(0.85*(AO430-1))+3.8))-273</f>
        <v>1124.2709943896571</v>
      </c>
      <c r="AY430" s="42">
        <f>(10108/((LN(497700/S430))+(1.16*(AN430-1))+1.48))-273</f>
        <v>1164.2359484266262</v>
      </c>
      <c r="AZ430" s="42">
        <f>(10108/((LN(497700/S430))+(1.16*(AO430-1))+1.48))-273</f>
        <v>1164.2359484266269</v>
      </c>
      <c r="BA430" s="42">
        <f>((LN(S430))-4.29+(1.35*(LN(AQ430))))/0.0056</f>
        <v>1222.1227657498957</v>
      </c>
      <c r="BB430" s="42">
        <f>(4338.8/((4.322*AR430)+6.456-LOG(S430)))-273</f>
        <v>1173.2448716770059</v>
      </c>
      <c r="BC430" s="42">
        <f>((LN(S430))-3.313+(1.35*(LN(AQ430))))/0.0065</f>
        <v>1203.2134597229872</v>
      </c>
      <c r="BD430" s="42">
        <f>(12288/(18.99-(1.069*(LN(AQ430)))-(LN(S430))))-273</f>
        <v>1171.79227745307</v>
      </c>
      <c r="BE430" s="42">
        <f>(11113/(14.297+(0.964*AN430)-(LN(S430))))-273</f>
        <v>1185.4177458253296</v>
      </c>
      <c r="BF430" s="42">
        <f>(11113/(14.297+(0.964*AO430)-(LN(S430))))-273</f>
        <v>1185.4177458253303</v>
      </c>
      <c r="BG430" s="42">
        <f>(5790/(0.96-(1.28*J430)+(12.39*AS430)+(0.83*AT430)+(2.06*J430*AS430)-LOG(S430)))-273</f>
        <v>1183.6151163663335</v>
      </c>
      <c r="BI430" s="42">
        <f t="shared" si="70"/>
        <v>180.72900561034339</v>
      </c>
      <c r="BJ430" s="42">
        <f t="shared" si="70"/>
        <v>180.72900561034294</v>
      </c>
      <c r="BK430" s="42">
        <f t="shared" si="70"/>
        <v>140.76405157337376</v>
      </c>
      <c r="BL430" s="42">
        <f t="shared" si="70"/>
        <v>140.76405157337308</v>
      </c>
      <c r="BM430" s="42">
        <f t="shared" si="70"/>
        <v>82.877234250104266</v>
      </c>
      <c r="BN430" s="42">
        <f t="shared" si="70"/>
        <v>131.7551283229941</v>
      </c>
      <c r="BO430" s="42">
        <f t="shared" si="70"/>
        <v>101.78654027701282</v>
      </c>
      <c r="BP430" s="42">
        <f t="shared" si="69"/>
        <v>133.20772254692997</v>
      </c>
      <c r="BQ430" s="42">
        <f t="shared" si="69"/>
        <v>119.58225417467042</v>
      </c>
      <c r="BR430" s="42">
        <f t="shared" si="69"/>
        <v>119.58225417466974</v>
      </c>
      <c r="BS430" s="42">
        <f t="shared" si="69"/>
        <v>121.3848836336665</v>
      </c>
      <c r="BU430" s="42">
        <f t="shared" si="67"/>
        <v>59.344121976676433</v>
      </c>
      <c r="CC430" s="119"/>
      <c r="CD430" s="118">
        <f t="shared" si="68"/>
        <v>-6.8212102632969618E-13</v>
      </c>
    </row>
    <row r="431" spans="1:82" s="1" customFormat="1">
      <c r="A431" s="65" t="s">
        <v>599</v>
      </c>
      <c r="B431" s="38" t="s">
        <v>606</v>
      </c>
      <c r="C431" s="95" t="s">
        <v>210</v>
      </c>
      <c r="D431" s="38">
        <v>47.7</v>
      </c>
      <c r="E431" s="38">
        <v>1305</v>
      </c>
      <c r="F431" s="38">
        <v>10</v>
      </c>
      <c r="G431" s="38">
        <f t="shared" si="71"/>
        <v>1578</v>
      </c>
      <c r="H431" s="75">
        <f t="shared" si="72"/>
        <v>6.3371356147021542E-4</v>
      </c>
      <c r="I431" s="75">
        <f t="shared" si="73"/>
        <v>5.8719044053962794E-5</v>
      </c>
      <c r="J431" s="76">
        <v>1</v>
      </c>
      <c r="K431" s="40">
        <v>3.0000000000000001E-3</v>
      </c>
      <c r="L431" s="40">
        <v>0.54339775382775901</v>
      </c>
      <c r="M431" s="40">
        <v>1.9943992089143801E-2</v>
      </c>
      <c r="N431" s="40">
        <v>0.110150536498931</v>
      </c>
      <c r="O431" s="39"/>
      <c r="P431" s="13">
        <v>-9.0500000000000007</v>
      </c>
      <c r="Q431" s="13">
        <v>-1.75</v>
      </c>
      <c r="R431" s="13">
        <v>0</v>
      </c>
      <c r="S431" s="78">
        <v>4212</v>
      </c>
      <c r="T431" s="78">
        <v>99.403199999999998</v>
      </c>
      <c r="U431" s="13">
        <f t="shared" si="74"/>
        <v>3.624488362513449</v>
      </c>
      <c r="V431" s="40">
        <f t="shared" si="76"/>
        <v>1.02424E-2</v>
      </c>
      <c r="X431" s="100">
        <v>66</v>
      </c>
      <c r="Y431" s="100">
        <v>3.44</v>
      </c>
      <c r="Z431" s="100">
        <v>15.41</v>
      </c>
      <c r="AA431" s="100">
        <v>0.33</v>
      </c>
      <c r="AB431" s="13"/>
      <c r="AC431" s="100">
        <v>1.1399999999999999</v>
      </c>
      <c r="AD431" s="13"/>
      <c r="AE431" s="100">
        <v>1.4</v>
      </c>
      <c r="AF431" s="100">
        <v>3.06</v>
      </c>
      <c r="AG431" s="100">
        <v>4.9800000000000004</v>
      </c>
      <c r="AH431" s="13"/>
      <c r="AI431" s="100">
        <v>3.22</v>
      </c>
      <c r="AJ431" s="13">
        <f t="shared" si="75"/>
        <v>98.98</v>
      </c>
      <c r="AL431" s="13">
        <v>1.1881218107284544</v>
      </c>
      <c r="AM431" s="40">
        <v>8.934980076544298E-2</v>
      </c>
      <c r="AN431" s="13">
        <v>1.3005134789508199</v>
      </c>
      <c r="AO431" s="14">
        <v>1.300513478950819</v>
      </c>
      <c r="AP431" s="14"/>
      <c r="AQ431" s="13">
        <v>10.259526279688677</v>
      </c>
      <c r="AR431" s="40">
        <v>6.6381229180534906E-3</v>
      </c>
      <c r="AS431" s="40">
        <v>0.54339775382775901</v>
      </c>
      <c r="AT431" s="40">
        <v>0.110150536498931</v>
      </c>
      <c r="AW431" s="42">
        <f>(12900/((LN(497700/S431))+(0.85*(AN431-1))+3.8))-273</f>
        <v>1188.3430003738624</v>
      </c>
      <c r="AX431" s="42">
        <f>(12900/((LN(497700/S431))+(0.85*(AO431-1))+3.8))-273</f>
        <v>1188.3430003738624</v>
      </c>
      <c r="AY431" s="42">
        <f>(10108/((LN(497700/S431))+(1.16*(AN431-1))+1.48))-273</f>
        <v>1258.3630530155817</v>
      </c>
      <c r="AZ431" s="42">
        <f>(10108/((LN(497700/S431))+(1.16*(AO431-1))+1.48))-273</f>
        <v>1258.3630530155817</v>
      </c>
      <c r="BA431" s="42">
        <f>((LN(S431))-4.29+(1.35*(LN(AQ431))))/0.0056</f>
        <v>1285.4949774727638</v>
      </c>
      <c r="BB431" s="42">
        <f>(4338.8/((4.322*AR431)+6.456-LOG(S431)))-273</f>
        <v>1243.9560050634502</v>
      </c>
      <c r="BC431" s="42">
        <f>((LN(S431))-3.313+(1.35*(LN(AQ431))))/0.0065</f>
        <v>1257.8110575149965</v>
      </c>
      <c r="BD431" s="42">
        <f>(12288/(18.99-(1.069*(LN(AQ431)))-(LN(S431))))-273</f>
        <v>1233.7217225729137</v>
      </c>
      <c r="BE431" s="42">
        <f>(11113/(14.297+(0.964*AN431)-(LN(S431))))-273</f>
        <v>1269.4006564065564</v>
      </c>
      <c r="BF431" s="42">
        <f>(11113/(14.297+(0.964*AO431)-(LN(S431))))-273</f>
        <v>1269.4006564065569</v>
      </c>
      <c r="BG431" s="42">
        <f>(5790/(0.96-(1.28*J431)+(12.39*AS431)+(0.83*AT431)+(2.06*J431*AS431)-LOG(S431)))-273</f>
        <v>1174.8496102213653</v>
      </c>
      <c r="BI431" s="42">
        <f t="shared" si="70"/>
        <v>116.65699962613758</v>
      </c>
      <c r="BJ431" s="42">
        <f t="shared" si="70"/>
        <v>116.65699962613758</v>
      </c>
      <c r="BK431" s="42">
        <f t="shared" si="70"/>
        <v>46.636946984418273</v>
      </c>
      <c r="BL431" s="42">
        <f t="shared" si="70"/>
        <v>46.636946984418273</v>
      </c>
      <c r="BM431" s="42">
        <f t="shared" si="70"/>
        <v>19.505022527236179</v>
      </c>
      <c r="BN431" s="42">
        <f t="shared" si="70"/>
        <v>61.04399493654978</v>
      </c>
      <c r="BO431" s="42">
        <f t="shared" si="70"/>
        <v>47.188942485003508</v>
      </c>
      <c r="BP431" s="42">
        <f t="shared" si="69"/>
        <v>71.278277427086323</v>
      </c>
      <c r="BQ431" s="42">
        <f t="shared" si="69"/>
        <v>35.599343593443564</v>
      </c>
      <c r="BR431" s="42">
        <f t="shared" si="69"/>
        <v>35.599343593443109</v>
      </c>
      <c r="BS431" s="42">
        <f t="shared" si="69"/>
        <v>130.15038977863469</v>
      </c>
      <c r="BU431" s="42">
        <f t="shared" si="67"/>
        <v>-13.493390152497113</v>
      </c>
      <c r="CC431" s="119"/>
      <c r="CD431" s="118">
        <f t="shared" si="68"/>
        <v>4.5474735088646412E-13</v>
      </c>
    </row>
    <row r="432" spans="1:82" s="1" customFormat="1">
      <c r="A432" s="65" t="s">
        <v>599</v>
      </c>
      <c r="B432" s="38" t="s">
        <v>607</v>
      </c>
      <c r="C432" s="95" t="s">
        <v>210</v>
      </c>
      <c r="D432" s="38">
        <v>48.1</v>
      </c>
      <c r="E432" s="38">
        <v>1305</v>
      </c>
      <c r="F432" s="38">
        <v>10</v>
      </c>
      <c r="G432" s="38">
        <f t="shared" si="71"/>
        <v>1578</v>
      </c>
      <c r="H432" s="75">
        <f t="shared" si="72"/>
        <v>6.3371356147021542E-4</v>
      </c>
      <c r="I432" s="75">
        <f t="shared" si="73"/>
        <v>5.8719044053962794E-5</v>
      </c>
      <c r="J432" s="76">
        <v>1</v>
      </c>
      <c r="K432" s="40">
        <v>3.0000000000000001E-3</v>
      </c>
      <c r="L432" s="40">
        <v>0.54301578993032817</v>
      </c>
      <c r="M432" s="40">
        <v>1.747570602896421E-2</v>
      </c>
      <c r="N432" s="40">
        <v>0.19444820300009499</v>
      </c>
      <c r="O432" s="39"/>
      <c r="P432" s="13">
        <v>-9.0500000000000007</v>
      </c>
      <c r="Q432" s="13">
        <v>-1.75</v>
      </c>
      <c r="R432" s="13">
        <v>0</v>
      </c>
      <c r="S432" s="78">
        <v>4951</v>
      </c>
      <c r="T432" s="78">
        <v>281.21679999999998</v>
      </c>
      <c r="U432" s="13">
        <f t="shared" si="74"/>
        <v>3.6946929263314843</v>
      </c>
      <c r="V432" s="40">
        <f t="shared" si="76"/>
        <v>2.4651199999999998E-2</v>
      </c>
      <c r="X432" s="100">
        <v>64.400000000000006</v>
      </c>
      <c r="Y432" s="100">
        <v>3.5</v>
      </c>
      <c r="Z432" s="100">
        <v>14.75</v>
      </c>
      <c r="AA432" s="100">
        <v>0.31</v>
      </c>
      <c r="AB432" s="13"/>
      <c r="AC432" s="100">
        <v>0.97</v>
      </c>
      <c r="AD432" s="13"/>
      <c r="AE432" s="100">
        <v>1.35</v>
      </c>
      <c r="AF432" s="100">
        <v>2.98</v>
      </c>
      <c r="AG432" s="100">
        <v>4.84</v>
      </c>
      <c r="AH432" s="13"/>
      <c r="AI432" s="100">
        <v>6.11</v>
      </c>
      <c r="AJ432" s="13">
        <f t="shared" si="75"/>
        <v>99.210000000000008</v>
      </c>
      <c r="AL432" s="13">
        <v>1.1710075667144033</v>
      </c>
      <c r="AM432" s="40">
        <v>7.8084361010854086E-2</v>
      </c>
      <c r="AN432" s="13">
        <v>1.3139548531643499</v>
      </c>
      <c r="AO432" s="14">
        <v>1.3139548531643457</v>
      </c>
      <c r="AP432" s="14"/>
      <c r="AQ432" s="13">
        <v>10.404329641226282</v>
      </c>
      <c r="AR432" s="40">
        <v>7.8468489444950273E-3</v>
      </c>
      <c r="AS432" s="40">
        <v>0.54301578993032817</v>
      </c>
      <c r="AT432" s="40">
        <v>0.19444820300009499</v>
      </c>
      <c r="AW432" s="42">
        <f>(12900/((LN(497700/S432))+(0.85*(AN432-1))+3.8))-273</f>
        <v>1213.6427680332829</v>
      </c>
      <c r="AX432" s="42">
        <f>(12900/((LN(497700/S432))+(0.85*(AO432-1))+3.8))-273</f>
        <v>1213.6427680332836</v>
      </c>
      <c r="AY432" s="42">
        <f>(10108/((LN(497700/S432))+(1.16*(AN432-1))+1.48))-273</f>
        <v>1293.0160173757261</v>
      </c>
      <c r="AZ432" s="42">
        <f>(10108/((LN(497700/S432))+(1.16*(AO432-1))+1.48))-273</f>
        <v>1293.016017375727</v>
      </c>
      <c r="BA432" s="42">
        <f>((LN(S432))-4.29+(1.35*(LN(AQ432))))/0.0056</f>
        <v>1317.7401066858902</v>
      </c>
      <c r="BB432" s="42">
        <f>(4338.8/((4.322*AR432)+6.456-LOG(S432)))-273</f>
        <v>1279.2206507843075</v>
      </c>
      <c r="BC432" s="42">
        <f>((LN(S432))-3.313+(1.35*(LN(AQ432))))/0.0065</f>
        <v>1285.5914765293821</v>
      </c>
      <c r="BD432" s="42">
        <f>(12288/(18.99-(1.069*(LN(AQ432)))-(LN(S432))))-273</f>
        <v>1267.0773946907671</v>
      </c>
      <c r="BE432" s="42">
        <f>(11113/(14.297+(0.964*AN432)-(LN(S432))))-273</f>
        <v>1301.9029936899358</v>
      </c>
      <c r="BF432" s="42">
        <f>(11113/(14.297+(0.964*AO432)-(LN(S432))))-273</f>
        <v>1301.9029936899369</v>
      </c>
      <c r="BG432" s="42">
        <f>(5790/(0.96-(1.28*J432)+(12.39*AS432)+(0.83*AT432)+(2.06*J432*AS432)-LOG(S432)))-273</f>
        <v>1176.9368920238694</v>
      </c>
      <c r="BI432" s="42">
        <f t="shared" si="70"/>
        <v>91.357231966717109</v>
      </c>
      <c r="BJ432" s="42">
        <f t="shared" si="70"/>
        <v>91.357231966716427</v>
      </c>
      <c r="BK432" s="42">
        <f t="shared" si="70"/>
        <v>11.983982624273949</v>
      </c>
      <c r="BL432" s="42">
        <f t="shared" si="70"/>
        <v>11.98398262427304</v>
      </c>
      <c r="BM432" s="42">
        <f t="shared" si="70"/>
        <v>-12.740106685890169</v>
      </c>
      <c r="BN432" s="42">
        <f t="shared" si="70"/>
        <v>25.779349215692491</v>
      </c>
      <c r="BO432" s="42">
        <f t="shared" si="70"/>
        <v>19.408523470617865</v>
      </c>
      <c r="BP432" s="42">
        <f t="shared" si="69"/>
        <v>37.922605309232949</v>
      </c>
      <c r="BQ432" s="42">
        <f t="shared" si="69"/>
        <v>3.0970063100642164</v>
      </c>
      <c r="BR432" s="42">
        <f t="shared" si="69"/>
        <v>3.0970063100630796</v>
      </c>
      <c r="BS432" s="42">
        <f t="shared" si="69"/>
        <v>128.0631079761306</v>
      </c>
      <c r="BU432" s="42">
        <f t="shared" si="67"/>
        <v>-36.705876009414169</v>
      </c>
      <c r="CC432" s="119"/>
      <c r="CD432" s="118">
        <f t="shared" si="68"/>
        <v>1.1368683772161603E-12</v>
      </c>
    </row>
    <row r="433" spans="1:82" s="1" customFormat="1">
      <c r="A433" s="65" t="s">
        <v>599</v>
      </c>
      <c r="B433" s="38" t="s">
        <v>608</v>
      </c>
      <c r="C433" s="95" t="s">
        <v>210</v>
      </c>
      <c r="D433" s="38">
        <v>48.2</v>
      </c>
      <c r="E433" s="38">
        <v>1305</v>
      </c>
      <c r="F433" s="38">
        <v>10</v>
      </c>
      <c r="G433" s="38">
        <f t="shared" si="71"/>
        <v>1578</v>
      </c>
      <c r="H433" s="75">
        <f t="shared" si="72"/>
        <v>6.3371356147021542E-4</v>
      </c>
      <c r="I433" s="75">
        <f t="shared" si="73"/>
        <v>5.8719044053962794E-5</v>
      </c>
      <c r="J433" s="76">
        <v>1</v>
      </c>
      <c r="K433" s="40">
        <v>3.0000000000000001E-3</v>
      </c>
      <c r="L433" s="40">
        <v>0.53855740291725018</v>
      </c>
      <c r="M433" s="40">
        <v>1.706365738413779E-2</v>
      </c>
      <c r="N433" s="40">
        <v>0.11998501736532299</v>
      </c>
      <c r="O433" s="39"/>
      <c r="P433" s="13">
        <v>-9.0500000000000007</v>
      </c>
      <c r="Q433" s="13">
        <v>-1.75</v>
      </c>
      <c r="R433" s="13">
        <v>0</v>
      </c>
      <c r="S433" s="78">
        <v>3917</v>
      </c>
      <c r="T433" s="78">
        <v>195.85</v>
      </c>
      <c r="U433" s="13">
        <f t="shared" si="74"/>
        <v>3.592953571547866</v>
      </c>
      <c r="V433" s="40">
        <f t="shared" si="76"/>
        <v>2.1699999999999997E-2</v>
      </c>
      <c r="X433" s="100">
        <v>68.2</v>
      </c>
      <c r="Y433" s="100">
        <v>1.89</v>
      </c>
      <c r="Z433" s="100">
        <v>14.71</v>
      </c>
      <c r="AA433" s="100">
        <v>0.33</v>
      </c>
      <c r="AB433" s="13"/>
      <c r="AC433" s="100">
        <v>1.02</v>
      </c>
      <c r="AD433" s="13"/>
      <c r="AE433" s="100">
        <v>1.41</v>
      </c>
      <c r="AF433" s="100">
        <v>3.08</v>
      </c>
      <c r="AG433" s="100">
        <v>5.01</v>
      </c>
      <c r="AH433" s="13"/>
      <c r="AI433" s="100">
        <v>3.57</v>
      </c>
      <c r="AJ433" s="13">
        <f t="shared" si="75"/>
        <v>99.22</v>
      </c>
      <c r="AL433" s="13">
        <v>1.1268915153985668</v>
      </c>
      <c r="AM433" s="40">
        <v>5.3621092183148263E-2</v>
      </c>
      <c r="AN433" s="13">
        <v>1.32950051509814</v>
      </c>
      <c r="AO433" s="14">
        <v>1.3295005150981389</v>
      </c>
      <c r="AP433" s="14"/>
      <c r="AQ433" s="13">
        <v>10.424060291516906</v>
      </c>
      <c r="AR433" s="40">
        <v>5.8189368334780889E-3</v>
      </c>
      <c r="AS433" s="40">
        <v>0.53855740291725018</v>
      </c>
      <c r="AT433" s="40">
        <v>0.11998501736532299</v>
      </c>
      <c r="AW433" s="42">
        <f>(12900/((LN(497700/S433))+(0.85*(AN433-1))+3.8))-273</f>
        <v>1172.419146260318</v>
      </c>
      <c r="AX433" s="42">
        <f>(12900/((LN(497700/S433))+(0.85*(AO433-1))+3.8))-273</f>
        <v>1172.4191462603183</v>
      </c>
      <c r="AY433" s="42">
        <f>(10108/((LN(497700/S433))+(1.16*(AN433-1))+1.48))-273</f>
        <v>1234.1064148273297</v>
      </c>
      <c r="AZ433" s="42">
        <f>(10108/((LN(497700/S433))+(1.16*(AO433-1))+1.48))-273</f>
        <v>1234.1064148273299</v>
      </c>
      <c r="BA433" s="42">
        <f>((LN(S433))-4.29+(1.35*(LN(AQ433))))/0.0056</f>
        <v>1276.3640670870077</v>
      </c>
      <c r="BB433" s="42">
        <f>(4338.8/((4.322*AR433)+6.456-LOG(S433)))-273</f>
        <v>1229.2526830296301</v>
      </c>
      <c r="BC433" s="42">
        <f>((LN(S433))-3.313+(1.35*(LN(AQ433))))/0.0065</f>
        <v>1249.9444270288068</v>
      </c>
      <c r="BD433" s="42">
        <f>(12288/(18.99-(1.069*(LN(AQ433)))-(LN(S433))))-273</f>
        <v>1223.5184762569784</v>
      </c>
      <c r="BE433" s="42">
        <f>(11113/(14.297+(0.964*AN433)-(LN(S433))))-273</f>
        <v>1248.1707679809158</v>
      </c>
      <c r="BF433" s="42">
        <f>(11113/(14.297+(0.964*AO433)-(LN(S433))))-273</f>
        <v>1248.1707679809158</v>
      </c>
      <c r="BG433" s="42">
        <f>(5790/(0.96-(1.28*J433)+(12.39*AS433)+(0.83*AT433)+(2.06*J433*AS433)-LOG(S433)))-273</f>
        <v>1185.8834983351478</v>
      </c>
      <c r="BI433" s="42">
        <f t="shared" si="70"/>
        <v>132.58085373968197</v>
      </c>
      <c r="BJ433" s="42">
        <f t="shared" si="70"/>
        <v>132.58085373968174</v>
      </c>
      <c r="BK433" s="42">
        <f t="shared" si="70"/>
        <v>70.893585172670328</v>
      </c>
      <c r="BL433" s="42">
        <f t="shared" si="70"/>
        <v>70.8935851726701</v>
      </c>
      <c r="BM433" s="42">
        <f t="shared" si="70"/>
        <v>28.635932912992303</v>
      </c>
      <c r="BN433" s="42">
        <f t="shared" si="70"/>
        <v>75.747316970369866</v>
      </c>
      <c r="BO433" s="42">
        <f t="shared" si="70"/>
        <v>55.055572971193214</v>
      </c>
      <c r="BP433" s="42">
        <f t="shared" si="69"/>
        <v>81.481523743021626</v>
      </c>
      <c r="BQ433" s="42">
        <f t="shared" si="69"/>
        <v>56.829232019084202</v>
      </c>
      <c r="BR433" s="42">
        <f t="shared" si="69"/>
        <v>56.829232019084202</v>
      </c>
      <c r="BS433" s="42">
        <f t="shared" si="69"/>
        <v>119.11650166485219</v>
      </c>
      <c r="BU433" s="42">
        <f t="shared" si="67"/>
        <v>13.464352074829549</v>
      </c>
      <c r="CC433" s="119"/>
      <c r="CD433" s="118">
        <f t="shared" si="68"/>
        <v>0</v>
      </c>
    </row>
    <row r="434" spans="1:82" s="1" customFormat="1">
      <c r="A434" s="65" t="s">
        <v>599</v>
      </c>
      <c r="B434" s="38" t="s">
        <v>609</v>
      </c>
      <c r="C434" s="95" t="s">
        <v>210</v>
      </c>
      <c r="D434" s="38">
        <v>98</v>
      </c>
      <c r="E434" s="38">
        <v>1205</v>
      </c>
      <c r="F434" s="38">
        <v>10</v>
      </c>
      <c r="G434" s="38">
        <f t="shared" si="71"/>
        <v>1478</v>
      </c>
      <c r="H434" s="75">
        <f t="shared" si="72"/>
        <v>6.7658998646820032E-4</v>
      </c>
      <c r="I434" s="75">
        <f t="shared" si="73"/>
        <v>6.8869337649145155E-5</v>
      </c>
      <c r="J434" s="76">
        <v>1</v>
      </c>
      <c r="K434" s="40">
        <v>3.0000000000000001E-3</v>
      </c>
      <c r="L434" s="40">
        <v>0.5388366351749645</v>
      </c>
      <c r="M434" s="40">
        <v>1.5066505020124129E-2</v>
      </c>
      <c r="N434" s="40">
        <v>0.21335077085655299</v>
      </c>
      <c r="O434" s="39"/>
      <c r="P434" s="13">
        <v>-10.01</v>
      </c>
      <c r="Q434" s="13">
        <v>-1.6</v>
      </c>
      <c r="R434" s="13">
        <v>0</v>
      </c>
      <c r="S434" s="78">
        <v>2513</v>
      </c>
      <c r="T434" s="78">
        <v>226.17</v>
      </c>
      <c r="U434" s="13">
        <f t="shared" si="74"/>
        <v>3.4001924885925758</v>
      </c>
      <c r="V434" s="40">
        <f t="shared" si="76"/>
        <v>3.9059999999999997E-2</v>
      </c>
      <c r="X434" s="100">
        <v>66.2</v>
      </c>
      <c r="Y434" s="100">
        <v>2.3199999999999998</v>
      </c>
      <c r="Z434" s="100">
        <v>13.75</v>
      </c>
      <c r="AA434" s="100">
        <v>0.32</v>
      </c>
      <c r="AB434" s="13"/>
      <c r="AC434" s="100">
        <v>0.92</v>
      </c>
      <c r="AD434" s="13"/>
      <c r="AE434" s="100">
        <v>1.36</v>
      </c>
      <c r="AF434" s="100">
        <v>2.98</v>
      </c>
      <c r="AG434" s="100">
        <v>4.84</v>
      </c>
      <c r="AH434" s="13"/>
      <c r="AI434" s="100">
        <v>6.89</v>
      </c>
      <c r="AJ434" s="13">
        <f t="shared" si="75"/>
        <v>99.58</v>
      </c>
      <c r="AL434" s="13">
        <v>1.0900437508967882</v>
      </c>
      <c r="AM434" s="40">
        <v>3.2143233922439909E-2</v>
      </c>
      <c r="AN434" s="13">
        <v>1.36925451183744</v>
      </c>
      <c r="AO434" s="14">
        <v>1.3692545118374448</v>
      </c>
      <c r="AP434" s="14"/>
      <c r="AQ434" s="13">
        <v>10.427443262240516</v>
      </c>
      <c r="AR434" s="40">
        <v>8.8307191942844643E-3</v>
      </c>
      <c r="AS434" s="40">
        <v>0.5388366351749645</v>
      </c>
      <c r="AT434" s="40">
        <v>0.21335077085655299</v>
      </c>
      <c r="AW434" s="42">
        <f>(12900/((LN(497700/S434))+(0.85*(AN434-1))+3.8))-273</f>
        <v>1098.9920909905036</v>
      </c>
      <c r="AX434" s="42">
        <f>(12900/((LN(497700/S434))+(0.85*(AO434-1))+3.8))-273</f>
        <v>1098.9920909905029</v>
      </c>
      <c r="AY434" s="42">
        <f>(10108/((LN(497700/S434))+(1.16*(AN434-1))+1.48))-273</f>
        <v>1131.5022933595317</v>
      </c>
      <c r="AZ434" s="42">
        <f>(10108/((LN(497700/S434))+(1.16*(AO434-1))+1.48))-273</f>
        <v>1131.5022933595305</v>
      </c>
      <c r="BA434" s="42">
        <f>((LN(S434))-4.29+(1.35*(LN(AQ434))))/0.0056</f>
        <v>1197.1835768784779</v>
      </c>
      <c r="BB434" s="42">
        <f>(4338.8/((4.322*AR434)+6.456-LOG(S434)))-273</f>
        <v>1129.3389235365421</v>
      </c>
      <c r="BC434" s="42">
        <f>((LN(S434))-3.313+(1.35*(LN(AQ434))))/0.0065</f>
        <v>1181.7273893106885</v>
      </c>
      <c r="BD434" s="42">
        <f>(12288/(18.99-(1.069*(LN(AQ434)))-(LN(S434))))-273</f>
        <v>1146.8295595899308</v>
      </c>
      <c r="BE434" s="42">
        <f>(11113/(14.297+(0.964*AN434)-(LN(S434))))-273</f>
        <v>1153.9885698979306</v>
      </c>
      <c r="BF434" s="42">
        <f>(11113/(14.297+(0.964*AO434)-(LN(S434))))-273</f>
        <v>1153.9885698979297</v>
      </c>
      <c r="BG434" s="42">
        <f>(5790/(0.96-(1.28*J434)+(12.39*AS434)+(0.83*AT434)+(2.06*J434*AS434)-LOG(S434)))-273</f>
        <v>1091.5754237253391</v>
      </c>
      <c r="BI434" s="42">
        <f t="shared" si="70"/>
        <v>106.00790900949642</v>
      </c>
      <c r="BJ434" s="42">
        <f t="shared" si="70"/>
        <v>106.0079090094971</v>
      </c>
      <c r="BK434" s="42">
        <f t="shared" si="70"/>
        <v>73.497706640468323</v>
      </c>
      <c r="BL434" s="42">
        <f t="shared" si="70"/>
        <v>73.49770664046946</v>
      </c>
      <c r="BM434" s="42">
        <f t="shared" si="70"/>
        <v>7.8164231215221207</v>
      </c>
      <c r="BN434" s="42">
        <f t="shared" si="70"/>
        <v>75.661076463457903</v>
      </c>
      <c r="BO434" s="42">
        <f t="shared" si="70"/>
        <v>23.272610689311477</v>
      </c>
      <c r="BP434" s="42">
        <f t="shared" si="69"/>
        <v>58.170440410069205</v>
      </c>
      <c r="BQ434" s="42">
        <f t="shared" si="69"/>
        <v>51.011430102069426</v>
      </c>
      <c r="BR434" s="42">
        <f t="shared" si="69"/>
        <v>51.011430102070335</v>
      </c>
      <c r="BS434" s="42">
        <f t="shared" si="69"/>
        <v>113.42457627466092</v>
      </c>
      <c r="BU434" s="42">
        <f t="shared" si="67"/>
        <v>-7.4166672651638237</v>
      </c>
      <c r="CC434" s="119"/>
      <c r="CD434" s="118">
        <f t="shared" si="68"/>
        <v>9.0949470177292824E-13</v>
      </c>
    </row>
    <row r="435" spans="1:82" s="1" customFormat="1">
      <c r="A435" s="65" t="s">
        <v>599</v>
      </c>
      <c r="B435" s="38" t="s">
        <v>610</v>
      </c>
      <c r="C435" s="95" t="s">
        <v>210</v>
      </c>
      <c r="D435" s="38">
        <v>84.7</v>
      </c>
      <c r="E435" s="38">
        <v>1205</v>
      </c>
      <c r="F435" s="38">
        <v>10</v>
      </c>
      <c r="G435" s="38">
        <f t="shared" si="71"/>
        <v>1478</v>
      </c>
      <c r="H435" s="75">
        <f t="shared" si="72"/>
        <v>6.7658998646820032E-4</v>
      </c>
      <c r="I435" s="75">
        <f t="shared" si="73"/>
        <v>6.8869337649145155E-5</v>
      </c>
      <c r="J435" s="76">
        <v>1</v>
      </c>
      <c r="K435" s="40">
        <v>3.0000000000000001E-3</v>
      </c>
      <c r="L435" s="40">
        <v>0.53430296598665228</v>
      </c>
      <c r="M435" s="40">
        <v>1.713757593838585E-2</v>
      </c>
      <c r="N435" s="40">
        <v>0.21474802973753301</v>
      </c>
      <c r="O435" s="39"/>
      <c r="P435" s="13">
        <v>-10.01</v>
      </c>
      <c r="Q435" s="13">
        <v>-1.6</v>
      </c>
      <c r="R435" s="13">
        <v>0</v>
      </c>
      <c r="S435" s="78">
        <v>2069</v>
      </c>
      <c r="T435" s="78">
        <v>144.83000000000001</v>
      </c>
      <c r="U435" s="13">
        <f t="shared" si="74"/>
        <v>3.3157604906657347</v>
      </c>
      <c r="V435" s="40">
        <f t="shared" si="76"/>
        <v>3.0380000000000004E-2</v>
      </c>
      <c r="X435" s="100">
        <v>67.8</v>
      </c>
      <c r="Y435" s="100">
        <v>1.88</v>
      </c>
      <c r="Z435" s="100">
        <v>13.37</v>
      </c>
      <c r="AA435" s="100">
        <v>0.28000000000000003</v>
      </c>
      <c r="AB435" s="13"/>
      <c r="AC435" s="100">
        <v>0.43</v>
      </c>
      <c r="AD435" s="13"/>
      <c r="AE435" s="100">
        <v>1.28</v>
      </c>
      <c r="AF435" s="100">
        <v>2.87</v>
      </c>
      <c r="AG435" s="100">
        <v>4.67</v>
      </c>
      <c r="AH435" s="13"/>
      <c r="AI435" s="100">
        <v>6.97</v>
      </c>
      <c r="AJ435" s="13">
        <f t="shared" si="75"/>
        <v>99.550000000000011</v>
      </c>
      <c r="AL435" s="13">
        <v>1.1046172908917613</v>
      </c>
      <c r="AM435" s="40">
        <v>3.1926897035288032E-2</v>
      </c>
      <c r="AN435" s="13">
        <v>1.3171111295379001</v>
      </c>
      <c r="AO435" s="14">
        <v>1.3171111295379034</v>
      </c>
      <c r="AP435" s="14"/>
      <c r="AQ435" s="13">
        <v>11.560187857777111</v>
      </c>
      <c r="AR435" s="40">
        <v>-9.9814652405355586E-5</v>
      </c>
      <c r="AS435" s="40">
        <v>0.53430296598665228</v>
      </c>
      <c r="AT435" s="40">
        <v>0.21474802973753301</v>
      </c>
      <c r="AW435" s="42">
        <f>(12900/((LN(497700/S435))+(0.85*(AN435-1))+3.8))-273</f>
        <v>1077.4351396465856</v>
      </c>
      <c r="AX435" s="42">
        <f>(12900/((LN(497700/S435))+(0.85*(AO435-1))+3.8))-273</f>
        <v>1077.4351396465854</v>
      </c>
      <c r="AY435" s="42">
        <f>(10108/((LN(497700/S435))+(1.16*(AN435-1))+1.48))-273</f>
        <v>1105.8435370846792</v>
      </c>
      <c r="AZ435" s="42">
        <f>(10108/((LN(497700/S435))+(1.16*(AO435-1))+1.48))-273</f>
        <v>1105.8435370846785</v>
      </c>
      <c r="BA435" s="42">
        <f>((LN(S435))-4.29+(1.35*(LN(AQ435))))/0.0056</f>
        <v>1187.3279073848619</v>
      </c>
      <c r="BB435" s="42">
        <f>(4338.8/((4.322*AR435)+6.456-LOG(S435)))-273</f>
        <v>1108.8678872825049</v>
      </c>
      <c r="BC435" s="42">
        <f>((LN(S435))-3.313+(1.35*(LN(AQ435))))/0.0065</f>
        <v>1173.2363509777272</v>
      </c>
      <c r="BD435" s="42">
        <f>(12288/(18.99-(1.069*(LN(AQ435)))-(LN(S435))))-273</f>
        <v>1133.1539709839597</v>
      </c>
      <c r="BE435" s="42">
        <f>(11113/(14.297+(0.964*AN435)-(LN(S435))))-273</f>
        <v>1128.0559633124572</v>
      </c>
      <c r="BF435" s="42">
        <f>(11113/(14.297+(0.964*AO435)-(LN(S435))))-273</f>
        <v>1128.0559633124567</v>
      </c>
      <c r="BG435" s="42">
        <f>(5790/(0.96-(1.28*J435)+(12.39*AS435)+(0.83*AT435)+(2.06*J435*AS435)-LOG(S435)))-273</f>
        <v>1085.1480405367586</v>
      </c>
      <c r="BI435" s="42">
        <f t="shared" si="70"/>
        <v>127.56486035341436</v>
      </c>
      <c r="BJ435" s="42">
        <f t="shared" si="70"/>
        <v>127.56486035341459</v>
      </c>
      <c r="BK435" s="42">
        <f t="shared" si="70"/>
        <v>99.156462915320844</v>
      </c>
      <c r="BL435" s="42">
        <f t="shared" si="70"/>
        <v>99.156462915321526</v>
      </c>
      <c r="BM435" s="42">
        <f t="shared" si="70"/>
        <v>17.672092615138126</v>
      </c>
      <c r="BN435" s="42">
        <f t="shared" si="70"/>
        <v>96.132112717495147</v>
      </c>
      <c r="BO435" s="42">
        <f t="shared" si="70"/>
        <v>31.76364902227283</v>
      </c>
      <c r="BP435" s="42">
        <f t="shared" si="69"/>
        <v>71.846029016040347</v>
      </c>
      <c r="BQ435" s="42">
        <f t="shared" si="69"/>
        <v>76.944036687542848</v>
      </c>
      <c r="BR435" s="42">
        <f t="shared" si="69"/>
        <v>76.944036687543303</v>
      </c>
      <c r="BS435" s="42">
        <f t="shared" si="69"/>
        <v>119.85195946324143</v>
      </c>
      <c r="BU435" s="42">
        <f t="shared" si="67"/>
        <v>7.7129008901731595</v>
      </c>
      <c r="CC435" s="119"/>
      <c r="CD435" s="118">
        <f t="shared" si="68"/>
        <v>4.5474735088646412E-13</v>
      </c>
    </row>
    <row r="436" spans="1:82" s="1" customFormat="1">
      <c r="A436" s="65" t="s">
        <v>599</v>
      </c>
      <c r="B436" s="38" t="s">
        <v>611</v>
      </c>
      <c r="C436" s="95" t="s">
        <v>210</v>
      </c>
      <c r="D436" s="38">
        <v>120.3</v>
      </c>
      <c r="E436" s="38">
        <v>1205</v>
      </c>
      <c r="F436" s="38">
        <v>10</v>
      </c>
      <c r="G436" s="38">
        <f t="shared" si="71"/>
        <v>1478</v>
      </c>
      <c r="H436" s="75">
        <f t="shared" si="72"/>
        <v>6.7658998646820032E-4</v>
      </c>
      <c r="I436" s="75">
        <f t="shared" si="73"/>
        <v>6.8869337649145155E-5</v>
      </c>
      <c r="J436" s="76">
        <v>1</v>
      </c>
      <c r="K436" s="40">
        <v>3.0000000000000001E-3</v>
      </c>
      <c r="L436" s="40">
        <v>0.53523405939456414</v>
      </c>
      <c r="M436" s="40">
        <v>1.3953499857986338E-2</v>
      </c>
      <c r="N436" s="40">
        <v>5.3063142974432702E-2</v>
      </c>
      <c r="O436" s="39"/>
      <c r="P436" s="13">
        <v>-10.01</v>
      </c>
      <c r="Q436" s="13">
        <v>-1.6</v>
      </c>
      <c r="R436" s="13">
        <v>0</v>
      </c>
      <c r="S436" s="78">
        <v>1478</v>
      </c>
      <c r="T436" s="78">
        <v>51.73</v>
      </c>
      <c r="U436" s="13">
        <f t="shared" si="74"/>
        <v>3.1696744340588068</v>
      </c>
      <c r="V436" s="40">
        <f t="shared" si="76"/>
        <v>1.5189999999999999E-2</v>
      </c>
      <c r="X436" s="100">
        <v>70.599999999999994</v>
      </c>
      <c r="Y436" s="100">
        <v>1.69</v>
      </c>
      <c r="Z436" s="100">
        <v>15.16</v>
      </c>
      <c r="AA436" s="100">
        <v>0.31</v>
      </c>
      <c r="AB436" s="13"/>
      <c r="AC436" s="100">
        <v>0.61</v>
      </c>
      <c r="AD436" s="13"/>
      <c r="AE436" s="100">
        <v>1.38</v>
      </c>
      <c r="AF436" s="100">
        <v>3</v>
      </c>
      <c r="AG436" s="100">
        <v>4.88</v>
      </c>
      <c r="AH436" s="13"/>
      <c r="AI436" s="100">
        <v>1.5</v>
      </c>
      <c r="AJ436" s="13">
        <f t="shared" si="75"/>
        <v>99.129999999999981</v>
      </c>
      <c r="AL436" s="13">
        <v>1.1911930426441371</v>
      </c>
      <c r="AM436" s="40">
        <v>7.8031904301825036E-2</v>
      </c>
      <c r="AN436" s="13">
        <v>1.2394022047480799</v>
      </c>
      <c r="AO436" s="14">
        <v>1.2394022047480773</v>
      </c>
      <c r="AP436" s="14"/>
      <c r="AQ436" s="13">
        <v>11.496830433892859</v>
      </c>
      <c r="AR436" s="40">
        <v>-5.8830112228863418E-3</v>
      </c>
      <c r="AS436" s="40">
        <v>0.53523405939456414</v>
      </c>
      <c r="AT436" s="40">
        <v>5.3063142974432702E-2</v>
      </c>
      <c r="AW436" s="42">
        <f>(12900/((LN(497700/S436))+(0.85*(AN436-1))+3.8))-273</f>
        <v>1040.2712268958887</v>
      </c>
      <c r="AX436" s="42">
        <f>(12900/((LN(497700/S436))+(0.85*(AO436-1))+3.8))-273</f>
        <v>1040.271226895889</v>
      </c>
      <c r="AY436" s="42">
        <f>(10108/((LN(497700/S436))+(1.16*(AN436-1))+1.48))-273</f>
        <v>1061.0347141213422</v>
      </c>
      <c r="AZ436" s="42">
        <f>(10108/((LN(497700/S436))+(1.16*(AO436-1))+1.48))-273</f>
        <v>1061.0347141213429</v>
      </c>
      <c r="BA436" s="42">
        <f>((LN(S436))-4.29+(1.35*(LN(AQ436))))/0.0056</f>
        <v>1125.9359765129236</v>
      </c>
      <c r="BB436" s="42">
        <f>(4338.8/((4.322*AR436)+6.456-LOG(S436)))-273</f>
        <v>1057.5532447599178</v>
      </c>
      <c r="BC436" s="42">
        <f>((LN(S436))-3.313+(1.35*(LN(AQ436))))/0.0065</f>
        <v>1120.3448413034421</v>
      </c>
      <c r="BD436" s="42">
        <f>(12288/(18.99-(1.069*(LN(AQ436)))-(LN(S436))))-273</f>
        <v>1080.1578311434689</v>
      </c>
      <c r="BE436" s="42">
        <f>(11113/(14.297+(0.964*AN436)-(LN(S436))))-273</f>
        <v>1083.3457474618929</v>
      </c>
      <c r="BF436" s="42">
        <f>(11113/(14.297+(0.964*AO436)-(LN(S436))))-273</f>
        <v>1083.3457474618936</v>
      </c>
      <c r="BG436" s="42">
        <f>(5790/(0.96-(1.28*J436)+(12.39*AS436)+(0.83*AT436)+(2.06*J436*AS436)-LOG(S436)))-273</f>
        <v>1077.1223785987684</v>
      </c>
      <c r="BI436" s="42">
        <f t="shared" si="70"/>
        <v>164.72877310411127</v>
      </c>
      <c r="BJ436" s="42">
        <f t="shared" si="70"/>
        <v>164.72877310411104</v>
      </c>
      <c r="BK436" s="42">
        <f t="shared" si="70"/>
        <v>143.96528587865782</v>
      </c>
      <c r="BL436" s="42">
        <f t="shared" si="70"/>
        <v>143.96528587865714</v>
      </c>
      <c r="BM436" s="42">
        <f t="shared" si="70"/>
        <v>79.064023487076383</v>
      </c>
      <c r="BN436" s="42">
        <f t="shared" si="70"/>
        <v>147.44675524008221</v>
      </c>
      <c r="BO436" s="42">
        <f t="shared" si="70"/>
        <v>84.655158696557919</v>
      </c>
      <c r="BP436" s="42">
        <f t="shared" si="69"/>
        <v>124.84216885653109</v>
      </c>
      <c r="BQ436" s="42">
        <f t="shared" si="69"/>
        <v>121.65425253810713</v>
      </c>
      <c r="BR436" s="42">
        <f t="shared" si="69"/>
        <v>121.65425253810645</v>
      </c>
      <c r="BS436" s="42">
        <f t="shared" si="69"/>
        <v>127.87762140123164</v>
      </c>
      <c r="BU436" s="42">
        <f t="shared" si="67"/>
        <v>36.851151702879406</v>
      </c>
      <c r="CC436" s="119"/>
      <c r="CD436" s="118">
        <f t="shared" si="68"/>
        <v>6.8212102632969618E-13</v>
      </c>
    </row>
    <row r="437" spans="1:82" s="1" customFormat="1">
      <c r="A437" s="65" t="s">
        <v>599</v>
      </c>
      <c r="B437" s="38" t="s">
        <v>612</v>
      </c>
      <c r="C437" s="95" t="s">
        <v>210</v>
      </c>
      <c r="D437" s="38">
        <v>71.599999999999994</v>
      </c>
      <c r="E437" s="38">
        <v>1405</v>
      </c>
      <c r="F437" s="38">
        <v>10</v>
      </c>
      <c r="G437" s="38">
        <f t="shared" si="71"/>
        <v>1678</v>
      </c>
      <c r="H437" s="75">
        <f t="shared" si="72"/>
        <v>5.9594755661501785E-4</v>
      </c>
      <c r="I437" s="75">
        <f t="shared" si="73"/>
        <v>5.0657919732526182E-5</v>
      </c>
      <c r="J437" s="76">
        <v>1</v>
      </c>
      <c r="K437" s="40">
        <v>3.0000000000000001E-3</v>
      </c>
      <c r="L437" s="40">
        <v>0.54120712052068332</v>
      </c>
      <c r="M437" s="40">
        <v>1.6331270296767248E-2</v>
      </c>
      <c r="N437" s="40">
        <v>1.60300870338362E-2</v>
      </c>
      <c r="O437" s="39"/>
      <c r="P437" s="13">
        <v>-8.1999999999999993</v>
      </c>
      <c r="Q437" s="13">
        <v>-1.9</v>
      </c>
      <c r="R437" s="13">
        <v>0</v>
      </c>
      <c r="S437" s="78">
        <v>6503</v>
      </c>
      <c r="T437" s="78">
        <v>293.28530000000001</v>
      </c>
      <c r="U437" s="13">
        <f t="shared" si="74"/>
        <v>3.8131137540078988</v>
      </c>
      <c r="V437" s="40">
        <f t="shared" si="76"/>
        <v>1.9573400000000001E-2</v>
      </c>
      <c r="X437" s="100">
        <v>69.8</v>
      </c>
      <c r="Y437" s="100">
        <v>4.75</v>
      </c>
      <c r="Z437" s="100">
        <v>12.72</v>
      </c>
      <c r="AA437" s="100">
        <v>0.47</v>
      </c>
      <c r="AB437" s="101">
        <v>0.02</v>
      </c>
      <c r="AC437" s="100">
        <v>1.53</v>
      </c>
      <c r="AD437" s="13"/>
      <c r="AE437" s="100">
        <v>1.23</v>
      </c>
      <c r="AF437" s="100">
        <v>2.61</v>
      </c>
      <c r="AG437" s="100">
        <v>5.22</v>
      </c>
      <c r="AH437" s="101">
        <v>0.08</v>
      </c>
      <c r="AI437" s="100">
        <v>0.44</v>
      </c>
      <c r="AJ437" s="13">
        <f t="shared" si="75"/>
        <v>98.86999999999999</v>
      </c>
      <c r="AL437" s="13">
        <v>1.0442969201683125</v>
      </c>
      <c r="AM437" s="40">
        <v>3.8742486664367339E-2</v>
      </c>
      <c r="AN437" s="13">
        <v>1.41946269323043</v>
      </c>
      <c r="AO437" s="14">
        <v>1.419462693230426</v>
      </c>
      <c r="AP437" s="14"/>
      <c r="AQ437" s="13">
        <v>10.077258606659894</v>
      </c>
      <c r="AR437" s="40">
        <v>9.7356310022430059E-3</v>
      </c>
      <c r="AS437" s="40">
        <v>0.54120712052068332</v>
      </c>
      <c r="AT437" s="40">
        <v>1.60300870338362E-2</v>
      </c>
      <c r="AW437" s="42">
        <f>(12900/((LN(497700/S437))+(0.85*(AN437-1))+3.8))-273</f>
        <v>1245.6695403930962</v>
      </c>
      <c r="AX437" s="42">
        <f>(12900/((LN(497700/S437))+(0.85*(AO437-1))+3.8))-273</f>
        <v>1245.6695403930969</v>
      </c>
      <c r="AY437" s="42">
        <f>(10108/((LN(497700/S437))+(1.16*(AN437-1))+1.48))-273</f>
        <v>1330.347398238368</v>
      </c>
      <c r="AZ437" s="42">
        <f>(10108/((LN(497700/S437))+(1.16*(AO437-1))+1.48))-273</f>
        <v>1330.3473982383694</v>
      </c>
      <c r="BA437" s="42">
        <f>((LN(S437))-4.29+(1.35*(LN(AQ437))))/0.0056</f>
        <v>1358.7318913587217</v>
      </c>
      <c r="BB437" s="42">
        <f>(4338.8/((4.322*AR437)+6.456-LOG(S437)))-273</f>
        <v>1342.96229096611</v>
      </c>
      <c r="BC437" s="42">
        <f>((LN(S437))-3.313+(1.35*(LN(AQ437))))/0.0065</f>
        <v>1320.9074756321293</v>
      </c>
      <c r="BD437" s="42">
        <f>(12288/(18.99-(1.069*(LN(AQ437)))-(LN(S437))))-273</f>
        <v>1314.5373269847723</v>
      </c>
      <c r="BE437" s="42">
        <f>(11113/(14.297+(0.964*AN437)-(LN(S437))))-273</f>
        <v>1341.0081562346491</v>
      </c>
      <c r="BF437" s="42">
        <f>(11113/(14.297+(0.964*AO437)-(LN(S437))))-273</f>
        <v>1341.0081562346497</v>
      </c>
      <c r="BG437" s="42">
        <f>(5790/(0.96-(1.28*J437)+(12.39*AS437)+(0.83*AT437)+(2.06*J437*AS437)-LOG(S437)))-273</f>
        <v>1291.5967226910734</v>
      </c>
      <c r="BI437" s="42">
        <f t="shared" si="70"/>
        <v>159.33045960690379</v>
      </c>
      <c r="BJ437" s="42">
        <f t="shared" si="70"/>
        <v>159.3304596069031</v>
      </c>
      <c r="BK437" s="42">
        <f t="shared" si="70"/>
        <v>74.652601761632013</v>
      </c>
      <c r="BL437" s="42">
        <f t="shared" si="70"/>
        <v>74.652601761630649</v>
      </c>
      <c r="BM437" s="42">
        <f t="shared" si="70"/>
        <v>46.268108641278332</v>
      </c>
      <c r="BN437" s="42">
        <f t="shared" si="70"/>
        <v>62.037709033889996</v>
      </c>
      <c r="BO437" s="42">
        <f t="shared" si="70"/>
        <v>84.092524367870737</v>
      </c>
      <c r="BP437" s="42">
        <f t="shared" si="69"/>
        <v>90.462673015227665</v>
      </c>
      <c r="BQ437" s="42">
        <f t="shared" si="69"/>
        <v>63.99184376535095</v>
      </c>
      <c r="BR437" s="42">
        <f t="shared" si="69"/>
        <v>63.991843765350268</v>
      </c>
      <c r="BS437" s="42">
        <f t="shared" si="69"/>
        <v>113.40327730892659</v>
      </c>
      <c r="BU437" s="42">
        <f t="shared" si="67"/>
        <v>45.927182297976515</v>
      </c>
      <c r="CC437" s="119"/>
      <c r="CD437" s="118">
        <f t="shared" si="68"/>
        <v>6.8212102632969618E-13</v>
      </c>
    </row>
    <row r="438" spans="1:82" s="1" customFormat="1">
      <c r="A438" s="65" t="s">
        <v>599</v>
      </c>
      <c r="B438" s="38" t="s">
        <v>613</v>
      </c>
      <c r="C438" s="95" t="s">
        <v>210</v>
      </c>
      <c r="D438" s="38">
        <v>71.8</v>
      </c>
      <c r="E438" s="38">
        <v>1405</v>
      </c>
      <c r="F438" s="38">
        <v>10</v>
      </c>
      <c r="G438" s="38">
        <f t="shared" si="71"/>
        <v>1678</v>
      </c>
      <c r="H438" s="75">
        <f t="shared" si="72"/>
        <v>5.9594755661501785E-4</v>
      </c>
      <c r="I438" s="75">
        <f t="shared" si="73"/>
        <v>5.0657919732526182E-5</v>
      </c>
      <c r="J438" s="76">
        <v>1</v>
      </c>
      <c r="K438" s="40">
        <v>3.0000000000000001E-3</v>
      </c>
      <c r="L438" s="40">
        <v>0.54125024097259988</v>
      </c>
      <c r="M438" s="40">
        <v>1.4922183988806395E-2</v>
      </c>
      <c r="N438" s="40">
        <v>2.4E-2</v>
      </c>
      <c r="O438" s="39"/>
      <c r="P438" s="13">
        <v>-8.1999999999999993</v>
      </c>
      <c r="Q438" s="13">
        <v>-1.9</v>
      </c>
      <c r="R438" s="13">
        <v>0</v>
      </c>
      <c r="S438" s="78">
        <v>7168</v>
      </c>
      <c r="T438" s="78">
        <v>430.08</v>
      </c>
      <c r="U438" s="13">
        <f t="shared" si="74"/>
        <v>3.8553979966540686</v>
      </c>
      <c r="V438" s="40">
        <f t="shared" si="76"/>
        <v>2.6039999999999997E-2</v>
      </c>
      <c r="X438" s="100">
        <v>69.3</v>
      </c>
      <c r="Y438" s="100">
        <v>4.97</v>
      </c>
      <c r="Z438" s="100">
        <v>12.56</v>
      </c>
      <c r="AA438" s="100">
        <v>0.46</v>
      </c>
      <c r="AB438" s="101">
        <v>0.03</v>
      </c>
      <c r="AC438" s="100">
        <v>1.35</v>
      </c>
      <c r="AD438" s="13"/>
      <c r="AE438" s="100">
        <v>1.18</v>
      </c>
      <c r="AF438" s="100">
        <v>2.6</v>
      </c>
      <c r="AG438" s="100">
        <v>5.2</v>
      </c>
      <c r="AH438" s="101">
        <v>7.0000000000000007E-2</v>
      </c>
      <c r="AI438" s="100">
        <v>0.66</v>
      </c>
      <c r="AJ438" s="13">
        <f t="shared" si="75"/>
        <v>98.379999999999981</v>
      </c>
      <c r="AL438" s="13">
        <v>1.0421997200548636</v>
      </c>
      <c r="AM438" s="40">
        <v>3.5724382713859117E-2</v>
      </c>
      <c r="AN438" s="13">
        <v>1.4529339092496301</v>
      </c>
      <c r="AO438" s="14">
        <v>1.4216848443610408</v>
      </c>
      <c r="AP438" s="14"/>
      <c r="AQ438" s="13">
        <v>10.262360901259875</v>
      </c>
      <c r="AR438" s="40">
        <v>1.0326701488176881E-2</v>
      </c>
      <c r="AS438" s="40">
        <v>0.54125024097259988</v>
      </c>
      <c r="AT438" s="40">
        <v>2.4E-2</v>
      </c>
      <c r="AW438" s="42">
        <f>(12900/((LN(497700/S438))+(0.85*(AN438-1))+3.8))-273</f>
        <v>1258.0910045829019</v>
      </c>
      <c r="AX438" s="42">
        <f>(12900/((LN(497700/S438))+(0.85*(AO438-1))+3.8))-273</f>
        <v>1262.9331693745739</v>
      </c>
      <c r="AY438" s="42">
        <f>(10108/((LN(497700/S438))+(1.16*(AN438-1))+1.48))-273</f>
        <v>1345.3742424017996</v>
      </c>
      <c r="AZ438" s="42">
        <f>(10108/((LN(497700/S438))+(1.16*(AO438-1))+1.48))-273</f>
        <v>1354.8217136044423</v>
      </c>
      <c r="BA438" s="42">
        <f>((LN(S438))-4.29+(1.35*(LN(AQ438))))/0.0056</f>
        <v>1380.5060531204588</v>
      </c>
      <c r="BB438" s="42">
        <f>(4338.8/((4.322*AR438)+6.456-LOG(S438)))-273</f>
        <v>1367.2329579260979</v>
      </c>
      <c r="BC438" s="42">
        <f>((LN(S438))-3.313+(1.35*(LN(AQ438))))/0.0065</f>
        <v>1339.6667534576259</v>
      </c>
      <c r="BD438" s="42">
        <f>(12288/(18.99-(1.069*(LN(AQ438)))-(LN(S438))))-273</f>
        <v>1338.864455056427</v>
      </c>
      <c r="BE438" s="42">
        <f>(11113/(14.297+(0.964*AN438)-(LN(S438))))-273</f>
        <v>1356.4132874387551</v>
      </c>
      <c r="BF438" s="42">
        <f>(11113/(14.297+(0.964*AO438)-(LN(S438))))-273</f>
        <v>1363.6421125987024</v>
      </c>
      <c r="BG438" s="42">
        <f>(5790/(0.96-(1.28*J438)+(12.39*AS438)+(0.83*AT438)+(2.06*J438*AS438)-LOG(S438)))-273</f>
        <v>1306.5555919163614</v>
      </c>
      <c r="BI438" s="42">
        <f t="shared" si="70"/>
        <v>146.90899541709814</v>
      </c>
      <c r="BJ438" s="42">
        <f t="shared" si="70"/>
        <v>142.06683062542606</v>
      </c>
      <c r="BK438" s="42">
        <f t="shared" si="70"/>
        <v>59.62575759820038</v>
      </c>
      <c r="BL438" s="42">
        <f t="shared" si="70"/>
        <v>50.178286395557734</v>
      </c>
      <c r="BM438" s="42">
        <f t="shared" si="70"/>
        <v>24.493946879541227</v>
      </c>
      <c r="BN438" s="42">
        <f t="shared" si="70"/>
        <v>37.767042073902076</v>
      </c>
      <c r="BO438" s="42">
        <f t="shared" si="70"/>
        <v>65.333246542374127</v>
      </c>
      <c r="BP438" s="42">
        <f t="shared" si="69"/>
        <v>66.135544943572995</v>
      </c>
      <c r="BQ438" s="42">
        <f t="shared" si="69"/>
        <v>48.586712561244894</v>
      </c>
      <c r="BR438" s="42">
        <f t="shared" si="69"/>
        <v>41.357887401297603</v>
      </c>
      <c r="BS438" s="42">
        <f t="shared" si="69"/>
        <v>98.444408083638564</v>
      </c>
      <c r="BU438" s="42">
        <f t="shared" si="67"/>
        <v>43.6224225417875</v>
      </c>
      <c r="CC438" s="119"/>
      <c r="CD438" s="118">
        <f t="shared" si="68"/>
        <v>7.2288251599472915</v>
      </c>
    </row>
    <row r="439" spans="1:82" s="1" customFormat="1">
      <c r="A439" s="65" t="s">
        <v>599</v>
      </c>
      <c r="B439" s="38" t="s">
        <v>614</v>
      </c>
      <c r="C439" s="95" t="s">
        <v>210</v>
      </c>
      <c r="D439" s="38">
        <v>72.099999999999994</v>
      </c>
      <c r="E439" s="38">
        <v>1405</v>
      </c>
      <c r="F439" s="38">
        <v>10</v>
      </c>
      <c r="G439" s="38">
        <f t="shared" si="71"/>
        <v>1678</v>
      </c>
      <c r="H439" s="75">
        <f t="shared" si="72"/>
        <v>5.9594755661501785E-4</v>
      </c>
      <c r="I439" s="75">
        <f t="shared" si="73"/>
        <v>5.0657919732526182E-5</v>
      </c>
      <c r="J439" s="76">
        <v>1</v>
      </c>
      <c r="K439" s="40">
        <v>3.0000000000000001E-3</v>
      </c>
      <c r="L439" s="40">
        <v>0.5385996467522649</v>
      </c>
      <c r="M439" s="40">
        <v>1.4581380683785165E-2</v>
      </c>
      <c r="N439" s="40">
        <v>8.8586764407192903E-2</v>
      </c>
      <c r="O439" s="39"/>
      <c r="P439" s="13">
        <v>-8.1999999999999993</v>
      </c>
      <c r="Q439" s="13">
        <v>-1.9</v>
      </c>
      <c r="R439" s="13">
        <v>0</v>
      </c>
      <c r="S439" s="78">
        <v>8425</v>
      </c>
      <c r="T439" s="78">
        <v>664.73249999999996</v>
      </c>
      <c r="U439" s="13">
        <f t="shared" si="74"/>
        <v>3.925569909543376</v>
      </c>
      <c r="V439" s="40">
        <f t="shared" si="76"/>
        <v>3.4242599999999998E-2</v>
      </c>
      <c r="X439" s="100">
        <v>68.900000000000006</v>
      </c>
      <c r="Y439" s="100">
        <v>1.92</v>
      </c>
      <c r="Z439" s="100">
        <v>13.47</v>
      </c>
      <c r="AA439" s="100">
        <v>0.51</v>
      </c>
      <c r="AB439" s="101">
        <v>0.02</v>
      </c>
      <c r="AC439" s="100">
        <v>1.4</v>
      </c>
      <c r="AD439" s="13"/>
      <c r="AE439" s="100">
        <v>1.29</v>
      </c>
      <c r="AF439" s="100">
        <v>2.76</v>
      </c>
      <c r="AG439" s="100">
        <v>5.52</v>
      </c>
      <c r="AH439" s="101">
        <v>0.08</v>
      </c>
      <c r="AI439" s="100">
        <v>2.56</v>
      </c>
      <c r="AJ439" s="13">
        <f t="shared" si="75"/>
        <v>98.430000000000021</v>
      </c>
      <c r="AL439" s="13">
        <v>1.0473497599079578</v>
      </c>
      <c r="AM439" s="40">
        <v>3.7619773289795884E-2</v>
      </c>
      <c r="AN439" s="13">
        <v>1.4136308103250099</v>
      </c>
      <c r="AO439" s="14">
        <v>1.413630810325005</v>
      </c>
      <c r="AP439" s="14"/>
      <c r="AQ439" s="13">
        <v>9.7490728054596456</v>
      </c>
      <c r="AR439" s="40">
        <v>1.5962448776765198E-2</v>
      </c>
      <c r="AS439" s="40">
        <v>0.5385996467522649</v>
      </c>
      <c r="AT439" s="40">
        <v>8.8586764407192903E-2</v>
      </c>
      <c r="AW439" s="42">
        <f>(12900/((LN(497700/S439))+(0.85*(AN439-1))+3.8))-273</f>
        <v>1294.3638020396811</v>
      </c>
      <c r="AX439" s="42">
        <f>(12900/((LN(497700/S439))+(0.85*(AO439-1))+3.8))-273</f>
        <v>1294.3638020396822</v>
      </c>
      <c r="AY439" s="42">
        <f>(10108/((LN(497700/S439))+(1.16*(AN439-1))+1.48))-273</f>
        <v>1400.8963295731598</v>
      </c>
      <c r="AZ439" s="42">
        <f>(10108/((LN(497700/S439))+(1.16*(AO439-1))+1.48))-273</f>
        <v>1400.8963295731614</v>
      </c>
      <c r="BA439" s="42">
        <f>((LN(S439))-4.29+(1.35*(LN(AQ439))))/0.0056</f>
        <v>1396.9895005529518</v>
      </c>
      <c r="BB439" s="42">
        <f>(4338.8/((4.322*AR439)+6.456-LOG(S439)))-273</f>
        <v>1396.1417099686391</v>
      </c>
      <c r="BC439" s="42">
        <f>((LN(S439))-3.313+(1.35*(LN(AQ439))))/0.0065</f>
        <v>1353.8678773994661</v>
      </c>
      <c r="BD439" s="42">
        <f>(12288/(18.99-(1.069*(LN(AQ439)))-(LN(S439))))-273</f>
        <v>1361.7503260627466</v>
      </c>
      <c r="BE439" s="42">
        <f>(11113/(14.297+(0.964*AN439)-(LN(S439))))-273</f>
        <v>1405.5027958711994</v>
      </c>
      <c r="BF439" s="42">
        <f>(11113/(14.297+(0.964*AO439)-(LN(S439))))-273</f>
        <v>1405.5027958712008</v>
      </c>
      <c r="BG439" s="42">
        <f>(5790/(0.96-(1.28*J439)+(12.39*AS439)+(0.83*AT439)+(2.06*J439*AS439)-LOG(S439)))-273</f>
        <v>1330.5574046472036</v>
      </c>
      <c r="BI439" s="42">
        <f t="shared" si="70"/>
        <v>110.6361979603189</v>
      </c>
      <c r="BJ439" s="42">
        <f t="shared" si="70"/>
        <v>110.63619796031776</v>
      </c>
      <c r="BK439" s="42">
        <f t="shared" si="70"/>
        <v>4.1036704268401536</v>
      </c>
      <c r="BL439" s="42">
        <f t="shared" si="70"/>
        <v>4.103670426838562</v>
      </c>
      <c r="BM439" s="42">
        <f t="shared" si="70"/>
        <v>8.0104994470482325</v>
      </c>
      <c r="BN439" s="42">
        <f t="shared" si="70"/>
        <v>8.8582900313608661</v>
      </c>
      <c r="BO439" s="42">
        <f t="shared" si="70"/>
        <v>51.132122600533876</v>
      </c>
      <c r="BP439" s="42">
        <f t="shared" si="69"/>
        <v>43.249673937253419</v>
      </c>
      <c r="BQ439" s="42">
        <f t="shared" si="69"/>
        <v>-0.50279587119939606</v>
      </c>
      <c r="BR439" s="42">
        <f t="shared" si="69"/>
        <v>-0.5027958712007603</v>
      </c>
      <c r="BS439" s="42">
        <f t="shared" si="69"/>
        <v>74.442595352796388</v>
      </c>
      <c r="BU439" s="42">
        <f t="shared" si="67"/>
        <v>36.19360260752137</v>
      </c>
      <c r="CC439" s="119"/>
      <c r="CD439" s="118">
        <f t="shared" si="68"/>
        <v>1.3642420526593924E-12</v>
      </c>
    </row>
    <row r="440" spans="1:82" s="1" customFormat="1">
      <c r="A440" s="65" t="s">
        <v>599</v>
      </c>
      <c r="B440" s="38" t="s">
        <v>615</v>
      </c>
      <c r="C440" s="95" t="s">
        <v>210</v>
      </c>
      <c r="D440" s="38">
        <v>120</v>
      </c>
      <c r="E440" s="38">
        <v>1305</v>
      </c>
      <c r="F440" s="38">
        <v>10</v>
      </c>
      <c r="G440" s="38">
        <f t="shared" si="71"/>
        <v>1578</v>
      </c>
      <c r="H440" s="75">
        <f t="shared" si="72"/>
        <v>6.3371356147021542E-4</v>
      </c>
      <c r="I440" s="75">
        <f t="shared" si="73"/>
        <v>5.8719044053962794E-5</v>
      </c>
      <c r="J440" s="76">
        <v>1</v>
      </c>
      <c r="K440" s="40">
        <v>3.0000000000000001E-3</v>
      </c>
      <c r="L440" s="40">
        <v>0.54100129590723334</v>
      </c>
      <c r="M440" s="40">
        <v>1.4718437470225788E-2</v>
      </c>
      <c r="N440" s="40">
        <v>5.30987831366957E-2</v>
      </c>
      <c r="O440" s="39"/>
      <c r="P440" s="13">
        <v>-9.0500000000000007</v>
      </c>
      <c r="Q440" s="13">
        <v>-1.75</v>
      </c>
      <c r="R440" s="13">
        <v>0</v>
      </c>
      <c r="S440" s="78">
        <v>3621</v>
      </c>
      <c r="T440" s="78">
        <v>44.719349999999999</v>
      </c>
      <c r="U440" s="13">
        <f t="shared" si="74"/>
        <v>3.5588285248170117</v>
      </c>
      <c r="V440" s="40">
        <f t="shared" si="76"/>
        <v>5.3598999999999999E-3</v>
      </c>
      <c r="X440" s="100">
        <v>69.099999999999994</v>
      </c>
      <c r="Y440" s="100">
        <v>3.1</v>
      </c>
      <c r="Z440" s="100">
        <v>13.99</v>
      </c>
      <c r="AA440" s="100">
        <v>0.48</v>
      </c>
      <c r="AB440" s="101">
        <v>0.02</v>
      </c>
      <c r="AC440" s="100">
        <v>1.21</v>
      </c>
      <c r="AD440" s="13"/>
      <c r="AE440" s="100">
        <v>1.34</v>
      </c>
      <c r="AF440" s="100">
        <v>2.86</v>
      </c>
      <c r="AG440" s="100">
        <v>5.56</v>
      </c>
      <c r="AH440" s="101">
        <v>0.09</v>
      </c>
      <c r="AI440" s="100">
        <v>1.5</v>
      </c>
      <c r="AJ440" s="13">
        <f t="shared" si="75"/>
        <v>99.249999999999986</v>
      </c>
      <c r="AL440" s="13">
        <v>1.0630899755727574</v>
      </c>
      <c r="AM440" s="40">
        <v>2.9393707080557836E-2</v>
      </c>
      <c r="AN440" s="13">
        <v>1.4132261595896201</v>
      </c>
      <c r="AO440" s="14">
        <v>1.4132261595896174</v>
      </c>
      <c r="AP440" s="14"/>
      <c r="AQ440" s="13">
        <v>9.8954779207024863</v>
      </c>
      <c r="AR440" s="40">
        <v>1.8605380822667106E-2</v>
      </c>
      <c r="AS440" s="40">
        <v>0.54100129590723334</v>
      </c>
      <c r="AT440" s="40">
        <v>5.30987831366957E-2</v>
      </c>
      <c r="AW440" s="42">
        <f>(12900/((LN(497700/S440))+(0.85*(AN440-1))+3.8))-273</f>
        <v>1148.567572828734</v>
      </c>
      <c r="AX440" s="42">
        <f>(12900/((LN(497700/S440))+(0.85*(AO440-1))+3.8))-273</f>
        <v>1148.567572828734</v>
      </c>
      <c r="AY440" s="42">
        <f>(10108/((LN(497700/S440))+(1.16*(AN440-1))+1.48))-273</f>
        <v>1195.6332597397618</v>
      </c>
      <c r="AZ440" s="42">
        <f>(10108/((LN(497700/S440))+(1.16*(AO440-1))+1.48))-273</f>
        <v>1195.6332597397625</v>
      </c>
      <c r="BA440" s="42">
        <f>((LN(S440))-4.29+(1.35*(LN(AQ440))))/0.0056</f>
        <v>1249.7876149733611</v>
      </c>
      <c r="BB440" s="42">
        <f>(4338.8/((4.322*AR440)+6.456-LOG(S440)))-273</f>
        <v>1184.1545589981856</v>
      </c>
      <c r="BC440" s="42">
        <f>((LN(S440))-3.313+(1.35*(LN(AQ440))))/0.0065</f>
        <v>1227.0477913616648</v>
      </c>
      <c r="BD440" s="42">
        <f>(12288/(18.99-(1.069*(LN(AQ440)))-(LN(S440))))-273</f>
        <v>1199.4520541988202</v>
      </c>
      <c r="BE440" s="42">
        <f>(11113/(14.297+(0.964*AN440)-(LN(S440))))-273</f>
        <v>1215.7115180996827</v>
      </c>
      <c r="BF440" s="42">
        <f>(11113/(14.297+(0.964*AO440)-(LN(S440))))-273</f>
        <v>1215.711518099683</v>
      </c>
      <c r="BG440" s="42">
        <f>(5790/(0.96-(1.28*J440)+(12.39*AS440)+(0.83*AT440)+(2.06*J440*AS440)-LOG(S440)))-273</f>
        <v>1180.7831814754836</v>
      </c>
      <c r="BI440" s="42">
        <f t="shared" si="70"/>
        <v>156.432427171266</v>
      </c>
      <c r="BJ440" s="42">
        <f t="shared" si="70"/>
        <v>156.432427171266</v>
      </c>
      <c r="BK440" s="42">
        <f t="shared" si="70"/>
        <v>109.3667402602382</v>
      </c>
      <c r="BL440" s="42">
        <f t="shared" si="70"/>
        <v>109.36674026023752</v>
      </c>
      <c r="BM440" s="42">
        <f t="shared" si="70"/>
        <v>55.212385026638913</v>
      </c>
      <c r="BN440" s="42">
        <f t="shared" si="70"/>
        <v>120.84544100181438</v>
      </c>
      <c r="BO440" s="42">
        <f t="shared" si="70"/>
        <v>77.952208638335151</v>
      </c>
      <c r="BP440" s="42">
        <f t="shared" si="69"/>
        <v>105.54794580117982</v>
      </c>
      <c r="BQ440" s="42">
        <f t="shared" si="69"/>
        <v>89.288481900317265</v>
      </c>
      <c r="BR440" s="42">
        <f t="shared" si="69"/>
        <v>89.288481900317038</v>
      </c>
      <c r="BS440" s="42">
        <f t="shared" si="69"/>
        <v>124.21681852451638</v>
      </c>
      <c r="BU440" s="42">
        <f t="shared" si="67"/>
        <v>32.215608646749615</v>
      </c>
      <c r="CC440" s="119"/>
      <c r="CD440" s="118">
        <f t="shared" si="68"/>
        <v>2.2737367544323206E-13</v>
      </c>
    </row>
    <row r="441" spans="1:82" s="1" customFormat="1">
      <c r="A441" s="65" t="s">
        <v>599</v>
      </c>
      <c r="B441" s="38" t="s">
        <v>616</v>
      </c>
      <c r="C441" s="95" t="s">
        <v>210</v>
      </c>
      <c r="D441" s="38">
        <v>120</v>
      </c>
      <c r="E441" s="38">
        <v>1305</v>
      </c>
      <c r="F441" s="38">
        <v>10</v>
      </c>
      <c r="G441" s="38">
        <f t="shared" si="71"/>
        <v>1578</v>
      </c>
      <c r="H441" s="75">
        <f t="shared" si="72"/>
        <v>6.3371356147021542E-4</v>
      </c>
      <c r="I441" s="75">
        <f t="shared" si="73"/>
        <v>5.8719044053962794E-5</v>
      </c>
      <c r="J441" s="76">
        <v>1</v>
      </c>
      <c r="K441" s="40">
        <v>3.0000000000000001E-3</v>
      </c>
      <c r="L441" s="40">
        <v>0.53430376219442255</v>
      </c>
      <c r="M441" s="40">
        <v>1.8173581364670406E-2</v>
      </c>
      <c r="N441" s="40">
        <v>0.20759718806417299</v>
      </c>
      <c r="O441" s="39"/>
      <c r="P441" s="13">
        <v>-9.0500000000000007</v>
      </c>
      <c r="Q441" s="13">
        <v>-1.75</v>
      </c>
      <c r="R441" s="13">
        <v>0</v>
      </c>
      <c r="S441" s="78">
        <v>4951</v>
      </c>
      <c r="T441" s="78">
        <v>116.8436</v>
      </c>
      <c r="U441" s="13">
        <f t="shared" si="74"/>
        <v>3.6946929263314843</v>
      </c>
      <c r="V441" s="40">
        <f t="shared" si="76"/>
        <v>1.02424E-2</v>
      </c>
      <c r="X441" s="100">
        <v>68</v>
      </c>
      <c r="Y441" s="100">
        <v>1.79</v>
      </c>
      <c r="Z441" s="100">
        <v>12.44</v>
      </c>
      <c r="AA441" s="100">
        <v>0.42</v>
      </c>
      <c r="AB441" s="101">
        <v>0.02</v>
      </c>
      <c r="AC441" s="100">
        <v>0.95</v>
      </c>
      <c r="AD441" s="13"/>
      <c r="AE441" s="100">
        <v>1.18</v>
      </c>
      <c r="AF441" s="100">
        <v>2.56</v>
      </c>
      <c r="AG441" s="100">
        <v>4.95</v>
      </c>
      <c r="AH441" s="101">
        <v>0.05</v>
      </c>
      <c r="AI441" s="100">
        <v>6.68</v>
      </c>
      <c r="AJ441" s="13">
        <f t="shared" si="75"/>
        <v>99.04000000000002</v>
      </c>
      <c r="AL441" s="13">
        <v>1.0618846931923223</v>
      </c>
      <c r="AM441" s="40">
        <v>2.4544553213952391E-2</v>
      </c>
      <c r="AN441" s="13">
        <v>1.3576105875553901</v>
      </c>
      <c r="AO441" s="14">
        <v>1.3576105875553857</v>
      </c>
      <c r="AP441" s="14"/>
      <c r="AQ441" s="13">
        <v>10.811036753992106</v>
      </c>
      <c r="AR441" s="40">
        <v>1.8670928159065237E-3</v>
      </c>
      <c r="AS441" s="40">
        <v>0.53430376219442255</v>
      </c>
      <c r="AT441" s="40">
        <v>0.20759718806417299</v>
      </c>
      <c r="AW441" s="42">
        <f>(12900/((LN(497700/S441))+(0.85*(AN441-1))+3.8))-273</f>
        <v>1207.3123774477101</v>
      </c>
      <c r="AX441" s="42">
        <f>(12900/((LN(497700/S441))+(0.85*(AO441-1))+3.8))-273</f>
        <v>1207.3123774477108</v>
      </c>
      <c r="AY441" s="42">
        <f>(10108/((LN(497700/S441))+(1.16*(AN441-1))+1.48))-273</f>
        <v>1280.8252114362199</v>
      </c>
      <c r="AZ441" s="42">
        <f>(10108/((LN(497700/S441))+(1.16*(AO441-1))+1.48))-273</f>
        <v>1280.8252114362213</v>
      </c>
      <c r="BA441" s="42">
        <f>((LN(S441))-4.29+(1.35*(LN(AQ441))))/0.0056</f>
        <v>1326.9841118298973</v>
      </c>
      <c r="BB441" s="42">
        <f>(4338.8/((4.322*AR441)+6.456-LOG(S441)))-273</f>
        <v>1293.7063567718367</v>
      </c>
      <c r="BC441" s="42">
        <f>((LN(S441))-3.313+(1.35*(LN(AQ441))))/0.0065</f>
        <v>1293.5555424996037</v>
      </c>
      <c r="BD441" s="42">
        <f>(12288/(18.99-(1.069*(LN(AQ441)))-(LN(S441))))-273</f>
        <v>1275.030431264348</v>
      </c>
      <c r="BE441" s="42">
        <f>(11113/(14.297+(0.964*AN441)-(LN(S441))))-273</f>
        <v>1292.5658901002075</v>
      </c>
      <c r="BF441" s="42">
        <f>(11113/(14.297+(0.964*AO441)-(LN(S441))))-273</f>
        <v>1292.5658901002087</v>
      </c>
      <c r="BG441" s="42">
        <f>(5790/(0.96-(1.28*J441)+(12.39*AS441)+(0.83*AT441)+(2.06*J441*AS441)-LOG(S441)))-273</f>
        <v>1219.9213469001793</v>
      </c>
      <c r="BI441" s="42">
        <f t="shared" si="70"/>
        <v>97.687622552289895</v>
      </c>
      <c r="BJ441" s="42">
        <f t="shared" si="70"/>
        <v>97.687622552289213</v>
      </c>
      <c r="BK441" s="42">
        <f t="shared" si="70"/>
        <v>24.174788563780112</v>
      </c>
      <c r="BL441" s="42">
        <f t="shared" si="70"/>
        <v>24.174788563778748</v>
      </c>
      <c r="BM441" s="42">
        <f t="shared" si="70"/>
        <v>-21.984111829897302</v>
      </c>
      <c r="BN441" s="42">
        <f t="shared" si="70"/>
        <v>11.293643228163319</v>
      </c>
      <c r="BO441" s="42">
        <f t="shared" si="70"/>
        <v>11.444457500396311</v>
      </c>
      <c r="BP441" s="42">
        <f t="shared" si="69"/>
        <v>29.969568735652047</v>
      </c>
      <c r="BQ441" s="42">
        <f t="shared" si="69"/>
        <v>12.434109899792475</v>
      </c>
      <c r="BR441" s="42">
        <f t="shared" si="69"/>
        <v>12.434109899791338</v>
      </c>
      <c r="BS441" s="42">
        <f t="shared" si="69"/>
        <v>85.078653099820713</v>
      </c>
      <c r="BU441" s="42">
        <f t="shared" si="67"/>
        <v>12.6089694524685</v>
      </c>
      <c r="CC441" s="119"/>
      <c r="CD441" s="118">
        <f t="shared" si="68"/>
        <v>1.1368683772161603E-12</v>
      </c>
    </row>
    <row r="442" spans="1:82" s="1" customFormat="1">
      <c r="A442" s="65" t="s">
        <v>599</v>
      </c>
      <c r="B442" s="38" t="s">
        <v>617</v>
      </c>
      <c r="C442" s="95" t="s">
        <v>210</v>
      </c>
      <c r="D442" s="38">
        <v>168.3</v>
      </c>
      <c r="E442" s="38">
        <v>1205</v>
      </c>
      <c r="F442" s="38">
        <v>10</v>
      </c>
      <c r="G442" s="38">
        <f t="shared" si="71"/>
        <v>1478</v>
      </c>
      <c r="H442" s="75">
        <f t="shared" si="72"/>
        <v>6.7658998646820032E-4</v>
      </c>
      <c r="I442" s="75">
        <f t="shared" si="73"/>
        <v>6.8869337649145155E-5</v>
      </c>
      <c r="J442" s="76">
        <v>1</v>
      </c>
      <c r="K442" s="40">
        <v>3.0000000000000001E-3</v>
      </c>
      <c r="L442" s="40">
        <v>0.53783279817092411</v>
      </c>
      <c r="M442" s="40">
        <v>1.7583679727408177E-2</v>
      </c>
      <c r="N442" s="40">
        <v>5.5353543455881303E-2</v>
      </c>
      <c r="O442" s="39"/>
      <c r="P442" s="13">
        <v>-10.01</v>
      </c>
      <c r="Q442" s="13">
        <v>-1.6</v>
      </c>
      <c r="R442" s="13">
        <v>0</v>
      </c>
      <c r="S442" s="78">
        <v>2069</v>
      </c>
      <c r="T442" s="78">
        <v>117.5192</v>
      </c>
      <c r="U442" s="13">
        <f t="shared" si="74"/>
        <v>3.3157604906657347</v>
      </c>
      <c r="V442" s="40">
        <f t="shared" si="76"/>
        <v>2.4651199999999998E-2</v>
      </c>
      <c r="X442" s="100">
        <v>70.7</v>
      </c>
      <c r="Y442" s="100">
        <v>1.9</v>
      </c>
      <c r="Z442" s="100">
        <v>14.11</v>
      </c>
      <c r="AA442" s="100">
        <v>0.45</v>
      </c>
      <c r="AB442" s="101">
        <v>0.02</v>
      </c>
      <c r="AC442" s="100">
        <v>1.1499999999999999</v>
      </c>
      <c r="AD442" s="13"/>
      <c r="AE442" s="100">
        <v>1.36</v>
      </c>
      <c r="AF442" s="100">
        <v>2.93</v>
      </c>
      <c r="AG442" s="100">
        <v>5.5</v>
      </c>
      <c r="AH442" s="101">
        <v>7.0000000000000007E-2</v>
      </c>
      <c r="AI442" s="100">
        <v>1.58</v>
      </c>
      <c r="AJ442" s="13">
        <f t="shared" si="75"/>
        <v>99.77000000000001</v>
      </c>
      <c r="AL442" s="13">
        <v>1.0652009735800823</v>
      </c>
      <c r="AM442" s="40">
        <v>2.635062798021626E-2</v>
      </c>
      <c r="AN442" s="13">
        <v>1.3892276935994601</v>
      </c>
      <c r="AO442" s="14">
        <v>1.3892276935994619</v>
      </c>
      <c r="AP442" s="14"/>
      <c r="AQ442" s="13">
        <v>10.133482139517914</v>
      </c>
      <c r="AR442" s="40">
        <v>1.2437510292915982E-2</v>
      </c>
      <c r="AS442" s="40">
        <v>0.53783279817092411</v>
      </c>
      <c r="AT442" s="40">
        <v>5.5353543455881303E-2</v>
      </c>
      <c r="AW442" s="42">
        <f>(12900/((LN(497700/S442))+(0.85*(AN442-1))+3.8))-273</f>
        <v>1068.8245339766506</v>
      </c>
      <c r="AX442" s="42">
        <f>(12900/((LN(497700/S442))+(0.85*(AO442-1))+3.8))-273</f>
        <v>1068.8245339766506</v>
      </c>
      <c r="AY442" s="42">
        <f>(10108/((LN(497700/S442))+(1.16*(AN442-1))+1.48))-273</f>
        <v>1090.2863931153147</v>
      </c>
      <c r="AZ442" s="42">
        <f>(10108/((LN(497700/S442))+(1.16*(AO442-1))+1.48))-273</f>
        <v>1090.2863931153142</v>
      </c>
      <c r="BA442" s="42">
        <f>((LN(S442))-4.29+(1.35*(LN(AQ442))))/0.0056</f>
        <v>1155.5734703147532</v>
      </c>
      <c r="BB442" s="42">
        <f>(4338.8/((4.322*AR442)+6.456-LOG(S442)))-273</f>
        <v>1085.4244107785132</v>
      </c>
      <c r="BC442" s="42">
        <f>((LN(S442))-3.313+(1.35*(LN(AQ442))))/0.0065</f>
        <v>1145.8786821173258</v>
      </c>
      <c r="BD442" s="42">
        <f>(12288/(18.99-(1.069*(LN(AQ442)))-(LN(S442))))-273</f>
        <v>1110.8553121964173</v>
      </c>
      <c r="BE442" s="42">
        <f>(11113/(14.297+(0.964*AN442)-(LN(S442))))-273</f>
        <v>1115.8828449974581</v>
      </c>
      <c r="BF442" s="42">
        <f>(11113/(14.297+(0.964*AO442)-(LN(S442))))-273</f>
        <v>1115.8828449974578</v>
      </c>
      <c r="BG442" s="42">
        <f>(5790/(0.96-(1.28*J442)+(12.39*AS442)+(0.83*AT442)+(2.06*J442*AS442)-LOG(S442)))-273</f>
        <v>1111.5490927008846</v>
      </c>
      <c r="BI442" s="42">
        <f t="shared" si="70"/>
        <v>136.17546602334937</v>
      </c>
      <c r="BJ442" s="42">
        <f t="shared" si="70"/>
        <v>136.17546602334937</v>
      </c>
      <c r="BK442" s="42">
        <f t="shared" si="70"/>
        <v>114.7136068846853</v>
      </c>
      <c r="BL442" s="42">
        <f t="shared" si="70"/>
        <v>114.71360688468576</v>
      </c>
      <c r="BM442" s="42">
        <f t="shared" si="70"/>
        <v>49.426529685246805</v>
      </c>
      <c r="BN442" s="42">
        <f t="shared" si="70"/>
        <v>119.57558922148678</v>
      </c>
      <c r="BO442" s="42">
        <f t="shared" si="70"/>
        <v>59.121317882674248</v>
      </c>
      <c r="BP442" s="42">
        <f t="shared" si="69"/>
        <v>94.144687803582656</v>
      </c>
      <c r="BQ442" s="42">
        <f t="shared" si="69"/>
        <v>89.117155002541949</v>
      </c>
      <c r="BR442" s="42">
        <f t="shared" si="69"/>
        <v>89.117155002542177</v>
      </c>
      <c r="BS442" s="42">
        <f t="shared" si="69"/>
        <v>93.450907299115443</v>
      </c>
      <c r="BU442" s="42">
        <f t="shared" si="67"/>
        <v>42.72455872423393</v>
      </c>
      <c r="CC442" s="119"/>
      <c r="CD442" s="118">
        <f t="shared" si="68"/>
        <v>2.2737367544323206E-13</v>
      </c>
    </row>
    <row r="443" spans="1:82" s="1" customFormat="1">
      <c r="A443" s="65" t="s">
        <v>599</v>
      </c>
      <c r="B443" s="38" t="s">
        <v>618</v>
      </c>
      <c r="C443" s="95" t="s">
        <v>210</v>
      </c>
      <c r="D443" s="38">
        <v>528.9</v>
      </c>
      <c r="E443" s="38">
        <v>1205</v>
      </c>
      <c r="F443" s="38">
        <v>10</v>
      </c>
      <c r="G443" s="38">
        <f t="shared" si="71"/>
        <v>1478</v>
      </c>
      <c r="H443" s="75">
        <f t="shared" si="72"/>
        <v>6.7658998646820032E-4</v>
      </c>
      <c r="I443" s="75">
        <f t="shared" si="73"/>
        <v>6.8869337649145155E-5</v>
      </c>
      <c r="J443" s="76">
        <v>1</v>
      </c>
      <c r="K443" s="40">
        <v>3.0000000000000001E-3</v>
      </c>
      <c r="L443" s="40">
        <v>0.53867728564388895</v>
      </c>
      <c r="M443" s="40">
        <v>1.3434160962175395E-2</v>
      </c>
      <c r="N443" s="40">
        <v>6.7193650761525406E-2</v>
      </c>
      <c r="O443" s="39"/>
      <c r="P443" s="13">
        <v>-10.01</v>
      </c>
      <c r="Q443" s="13">
        <v>-1.6</v>
      </c>
      <c r="R443" s="13">
        <v>0</v>
      </c>
      <c r="S443" s="78">
        <v>1774</v>
      </c>
      <c r="T443" s="78">
        <v>88.7</v>
      </c>
      <c r="U443" s="13">
        <f t="shared" si="74"/>
        <v>3.2489536154957075</v>
      </c>
      <c r="V443" s="40">
        <f t="shared" si="76"/>
        <v>2.1700000000000001E-2</v>
      </c>
      <c r="X443" s="100">
        <v>70</v>
      </c>
      <c r="Y443" s="100">
        <v>1.86</v>
      </c>
      <c r="Z443" s="100">
        <v>14</v>
      </c>
      <c r="AA443" s="100">
        <v>0.46</v>
      </c>
      <c r="AB443" s="101">
        <v>0.03</v>
      </c>
      <c r="AC443" s="100">
        <v>1.45</v>
      </c>
      <c r="AD443" s="13"/>
      <c r="AE443" s="100">
        <v>1.36</v>
      </c>
      <c r="AF443" s="100">
        <v>2.91</v>
      </c>
      <c r="AG443" s="100">
        <v>5.46</v>
      </c>
      <c r="AH443" s="101">
        <v>0.06</v>
      </c>
      <c r="AI443" s="100">
        <v>1.93</v>
      </c>
      <c r="AJ443" s="13">
        <f t="shared" si="75"/>
        <v>99.52</v>
      </c>
      <c r="AL443" s="13">
        <v>1.0630117558898404</v>
      </c>
      <c r="AM443" s="40">
        <v>3.3204350166083599E-2</v>
      </c>
      <c r="AN443" s="13">
        <v>1.39682092384477</v>
      </c>
      <c r="AO443" s="14">
        <v>1.3968209238447671</v>
      </c>
      <c r="AP443" s="14"/>
      <c r="AQ443" s="13">
        <v>9.8091432559469904</v>
      </c>
      <c r="AR443" s="40">
        <v>1.3065106965977624E-2</v>
      </c>
      <c r="AS443" s="40">
        <v>0.53867728564388895</v>
      </c>
      <c r="AT443" s="40">
        <v>6.7193650761525406E-2</v>
      </c>
      <c r="AW443" s="42">
        <f>(12900/((LN(497700/S443))+(0.85*(AN443-1))+3.8))-273</f>
        <v>1046.8202311574153</v>
      </c>
      <c r="AX443" s="42">
        <f>(12900/((LN(497700/S443))+(0.85*(AO443-1))+3.8))-273</f>
        <v>1046.8202311574155</v>
      </c>
      <c r="AY443" s="42">
        <f>(10108/((LN(497700/S443))+(1.16*(AN443-1))+1.48))-273</f>
        <v>1061.0243875928413</v>
      </c>
      <c r="AZ443" s="42">
        <f>(10108/((LN(497700/S443))+(1.16*(AO443-1))+1.48))-273</f>
        <v>1061.0243875928418</v>
      </c>
      <c r="BA443" s="42">
        <f>((LN(S443))-4.29+(1.35*(LN(AQ443))))/0.0056</f>
        <v>1120.2620225879357</v>
      </c>
      <c r="BB443" s="42">
        <f>(4338.8/((4.322*AR443)+6.456-LOG(S443)))-273</f>
        <v>1056.4872633384146</v>
      </c>
      <c r="BC443" s="42">
        <f>((LN(S443))-3.313+(1.35*(LN(AQ443))))/0.0065</f>
        <v>1115.4565117680675</v>
      </c>
      <c r="BD443" s="42">
        <f>(12288/(18.99-(1.069*(LN(AQ443)))-(LN(S443))))-273</f>
        <v>1082.0732949235935</v>
      </c>
      <c r="BE443" s="42">
        <f>(11113/(14.297+(0.964*AN443)-(LN(S443))))-273</f>
        <v>1088.4629310009427</v>
      </c>
      <c r="BF443" s="42">
        <f>(11113/(14.297+(0.964*AO443)-(LN(S443))))-273</f>
        <v>1088.4629310009434</v>
      </c>
      <c r="BG443" s="42">
        <f>(5790/(0.96-(1.28*J443)+(12.39*AS443)+(0.83*AT443)+(2.06*J443*AS443)-LOG(S443)))-273</f>
        <v>1082.7484073264</v>
      </c>
      <c r="BI443" s="42">
        <f t="shared" si="70"/>
        <v>158.17976884258474</v>
      </c>
      <c r="BJ443" s="42">
        <f t="shared" si="70"/>
        <v>158.17976884258451</v>
      </c>
      <c r="BK443" s="42">
        <f t="shared" si="70"/>
        <v>143.97561240715868</v>
      </c>
      <c r="BL443" s="42">
        <f t="shared" si="70"/>
        <v>143.97561240715822</v>
      </c>
      <c r="BM443" s="42">
        <f t="shared" si="70"/>
        <v>84.737977412064311</v>
      </c>
      <c r="BN443" s="42">
        <f t="shared" si="70"/>
        <v>148.51273666158545</v>
      </c>
      <c r="BO443" s="42">
        <f t="shared" si="70"/>
        <v>89.543488231932542</v>
      </c>
      <c r="BP443" s="42">
        <f t="shared" si="69"/>
        <v>122.92670507640651</v>
      </c>
      <c r="BQ443" s="42">
        <f t="shared" si="69"/>
        <v>116.53706899905728</v>
      </c>
      <c r="BR443" s="42">
        <f t="shared" si="69"/>
        <v>116.5370689990566</v>
      </c>
      <c r="BS443" s="42">
        <f t="shared" si="69"/>
        <v>122.25159267360004</v>
      </c>
      <c r="BU443" s="42">
        <f t="shared" si="67"/>
        <v>35.928176168984464</v>
      </c>
      <c r="CC443" s="119"/>
      <c r="CD443" s="118">
        <f t="shared" si="68"/>
        <v>-6.8212102632969618E-13</v>
      </c>
    </row>
    <row r="444" spans="1:82" s="1" customFormat="1">
      <c r="A444" s="65" t="s">
        <v>599</v>
      </c>
      <c r="B444" s="38" t="s">
        <v>619</v>
      </c>
      <c r="C444" s="95" t="s">
        <v>210</v>
      </c>
      <c r="D444" s="38">
        <v>169.5</v>
      </c>
      <c r="E444" s="38">
        <v>1205</v>
      </c>
      <c r="F444" s="38">
        <v>10</v>
      </c>
      <c r="G444" s="38">
        <f t="shared" si="71"/>
        <v>1478</v>
      </c>
      <c r="H444" s="75">
        <f t="shared" si="72"/>
        <v>6.7658998646820032E-4</v>
      </c>
      <c r="I444" s="75">
        <f t="shared" si="73"/>
        <v>6.8869337649145155E-5</v>
      </c>
      <c r="J444" s="76">
        <v>1</v>
      </c>
      <c r="K444" s="40">
        <v>3.0000000000000001E-3</v>
      </c>
      <c r="L444" s="40">
        <v>0.53664175484992471</v>
      </c>
      <c r="M444" s="40">
        <v>1.2430497480545134E-2</v>
      </c>
      <c r="N444" s="40">
        <v>0.16825006714906399</v>
      </c>
      <c r="O444" s="39"/>
      <c r="P444" s="13">
        <v>-10.01</v>
      </c>
      <c r="Q444" s="13">
        <v>-1.6</v>
      </c>
      <c r="R444" s="13">
        <v>0</v>
      </c>
      <c r="S444" s="78">
        <v>2587</v>
      </c>
      <c r="T444" s="78">
        <v>232.83</v>
      </c>
      <c r="U444" s="13">
        <f t="shared" si="74"/>
        <v>3.4127964287165433</v>
      </c>
      <c r="V444" s="40">
        <f t="shared" si="76"/>
        <v>3.9060000000000004E-2</v>
      </c>
      <c r="X444" s="100">
        <v>68.3</v>
      </c>
      <c r="Y444" s="100">
        <v>0.86</v>
      </c>
      <c r="Z444" s="100">
        <v>14.24</v>
      </c>
      <c r="AA444" s="100">
        <v>0.43</v>
      </c>
      <c r="AB444" s="101">
        <v>0.02</v>
      </c>
      <c r="AC444" s="100">
        <v>1.19</v>
      </c>
      <c r="AD444" s="13"/>
      <c r="AE444" s="100">
        <v>1.31</v>
      </c>
      <c r="AF444" s="100">
        <v>2.85</v>
      </c>
      <c r="AG444" s="100">
        <v>5.3</v>
      </c>
      <c r="AH444" s="101">
        <v>0.05</v>
      </c>
      <c r="AI444" s="100">
        <v>5.25</v>
      </c>
      <c r="AJ444" s="13">
        <f t="shared" si="75"/>
        <v>99.799999999999983</v>
      </c>
      <c r="AL444" s="13">
        <v>1.1118641446497024</v>
      </c>
      <c r="AM444" s="40">
        <v>3.8493324698659848E-2</v>
      </c>
      <c r="AN444" s="13">
        <v>1.33151949658984</v>
      </c>
      <c r="AO444" s="14">
        <v>1.331519496589836</v>
      </c>
      <c r="AP444" s="14"/>
      <c r="AQ444" s="13">
        <v>10.178617946426183</v>
      </c>
      <c r="AR444" s="40">
        <v>7.5009211715130475E-3</v>
      </c>
      <c r="AS444" s="40">
        <v>0.53664175484992471</v>
      </c>
      <c r="AT444" s="40">
        <v>0.16825006714906399</v>
      </c>
      <c r="AW444" s="42">
        <f>(12900/((LN(497700/S444))+(0.85*(AN444-1))+3.8))-273</f>
        <v>1107.9655611033418</v>
      </c>
      <c r="AX444" s="42">
        <f>(12900/((LN(497700/S444))+(0.85*(AO444-1))+3.8))-273</f>
        <v>1107.965561103342</v>
      </c>
      <c r="AY444" s="42">
        <f>(10108/((LN(497700/S444))+(1.16*(AN444-1))+1.48))-273</f>
        <v>1145.8536170685416</v>
      </c>
      <c r="AZ444" s="42">
        <f>(10108/((LN(497700/S444))+(1.16*(AO444-1))+1.48))-273</f>
        <v>1145.8536170685427</v>
      </c>
      <c r="BA444" s="42">
        <f>((LN(S444))-4.29+(1.35*(LN(AQ444))))/0.0056</f>
        <v>1196.5436886668945</v>
      </c>
      <c r="BB444" s="42">
        <f>(4338.8/((4.322*AR444)+6.456-LOG(S444)))-273</f>
        <v>1137.706263793935</v>
      </c>
      <c r="BC444" s="42">
        <f>((LN(S444))-3.313+(1.35*(LN(AQ444))))/0.0065</f>
        <v>1181.1761010053247</v>
      </c>
      <c r="BD444" s="42">
        <f>(12288/(18.99-(1.069*(LN(AQ444)))-(LN(S444))))-273</f>
        <v>1147.3552737179068</v>
      </c>
      <c r="BE444" s="42">
        <f>(11113/(14.297+(0.964*AN444)-(LN(S444))))-273</f>
        <v>1166.0733261242838</v>
      </c>
      <c r="BF444" s="42">
        <f>(11113/(14.297+(0.964*AO444)-(LN(S444))))-273</f>
        <v>1166.0733261242844</v>
      </c>
      <c r="BG444" s="42">
        <f>(5790/(0.96-(1.28*J444)+(12.39*AS444)+(0.83*AT444)+(2.06*J444*AS444)-LOG(S444)))-273</f>
        <v>1118.3839263026166</v>
      </c>
      <c r="BI444" s="42">
        <f t="shared" si="70"/>
        <v>97.03443889665823</v>
      </c>
      <c r="BJ444" s="42">
        <f t="shared" si="70"/>
        <v>97.034438896658003</v>
      </c>
      <c r="BK444" s="42">
        <f t="shared" si="70"/>
        <v>59.146382931458447</v>
      </c>
      <c r="BL444" s="42">
        <f t="shared" si="70"/>
        <v>59.14638293145731</v>
      </c>
      <c r="BM444" s="42">
        <f t="shared" si="70"/>
        <v>8.456311333105532</v>
      </c>
      <c r="BN444" s="42">
        <f t="shared" si="70"/>
        <v>67.293736206064978</v>
      </c>
      <c r="BO444" s="42">
        <f t="shared" si="70"/>
        <v>23.823898994675346</v>
      </c>
      <c r="BP444" s="42">
        <f t="shared" si="69"/>
        <v>57.644726282093188</v>
      </c>
      <c r="BQ444" s="42">
        <f t="shared" si="69"/>
        <v>38.926673875716233</v>
      </c>
      <c r="BR444" s="42">
        <f t="shared" si="69"/>
        <v>38.926673875715551</v>
      </c>
      <c r="BS444" s="42">
        <f t="shared" si="69"/>
        <v>86.616073697383399</v>
      </c>
      <c r="BU444" s="42">
        <f t="shared" si="67"/>
        <v>10.418365199274604</v>
      </c>
      <c r="CC444" s="119"/>
      <c r="CD444" s="118">
        <f t="shared" si="68"/>
        <v>6.8212102632969618E-13</v>
      </c>
    </row>
    <row r="445" spans="1:82" s="1" customFormat="1">
      <c r="A445" s="65" t="s">
        <v>599</v>
      </c>
      <c r="B445" s="38" t="s">
        <v>620</v>
      </c>
      <c r="C445" s="95" t="s">
        <v>210</v>
      </c>
      <c r="D445" s="38">
        <v>43</v>
      </c>
      <c r="E445" s="38">
        <v>1405</v>
      </c>
      <c r="F445" s="38">
        <v>10</v>
      </c>
      <c r="G445" s="38">
        <f t="shared" si="71"/>
        <v>1678</v>
      </c>
      <c r="H445" s="75">
        <f t="shared" si="72"/>
        <v>5.9594755661501785E-4</v>
      </c>
      <c r="I445" s="75">
        <f t="shared" si="73"/>
        <v>5.0657919732526182E-5</v>
      </c>
      <c r="J445" s="76">
        <v>1</v>
      </c>
      <c r="K445" s="40">
        <v>3.0000000000000001E-3</v>
      </c>
      <c r="L445" s="40">
        <v>0.52165748677472989</v>
      </c>
      <c r="M445" s="40">
        <v>1.5683671726314019E-2</v>
      </c>
      <c r="N445" s="80">
        <v>7.3999999999999996E-2</v>
      </c>
      <c r="O445" s="39"/>
      <c r="P445" s="13">
        <v>-8.1999999999999993</v>
      </c>
      <c r="Q445" s="13">
        <v>-1.9</v>
      </c>
      <c r="R445" s="13">
        <v>0</v>
      </c>
      <c r="S445" s="78">
        <v>4508</v>
      </c>
      <c r="T445" s="78">
        <v>315.56</v>
      </c>
      <c r="U445" s="13">
        <f t="shared" si="74"/>
        <v>3.653983907374069</v>
      </c>
      <c r="V445" s="40">
        <f t="shared" si="76"/>
        <v>3.0380000000000004E-2</v>
      </c>
      <c r="X445" s="100">
        <v>77.099999999999994</v>
      </c>
      <c r="Y445" s="100">
        <v>4.0199999999999996</v>
      </c>
      <c r="Z445" s="100">
        <v>10.41</v>
      </c>
      <c r="AA445" s="100">
        <v>0.19</v>
      </c>
      <c r="AB445" s="13"/>
      <c r="AC445" s="100">
        <v>0.72</v>
      </c>
      <c r="AD445" s="13"/>
      <c r="AE445" s="100">
        <v>0.88</v>
      </c>
      <c r="AF445" s="100">
        <v>1.8</v>
      </c>
      <c r="AG445" s="100">
        <v>3.02</v>
      </c>
      <c r="AH445" s="13"/>
      <c r="AI445" s="13">
        <v>2.2000000000000002</v>
      </c>
      <c r="AJ445" s="13">
        <f>SUM(X445:AI445)</f>
        <v>100.33999999999997</v>
      </c>
      <c r="AL445" s="13">
        <v>1.3294723971137936</v>
      </c>
      <c r="AM445" s="40">
        <v>9.5934396449342818E-2</v>
      </c>
      <c r="AN445" s="13">
        <v>0.99084682698909199</v>
      </c>
      <c r="AO445" s="14">
        <v>0.99084682698909221</v>
      </c>
      <c r="AP445" s="14"/>
      <c r="AQ445" s="13">
        <v>17.365545440393177</v>
      </c>
      <c r="AR445" s="40">
        <v>-2.7907623481388193E-2</v>
      </c>
      <c r="AS445" s="40">
        <v>0.52165748677472989</v>
      </c>
      <c r="AT445" s="80">
        <v>7.3999999999999996E-2</v>
      </c>
      <c r="AW445" s="42">
        <f>(12900/((LN(497700/S445))+(0.85*(AN445-1))+3.8))-273</f>
        <v>1245.2965874204899</v>
      </c>
      <c r="AX445" s="42">
        <f>(12900/((LN(497700/S445))+(0.85*(AO445-1))+3.8))-273</f>
        <v>1245.2965874204899</v>
      </c>
      <c r="AY445" s="42">
        <f>(10108/((LN(497700/S445))+(1.16*(AN445-1))+1.48))-273</f>
        <v>1364.3138556168219</v>
      </c>
      <c r="AZ445" s="42">
        <f>(10108/((LN(497700/S445))+(1.16*(AO445-1))+1.48))-273</f>
        <v>1364.3138556168219</v>
      </c>
      <c r="BA445" s="42">
        <f>((LN(S445))-4.29+(1.35*(LN(AQ445))))/0.0056</f>
        <v>1424.4942508580109</v>
      </c>
      <c r="BB445" s="42">
        <f>(4338.8/((4.322*AR445)+6.456-LOG(S445)))-273</f>
        <v>1345.1103384718751</v>
      </c>
      <c r="BC445" s="42">
        <f>((LN(S445))-3.313+(1.35*(LN(AQ445))))/0.0065</f>
        <v>1377.5642776622863</v>
      </c>
      <c r="BD445" s="42">
        <f>(12288/(18.99-(1.069*(LN(AQ445)))-(LN(S445))))-273</f>
        <v>1359.9691039740753</v>
      </c>
      <c r="BE445" s="42">
        <f>(11113/(14.297+(0.964*AN445)-(LN(S445))))-273</f>
        <v>1352.0479439089654</v>
      </c>
      <c r="BF445" s="42">
        <f>(11113/(14.297+(0.964*AO445)-(LN(S445))))-273</f>
        <v>1352.0479439089654</v>
      </c>
      <c r="BG445" s="42">
        <f>(5790/(0.96-(1.28*J445)+(12.39*AS445)+(0.83*AT445)+(2.06*J445*AS445)-LOG(S445)))-273</f>
        <v>1324.0709766742639</v>
      </c>
      <c r="BI445" s="42">
        <f t="shared" si="70"/>
        <v>159.70341257951009</v>
      </c>
      <c r="BJ445" s="42">
        <f t="shared" si="70"/>
        <v>159.70341257951009</v>
      </c>
      <c r="BK445" s="42">
        <f t="shared" si="70"/>
        <v>40.686144383178089</v>
      </c>
      <c r="BL445" s="42">
        <f t="shared" si="70"/>
        <v>40.686144383178089</v>
      </c>
      <c r="BM445" s="42">
        <f t="shared" si="70"/>
        <v>-19.494250858010901</v>
      </c>
      <c r="BN445" s="42">
        <f t="shared" si="70"/>
        <v>59.889661528124861</v>
      </c>
      <c r="BO445" s="42">
        <f t="shared" si="70"/>
        <v>27.435722337713742</v>
      </c>
      <c r="BP445" s="42">
        <f t="shared" si="69"/>
        <v>45.030896025924676</v>
      </c>
      <c r="BQ445" s="42">
        <f t="shared" si="69"/>
        <v>52.952056091034592</v>
      </c>
      <c r="BR445" s="42">
        <f t="shared" si="69"/>
        <v>52.952056091034592</v>
      </c>
      <c r="BS445" s="42">
        <f t="shared" si="69"/>
        <v>80.929023325736125</v>
      </c>
      <c r="BU445" s="42">
        <f t="shared" si="67"/>
        <v>78.774389253773961</v>
      </c>
      <c r="CC445" s="119"/>
      <c r="CD445" s="118">
        <f t="shared" si="68"/>
        <v>0</v>
      </c>
    </row>
    <row r="446" spans="1:82" s="1" customFormat="1">
      <c r="A446" s="65" t="s">
        <v>599</v>
      </c>
      <c r="B446" s="38" t="s">
        <v>621</v>
      </c>
      <c r="C446" s="95" t="s">
        <v>210</v>
      </c>
      <c r="D446" s="38">
        <v>157.5</v>
      </c>
      <c r="E446" s="38">
        <v>1405</v>
      </c>
      <c r="F446" s="38">
        <v>10</v>
      </c>
      <c r="G446" s="38">
        <f t="shared" si="71"/>
        <v>1678</v>
      </c>
      <c r="H446" s="75">
        <f t="shared" si="72"/>
        <v>5.9594755661501785E-4</v>
      </c>
      <c r="I446" s="75">
        <f t="shared" si="73"/>
        <v>5.0657919732526182E-5</v>
      </c>
      <c r="J446" s="76">
        <v>1</v>
      </c>
      <c r="K446" s="40">
        <v>3.0000000000000001E-3</v>
      </c>
      <c r="L446" s="40">
        <v>0.51795560644636196</v>
      </c>
      <c r="M446" s="40">
        <v>1.3480446045862453E-2</v>
      </c>
      <c r="N446" s="40">
        <v>6.4619422554355793E-2</v>
      </c>
      <c r="O446" s="39"/>
      <c r="P446" s="13">
        <v>-8.1999999999999993</v>
      </c>
      <c r="Q446" s="13">
        <v>-1.9</v>
      </c>
      <c r="R446" s="13">
        <v>0</v>
      </c>
      <c r="S446" s="78">
        <v>4582</v>
      </c>
      <c r="T446" s="78">
        <v>160.37</v>
      </c>
      <c r="U446" s="13">
        <f t="shared" si="74"/>
        <v>3.6610550848533787</v>
      </c>
      <c r="V446" s="40">
        <f t="shared" si="76"/>
        <v>1.5190000000000002E-2</v>
      </c>
      <c r="X446" s="100">
        <v>78.900000000000006</v>
      </c>
      <c r="Y446" s="100">
        <v>3.93</v>
      </c>
      <c r="Z446" s="100">
        <v>9.1300000000000008</v>
      </c>
      <c r="AA446" s="100">
        <v>0.17</v>
      </c>
      <c r="AB446" s="13"/>
      <c r="AC446" s="100">
        <v>0.62</v>
      </c>
      <c r="AD446" s="13"/>
      <c r="AE446" s="100">
        <v>0.74</v>
      </c>
      <c r="AF446" s="100">
        <v>1.7</v>
      </c>
      <c r="AG446" s="100">
        <v>2.76</v>
      </c>
      <c r="AH446" s="13"/>
      <c r="AI446" s="100">
        <v>1.91</v>
      </c>
      <c r="AJ446" s="13">
        <f t="shared" si="75"/>
        <v>99.860000000000014</v>
      </c>
      <c r="AL446" s="13">
        <v>1.2805625729192012</v>
      </c>
      <c r="AM446" s="40">
        <v>7.2593157242290957E-2</v>
      </c>
      <c r="AN446" s="13">
        <v>0.99962794192308801</v>
      </c>
      <c r="AO446" s="14">
        <v>0.99962794192308813</v>
      </c>
      <c r="AP446" s="14"/>
      <c r="AQ446" s="13">
        <v>19.109949339752752</v>
      </c>
      <c r="AR446" s="40">
        <v>-2.6344879386698654E-2</v>
      </c>
      <c r="AS446" s="40">
        <v>0.51795560644636196</v>
      </c>
      <c r="AT446" s="40">
        <v>6.4619422554355793E-2</v>
      </c>
      <c r="AW446" s="42">
        <f>(12900/((LN(497700/S446))+(0.85*(AN446-1))+3.8))-273</f>
        <v>1246.8740045950985</v>
      </c>
      <c r="AX446" s="42">
        <f>(12900/((LN(497700/S446))+(0.85*(AO446-1))+3.8))-273</f>
        <v>1246.8740045950985</v>
      </c>
      <c r="AY446" s="42">
        <f>(10108/((LN(497700/S446))+(1.16*(AN446-1))+1.48))-273</f>
        <v>1365.9321783327664</v>
      </c>
      <c r="AZ446" s="42">
        <f>(10108/((LN(497700/S446))+(1.16*(AO446-1))+1.48))-273</f>
        <v>1365.9321783327664</v>
      </c>
      <c r="BA446" s="42">
        <f>((LN(S446))-4.29+(1.35*(LN(AQ446))))/0.0056</f>
        <v>1450.4773496115656</v>
      </c>
      <c r="BB446" s="42">
        <f>(4338.8/((4.322*AR446)+6.456-LOG(S446)))-273</f>
        <v>1345.3016555852928</v>
      </c>
      <c r="BC446" s="42">
        <f>((LN(S446))-3.313+(1.35*(LN(AQ446))))/0.0065</f>
        <v>1399.9497165884259</v>
      </c>
      <c r="BD446" s="42">
        <f>(12288/(18.99-(1.069*(LN(AQ446)))-(LN(S446))))-273</f>
        <v>1386.1200644235198</v>
      </c>
      <c r="BE446" s="42">
        <f>(11113/(14.297+(0.964*AN446)-(LN(S446))))-273</f>
        <v>1353.9076207549706</v>
      </c>
      <c r="BF446" s="42">
        <f>(11113/(14.297+(0.964*AO446)-(LN(S446))))-273</f>
        <v>1353.9076207549706</v>
      </c>
      <c r="BG446" s="42">
        <f>(5790/(0.96-(1.28*J446)+(12.39*AS446)+(0.83*AT446)+(2.06*J446*AS446)-LOG(S446)))-273</f>
        <v>1354.7590326817408</v>
      </c>
      <c r="BI446" s="42">
        <f t="shared" si="70"/>
        <v>158.12599540490146</v>
      </c>
      <c r="BJ446" s="42">
        <f t="shared" si="70"/>
        <v>158.12599540490146</v>
      </c>
      <c r="BK446" s="42">
        <f t="shared" si="70"/>
        <v>39.067821667233602</v>
      </c>
      <c r="BL446" s="42">
        <f t="shared" si="70"/>
        <v>39.067821667233602</v>
      </c>
      <c r="BM446" s="42">
        <f t="shared" si="70"/>
        <v>-45.477349611565614</v>
      </c>
      <c r="BN446" s="42">
        <f t="shared" si="70"/>
        <v>59.698344414707208</v>
      </c>
      <c r="BO446" s="42">
        <f t="shared" si="70"/>
        <v>5.050283411574128</v>
      </c>
      <c r="BP446" s="42">
        <f t="shared" si="69"/>
        <v>18.879935576480193</v>
      </c>
      <c r="BQ446" s="42">
        <f t="shared" si="69"/>
        <v>51.092379245029406</v>
      </c>
      <c r="BR446" s="42">
        <f t="shared" si="69"/>
        <v>51.092379245029406</v>
      </c>
      <c r="BS446" s="42">
        <f t="shared" si="69"/>
        <v>50.240967318259209</v>
      </c>
      <c r="BU446" s="42">
        <f t="shared" si="67"/>
        <v>107.88502808664225</v>
      </c>
      <c r="CC446" s="119"/>
      <c r="CD446" s="118">
        <f t="shared" si="68"/>
        <v>0</v>
      </c>
    </row>
    <row r="447" spans="1:82" s="1" customFormat="1">
      <c r="A447" s="65" t="s">
        <v>599</v>
      </c>
      <c r="B447" s="38" t="s">
        <v>622</v>
      </c>
      <c r="C447" s="95" t="s">
        <v>210</v>
      </c>
      <c r="D447" s="38">
        <v>69.3</v>
      </c>
      <c r="E447" s="38">
        <v>1405</v>
      </c>
      <c r="F447" s="38">
        <v>10</v>
      </c>
      <c r="G447" s="38">
        <f t="shared" si="71"/>
        <v>1678</v>
      </c>
      <c r="H447" s="75">
        <f t="shared" si="72"/>
        <v>5.9594755661501785E-4</v>
      </c>
      <c r="I447" s="75">
        <f t="shared" si="73"/>
        <v>5.0657919732526182E-5</v>
      </c>
      <c r="J447" s="76">
        <v>1</v>
      </c>
      <c r="K447" s="40">
        <v>3.0000000000000001E-3</v>
      </c>
      <c r="L447" s="40">
        <v>0.51435813034012501</v>
      </c>
      <c r="M447" s="40">
        <v>1.3037842090549756E-2</v>
      </c>
      <c r="N447" s="80">
        <v>0.06</v>
      </c>
      <c r="O447" s="39"/>
      <c r="P447" s="13">
        <v>-8.1999999999999993</v>
      </c>
      <c r="Q447" s="13">
        <v>-1.9</v>
      </c>
      <c r="R447" s="13">
        <v>0</v>
      </c>
      <c r="S447" s="78">
        <v>4730</v>
      </c>
      <c r="T447" s="78">
        <v>213.32300000000001</v>
      </c>
      <c r="U447" s="13">
        <f t="shared" si="74"/>
        <v>3.6748611407378116</v>
      </c>
      <c r="V447" s="40">
        <f t="shared" si="76"/>
        <v>1.9573400000000001E-2</v>
      </c>
      <c r="X447" s="100">
        <v>80.5</v>
      </c>
      <c r="Y447" s="100">
        <v>3.88</v>
      </c>
      <c r="Z447" s="100">
        <v>8.6300000000000008</v>
      </c>
      <c r="AA447" s="100">
        <v>0.16</v>
      </c>
      <c r="AB447" s="13"/>
      <c r="AC447" s="100">
        <v>0.57999999999999996</v>
      </c>
      <c r="AD447" s="13"/>
      <c r="AE447" s="100">
        <v>0.71</v>
      </c>
      <c r="AF447" s="100">
        <v>1.33</v>
      </c>
      <c r="AG447" s="100">
        <v>2.41</v>
      </c>
      <c r="AH447" s="13"/>
      <c r="AI447" s="13">
        <v>1.78</v>
      </c>
      <c r="AJ447" s="13">
        <f t="shared" si="75"/>
        <v>99.979999999999976</v>
      </c>
      <c r="AL447" s="13">
        <v>1.4176374483466343</v>
      </c>
      <c r="AM447" s="40">
        <v>9.3643858468582405E-2</v>
      </c>
      <c r="AN447" s="13">
        <v>0.88264697470249498</v>
      </c>
      <c r="AO447" s="14">
        <v>0.88264697470249587</v>
      </c>
      <c r="AP447" s="14"/>
      <c r="AQ447" s="13">
        <v>22.212631328436593</v>
      </c>
      <c r="AR447" s="40">
        <v>-2.8293939231086043E-2</v>
      </c>
      <c r="AS447" s="40">
        <v>0.51435813034012501</v>
      </c>
      <c r="AT447" s="80">
        <v>0.06</v>
      </c>
      <c r="AW447" s="42">
        <f>(12900/((LN(497700/S447))+(0.85*(AN447-1))+3.8))-273</f>
        <v>1270.7413341594995</v>
      </c>
      <c r="AX447" s="42">
        <f>(12900/((LN(497700/S447))+(0.85*(AO447-1))+3.8))-273</f>
        <v>1270.7413341594995</v>
      </c>
      <c r="AY447" s="42">
        <f>(10108/((LN(497700/S447))+(1.16*(AN447-1))+1.48))-273</f>
        <v>1411.6827346046596</v>
      </c>
      <c r="AZ447" s="42">
        <f>(10108/((LN(497700/S447))+(1.16*(AO447-1))+1.48))-273</f>
        <v>1411.6827346046589</v>
      </c>
      <c r="BA447" s="42">
        <f>((LN(S447))-4.29+(1.35*(LN(AQ447))))/0.0056</f>
        <v>1492.4237454207032</v>
      </c>
      <c r="BB447" s="42">
        <f>(4338.8/((4.322*AR447)+6.456-LOG(S447)))-273</f>
        <v>1358.8318053440642</v>
      </c>
      <c r="BC447" s="42">
        <f>((LN(S447))-3.313+(1.35*(LN(AQ447))))/0.0065</f>
        <v>1436.0881499009133</v>
      </c>
      <c r="BD447" s="42">
        <f>(12288/(18.99-(1.069*(LN(AQ447)))-(LN(S447))))-273</f>
        <v>1430.4224049178499</v>
      </c>
      <c r="BE447" s="42">
        <f>(11113/(14.297+(0.964*AN447)-(LN(S447))))-273</f>
        <v>1389.0822923018377</v>
      </c>
      <c r="BF447" s="42">
        <f>(11113/(14.297+(0.964*AO447)-(LN(S447))))-273</f>
        <v>1389.0822923018372</v>
      </c>
      <c r="BG447" s="42">
        <f>(5790/(0.96-(1.28*J447)+(12.39*AS447)+(0.83*AT447)+(2.06*J447*AS447)-LOG(S447)))-273</f>
        <v>1387.2560697400631</v>
      </c>
      <c r="BI447" s="42">
        <f t="shared" si="70"/>
        <v>134.2586658405005</v>
      </c>
      <c r="BJ447" s="42">
        <f t="shared" si="70"/>
        <v>134.2586658405005</v>
      </c>
      <c r="BK447" s="42">
        <f t="shared" si="70"/>
        <v>-6.6827346046595721</v>
      </c>
      <c r="BL447" s="42">
        <f t="shared" si="70"/>
        <v>-6.68273460465889</v>
      </c>
      <c r="BM447" s="42">
        <f t="shared" si="70"/>
        <v>-87.423745420703199</v>
      </c>
      <c r="BN447" s="42">
        <f t="shared" si="70"/>
        <v>46.168194655935849</v>
      </c>
      <c r="BO447" s="42">
        <f t="shared" si="70"/>
        <v>-31.088149900913322</v>
      </c>
      <c r="BP447" s="42">
        <f t="shared" si="69"/>
        <v>-25.422404917849917</v>
      </c>
      <c r="BQ447" s="42">
        <f t="shared" si="69"/>
        <v>15.917707698162303</v>
      </c>
      <c r="BR447" s="42">
        <f t="shared" si="69"/>
        <v>15.917707698162758</v>
      </c>
      <c r="BS447" s="42">
        <f t="shared" si="69"/>
        <v>17.74393025993686</v>
      </c>
      <c r="BU447" s="42">
        <f t="shared" si="67"/>
        <v>116.51473558056364</v>
      </c>
      <c r="CC447" s="119"/>
      <c r="CD447" s="118">
        <f t="shared" si="68"/>
        <v>4.5474735088646412E-13</v>
      </c>
    </row>
    <row r="448" spans="1:82" s="1" customFormat="1">
      <c r="A448" s="65" t="s">
        <v>599</v>
      </c>
      <c r="B448" s="38" t="s">
        <v>623</v>
      </c>
      <c r="C448" s="95" t="s">
        <v>210</v>
      </c>
      <c r="D448" s="38">
        <v>167</v>
      </c>
      <c r="E448" s="38">
        <v>1405</v>
      </c>
      <c r="F448" s="38">
        <v>10</v>
      </c>
      <c r="G448" s="38">
        <f t="shared" si="71"/>
        <v>1678</v>
      </c>
      <c r="H448" s="75">
        <f t="shared" si="72"/>
        <v>5.9594755661501785E-4</v>
      </c>
      <c r="I448" s="75">
        <f t="shared" si="73"/>
        <v>5.0657919732526182E-5</v>
      </c>
      <c r="J448" s="76">
        <v>1</v>
      </c>
      <c r="K448" s="40">
        <v>3.0000000000000001E-3</v>
      </c>
      <c r="L448" s="40">
        <v>0.51276868875463344</v>
      </c>
      <c r="M448" s="40">
        <v>1.4085443355677213E-2</v>
      </c>
      <c r="N448" s="80">
        <v>6.0999999999999999E-2</v>
      </c>
      <c r="O448" s="39"/>
      <c r="P448" s="13">
        <v>-8.1999999999999993</v>
      </c>
      <c r="Q448" s="13">
        <v>-1.9</v>
      </c>
      <c r="R448" s="13">
        <v>0</v>
      </c>
      <c r="S448" s="78">
        <v>4656</v>
      </c>
      <c r="T448" s="78">
        <v>279.36</v>
      </c>
      <c r="U448" s="13">
        <f t="shared" si="74"/>
        <v>3.6680129716418319</v>
      </c>
      <c r="V448" s="40">
        <f t="shared" si="76"/>
        <v>2.6040000000000001E-2</v>
      </c>
      <c r="X448" s="100">
        <v>80.2</v>
      </c>
      <c r="Y448" s="100">
        <v>3.81</v>
      </c>
      <c r="Z448" s="100">
        <v>8</v>
      </c>
      <c r="AA448" s="100">
        <v>0.17</v>
      </c>
      <c r="AB448" s="13"/>
      <c r="AC448" s="100">
        <v>0.55000000000000004</v>
      </c>
      <c r="AD448" s="13"/>
      <c r="AE448" s="100">
        <v>0.67</v>
      </c>
      <c r="AF448" s="100">
        <v>1.21</v>
      </c>
      <c r="AG448" s="100">
        <v>2.25</v>
      </c>
      <c r="AH448" s="13"/>
      <c r="AI448" s="13">
        <v>1.78</v>
      </c>
      <c r="AJ448" s="13">
        <f t="shared" si="75"/>
        <v>98.64</v>
      </c>
      <c r="AL448" s="13">
        <v>1.4173685241262843</v>
      </c>
      <c r="AM448" s="40">
        <v>8.5658598209942205E-2</v>
      </c>
      <c r="AN448" s="13">
        <v>0.87217340485383099</v>
      </c>
      <c r="AO448" s="14">
        <v>0.87217340485383177</v>
      </c>
      <c r="AP448" s="14"/>
      <c r="AQ448" s="13">
        <v>23.355209511175836</v>
      </c>
      <c r="AR448" s="40">
        <v>-2.7547227943337953E-2</v>
      </c>
      <c r="AS448" s="40">
        <v>0.51276868875463344</v>
      </c>
      <c r="AT448" s="80">
        <v>6.0999999999999999E-2</v>
      </c>
      <c r="AW448" s="42">
        <f>(12900/((LN(497700/S448))+(0.85*(AN448-1))+3.8))-273</f>
        <v>1269.4739630935449</v>
      </c>
      <c r="AX448" s="42">
        <f>(12900/((LN(497700/S448))+(0.85*(AO448-1))+3.8))-273</f>
        <v>1269.4739630935449</v>
      </c>
      <c r="AY448" s="42">
        <f>(10108/((LN(497700/S448))+(1.16*(AN448-1))+1.48))-273</f>
        <v>1410.6671506289474</v>
      </c>
      <c r="AZ448" s="42">
        <f>(10108/((LN(497700/S448))+(1.16*(AO448-1))+1.48))-273</f>
        <v>1410.667150628947</v>
      </c>
      <c r="BA448" s="42">
        <f>((LN(S448))-4.29+(1.35*(LN(AQ448))))/0.0056</f>
        <v>1501.6998351192042</v>
      </c>
      <c r="BB448" s="42">
        <f>(4338.8/((4.322*AR448)+6.456-LOG(S448)))-273</f>
        <v>1352.671485941923</v>
      </c>
      <c r="BC448" s="42">
        <f>((LN(S448))-3.313+(1.35*(LN(AQ448))))/0.0065</f>
        <v>1444.0798579488526</v>
      </c>
      <c r="BD448" s="42">
        <f>(12288/(18.99-(1.069*(LN(AQ448)))-(LN(S448))))-273</f>
        <v>1439.4076652228528</v>
      </c>
      <c r="BE448" s="42">
        <f>(11113/(14.297+(0.964*AN448)-(LN(S448))))-273</f>
        <v>1387.6735243867047</v>
      </c>
      <c r="BF448" s="42">
        <f>(11113/(14.297+(0.964*AO448)-(LN(S448))))-273</f>
        <v>1387.6735243867047</v>
      </c>
      <c r="BG448" s="42">
        <f>(5790/(0.96-(1.28*J448)+(12.39*AS448)+(0.83*AT448)+(2.06*J448*AS448)-LOG(S448)))-273</f>
        <v>1394.5668931676182</v>
      </c>
      <c r="BI448" s="42">
        <f t="shared" si="70"/>
        <v>135.52603690645515</v>
      </c>
      <c r="BJ448" s="42">
        <f t="shared" si="70"/>
        <v>135.52603690645515</v>
      </c>
      <c r="BK448" s="42">
        <f t="shared" si="70"/>
        <v>-5.667150628947411</v>
      </c>
      <c r="BL448" s="42">
        <f t="shared" si="70"/>
        <v>-5.6671506289469562</v>
      </c>
      <c r="BM448" s="42">
        <f t="shared" si="70"/>
        <v>-96.699835119204181</v>
      </c>
      <c r="BN448" s="42">
        <f t="shared" si="70"/>
        <v>52.328514058076962</v>
      </c>
      <c r="BO448" s="42">
        <f t="shared" si="70"/>
        <v>-39.079857948852577</v>
      </c>
      <c r="BP448" s="42">
        <f t="shared" si="69"/>
        <v>-34.407665222852756</v>
      </c>
      <c r="BQ448" s="42">
        <f t="shared" si="69"/>
        <v>17.326475613295315</v>
      </c>
      <c r="BR448" s="42">
        <f t="shared" si="69"/>
        <v>17.326475613295315</v>
      </c>
      <c r="BS448" s="42">
        <f t="shared" si="69"/>
        <v>10.433106832381782</v>
      </c>
      <c r="BU448" s="42">
        <f t="shared" si="67"/>
        <v>125.09293007407337</v>
      </c>
      <c r="CC448" s="119"/>
      <c r="CD448" s="118">
        <f t="shared" si="68"/>
        <v>0</v>
      </c>
    </row>
    <row r="449" spans="1:82" s="1" customFormat="1">
      <c r="A449" s="65" t="s">
        <v>599</v>
      </c>
      <c r="B449" s="38" t="s">
        <v>624</v>
      </c>
      <c r="C449" s="95" t="s">
        <v>210</v>
      </c>
      <c r="D449" s="38">
        <v>64.599999999999994</v>
      </c>
      <c r="E449" s="38">
        <v>1300</v>
      </c>
      <c r="F449" s="38">
        <v>10</v>
      </c>
      <c r="G449" s="38">
        <f t="shared" si="71"/>
        <v>1573</v>
      </c>
      <c r="H449" s="75">
        <f t="shared" si="72"/>
        <v>6.3572790845518119E-4</v>
      </c>
      <c r="I449" s="75">
        <f t="shared" si="73"/>
        <v>5.9171597633136101E-5</v>
      </c>
      <c r="J449" s="76">
        <v>1</v>
      </c>
      <c r="K449" s="40">
        <v>3.0000000000000001E-3</v>
      </c>
      <c r="L449" s="40">
        <v>0.52995781221672245</v>
      </c>
      <c r="M449" s="40">
        <v>1.9263064819014002E-2</v>
      </c>
      <c r="N449" s="80">
        <v>7.0000000000000001E-3</v>
      </c>
      <c r="O449" s="39"/>
      <c r="P449" s="13">
        <v>-9.0500000000000007</v>
      </c>
      <c r="Q449" s="13">
        <v>-1.75</v>
      </c>
      <c r="R449" s="13">
        <v>0</v>
      </c>
      <c r="S449" s="78">
        <v>2882</v>
      </c>
      <c r="T449" s="78">
        <v>227.38980000000001</v>
      </c>
      <c r="U449" s="13">
        <f t="shared" si="74"/>
        <v>3.4596939764779706</v>
      </c>
      <c r="V449" s="40">
        <f t="shared" si="76"/>
        <v>3.4242599999999998E-2</v>
      </c>
      <c r="X449" s="100">
        <v>75.2</v>
      </c>
      <c r="Y449" s="100">
        <v>2.68</v>
      </c>
      <c r="Z449" s="100">
        <v>11.95</v>
      </c>
      <c r="AA449" s="100">
        <v>0.41</v>
      </c>
      <c r="AB449" s="101">
        <v>0.02</v>
      </c>
      <c r="AC449" s="100">
        <v>1.36</v>
      </c>
      <c r="AD449" s="13"/>
      <c r="AE449" s="100">
        <v>1.0900000000000001</v>
      </c>
      <c r="AF449" s="100">
        <v>2.2400000000000002</v>
      </c>
      <c r="AG449" s="100">
        <v>4.66</v>
      </c>
      <c r="AH449" s="101">
        <v>7.0000000000000007E-2</v>
      </c>
      <c r="AI449" s="13">
        <v>0.19</v>
      </c>
      <c r="AJ449" s="13">
        <f t="shared" si="75"/>
        <v>99.86999999999999</v>
      </c>
      <c r="AL449" s="13">
        <v>1.1156711563658304</v>
      </c>
      <c r="AM449" s="40">
        <v>3.3814472214976736E-2</v>
      </c>
      <c r="AN449" s="13">
        <v>1.24651498244134</v>
      </c>
      <c r="AO449" s="14">
        <v>1.2465149824413395</v>
      </c>
      <c r="AP449" s="14"/>
      <c r="AQ449" s="13">
        <v>11.950441730234553</v>
      </c>
      <c r="AR449" s="40">
        <v>-1.793704099089552E-2</v>
      </c>
      <c r="AS449" s="40">
        <v>0.52995781221672245</v>
      </c>
      <c r="AT449" s="80">
        <v>7.0000000000000001E-3</v>
      </c>
      <c r="AW449" s="42">
        <f>(12900/((LN(497700/S449))+(0.85*(AN449-1))+3.8))-273</f>
        <v>1135.1354191285827</v>
      </c>
      <c r="AX449" s="42">
        <f>(12900/((LN(497700/S449))+(0.85*(AO449-1))+3.8))-273</f>
        <v>1135.1354191285827</v>
      </c>
      <c r="AY449" s="42">
        <f>(10108/((LN(497700/S449))+(1.16*(AN449-1))+1.48))-273</f>
        <v>1188.2277989476408</v>
      </c>
      <c r="AZ449" s="42">
        <f>(10108/((LN(497700/S449))+(1.16*(AO449-1))+1.48))-273</f>
        <v>1188.2277989476408</v>
      </c>
      <c r="BA449" s="42">
        <f>((LN(S449))-4.29+(1.35*(LN(AQ449))))/0.0056</f>
        <v>1254.5137328617177</v>
      </c>
      <c r="BB449" s="42">
        <f>(4338.8/((4.322*AR449)+6.456-LOG(S449)))-273</f>
        <v>1213.5104016834441</v>
      </c>
      <c r="BC449" s="42">
        <f>((LN(S449))-3.313+(1.35*(LN(AQ449))))/0.0065</f>
        <v>1231.1195236962492</v>
      </c>
      <c r="BD449" s="42">
        <f>(12288/(18.99-(1.069*(LN(AQ449)))-(LN(S449))))-273</f>
        <v>1194.7813795184147</v>
      </c>
      <c r="BE449" s="42">
        <f>(11113/(14.297+(0.964*AN449)-(LN(S449))))-273</f>
        <v>1202.3596485386015</v>
      </c>
      <c r="BF449" s="42">
        <f>(11113/(14.297+(0.964*AO449)-(LN(S449))))-273</f>
        <v>1202.3596485386015</v>
      </c>
      <c r="BG449" s="42">
        <f>(5790/(0.96-(1.28*J449)+(12.39*AS449)+(0.83*AT449)+(2.06*J449*AS449)-LOG(S449)))-273</f>
        <v>1217.7287446829919</v>
      </c>
      <c r="BI449" s="42">
        <f t="shared" si="70"/>
        <v>164.86458087141727</v>
      </c>
      <c r="BJ449" s="42">
        <f t="shared" si="70"/>
        <v>164.86458087141727</v>
      </c>
      <c r="BK449" s="42">
        <f t="shared" si="70"/>
        <v>111.77220105235915</v>
      </c>
      <c r="BL449" s="42">
        <f t="shared" si="70"/>
        <v>111.77220105235915</v>
      </c>
      <c r="BM449" s="42">
        <f t="shared" si="70"/>
        <v>45.486267138282301</v>
      </c>
      <c r="BN449" s="42">
        <f t="shared" si="70"/>
        <v>86.489598316555885</v>
      </c>
      <c r="BO449" s="42">
        <f t="shared" si="70"/>
        <v>68.880476303750811</v>
      </c>
      <c r="BP449" s="42">
        <f t="shared" si="69"/>
        <v>105.21862048158528</v>
      </c>
      <c r="BQ449" s="42">
        <f t="shared" si="69"/>
        <v>97.640351461398495</v>
      </c>
      <c r="BR449" s="42">
        <f t="shared" si="69"/>
        <v>97.640351461398495</v>
      </c>
      <c r="BS449" s="42">
        <f t="shared" si="69"/>
        <v>82.271255317008126</v>
      </c>
      <c r="BU449" s="42">
        <f t="shared" si="67"/>
        <v>82.593325554409148</v>
      </c>
      <c r="CC449" s="119"/>
      <c r="CD449" s="118">
        <f t="shared" si="68"/>
        <v>0</v>
      </c>
    </row>
    <row r="450" spans="1:82" s="1" customFormat="1">
      <c r="A450" s="65" t="s">
        <v>599</v>
      </c>
      <c r="B450" s="38" t="s">
        <v>625</v>
      </c>
      <c r="C450" s="95" t="s">
        <v>210</v>
      </c>
      <c r="D450" s="38">
        <v>309.5</v>
      </c>
      <c r="E450" s="38">
        <v>1305</v>
      </c>
      <c r="F450" s="38">
        <v>10</v>
      </c>
      <c r="G450" s="38">
        <f t="shared" si="71"/>
        <v>1578</v>
      </c>
      <c r="H450" s="75">
        <f t="shared" si="72"/>
        <v>6.3371356147021542E-4</v>
      </c>
      <c r="I450" s="75">
        <f t="shared" si="73"/>
        <v>5.8719044053962794E-5</v>
      </c>
      <c r="J450" s="76">
        <v>1</v>
      </c>
      <c r="K450" s="40">
        <v>3.0000000000000001E-3</v>
      </c>
      <c r="L450" s="40">
        <v>0.53059018206761688</v>
      </c>
      <c r="M450" s="40">
        <v>1.5853624520646863E-2</v>
      </c>
      <c r="N450" s="40">
        <v>1.43578844676814E-2</v>
      </c>
      <c r="O450" s="39"/>
      <c r="P450" s="13">
        <v>-9.0500000000000007</v>
      </c>
      <c r="Q450" s="13">
        <v>-1.75</v>
      </c>
      <c r="R450" s="13">
        <v>0</v>
      </c>
      <c r="S450" s="78">
        <v>2660</v>
      </c>
      <c r="T450" s="78">
        <v>32.850999999999999</v>
      </c>
      <c r="U450" s="13">
        <f t="shared" si="74"/>
        <v>3.424881636631067</v>
      </c>
      <c r="V450" s="40">
        <f t="shared" si="76"/>
        <v>5.3598999999999999E-3</v>
      </c>
      <c r="X450" s="100">
        <v>74.2</v>
      </c>
      <c r="Y450" s="100">
        <v>2.83</v>
      </c>
      <c r="Z450" s="100">
        <v>12.26</v>
      </c>
      <c r="AA450" s="100">
        <v>0.4</v>
      </c>
      <c r="AB450" s="101">
        <v>0.02</v>
      </c>
      <c r="AC450" s="100">
        <v>1.33</v>
      </c>
      <c r="AD450" s="13"/>
      <c r="AE450" s="100">
        <v>1.0900000000000001</v>
      </c>
      <c r="AF450" s="100">
        <v>2.27</v>
      </c>
      <c r="AG450" s="100">
        <v>4.54</v>
      </c>
      <c r="AH450" s="101">
        <v>0.09</v>
      </c>
      <c r="AI450" s="100">
        <v>0.4</v>
      </c>
      <c r="AJ450" s="13">
        <f t="shared" si="75"/>
        <v>99.430000000000021</v>
      </c>
      <c r="AL450" s="13">
        <v>1.1532851589314272</v>
      </c>
      <c r="AM450" s="40">
        <v>5.0132390110601048E-2</v>
      </c>
      <c r="AN450" s="13">
        <v>1.2146354217334601</v>
      </c>
      <c r="AO450" s="14">
        <v>1.2146354217334616</v>
      </c>
      <c r="AP450" s="14"/>
      <c r="AQ450" s="13">
        <v>12.024841902181274</v>
      </c>
      <c r="AR450" s="40">
        <v>-1.8870287465006644E-2</v>
      </c>
      <c r="AS450" s="40">
        <v>0.53059018206761688</v>
      </c>
      <c r="AT450" s="40">
        <v>1.43578844676814E-2</v>
      </c>
      <c r="AW450" s="42">
        <f>(12900/((LN(497700/S450))+(0.85*(AN450-1))+3.8))-273</f>
        <v>1127.0264745915733</v>
      </c>
      <c r="AX450" s="42">
        <f>(12900/((LN(497700/S450))+(0.85*(AO450-1))+3.8))-273</f>
        <v>1127.0264745915733</v>
      </c>
      <c r="AY450" s="42">
        <f>(10108/((LN(497700/S450))+(1.16*(AN450-1))+1.48))-273</f>
        <v>1179.163554774351</v>
      </c>
      <c r="AZ450" s="42">
        <f>(10108/((LN(497700/S450))+(1.16*(AO450-1))+1.48))-273</f>
        <v>1179.1635547743506</v>
      </c>
      <c r="BA450" s="42">
        <f>((LN(S450))-4.29+(1.35*(LN(AQ450))))/0.0056</f>
        <v>1241.6959293251009</v>
      </c>
      <c r="BB450" s="42">
        <f>(4338.8/((4.322*AR450)+6.456-LOG(S450)))-273</f>
        <v>1197.9985750522267</v>
      </c>
      <c r="BC450" s="42">
        <f>((LN(S450))-3.313+(1.35*(LN(AQ450))))/0.0065</f>
        <v>1220.07649295701</v>
      </c>
      <c r="BD450" s="42">
        <f>(12288/(18.99-(1.069*(LN(AQ450)))-(LN(S450))))-273</f>
        <v>1182.0031264640763</v>
      </c>
      <c r="BE450" s="42">
        <f>(11113/(14.297+(0.964*AN450)-(LN(S450))))-273</f>
        <v>1192.7416725278476</v>
      </c>
      <c r="BF450" s="42">
        <f>(11113/(14.297+(0.964*AO450)-(LN(S450))))-273</f>
        <v>1192.7416725278472</v>
      </c>
      <c r="BG450" s="42">
        <f>(5790/(0.96-(1.28*J450)+(12.39*AS450)+(0.83*AT450)+(2.06*J450*AS450)-LOG(S450)))-273</f>
        <v>1198.7606727882858</v>
      </c>
      <c r="BI450" s="42">
        <f t="shared" si="70"/>
        <v>177.97352540842667</v>
      </c>
      <c r="BJ450" s="42">
        <f t="shared" si="70"/>
        <v>177.97352540842667</v>
      </c>
      <c r="BK450" s="42">
        <f t="shared" si="70"/>
        <v>125.83644522564896</v>
      </c>
      <c r="BL450" s="42">
        <f t="shared" si="70"/>
        <v>125.83644522564941</v>
      </c>
      <c r="BM450" s="42">
        <f t="shared" si="70"/>
        <v>63.304070674899094</v>
      </c>
      <c r="BN450" s="42">
        <f t="shared" si="70"/>
        <v>107.00142494777333</v>
      </c>
      <c r="BO450" s="42">
        <f t="shared" si="70"/>
        <v>84.923507042989968</v>
      </c>
      <c r="BP450" s="42">
        <f t="shared" si="69"/>
        <v>122.99687353592367</v>
      </c>
      <c r="BQ450" s="42">
        <f t="shared" si="69"/>
        <v>112.25832747215236</v>
      </c>
      <c r="BR450" s="42">
        <f t="shared" si="69"/>
        <v>112.25832747215281</v>
      </c>
      <c r="BS450" s="42">
        <f t="shared" si="69"/>
        <v>106.23932721171423</v>
      </c>
      <c r="BU450" s="42">
        <f t="shared" si="67"/>
        <v>71.734198196712441</v>
      </c>
      <c r="CC450" s="119"/>
      <c r="CD450" s="118">
        <f t="shared" si="68"/>
        <v>4.5474735088646412E-13</v>
      </c>
    </row>
    <row r="451" spans="1:82" s="1" customFormat="1">
      <c r="A451" s="65" t="s">
        <v>599</v>
      </c>
      <c r="B451" s="38" t="s">
        <v>626</v>
      </c>
      <c r="C451" s="95" t="s">
        <v>210</v>
      </c>
      <c r="D451" s="38">
        <v>65.099999999999994</v>
      </c>
      <c r="E451" s="38">
        <v>1305</v>
      </c>
      <c r="F451" s="38">
        <v>10</v>
      </c>
      <c r="G451" s="38">
        <f t="shared" si="71"/>
        <v>1578</v>
      </c>
      <c r="H451" s="75">
        <f t="shared" si="72"/>
        <v>6.3371356147021542E-4</v>
      </c>
      <c r="I451" s="75">
        <f t="shared" si="73"/>
        <v>5.8719044053962794E-5</v>
      </c>
      <c r="J451" s="76">
        <v>1</v>
      </c>
      <c r="K451" s="40">
        <v>3.0000000000000001E-3</v>
      </c>
      <c r="L451" s="40">
        <v>0.5217296348689191</v>
      </c>
      <c r="M451" s="40">
        <v>1.4777246074349902E-2</v>
      </c>
      <c r="N451" s="80">
        <v>6.4000000000000001E-2</v>
      </c>
      <c r="O451" s="39"/>
      <c r="P451" s="13">
        <v>-9.0500000000000007</v>
      </c>
      <c r="Q451" s="13">
        <v>-1.75</v>
      </c>
      <c r="R451" s="13">
        <v>0</v>
      </c>
      <c r="S451" s="78">
        <v>2439</v>
      </c>
      <c r="T451" s="78">
        <v>57.560400000000001</v>
      </c>
      <c r="U451" s="13">
        <f t="shared" si="74"/>
        <v>3.3872118003137306</v>
      </c>
      <c r="V451" s="40">
        <f t="shared" si="76"/>
        <v>1.02424E-2</v>
      </c>
      <c r="X451" s="100">
        <v>77.3</v>
      </c>
      <c r="Y451" s="100">
        <v>2.6</v>
      </c>
      <c r="Z451" s="100">
        <v>11.22</v>
      </c>
      <c r="AA451" s="100">
        <v>0.22</v>
      </c>
      <c r="AB451" s="13"/>
      <c r="AC451" s="100">
        <v>0.8</v>
      </c>
      <c r="AD451" s="13"/>
      <c r="AE451" s="100">
        <v>0.98</v>
      </c>
      <c r="AF451" s="100">
        <v>1.97</v>
      </c>
      <c r="AG451" s="100">
        <v>3.39</v>
      </c>
      <c r="AH451" s="13"/>
      <c r="AI451" s="13">
        <v>1.88</v>
      </c>
      <c r="AJ451" s="13">
        <f t="shared" si="75"/>
        <v>100.35999999999999</v>
      </c>
      <c r="AL451" s="13">
        <v>1.2908176913125398</v>
      </c>
      <c r="AM451" s="40">
        <v>9.2151013092049608E-2</v>
      </c>
      <c r="AN451" s="13">
        <v>1.02897012956747</v>
      </c>
      <c r="AO451" s="14">
        <v>1.0289701295674734</v>
      </c>
      <c r="AP451" s="14"/>
      <c r="AQ451" s="13">
        <v>15.873926101082347</v>
      </c>
      <c r="AR451" s="40">
        <v>-2.9349582532857368E-2</v>
      </c>
      <c r="AS451" s="40">
        <v>0.5217296348689191</v>
      </c>
      <c r="AT451" s="80">
        <v>6.4000000000000001E-2</v>
      </c>
      <c r="AW451" s="42">
        <f>(12900/((LN(497700/S451))+(0.85*(AN451-1))+3.8))-273</f>
        <v>1137.9102112914832</v>
      </c>
      <c r="AX451" s="42">
        <f>(12900/((LN(497700/S451))+(0.85*(AO451-1))+3.8))-273</f>
        <v>1137.9102112914827</v>
      </c>
      <c r="AY451" s="42">
        <f>(10108/((LN(497700/S451))+(1.16*(AN451-1))+1.48))-273</f>
        <v>1206.5050096940618</v>
      </c>
      <c r="AZ451" s="42">
        <f>(10108/((LN(497700/S451))+(1.16*(AO451-1))+1.48))-273</f>
        <v>1206.5050096940608</v>
      </c>
      <c r="BA451" s="42">
        <f>((LN(S451))-4.29+(1.35*(LN(AQ451))))/0.0056</f>
        <v>1293.1533137304857</v>
      </c>
      <c r="BB451" s="42">
        <f>(4338.8/((4.322*AR451)+6.456-LOG(S451)))-273</f>
        <v>1201.8094884661114</v>
      </c>
      <c r="BC451" s="42">
        <f>((LN(S451))-3.313+(1.35*(LN(AQ451))))/0.0065</f>
        <v>1264.4090087524185</v>
      </c>
      <c r="BD451" s="42">
        <f>(12288/(18.99-(1.069*(LN(AQ451)))-(LN(S451))))-273</f>
        <v>1219.1284519948554</v>
      </c>
      <c r="BE451" s="42">
        <f>(11113/(14.297+(0.964*AN451)-(LN(S451))))-273</f>
        <v>1210.7940647753603</v>
      </c>
      <c r="BF451" s="42">
        <f>(11113/(14.297+(0.964*AO451)-(LN(S451))))-273</f>
        <v>1210.7940647753596</v>
      </c>
      <c r="BG451" s="42">
        <f>(5790/(0.96-(1.28*J451)+(12.39*AS451)+(0.83*AT451)+(2.06*J451*AS451)-LOG(S451)))-273</f>
        <v>1217.3853067964928</v>
      </c>
      <c r="BI451" s="42">
        <f t="shared" si="70"/>
        <v>167.08978870851683</v>
      </c>
      <c r="BJ451" s="42">
        <f t="shared" si="70"/>
        <v>167.08978870851729</v>
      </c>
      <c r="BK451" s="42">
        <f t="shared" si="70"/>
        <v>98.494990305938245</v>
      </c>
      <c r="BL451" s="42">
        <f t="shared" si="70"/>
        <v>98.494990305939154</v>
      </c>
      <c r="BM451" s="42">
        <f t="shared" si="70"/>
        <v>11.846686269514294</v>
      </c>
      <c r="BN451" s="42">
        <f t="shared" si="70"/>
        <v>103.19051153388864</v>
      </c>
      <c r="BO451" s="42">
        <f t="shared" si="70"/>
        <v>40.590991247581542</v>
      </c>
      <c r="BP451" s="42">
        <f t="shared" si="69"/>
        <v>85.871548005144632</v>
      </c>
      <c r="BQ451" s="42">
        <f t="shared" si="69"/>
        <v>94.205935224639688</v>
      </c>
      <c r="BR451" s="42">
        <f t="shared" si="69"/>
        <v>94.205935224640371</v>
      </c>
      <c r="BS451" s="42">
        <f t="shared" si="69"/>
        <v>87.614693203507159</v>
      </c>
      <c r="BU451" s="42">
        <f t="shared" si="67"/>
        <v>79.475095505010131</v>
      </c>
      <c r="CC451" s="119"/>
      <c r="CD451" s="118">
        <f t="shared" si="68"/>
        <v>6.8212102632969618E-13</v>
      </c>
    </row>
    <row r="452" spans="1:82" s="1" customFormat="1">
      <c r="A452" s="65" t="s">
        <v>599</v>
      </c>
      <c r="B452" s="38" t="s">
        <v>627</v>
      </c>
      <c r="C452" s="95" t="s">
        <v>210</v>
      </c>
      <c r="D452" s="38">
        <v>333.2</v>
      </c>
      <c r="E452" s="38">
        <v>1305</v>
      </c>
      <c r="F452" s="38">
        <v>10</v>
      </c>
      <c r="G452" s="38">
        <f t="shared" si="71"/>
        <v>1578</v>
      </c>
      <c r="H452" s="75">
        <f t="shared" si="72"/>
        <v>6.3371356147021542E-4</v>
      </c>
      <c r="I452" s="75">
        <f t="shared" si="73"/>
        <v>5.8719044053962794E-5</v>
      </c>
      <c r="J452" s="76">
        <v>1</v>
      </c>
      <c r="K452" s="40">
        <v>3.0000000000000001E-3</v>
      </c>
      <c r="L452" s="40">
        <v>0.51980960289387113</v>
      </c>
      <c r="M452" s="40">
        <v>1.5914056642558464E-2</v>
      </c>
      <c r="N452" s="40">
        <v>7.0838495830171794E-2</v>
      </c>
      <c r="O452" s="39"/>
      <c r="P452" s="13">
        <v>-9.0500000000000007</v>
      </c>
      <c r="Q452" s="13">
        <v>-1.75</v>
      </c>
      <c r="R452" s="13">
        <v>0</v>
      </c>
      <c r="S452" s="78">
        <v>2660</v>
      </c>
      <c r="T452" s="78">
        <v>151.08799999999999</v>
      </c>
      <c r="U452" s="13">
        <f t="shared" si="74"/>
        <v>3.424881636631067</v>
      </c>
      <c r="V452" s="40">
        <f t="shared" si="76"/>
        <v>2.4651199999999998E-2</v>
      </c>
      <c r="X452" s="100">
        <v>77.5</v>
      </c>
      <c r="Y452" s="100">
        <v>2.66</v>
      </c>
      <c r="Z452" s="100">
        <v>10.57</v>
      </c>
      <c r="AA452" s="100">
        <v>0.2</v>
      </c>
      <c r="AB452" s="13"/>
      <c r="AC452" s="100">
        <v>0.72</v>
      </c>
      <c r="AD452" s="13"/>
      <c r="AE452" s="100">
        <v>0.87</v>
      </c>
      <c r="AF452" s="100">
        <v>1.93</v>
      </c>
      <c r="AG452" s="100">
        <v>3.13</v>
      </c>
      <c r="AH452" s="13"/>
      <c r="AI452" s="100">
        <v>2.09</v>
      </c>
      <c r="AJ452" s="13">
        <f t="shared" si="75"/>
        <v>99.67</v>
      </c>
      <c r="AL452" s="13">
        <v>1.2977410387636061</v>
      </c>
      <c r="AM452" s="40">
        <v>8.9075098012061968E-2</v>
      </c>
      <c r="AN452" s="13">
        <v>1.00945729079883</v>
      </c>
      <c r="AO452" s="14">
        <v>1.009457290798832</v>
      </c>
      <c r="AP452" s="14"/>
      <c r="AQ452" s="13">
        <v>16.874854485331809</v>
      </c>
      <c r="AR452" s="40">
        <v>-2.8649497978452065E-2</v>
      </c>
      <c r="AS452" s="40">
        <v>0.51980960289387113</v>
      </c>
      <c r="AT452" s="40">
        <v>7.0838495830171794E-2</v>
      </c>
      <c r="AW452" s="42">
        <f>(12900/((LN(497700/S452))+(0.85*(AN452-1))+3.8))-273</f>
        <v>1154.0369197707846</v>
      </c>
      <c r="AX452" s="42">
        <f>(12900/((LN(497700/S452))+(0.85*(AO452-1))+3.8))-273</f>
        <v>1154.0369197707844</v>
      </c>
      <c r="AY452" s="42">
        <f>(10108/((LN(497700/S452))+(1.16*(AN452-1))+1.48))-273</f>
        <v>1230.5755689572443</v>
      </c>
      <c r="AZ452" s="42">
        <f>(10108/((LN(497700/S452))+(1.16*(AO452-1))+1.48))-273</f>
        <v>1230.5755689572434</v>
      </c>
      <c r="BA452" s="42">
        <f>((LN(S452))-4.29+(1.35*(LN(AQ452))))/0.0056</f>
        <v>1323.3829696743214</v>
      </c>
      <c r="BB452" s="42">
        <f>(4338.8/((4.322*AR452)+6.456-LOG(S452)))-273</f>
        <v>1219.3836941611744</v>
      </c>
      <c r="BC452" s="42">
        <f>((LN(S452))-3.313+(1.35*(LN(AQ452))))/0.0065</f>
        <v>1290.4530200271079</v>
      </c>
      <c r="BD452" s="42">
        <f>(12288/(18.99-(1.069*(LN(AQ452)))-(LN(S452))))-273</f>
        <v>1247.2065576817911</v>
      </c>
      <c r="BE452" s="42">
        <f>(11113/(14.297+(0.964*AN452)-(LN(S452))))-273</f>
        <v>1232.0036136115546</v>
      </c>
      <c r="BF452" s="42">
        <f>(11113/(14.297+(0.964*AO452)-(LN(S452))))-273</f>
        <v>1232.0036136115541</v>
      </c>
      <c r="BG452" s="42">
        <f>(5790/(0.96-(1.28*J452)+(12.39*AS452)+(0.83*AT452)+(2.06*J452*AS452)-LOG(S452)))-273</f>
        <v>1240.6609561122627</v>
      </c>
      <c r="BI452" s="42">
        <f t="shared" si="70"/>
        <v>150.96308022921539</v>
      </c>
      <c r="BJ452" s="42">
        <f t="shared" ref="BI452:BS476" si="77">$E452-AX452</f>
        <v>150.96308022921562</v>
      </c>
      <c r="BK452" s="42">
        <f t="shared" si="77"/>
        <v>74.424431042755714</v>
      </c>
      <c r="BL452" s="42">
        <f t="shared" si="77"/>
        <v>74.424431042756623</v>
      </c>
      <c r="BM452" s="42">
        <f t="shared" si="77"/>
        <v>-18.38296967432143</v>
      </c>
      <c r="BN452" s="42">
        <f t="shared" si="77"/>
        <v>85.61630583882561</v>
      </c>
      <c r="BO452" s="42">
        <f t="shared" si="77"/>
        <v>14.546979972892132</v>
      </c>
      <c r="BP452" s="42">
        <f t="shared" si="69"/>
        <v>57.793442318208918</v>
      </c>
      <c r="BQ452" s="42">
        <f t="shared" si="69"/>
        <v>72.996386388445444</v>
      </c>
      <c r="BR452" s="42">
        <f t="shared" si="69"/>
        <v>72.996386388445899</v>
      </c>
      <c r="BS452" s="42">
        <f t="shared" si="69"/>
        <v>64.339043887737262</v>
      </c>
      <c r="BU452" s="42">
        <f t="shared" si="67"/>
        <v>86.624036341478359</v>
      </c>
      <c r="CC452" s="119"/>
      <c r="CD452" s="118">
        <f t="shared" si="68"/>
        <v>4.5474735088646412E-13</v>
      </c>
    </row>
    <row r="453" spans="1:82" s="1" customFormat="1">
      <c r="A453" s="65" t="s">
        <v>599</v>
      </c>
      <c r="B453" s="38" t="s">
        <v>628</v>
      </c>
      <c r="C453" s="95" t="s">
        <v>210</v>
      </c>
      <c r="D453" s="38">
        <v>78.099999999999994</v>
      </c>
      <c r="E453" s="38">
        <v>1205</v>
      </c>
      <c r="F453" s="38">
        <v>10</v>
      </c>
      <c r="G453" s="38">
        <f t="shared" si="71"/>
        <v>1478</v>
      </c>
      <c r="H453" s="75">
        <f t="shared" si="72"/>
        <v>6.7658998646820032E-4</v>
      </c>
      <c r="I453" s="75">
        <f t="shared" si="73"/>
        <v>6.8869337649145155E-5</v>
      </c>
      <c r="J453" s="76">
        <v>1</v>
      </c>
      <c r="K453" s="40">
        <v>3.0000000000000001E-3</v>
      </c>
      <c r="L453" s="40">
        <v>0.52861931238011217</v>
      </c>
      <c r="M453" s="40">
        <v>1.4887855387717525E-2</v>
      </c>
      <c r="N453" s="80">
        <v>3.5000000000000003E-2</v>
      </c>
      <c r="O453" s="39"/>
      <c r="P453" s="13">
        <v>-10.01</v>
      </c>
      <c r="Q453" s="13">
        <v>-1.6</v>
      </c>
      <c r="R453" s="13">
        <v>0</v>
      </c>
      <c r="S453" s="78">
        <v>1921</v>
      </c>
      <c r="T453" s="78">
        <v>96.05</v>
      </c>
      <c r="U453" s="13">
        <f t="shared" si="74"/>
        <v>3.2835273648616936</v>
      </c>
      <c r="V453" s="40">
        <f t="shared" si="76"/>
        <v>2.1699999999999997E-2</v>
      </c>
      <c r="X453" s="100">
        <v>74.5</v>
      </c>
      <c r="Y453" s="100">
        <v>1.78</v>
      </c>
      <c r="Z453" s="100">
        <v>12.31</v>
      </c>
      <c r="AA453" s="100">
        <v>0.36</v>
      </c>
      <c r="AB453" s="101">
        <v>0.01</v>
      </c>
      <c r="AC453" s="100">
        <v>1.27</v>
      </c>
      <c r="AD453" s="13"/>
      <c r="AE453" s="100">
        <v>1.1000000000000001</v>
      </c>
      <c r="AF453" s="100">
        <v>2.36</v>
      </c>
      <c r="AG453" s="100">
        <v>4.51</v>
      </c>
      <c r="AH453" s="101">
        <v>0.06</v>
      </c>
      <c r="AI453" s="13">
        <v>0.98</v>
      </c>
      <c r="AJ453" s="13">
        <f t="shared" si="75"/>
        <v>99.240000000000009</v>
      </c>
      <c r="AL453" s="13">
        <v>1.1435982532423212</v>
      </c>
      <c r="AM453" s="40">
        <v>4.9494577281123546E-2</v>
      </c>
      <c r="AN453" s="13">
        <v>1.2149709393446899</v>
      </c>
      <c r="AO453" s="14">
        <v>1.2149709393446884</v>
      </c>
      <c r="AP453" s="14"/>
      <c r="AQ453" s="13">
        <v>12.12065369652019</v>
      </c>
      <c r="AR453" s="40">
        <v>-1.9260494279376844E-2</v>
      </c>
      <c r="AS453" s="40">
        <v>0.52861931238011217</v>
      </c>
      <c r="AT453" s="80">
        <v>3.5000000000000003E-2</v>
      </c>
      <c r="AW453" s="42">
        <f>(12900/((LN(497700/S453))+(0.85*(AN453-1))+3.8))-273</f>
        <v>1079.2187062283153</v>
      </c>
      <c r="AX453" s="42">
        <f>(12900/((LN(497700/S453))+(0.85*(AO453-1))+3.8))-273</f>
        <v>1079.2187062283156</v>
      </c>
      <c r="AY453" s="42">
        <f>(10108/((LN(497700/S453))+(1.16*(AN453-1))+1.48))-273</f>
        <v>1114.2195402812433</v>
      </c>
      <c r="AZ453" s="42">
        <f>(10108/((LN(497700/S453))+(1.16*(AO453-1))+1.48))-273</f>
        <v>1114.2195402812436</v>
      </c>
      <c r="BA453" s="42">
        <f>((LN(S453))-4.29+(1.35*(LN(AQ453))))/0.0056</f>
        <v>1185.4876602503259</v>
      </c>
      <c r="BB453" s="42">
        <f>(4338.8/((4.322*AR453)+6.456-LOG(S453)))-273</f>
        <v>1131.4929367766454</v>
      </c>
      <c r="BC453" s="42">
        <f>((LN(S453))-3.313+(1.35*(LN(AQ453))))/0.0065</f>
        <v>1171.6509072925885</v>
      </c>
      <c r="BD453" s="42">
        <f>(12288/(18.99-(1.069*(LN(AQ453)))-(LN(S453))))-273</f>
        <v>1129.365270553523</v>
      </c>
      <c r="BE453" s="42">
        <f>(11113/(14.297+(0.964*AN453)-(LN(S453))))-273</f>
        <v>1132.3513939996526</v>
      </c>
      <c r="BF453" s="42">
        <f>(11113/(14.297+(0.964*AO453)-(LN(S453))))-273</f>
        <v>1132.3513939996528</v>
      </c>
      <c r="BG453" s="42">
        <f>(5790/(0.96-(1.28*J453)+(12.39*AS453)+(0.83*AT453)+(2.06*J453*AS453)-LOG(S453)))-273</f>
        <v>1151.6795895310158</v>
      </c>
      <c r="BI453" s="42">
        <f t="shared" si="77"/>
        <v>125.78129377168466</v>
      </c>
      <c r="BJ453" s="42">
        <f t="shared" si="77"/>
        <v>125.78129377168443</v>
      </c>
      <c r="BK453" s="42">
        <f t="shared" si="77"/>
        <v>90.780459718756674</v>
      </c>
      <c r="BL453" s="42">
        <f t="shared" si="77"/>
        <v>90.780459718756447</v>
      </c>
      <c r="BM453" s="42">
        <f t="shared" si="77"/>
        <v>19.512339749674084</v>
      </c>
      <c r="BN453" s="42">
        <f t="shared" si="77"/>
        <v>73.507063223354635</v>
      </c>
      <c r="BO453" s="42">
        <f t="shared" si="77"/>
        <v>33.349092707411501</v>
      </c>
      <c r="BP453" s="42">
        <f t="shared" si="69"/>
        <v>75.634729446476967</v>
      </c>
      <c r="BQ453" s="42">
        <f t="shared" si="69"/>
        <v>72.648606000347399</v>
      </c>
      <c r="BR453" s="42">
        <f t="shared" si="69"/>
        <v>72.648606000347172</v>
      </c>
      <c r="BS453" s="42">
        <f t="shared" si="69"/>
        <v>53.320410468984164</v>
      </c>
      <c r="BU453" s="42">
        <f t="shared" si="67"/>
        <v>72.460883302700267</v>
      </c>
      <c r="CC453" s="119"/>
      <c r="CD453" s="118">
        <f t="shared" si="68"/>
        <v>2.2737367544323206E-13</v>
      </c>
    </row>
    <row r="454" spans="1:82" s="1" customFormat="1">
      <c r="A454" s="65" t="s">
        <v>599</v>
      </c>
      <c r="B454" s="38" t="s">
        <v>629</v>
      </c>
      <c r="C454" s="95" t="s">
        <v>210</v>
      </c>
      <c r="D454" s="38">
        <v>416.2</v>
      </c>
      <c r="E454" s="38">
        <v>1205</v>
      </c>
      <c r="F454" s="38">
        <v>10</v>
      </c>
      <c r="G454" s="38">
        <f>E454+273</f>
        <v>1478</v>
      </c>
      <c r="H454" s="75">
        <f>1/G454</f>
        <v>6.7658998646820032E-4</v>
      </c>
      <c r="I454" s="75">
        <f>((F454/E454)^2)</f>
        <v>6.8869337649145155E-5</v>
      </c>
      <c r="J454" s="76">
        <v>1</v>
      </c>
      <c r="K454" s="40">
        <v>3.0000000000000001E-3</v>
      </c>
      <c r="L454" s="40">
        <v>0.52852245756942651</v>
      </c>
      <c r="M454" s="40">
        <v>2.8345997573097553E-2</v>
      </c>
      <c r="N454" s="40">
        <v>5.4014975116949297E-2</v>
      </c>
      <c r="O454" s="39"/>
      <c r="P454" s="13">
        <v>-10.01</v>
      </c>
      <c r="Q454" s="13">
        <v>-1.6</v>
      </c>
      <c r="R454" s="13">
        <v>0</v>
      </c>
      <c r="S454" s="78">
        <v>1700</v>
      </c>
      <c r="T454" s="78">
        <v>153</v>
      </c>
      <c r="U454" s="13">
        <f t="shared" si="74"/>
        <v>3.2304489213782741</v>
      </c>
      <c r="V454" s="40">
        <f t="shared" si="76"/>
        <v>3.9059999999999997E-2</v>
      </c>
      <c r="X454" s="100">
        <v>74</v>
      </c>
      <c r="Y454" s="100">
        <v>1.78</v>
      </c>
      <c r="Z454" s="100">
        <v>12.45</v>
      </c>
      <c r="AA454" s="100">
        <v>0.36</v>
      </c>
      <c r="AB454" s="101">
        <v>0.01</v>
      </c>
      <c r="AC454" s="100">
        <v>1.23</v>
      </c>
      <c r="AD454" s="13"/>
      <c r="AE454" s="100">
        <v>1.0900000000000001</v>
      </c>
      <c r="AF454" s="100">
        <v>2.35</v>
      </c>
      <c r="AG454" s="100">
        <v>4.4000000000000004</v>
      </c>
      <c r="AH454" s="101">
        <v>0.05</v>
      </c>
      <c r="AI454" s="101">
        <v>1.55</v>
      </c>
      <c r="AJ454" s="13">
        <f t="shared" si="75"/>
        <v>99.27000000000001</v>
      </c>
      <c r="AL454" s="13">
        <v>1.1733584504862242</v>
      </c>
      <c r="AM454" s="40">
        <v>6.0704158666712249E-2</v>
      </c>
      <c r="AN454" s="13">
        <v>1.18856648891647</v>
      </c>
      <c r="AO454" s="14">
        <v>1.1858525424758202</v>
      </c>
      <c r="AP454" s="14"/>
      <c r="AQ454" s="13">
        <v>12.280640950178507</v>
      </c>
      <c r="AR454" s="40">
        <v>-2.0966128625056271E-2</v>
      </c>
      <c r="AS454" s="40">
        <v>0.52852245756942651</v>
      </c>
      <c r="AT454" s="40">
        <v>5.4014975116949297E-2</v>
      </c>
      <c r="AW454" s="42">
        <f>(12900/((LN(497700/S454))+(0.85*(AN454-1))+3.8))-273</f>
        <v>1065.2227566169538</v>
      </c>
      <c r="AX454" s="42">
        <f>(12900/((LN(497700/S454))+(0.85*(AO454-1))+3.8))-273</f>
        <v>1065.5430819251915</v>
      </c>
      <c r="AY454" s="42">
        <f>(10108/((LN(497700/S454))+(1.16*(AN454-1))+1.48))-273</f>
        <v>1096.9992252937302</v>
      </c>
      <c r="AZ454" s="42">
        <f>(10108/((LN(497700/S454))+(1.16*(AO454-1))+1.48))-273</f>
        <v>1097.5840423376942</v>
      </c>
      <c r="BA454" s="42">
        <f>((LN(S454))-4.29+(1.35*(LN(AQ454))))/0.0056</f>
        <v>1166.8243011857232</v>
      </c>
      <c r="BB454" s="42">
        <f>(4338.8/((4.322*AR454)+6.456-LOG(S454)))-273</f>
        <v>1111.0157287273701</v>
      </c>
      <c r="BC454" s="42">
        <f>((LN(S454))-3.313+(1.35*(LN(AQ454))))/0.0065</f>
        <v>1155.571705636931</v>
      </c>
      <c r="BD454" s="42">
        <f>(12288/(18.99-(1.069*(LN(AQ454)))-(LN(S454))))-273</f>
        <v>1112.259726550187</v>
      </c>
      <c r="BE454" s="42">
        <f>(11113/(14.297+(0.964*AN454)-(LN(S454))))-273</f>
        <v>1115.3623438824718</v>
      </c>
      <c r="BF454" s="42">
        <f>(11113/(14.297+(0.964*AO454)-(LN(S454))))-273</f>
        <v>1115.8162798724916</v>
      </c>
      <c r="BG454" s="42">
        <f>(5790/(0.96-(1.28*J454)+(12.39*AS454)+(0.83*AT454)+(2.06*J454*AS454)-LOG(S454)))-273</f>
        <v>1128.4168523369099</v>
      </c>
      <c r="BI454" s="42">
        <f t="shared" si="77"/>
        <v>139.7772433830462</v>
      </c>
      <c r="BJ454" s="42">
        <f t="shared" si="77"/>
        <v>139.45691807480853</v>
      </c>
      <c r="BK454" s="42">
        <f t="shared" si="77"/>
        <v>108.00077470626979</v>
      </c>
      <c r="BL454" s="42">
        <f t="shared" si="77"/>
        <v>107.4159576623058</v>
      </c>
      <c r="BM454" s="42">
        <f t="shared" si="77"/>
        <v>38.175698814276757</v>
      </c>
      <c r="BN454" s="42">
        <f t="shared" si="77"/>
        <v>93.98427127262994</v>
      </c>
      <c r="BO454" s="42">
        <f t="shared" si="77"/>
        <v>49.428294363068972</v>
      </c>
      <c r="BP454" s="42">
        <f t="shared" si="69"/>
        <v>92.740273449813003</v>
      </c>
      <c r="BQ454" s="42">
        <f t="shared" si="69"/>
        <v>89.637656117528195</v>
      </c>
      <c r="BR454" s="42">
        <f t="shared" si="69"/>
        <v>89.183720127508423</v>
      </c>
      <c r="BS454" s="42">
        <f t="shared" si="69"/>
        <v>76.583147663090131</v>
      </c>
      <c r="BU454" s="42">
        <f t="shared" si="67"/>
        <v>62.873770411718397</v>
      </c>
      <c r="CC454" s="119"/>
      <c r="CD454" s="118">
        <f t="shared" si="68"/>
        <v>0.45393599001977236</v>
      </c>
    </row>
    <row r="455" spans="1:82" s="1" customFormat="1">
      <c r="A455" s="38" t="s">
        <v>630</v>
      </c>
      <c r="B455" s="38" t="s">
        <v>631</v>
      </c>
      <c r="C455" s="38" t="s">
        <v>630</v>
      </c>
      <c r="D455" s="38">
        <v>48</v>
      </c>
      <c r="E455" s="38">
        <v>1000</v>
      </c>
      <c r="F455" s="38"/>
      <c r="G455" s="38">
        <f t="shared" si="71"/>
        <v>1273</v>
      </c>
      <c r="H455" s="75">
        <f t="shared" si="72"/>
        <v>7.855459544383347E-4</v>
      </c>
      <c r="I455" s="75">
        <f t="shared" si="73"/>
        <v>0</v>
      </c>
      <c r="J455" s="38">
        <v>0.2</v>
      </c>
      <c r="K455" s="13"/>
      <c r="L455" s="40">
        <v>0.5431358429343256</v>
      </c>
      <c r="M455" s="80">
        <v>8.0000000000000002E-3</v>
      </c>
      <c r="N455" s="40">
        <v>0.28910245877407997</v>
      </c>
      <c r="O455" s="13"/>
      <c r="P455" s="91">
        <v>-10.33</v>
      </c>
      <c r="Q455" s="91">
        <v>0.77</v>
      </c>
      <c r="R455" s="13">
        <v>0</v>
      </c>
      <c r="S455" s="78">
        <v>4812.0952749999997</v>
      </c>
      <c r="T455" s="78">
        <v>148.06447</v>
      </c>
      <c r="U455" s="13">
        <f t="shared" si="74"/>
        <v>3.6823342173787679</v>
      </c>
      <c r="V455" s="40">
        <f t="shared" si="76"/>
        <v>1.3353846153846154E-2</v>
      </c>
      <c r="X455" s="13">
        <v>64.010000000000005</v>
      </c>
      <c r="Y455" s="13"/>
      <c r="Z455" s="13">
        <v>18.73</v>
      </c>
      <c r="AA455" s="13"/>
      <c r="AB455" s="13"/>
      <c r="AC455" s="13"/>
      <c r="AD455" s="13"/>
      <c r="AE455" s="13"/>
      <c r="AF455" s="13">
        <v>7.76</v>
      </c>
      <c r="AG455" s="13">
        <v>4.41</v>
      </c>
      <c r="AH455" s="13">
        <v>1.72</v>
      </c>
      <c r="AI455" s="13">
        <v>10.52</v>
      </c>
      <c r="AJ455" s="13">
        <f t="shared" si="75"/>
        <v>107.15</v>
      </c>
      <c r="AL455" s="13">
        <v>1.0678752090081836</v>
      </c>
      <c r="AM455" s="40">
        <v>6.5771842209302961E-2</v>
      </c>
      <c r="AN455" s="82">
        <v>1.6186028702567301</v>
      </c>
      <c r="AO455" s="14">
        <v>1.5830986994861751</v>
      </c>
      <c r="AP455" s="14" t="s">
        <v>823</v>
      </c>
      <c r="AQ455" s="13">
        <v>9.3966802764444939</v>
      </c>
      <c r="AR455" s="40">
        <v>4.3096767763340996E-2</v>
      </c>
      <c r="AS455" s="40">
        <v>0.5431358429343256</v>
      </c>
      <c r="AT455" s="40">
        <v>0.28910245877407997</v>
      </c>
      <c r="AW455" s="42">
        <f>(12900/((LN(497700/S455))+(0.85*(AN455-1))+3.8))-273</f>
        <v>1165.9809613572161</v>
      </c>
      <c r="AX455" s="42">
        <f>(12900/((LN(497700/S455))+(0.85*(AO455-1))+3.8))-273</f>
        <v>1170.8414860462831</v>
      </c>
      <c r="AY455" s="42">
        <f>(10108/((LN(497700/S455))+(1.16*(AN455-1))+1.48))-273</f>
        <v>1205.5464018570592</v>
      </c>
      <c r="AZ455" s="42">
        <f>(10108/((LN(497700/S455))+(1.16*(AO455-1))+1.48))-273</f>
        <v>1214.507604185098</v>
      </c>
      <c r="BA455" s="42">
        <f>((LN(S455))-4.29+(1.35*(LN(AQ455))))/0.0056</f>
        <v>1288.101625690023</v>
      </c>
      <c r="BB455" s="42">
        <f>(4338.8/((4.322*AR455)+6.456-LOG(S455)))-273</f>
        <v>1192.8454696897606</v>
      </c>
      <c r="BC455" s="42">
        <f>((LN(S455))-3.313+(1.35*(LN(AQ455))))/0.0065</f>
        <v>1260.0567852098659</v>
      </c>
      <c r="BD455" s="42">
        <f>(12288/(18.99-(1.069*(LN(AQ455)))-(LN(S455))))-273</f>
        <v>1241.0144170194919</v>
      </c>
      <c r="BE455" s="42">
        <f>(11113/(14.297+(0.964*AN455)-(LN(S455))))-273</f>
        <v>1233.1438504130508</v>
      </c>
      <c r="BF455" s="42">
        <f>(11113/(14.297+(0.964*AO455)-(LN(S455))))-273</f>
        <v>1240.1628824694751</v>
      </c>
      <c r="BG455" s="42">
        <f>(5790/(0.96-(1.28*J455)+(12.39*AS455)+(0.83*AT455)+(2.06*J455*AS455)-LOG(S455)))-273</f>
        <v>1100.7157083460563</v>
      </c>
      <c r="BI455" s="42">
        <f t="shared" si="77"/>
        <v>-165.98096135721607</v>
      </c>
      <c r="BJ455" s="42">
        <f t="shared" si="77"/>
        <v>-170.84148604628308</v>
      </c>
      <c r="BK455" s="42">
        <f t="shared" si="77"/>
        <v>-205.54640185705921</v>
      </c>
      <c r="BL455" s="42">
        <f t="shared" si="77"/>
        <v>-214.50760418509799</v>
      </c>
      <c r="BM455" s="42">
        <f t="shared" si="77"/>
        <v>-288.10162569002296</v>
      </c>
      <c r="BN455" s="42">
        <f t="shared" si="77"/>
        <v>-192.84546968976065</v>
      </c>
      <c r="BO455" s="42">
        <f t="shared" si="77"/>
        <v>-260.05678520986589</v>
      </c>
      <c r="BP455" s="42">
        <f t="shared" si="69"/>
        <v>-241.01441701949193</v>
      </c>
      <c r="BQ455" s="42">
        <f t="shared" si="69"/>
        <v>-233.14385041305081</v>
      </c>
      <c r="BR455" s="42">
        <f t="shared" si="69"/>
        <v>-240.16288246947511</v>
      </c>
      <c r="BS455" s="42">
        <f t="shared" si="69"/>
        <v>-100.71570834605632</v>
      </c>
      <c r="BU455" s="42">
        <f t="shared" si="67"/>
        <v>-70.125777700226763</v>
      </c>
      <c r="CC455" s="119" t="s">
        <v>823</v>
      </c>
      <c r="CD455" s="118">
        <f t="shared" si="68"/>
        <v>7.0190320564242938</v>
      </c>
    </row>
    <row r="456" spans="1:82" s="1" customFormat="1">
      <c r="A456" s="38" t="s">
        <v>630</v>
      </c>
      <c r="B456" s="38" t="s">
        <v>632</v>
      </c>
      <c r="C456" s="38" t="s">
        <v>630</v>
      </c>
      <c r="D456" s="38">
        <v>48</v>
      </c>
      <c r="E456" s="38">
        <v>1000</v>
      </c>
      <c r="F456" s="38"/>
      <c r="G456" s="38">
        <f t="shared" si="71"/>
        <v>1273</v>
      </c>
      <c r="H456" s="75">
        <f t="shared" si="72"/>
        <v>7.855459544383347E-4</v>
      </c>
      <c r="I456" s="75">
        <f t="shared" si="73"/>
        <v>0</v>
      </c>
      <c r="J456" s="38">
        <v>0.2</v>
      </c>
      <c r="K456" s="13"/>
      <c r="L456" s="40">
        <v>0.54084469564951598</v>
      </c>
      <c r="M456" s="40">
        <v>1.1041072410519331E-2</v>
      </c>
      <c r="N456" s="40">
        <v>0.29399999999999998</v>
      </c>
      <c r="O456" s="40">
        <v>3.5088936377032885E-3</v>
      </c>
      <c r="P456" s="91">
        <v>-10.33</v>
      </c>
      <c r="Q456" s="91">
        <v>0.77</v>
      </c>
      <c r="R456" s="13">
        <v>6</v>
      </c>
      <c r="S456" s="78">
        <v>6959.0300900000002</v>
      </c>
      <c r="T456" s="78">
        <v>148.06447</v>
      </c>
      <c r="U456" s="13">
        <f t="shared" si="74"/>
        <v>3.842548714335611</v>
      </c>
      <c r="V456" s="40">
        <f t="shared" si="76"/>
        <v>9.2340425531914887E-3</v>
      </c>
      <c r="X456" s="13">
        <v>53.61</v>
      </c>
      <c r="Y456" s="13"/>
      <c r="Z456" s="13">
        <v>15.96</v>
      </c>
      <c r="AA456" s="13"/>
      <c r="AB456" s="13"/>
      <c r="AC456" s="13"/>
      <c r="AD456" s="13"/>
      <c r="AE456" s="13"/>
      <c r="AF456" s="13">
        <v>6.37</v>
      </c>
      <c r="AG456" s="13">
        <v>3.68</v>
      </c>
      <c r="AH456" s="13">
        <v>2.0699999999999998</v>
      </c>
      <c r="AI456" s="13">
        <v>9.0299999999999994</v>
      </c>
      <c r="AJ456" s="13">
        <f t="shared" si="75"/>
        <v>90.72</v>
      </c>
      <c r="AL456" s="13">
        <v>1.1035330937516363</v>
      </c>
      <c r="AM456" s="40">
        <v>9.7320007882358409E-2</v>
      </c>
      <c r="AN456" s="13">
        <v>1.5418689921959301</v>
      </c>
      <c r="AO456" s="14">
        <v>1.5418689921959303</v>
      </c>
      <c r="AP456" s="14"/>
      <c r="AQ456" s="13">
        <v>9.6009178436582694</v>
      </c>
      <c r="AR456" s="40">
        <v>3.6438565811284462E-2</v>
      </c>
      <c r="AS456" s="40">
        <v>0.54084469564951598</v>
      </c>
      <c r="AT456" s="40">
        <v>0.29399999999999998</v>
      </c>
      <c r="AW456" s="42">
        <f>(12900/((LN(497700/S456))+(0.85*(AN456-1))+3.8))-273</f>
        <v>1239.2126966481665</v>
      </c>
      <c r="AX456" s="42">
        <f>(12900/((LN(497700/S456))+(0.85*(AO456-1))+3.8))-273</f>
        <v>1239.2126966481665</v>
      </c>
      <c r="AY456" s="42">
        <f>(10108/((LN(497700/S456))+(1.16*(AN456-1))+1.48))-273</f>
        <v>1311.6922846477958</v>
      </c>
      <c r="AZ456" s="42">
        <f>(10108/((LN(497700/S456))+(1.16*(AO456-1))+1.48))-273</f>
        <v>1311.6922846477958</v>
      </c>
      <c r="BA456" s="42">
        <f>((LN(S456))-4.29+(1.35*(LN(AQ456))))/0.0056</f>
        <v>1359.1615423690851</v>
      </c>
      <c r="BB456" s="42">
        <f>(4338.8/((4.322*AR456)+6.456-LOG(S456)))-273</f>
        <v>1292.8231251857276</v>
      </c>
      <c r="BC456" s="42">
        <f>((LN(S456))-3.313+(1.35*(LN(AQ456))))/0.0065</f>
        <v>1321.2776365025964</v>
      </c>
      <c r="BD456" s="42">
        <f>(12288/(18.99-(1.069*(LN(AQ456)))-(LN(S456))))-273</f>
        <v>1317.8283652912041</v>
      </c>
      <c r="BE456" s="42">
        <f>(11113/(14.297+(0.964*AN456)-(LN(S456))))-273</f>
        <v>1329.3204865568603</v>
      </c>
      <c r="BF456" s="42">
        <f>(11113/(14.297+(0.964*AO456)-(LN(S456))))-273</f>
        <v>1329.3204865568598</v>
      </c>
      <c r="BG456" s="42">
        <f>(5790/(0.96-(1.28*J456)+(12.39*AS456)+(0.83*AT456)+(2.06*J456*AS456)-LOG(S456)))-273</f>
        <v>1163.9509552869824</v>
      </c>
      <c r="BI456" s="42">
        <f t="shared" si="77"/>
        <v>-239.21269664816646</v>
      </c>
      <c r="BJ456" s="42">
        <f t="shared" si="77"/>
        <v>-239.21269664816646</v>
      </c>
      <c r="BK456" s="42">
        <f t="shared" si="77"/>
        <v>-311.69228464779576</v>
      </c>
      <c r="BL456" s="42">
        <f t="shared" si="77"/>
        <v>-311.69228464779576</v>
      </c>
      <c r="BM456" s="42">
        <f t="shared" si="77"/>
        <v>-359.16154236908505</v>
      </c>
      <c r="BN456" s="42">
        <f t="shared" si="77"/>
        <v>-292.82312518572758</v>
      </c>
      <c r="BO456" s="42">
        <f t="shared" si="77"/>
        <v>-321.27763650259635</v>
      </c>
      <c r="BP456" s="42">
        <f t="shared" si="77"/>
        <v>-317.82836529120414</v>
      </c>
      <c r="BQ456" s="42">
        <f t="shared" si="77"/>
        <v>-329.32048655686026</v>
      </c>
      <c r="BR456" s="42">
        <f t="shared" si="77"/>
        <v>-329.32048655685981</v>
      </c>
      <c r="BS456" s="42">
        <f t="shared" si="77"/>
        <v>-163.95095528698243</v>
      </c>
      <c r="BU456" s="42">
        <f t="shared" si="67"/>
        <v>-75.261741361184022</v>
      </c>
      <c r="CC456" s="119"/>
      <c r="CD456" s="118">
        <f t="shared" si="68"/>
        <v>4.5474735088646412E-13</v>
      </c>
    </row>
    <row r="457" spans="1:82" s="1" customFormat="1">
      <c r="A457" s="65" t="s">
        <v>633</v>
      </c>
      <c r="B457" s="65" t="s">
        <v>634</v>
      </c>
      <c r="C457" s="65" t="s">
        <v>210</v>
      </c>
      <c r="D457" s="65">
        <v>324</v>
      </c>
      <c r="E457" s="65">
        <v>1000</v>
      </c>
      <c r="F457" s="65">
        <v>10</v>
      </c>
      <c r="G457" s="65">
        <f t="shared" si="71"/>
        <v>1273</v>
      </c>
      <c r="H457" s="92">
        <f t="shared" si="72"/>
        <v>7.855459544383347E-4</v>
      </c>
      <c r="I457" s="92">
        <f t="shared" si="73"/>
        <v>1E-4</v>
      </c>
      <c r="J457" s="65">
        <v>0.5</v>
      </c>
      <c r="K457" s="39">
        <v>0.1</v>
      </c>
      <c r="L457" s="80">
        <v>0.53594211859409313</v>
      </c>
      <c r="M457" s="80">
        <v>6.5161676799670555E-3</v>
      </c>
      <c r="N457" s="80">
        <v>0.104402252067093</v>
      </c>
      <c r="O457" s="13"/>
      <c r="P457" s="39">
        <v>-12.1</v>
      </c>
      <c r="Q457" s="39">
        <v>-1</v>
      </c>
      <c r="R457" s="39">
        <v>0</v>
      </c>
      <c r="S457" s="81">
        <v>685</v>
      </c>
      <c r="T457" s="81">
        <v>25.899307219630817</v>
      </c>
      <c r="U457" s="39">
        <f t="shared" si="74"/>
        <v>2.8356905714924254</v>
      </c>
      <c r="V457" s="80">
        <f t="shared" si="76"/>
        <v>1.6409196107036169E-2</v>
      </c>
      <c r="X457" s="39">
        <v>66.7</v>
      </c>
      <c r="Y457" s="39"/>
      <c r="Z457" s="39">
        <v>14.4</v>
      </c>
      <c r="AA457" s="39">
        <v>1.5</v>
      </c>
      <c r="AB457" s="39"/>
      <c r="AC457" s="39">
        <v>3.6</v>
      </c>
      <c r="AD457" s="39"/>
      <c r="AE457" s="39"/>
      <c r="AF457" s="39">
        <v>3.2</v>
      </c>
      <c r="AG457" s="39">
        <v>3.6</v>
      </c>
      <c r="AH457" s="39"/>
      <c r="AI457" s="39">
        <v>3</v>
      </c>
      <c r="AJ457" s="39">
        <f t="shared" si="75"/>
        <v>96</v>
      </c>
      <c r="AL457" s="39">
        <v>1.5718660545208223</v>
      </c>
      <c r="AM457" s="80">
        <v>0.13575617652481614</v>
      </c>
      <c r="AN457" s="39">
        <v>0.95108627400871004</v>
      </c>
      <c r="AO457" s="14">
        <v>0.95108627400871026</v>
      </c>
      <c r="AP457" s="14"/>
      <c r="AQ457" s="39">
        <v>8.6570474043761987</v>
      </c>
      <c r="AR457" s="80">
        <v>-3.884242971649754E-2</v>
      </c>
      <c r="AS457" s="80">
        <v>0.53594211859409313</v>
      </c>
      <c r="AT457" s="80">
        <v>0.104402252067093</v>
      </c>
      <c r="AW457" s="42">
        <f>(12900/((LN(497700/S457))+(0.85*(AN457-1))+3.8))-273</f>
        <v>973.76743413168447</v>
      </c>
      <c r="AX457" s="42">
        <f>(12900/((LN(497700/S457))+(0.85*(AO457-1))+3.8))-273</f>
        <v>973.76743413168447</v>
      </c>
      <c r="AY457" s="42">
        <f>(10108/((LN(497700/S457))+(1.16*(AN457-1))+1.48))-273</f>
        <v>988.67152184759811</v>
      </c>
      <c r="AZ457" s="42">
        <f>(10108/((LN(497700/S457))+(1.16*(AO457-1))+1.48))-273</f>
        <v>988.67152184759811</v>
      </c>
      <c r="BA457" s="42">
        <f>((LN(S457))-4.29+(1.35*(LN(AQ457))))/0.0056</f>
        <v>920.21845672249435</v>
      </c>
      <c r="BB457" s="42">
        <f>(4338.8/((4.322*AR457)+6.456-LOG(S457)))-273</f>
        <v>983.73711687748801</v>
      </c>
      <c r="BC457" s="42">
        <f>((LN(S457))-3.313+(1.35*(LN(AQ457))))/0.0065</f>
        <v>943.11128579168746</v>
      </c>
      <c r="BD457" s="42">
        <f>(12288/(18.99-(1.069*(LN(AQ457)))-(LN(S457))))-273</f>
        <v>937.24933961821625</v>
      </c>
      <c r="BE457" s="42">
        <f>(11113/(14.297+(0.964*AN457)-(LN(S457))))-273</f>
        <v>1006.6466938141889</v>
      </c>
      <c r="BF457" s="42">
        <f>(11113/(14.297+(0.964*AO457)-(LN(S457))))-273</f>
        <v>1006.6466938141889</v>
      </c>
      <c r="BG457" s="42">
        <f>(5790/(0.96-(1.28*J457)+(12.39*AS457)+(0.83*AT457)+(2.06*J457*AS457)-LOG(S457)))-273</f>
        <v>942.54217945834648</v>
      </c>
      <c r="BI457" s="42">
        <f t="shared" si="77"/>
        <v>26.232565868315532</v>
      </c>
      <c r="BJ457" s="42">
        <f t="shared" si="77"/>
        <v>26.232565868315532</v>
      </c>
      <c r="BK457" s="42">
        <f t="shared" si="77"/>
        <v>11.328478152401885</v>
      </c>
      <c r="BL457" s="42">
        <f t="shared" si="77"/>
        <v>11.328478152401885</v>
      </c>
      <c r="BM457" s="42">
        <f t="shared" si="77"/>
        <v>79.781543277505648</v>
      </c>
      <c r="BN457" s="42">
        <f t="shared" si="77"/>
        <v>16.262883122511994</v>
      </c>
      <c r="BO457" s="42">
        <f t="shared" si="77"/>
        <v>56.888714208312535</v>
      </c>
      <c r="BP457" s="42">
        <f t="shared" si="77"/>
        <v>62.750660381783746</v>
      </c>
      <c r="BQ457" s="42">
        <f t="shared" si="77"/>
        <v>-6.6466938141888932</v>
      </c>
      <c r="BR457" s="42">
        <f t="shared" si="77"/>
        <v>-6.6466938141888932</v>
      </c>
      <c r="BS457" s="42">
        <f t="shared" si="77"/>
        <v>57.457820541653518</v>
      </c>
      <c r="BU457" s="42">
        <f t="shared" si="67"/>
        <v>-31.225254673337986</v>
      </c>
      <c r="CC457" s="119"/>
      <c r="CD457" s="118">
        <f t="shared" si="68"/>
        <v>0</v>
      </c>
    </row>
    <row r="458" spans="1:82" s="1" customFormat="1">
      <c r="A458" s="65" t="s">
        <v>633</v>
      </c>
      <c r="B458" s="65" t="s">
        <v>635</v>
      </c>
      <c r="C458" s="65" t="s">
        <v>210</v>
      </c>
      <c r="D458" s="65">
        <v>324</v>
      </c>
      <c r="E458" s="65">
        <v>1000</v>
      </c>
      <c r="F458" s="65">
        <v>10</v>
      </c>
      <c r="G458" s="65">
        <f t="shared" si="71"/>
        <v>1273</v>
      </c>
      <c r="H458" s="92">
        <f t="shared" si="72"/>
        <v>7.855459544383347E-4</v>
      </c>
      <c r="I458" s="92">
        <f t="shared" si="73"/>
        <v>1E-4</v>
      </c>
      <c r="J458" s="65">
        <v>0.5</v>
      </c>
      <c r="K458" s="39">
        <v>0.1</v>
      </c>
      <c r="L458" s="80">
        <v>0.53560559743126845</v>
      </c>
      <c r="M458" s="80">
        <v>6.9514056812432978E-3</v>
      </c>
      <c r="N458" s="80">
        <v>0.119039521507481</v>
      </c>
      <c r="O458" s="13"/>
      <c r="P458" s="39">
        <v>-12.1</v>
      </c>
      <c r="Q458" s="39">
        <v>-1</v>
      </c>
      <c r="R458" s="39">
        <v>0</v>
      </c>
      <c r="S458" s="81">
        <v>695</v>
      </c>
      <c r="T458" s="81">
        <v>26.33572585586839</v>
      </c>
      <c r="U458" s="39">
        <f t="shared" si="74"/>
        <v>2.8419848045901137</v>
      </c>
      <c r="V458" s="80">
        <f t="shared" si="76"/>
        <v>1.6445618735894792E-2</v>
      </c>
      <c r="X458" s="39">
        <v>65.3</v>
      </c>
      <c r="Y458" s="39"/>
      <c r="Z458" s="39">
        <v>14.2</v>
      </c>
      <c r="AA458" s="39">
        <v>1.4</v>
      </c>
      <c r="AB458" s="39"/>
      <c r="AC458" s="39">
        <v>3.5</v>
      </c>
      <c r="AD458" s="39"/>
      <c r="AE458" s="39"/>
      <c r="AF458" s="39">
        <v>3.1</v>
      </c>
      <c r="AG458" s="39">
        <v>3.5</v>
      </c>
      <c r="AH458" s="39"/>
      <c r="AI458" s="39">
        <v>3.4</v>
      </c>
      <c r="AJ458" s="39">
        <f t="shared" si="75"/>
        <v>94.4</v>
      </c>
      <c r="AL458" s="39">
        <v>1.5976000054828452</v>
      </c>
      <c r="AM458" s="80">
        <v>0.15149866397326897</v>
      </c>
      <c r="AN458" s="39">
        <v>0.93483738623419799</v>
      </c>
      <c r="AO458" s="14">
        <v>0.93483738623419754</v>
      </c>
      <c r="AP458" s="14"/>
      <c r="AQ458" s="39">
        <v>8.818229813948621</v>
      </c>
      <c r="AR458" s="80">
        <v>-4.0466493086445746E-2</v>
      </c>
      <c r="AS458" s="80">
        <v>0.53560559743126845</v>
      </c>
      <c r="AT458" s="80">
        <v>0.119039521507481</v>
      </c>
      <c r="AW458" s="42">
        <f>(12900/((LN(497700/S458))+(0.85*(AN458-1))+3.8))-273</f>
        <v>977.18744361005838</v>
      </c>
      <c r="AX458" s="42">
        <f>(12900/((LN(497700/S458))+(0.85*(AO458-1))+3.8))-273</f>
        <v>977.18744361005838</v>
      </c>
      <c r="AY458" s="42">
        <f>(10108/((LN(497700/S458))+(1.16*(AN458-1))+1.48))-273</f>
        <v>993.94414214915946</v>
      </c>
      <c r="AZ458" s="42">
        <f>(10108/((LN(497700/S458))+(1.16*(AO458-1))+1.48))-273</f>
        <v>993.94414214915946</v>
      </c>
      <c r="BA458" s="42">
        <f>((LN(S458))-4.29+(1.35*(LN(AQ458))))/0.0056</f>
        <v>927.25364215216064</v>
      </c>
      <c r="BB458" s="42">
        <f>(4338.8/((4.322*AR458)+6.456-LOG(S458)))-273</f>
        <v>988.60216744304898</v>
      </c>
      <c r="BC458" s="42">
        <f>((LN(S458))-3.313+(1.35*(LN(AQ458))))/0.0065</f>
        <v>949.17236862339985</v>
      </c>
      <c r="BD458" s="42">
        <f>(12288/(18.99-(1.069*(LN(AQ458)))-(LN(S458))))-273</f>
        <v>941.34128199316297</v>
      </c>
      <c r="BE458" s="42">
        <f>(11113/(14.297+(0.964*AN458)-(LN(S458))))-273</f>
        <v>1011.1057892779195</v>
      </c>
      <c r="BF458" s="42">
        <f>(11113/(14.297+(0.964*AO458)-(LN(S458))))-273</f>
        <v>1011.1057892779195</v>
      </c>
      <c r="BG458" s="42">
        <f>(5790/(0.96-(1.28*J458)+(12.39*AS458)+(0.83*AT458)+(2.06*J458*AS458)-LOG(S458)))-273</f>
        <v>942.20068321847043</v>
      </c>
      <c r="BI458" s="42">
        <f t="shared" si="77"/>
        <v>22.812556389941619</v>
      </c>
      <c r="BJ458" s="42">
        <f t="shared" si="77"/>
        <v>22.812556389941619</v>
      </c>
      <c r="BK458" s="42">
        <f t="shared" si="77"/>
        <v>6.055857850840539</v>
      </c>
      <c r="BL458" s="42">
        <f t="shared" si="77"/>
        <v>6.055857850840539</v>
      </c>
      <c r="BM458" s="42">
        <f t="shared" si="77"/>
        <v>72.746357847839363</v>
      </c>
      <c r="BN458" s="42">
        <f t="shared" si="77"/>
        <v>11.397832556951016</v>
      </c>
      <c r="BO458" s="42">
        <f t="shared" si="77"/>
        <v>50.827631376600152</v>
      </c>
      <c r="BP458" s="42">
        <f t="shared" si="77"/>
        <v>58.658718006837034</v>
      </c>
      <c r="BQ458" s="42">
        <f t="shared" si="77"/>
        <v>-11.105789277919484</v>
      </c>
      <c r="BR458" s="42">
        <f t="shared" si="77"/>
        <v>-11.105789277919484</v>
      </c>
      <c r="BS458" s="42">
        <f t="shared" si="77"/>
        <v>57.799316781529569</v>
      </c>
      <c r="BU458" s="42">
        <f t="shared" si="67"/>
        <v>-34.98676039158795</v>
      </c>
      <c r="CC458" s="119"/>
      <c r="CD458" s="118">
        <f t="shared" si="68"/>
        <v>0</v>
      </c>
    </row>
    <row r="459" spans="1:82" s="1" customFormat="1">
      <c r="A459" s="65" t="s">
        <v>633</v>
      </c>
      <c r="B459" s="65" t="s">
        <v>636</v>
      </c>
      <c r="C459" s="65" t="s">
        <v>210</v>
      </c>
      <c r="D459" s="65">
        <v>225</v>
      </c>
      <c r="E459" s="65">
        <v>950</v>
      </c>
      <c r="F459" s="65">
        <v>10</v>
      </c>
      <c r="G459" s="65">
        <f t="shared" si="71"/>
        <v>1223</v>
      </c>
      <c r="H459" s="92">
        <f t="shared" si="72"/>
        <v>8.1766148814390845E-4</v>
      </c>
      <c r="I459" s="92">
        <f t="shared" si="73"/>
        <v>1.1080332409972299E-4</v>
      </c>
      <c r="J459" s="65">
        <v>0.5</v>
      </c>
      <c r="K459" s="39">
        <v>0.1</v>
      </c>
      <c r="L459" s="80">
        <v>0.53478547190430814</v>
      </c>
      <c r="M459" s="80">
        <v>6.7364267735669191E-3</v>
      </c>
      <c r="N459" s="80">
        <v>0.108785675897037</v>
      </c>
      <c r="O459" s="13"/>
      <c r="P459" s="39">
        <v>-12.91</v>
      </c>
      <c r="Q459" s="39">
        <v>-1</v>
      </c>
      <c r="R459" s="39">
        <v>0</v>
      </c>
      <c r="S459" s="81">
        <v>431</v>
      </c>
      <c r="T459" s="81">
        <v>15.139462712523668</v>
      </c>
      <c r="U459" s="39">
        <f t="shared" si="74"/>
        <v>2.6344772701607315</v>
      </c>
      <c r="V459" s="80">
        <f t="shared" si="76"/>
        <v>1.5244841803330095E-2</v>
      </c>
      <c r="X459" s="39">
        <v>66.3</v>
      </c>
      <c r="Y459" s="39"/>
      <c r="Z459" s="39">
        <v>14.6</v>
      </c>
      <c r="AA459" s="39">
        <v>1.1000000000000001</v>
      </c>
      <c r="AB459" s="39"/>
      <c r="AC459" s="39">
        <v>3.3</v>
      </c>
      <c r="AD459" s="39"/>
      <c r="AE459" s="39"/>
      <c r="AF459" s="39">
        <v>3.2</v>
      </c>
      <c r="AG459" s="39">
        <v>3.6</v>
      </c>
      <c r="AH459" s="39"/>
      <c r="AI459" s="39">
        <v>3.1</v>
      </c>
      <c r="AJ459" s="39">
        <f t="shared" si="75"/>
        <v>95.199999999999974</v>
      </c>
      <c r="AL459" s="39">
        <v>1.593697527500278</v>
      </c>
      <c r="AM459" s="80">
        <v>0.18551437575743995</v>
      </c>
      <c r="AN459" s="39">
        <v>0.93414438017646895</v>
      </c>
      <c r="AO459" s="14">
        <v>0.93414438017646872</v>
      </c>
      <c r="AP459" s="14"/>
      <c r="AQ459" s="39">
        <v>9.4008408999979505</v>
      </c>
      <c r="AR459" s="80">
        <v>-4.0558583687830968E-2</v>
      </c>
      <c r="AS459" s="80">
        <v>0.53478547190430814</v>
      </c>
      <c r="AT459" s="80">
        <v>0.108785675897037</v>
      </c>
      <c r="AW459" s="42">
        <f>(12900/((LN(497700/S459))+(0.85*(AN459-1))+3.8))-273</f>
        <v>921.92380827866464</v>
      </c>
      <c r="AX459" s="42">
        <f>(12900/((LN(497700/S459))+(0.85*(AO459-1))+3.8))-273</f>
        <v>921.92380827866464</v>
      </c>
      <c r="AY459" s="42">
        <f>(10108/((LN(497700/S459))+(1.16*(AN459-1))+1.48))-273</f>
        <v>922.46996515401565</v>
      </c>
      <c r="AZ459" s="42">
        <f>(10108/((LN(497700/S459))+(1.16*(AO459-1))+1.48))-273</f>
        <v>922.46996515401565</v>
      </c>
      <c r="BA459" s="42">
        <f>((LN(S459))-4.29+(1.35*(LN(AQ459))))/0.0056</f>
        <v>857.35480942459503</v>
      </c>
      <c r="BB459" s="42">
        <f>(4338.8/((4.322*AR459)+6.456-LOG(S459)))-273</f>
        <v>916.9418708796386</v>
      </c>
      <c r="BC459" s="42">
        <f>((LN(S459))-3.313+(1.35*(LN(AQ459))))/0.0065</f>
        <v>888.95183581195886</v>
      </c>
      <c r="BD459" s="42">
        <f>(12288/(18.99-(1.069*(LN(AQ459)))-(LN(S459))))-273</f>
        <v>894.1203032500373</v>
      </c>
      <c r="BE459" s="42">
        <f>(11113/(14.297+(0.964*AN459)-(LN(S459))))-273</f>
        <v>944.0084947002149</v>
      </c>
      <c r="BF459" s="42">
        <f>(11113/(14.297+(0.964*AO459)-(LN(S459))))-273</f>
        <v>944.0084947002149</v>
      </c>
      <c r="BG459" s="42">
        <f>(5790/(0.96-(1.28*J459)+(12.39*AS459)+(0.83*AT459)+(2.06*J459*AS459)-LOG(S459)))-273</f>
        <v>896.07443784467955</v>
      </c>
      <c r="BI459" s="42">
        <f t="shared" si="77"/>
        <v>28.076191721335363</v>
      </c>
      <c r="BJ459" s="42">
        <f t="shared" si="77"/>
        <v>28.076191721335363</v>
      </c>
      <c r="BK459" s="42">
        <f t="shared" si="77"/>
        <v>27.530034845984346</v>
      </c>
      <c r="BL459" s="42">
        <f t="shared" si="77"/>
        <v>27.530034845984346</v>
      </c>
      <c r="BM459" s="42">
        <f t="shared" si="77"/>
        <v>92.645190575404968</v>
      </c>
      <c r="BN459" s="42">
        <f t="shared" si="77"/>
        <v>33.0581291203614</v>
      </c>
      <c r="BO459" s="42">
        <f t="shared" si="77"/>
        <v>61.048164188041142</v>
      </c>
      <c r="BP459" s="42">
        <f t="shared" si="77"/>
        <v>55.879696749962704</v>
      </c>
      <c r="BQ459" s="42">
        <f t="shared" si="77"/>
        <v>5.9915052997851035</v>
      </c>
      <c r="BR459" s="42">
        <f t="shared" si="77"/>
        <v>5.9915052997851035</v>
      </c>
      <c r="BS459" s="42">
        <f t="shared" si="77"/>
        <v>53.925562155320449</v>
      </c>
      <c r="BU459" s="42">
        <f t="shared" si="67"/>
        <v>-25.849370433985086</v>
      </c>
      <c r="CC459" s="119"/>
      <c r="CD459" s="118">
        <f t="shared" si="68"/>
        <v>0</v>
      </c>
    </row>
    <row r="460" spans="1:82" s="1" customFormat="1">
      <c r="A460" s="65" t="s">
        <v>633</v>
      </c>
      <c r="B460" s="65" t="s">
        <v>637</v>
      </c>
      <c r="C460" s="65" t="s">
        <v>210</v>
      </c>
      <c r="D460" s="65">
        <v>288</v>
      </c>
      <c r="E460" s="65">
        <v>950</v>
      </c>
      <c r="F460" s="65">
        <v>10</v>
      </c>
      <c r="G460" s="65">
        <f t="shared" si="71"/>
        <v>1223</v>
      </c>
      <c r="H460" s="92">
        <f t="shared" si="72"/>
        <v>8.1766148814390845E-4</v>
      </c>
      <c r="I460" s="92">
        <f t="shared" si="73"/>
        <v>1.1080332409972299E-4</v>
      </c>
      <c r="J460" s="65">
        <v>0.5</v>
      </c>
      <c r="K460" s="39">
        <v>0.1</v>
      </c>
      <c r="L460" s="80">
        <v>0.53460605971290387</v>
      </c>
      <c r="M460" s="80">
        <v>6.5345081270917959E-3</v>
      </c>
      <c r="N460" s="80">
        <v>0.121089238175865</v>
      </c>
      <c r="O460" s="13"/>
      <c r="P460" s="39">
        <v>-12.91</v>
      </c>
      <c r="Q460" s="39">
        <v>-1</v>
      </c>
      <c r="R460" s="39">
        <v>0</v>
      </c>
      <c r="S460" s="81">
        <v>434</v>
      </c>
      <c r="T460" s="81">
        <v>15.262273901445731</v>
      </c>
      <c r="U460" s="39">
        <f t="shared" si="74"/>
        <v>2.6374897295125108</v>
      </c>
      <c r="V460" s="80">
        <f t="shared" si="76"/>
        <v>1.5262273901445732E-2</v>
      </c>
      <c r="X460" s="39">
        <v>66.3</v>
      </c>
      <c r="Y460" s="39"/>
      <c r="Z460" s="39">
        <v>14.5</v>
      </c>
      <c r="AA460" s="39">
        <v>1.2</v>
      </c>
      <c r="AB460" s="39"/>
      <c r="AC460" s="39">
        <v>3.3</v>
      </c>
      <c r="AD460" s="39"/>
      <c r="AE460" s="39"/>
      <c r="AF460" s="39">
        <v>3.2</v>
      </c>
      <c r="AG460" s="39">
        <v>3.5</v>
      </c>
      <c r="AH460" s="39"/>
      <c r="AI460" s="39">
        <v>3.5</v>
      </c>
      <c r="AJ460" s="39">
        <f t="shared" si="75"/>
        <v>95.5</v>
      </c>
      <c r="AL460" s="39">
        <v>1.6017069266051909</v>
      </c>
      <c r="AM460" s="80">
        <v>0.17437861084561782</v>
      </c>
      <c r="AN460" s="39">
        <v>0.92856580638542696</v>
      </c>
      <c r="AO460" s="14">
        <v>0.92856580638542718</v>
      </c>
      <c r="AP460" s="14"/>
      <c r="AQ460" s="39">
        <v>9.3018284937777054</v>
      </c>
      <c r="AR460" s="80">
        <v>-4.0421098760932694E-2</v>
      </c>
      <c r="AS460" s="80">
        <v>0.53460605971290387</v>
      </c>
      <c r="AT460" s="80">
        <v>0.121089238175865</v>
      </c>
      <c r="AW460" s="42">
        <f>(12900/((LN(497700/S460))+(0.85*(AN460-1))+3.8))-273</f>
        <v>923.21781895547883</v>
      </c>
      <c r="AX460" s="42">
        <f>(12900/((LN(497700/S460))+(0.85*(AO460-1))+3.8))-273</f>
        <v>923.21781895547883</v>
      </c>
      <c r="AY460" s="42">
        <f>(10108/((LN(497700/S460))+(1.16*(AN460-1))+1.48))-273</f>
        <v>924.36864624669056</v>
      </c>
      <c r="AZ460" s="42">
        <f>(10108/((LN(497700/S460))+(1.16*(AO460-1))+1.48))-273</f>
        <v>924.36864624669056</v>
      </c>
      <c r="BA460" s="42">
        <f>((LN(S460))-4.29+(1.35*(LN(AQ460))))/0.0056</f>
        <v>856.04095977532631</v>
      </c>
      <c r="BB460" s="42">
        <f>(4338.8/((4.322*AR460)+6.456-LOG(S460)))-273</f>
        <v>917.73158716812782</v>
      </c>
      <c r="BC460" s="42">
        <f>((LN(S460))-3.313+(1.35*(LN(AQ460))))/0.0065</f>
        <v>887.81990380643504</v>
      </c>
      <c r="BD460" s="42">
        <f>(12288/(18.99-(1.069*(LN(AQ460)))-(LN(S460))))-273</f>
        <v>893.63471269614274</v>
      </c>
      <c r="BE460" s="42">
        <f>(11113/(14.297+(0.964*AN460)-(LN(S460))))-273</f>
        <v>945.65191175244058</v>
      </c>
      <c r="BF460" s="42">
        <f>(11113/(14.297+(0.964*AO460)-(LN(S460))))-273</f>
        <v>945.65191175244058</v>
      </c>
      <c r="BG460" s="42">
        <f>(5790/(0.96-(1.28*J460)+(12.39*AS460)+(0.83*AT460)+(2.06*J460*AS460)-LOG(S460)))-273</f>
        <v>894.94442554909233</v>
      </c>
      <c r="BI460" s="42">
        <f t="shared" si="77"/>
        <v>26.782181044521167</v>
      </c>
      <c r="BJ460" s="42">
        <f t="shared" si="77"/>
        <v>26.782181044521167</v>
      </c>
      <c r="BK460" s="42">
        <f t="shared" si="77"/>
        <v>25.63135375330944</v>
      </c>
      <c r="BL460" s="42">
        <f t="shared" si="77"/>
        <v>25.63135375330944</v>
      </c>
      <c r="BM460" s="42">
        <f t="shared" si="77"/>
        <v>93.959040224673686</v>
      </c>
      <c r="BN460" s="42">
        <f t="shared" si="77"/>
        <v>32.268412831872183</v>
      </c>
      <c r="BO460" s="42">
        <f t="shared" si="77"/>
        <v>62.180096193564964</v>
      </c>
      <c r="BP460" s="42">
        <f t="shared" si="77"/>
        <v>56.365287303857258</v>
      </c>
      <c r="BQ460" s="42">
        <f t="shared" si="77"/>
        <v>4.3480882475594171</v>
      </c>
      <c r="BR460" s="42">
        <f t="shared" si="77"/>
        <v>4.3480882475594171</v>
      </c>
      <c r="BS460" s="42">
        <f t="shared" si="77"/>
        <v>55.05557445090767</v>
      </c>
      <c r="BU460" s="42">
        <f t="shared" si="67"/>
        <v>-28.273393406386504</v>
      </c>
      <c r="CC460" s="119"/>
      <c r="CD460" s="118">
        <f t="shared" si="68"/>
        <v>0</v>
      </c>
    </row>
    <row r="461" spans="1:82" s="1" customFormat="1">
      <c r="A461" s="38" t="s">
        <v>633</v>
      </c>
      <c r="B461" s="38" t="s">
        <v>638</v>
      </c>
      <c r="C461" s="65" t="s">
        <v>210</v>
      </c>
      <c r="D461" s="38">
        <v>285</v>
      </c>
      <c r="E461" s="38">
        <v>900</v>
      </c>
      <c r="F461" s="38">
        <v>10</v>
      </c>
      <c r="G461" s="38">
        <f t="shared" si="71"/>
        <v>1173</v>
      </c>
      <c r="H461" s="75">
        <f t="shared" si="72"/>
        <v>8.5251491901108269E-4</v>
      </c>
      <c r="I461" s="75">
        <f t="shared" si="73"/>
        <v>1.2345679012345679E-4</v>
      </c>
      <c r="J461" s="38">
        <v>0.5</v>
      </c>
      <c r="K461" s="13">
        <v>0.1</v>
      </c>
      <c r="L461" s="40">
        <v>0.53251965533354984</v>
      </c>
      <c r="M461" s="40">
        <v>7.0611328211562215E-3</v>
      </c>
      <c r="N461" s="40">
        <v>0.12702628510410299</v>
      </c>
      <c r="O461" s="13"/>
      <c r="P461" s="13">
        <v>-13.77</v>
      </c>
      <c r="Q461" s="13">
        <v>-1</v>
      </c>
      <c r="R461" s="13">
        <v>0</v>
      </c>
      <c r="S461" s="78">
        <v>243</v>
      </c>
      <c r="T461" s="78">
        <v>7.7293643264585317</v>
      </c>
      <c r="U461" s="13">
        <f t="shared" si="74"/>
        <v>2.3856062735983121</v>
      </c>
      <c r="V461" s="40">
        <f t="shared" si="76"/>
        <v>1.3804708303222234E-2</v>
      </c>
      <c r="X461" s="13">
        <v>65.2</v>
      </c>
      <c r="Y461" s="13"/>
      <c r="Z461" s="13">
        <v>14.2</v>
      </c>
      <c r="AA461" s="13">
        <v>1</v>
      </c>
      <c r="AB461" s="13"/>
      <c r="AC461" s="13">
        <v>3</v>
      </c>
      <c r="AD461" s="13"/>
      <c r="AE461" s="13"/>
      <c r="AF461" s="13">
        <v>2.8</v>
      </c>
      <c r="AG461" s="13">
        <v>3.5</v>
      </c>
      <c r="AH461" s="13"/>
      <c r="AI461" s="13">
        <v>3.6</v>
      </c>
      <c r="AJ461" s="13">
        <f t="shared" si="75"/>
        <v>93.3</v>
      </c>
      <c r="AL461" s="13">
        <v>1.6915226428804013</v>
      </c>
      <c r="AM461" s="40">
        <v>0.21259925015172867</v>
      </c>
      <c r="AN461" s="13">
        <v>0.86890521880008298</v>
      </c>
      <c r="AO461" s="14">
        <v>0.86890521880008298</v>
      </c>
      <c r="AP461" s="14"/>
      <c r="AQ461" s="13">
        <v>10.093608689544004</v>
      </c>
      <c r="AR461" s="40">
        <v>-4.7653162189530904E-2</v>
      </c>
      <c r="AS461" s="40">
        <v>0.53251965533354984</v>
      </c>
      <c r="AT461" s="40">
        <v>0.12702628510410299</v>
      </c>
      <c r="AW461" s="42">
        <f>(12900/((LN(497700/S461))+(0.85*(AN461-1))+3.8))-273</f>
        <v>867.25481039707006</v>
      </c>
      <c r="AX461" s="42">
        <f>(12900/((LN(497700/S461))+(0.85*(AO461-1))+3.8))-273</f>
        <v>867.25481039707006</v>
      </c>
      <c r="AY461" s="42">
        <f>(10108/((LN(497700/S461))+(1.16*(AN461-1))+1.48))-273</f>
        <v>856.05478476635108</v>
      </c>
      <c r="AZ461" s="42">
        <f>(10108/((LN(497700/S461))+(1.16*(AO461-1))+1.48))-273</f>
        <v>856.05478476635108</v>
      </c>
      <c r="BA461" s="42">
        <f>((LN(S461))-4.29+(1.35*(LN(AQ461))))/0.0056</f>
        <v>772.16601983081864</v>
      </c>
      <c r="BB461" s="42">
        <f>(4338.8/((4.322*AR461)+6.456-LOG(S461)))-273</f>
        <v>849.75093891117012</v>
      </c>
      <c r="BC461" s="42">
        <f>((LN(S461))-3.313+(1.35*(LN(AQ461))))/0.0065</f>
        <v>815.55841708501293</v>
      </c>
      <c r="BD461" s="42">
        <f>(12288/(18.99-(1.069*(LN(AQ461)))-(LN(S461))))-273</f>
        <v>841.50577554621191</v>
      </c>
      <c r="BE461" s="42">
        <f>(11113/(14.297+(0.964*AN461)-(LN(S461))))-273</f>
        <v>879.61392616420494</v>
      </c>
      <c r="BF461" s="42">
        <f>(11113/(14.297+(0.964*AO461)-(LN(S461))))-273</f>
        <v>879.61392616420494</v>
      </c>
      <c r="BG461" s="42">
        <f>(5790/(0.96-(1.28*J461)+(12.39*AS461)+(0.83*AT461)+(2.06*J461*AS461)-LOG(S461)))-273</f>
        <v>843.41589317621333</v>
      </c>
      <c r="BI461" s="42">
        <f t="shared" si="77"/>
        <v>32.745189602929941</v>
      </c>
      <c r="BJ461" s="42">
        <f t="shared" si="77"/>
        <v>32.745189602929941</v>
      </c>
      <c r="BK461" s="42">
        <f t="shared" si="77"/>
        <v>43.945215233648923</v>
      </c>
      <c r="BL461" s="42">
        <f t="shared" si="77"/>
        <v>43.945215233648923</v>
      </c>
      <c r="BM461" s="42">
        <f t="shared" si="77"/>
        <v>127.83398016918136</v>
      </c>
      <c r="BN461" s="42">
        <f t="shared" si="77"/>
        <v>50.249061088829876</v>
      </c>
      <c r="BO461" s="42">
        <f t="shared" si="77"/>
        <v>84.441582914987066</v>
      </c>
      <c r="BP461" s="42">
        <f t="shared" si="77"/>
        <v>58.494224453788092</v>
      </c>
      <c r="BQ461" s="42">
        <f t="shared" si="77"/>
        <v>20.386073835795059</v>
      </c>
      <c r="BR461" s="42">
        <f t="shared" si="77"/>
        <v>20.386073835795059</v>
      </c>
      <c r="BS461" s="42">
        <f t="shared" si="77"/>
        <v>56.584106823786669</v>
      </c>
      <c r="BU461" s="42">
        <f t="shared" si="67"/>
        <v>-23.838917220856729</v>
      </c>
      <c r="CC461" s="119"/>
      <c r="CD461" s="118">
        <f t="shared" si="68"/>
        <v>0</v>
      </c>
    </row>
    <row r="462" spans="1:82" s="1" customFormat="1">
      <c r="A462" s="38" t="s">
        <v>633</v>
      </c>
      <c r="B462" s="38" t="s">
        <v>639</v>
      </c>
      <c r="C462" s="65" t="s">
        <v>210</v>
      </c>
      <c r="D462" s="38">
        <v>468</v>
      </c>
      <c r="E462" s="38">
        <v>900</v>
      </c>
      <c r="F462" s="38">
        <v>10</v>
      </c>
      <c r="G462" s="38">
        <f t="shared" si="71"/>
        <v>1173</v>
      </c>
      <c r="H462" s="75">
        <f t="shared" si="72"/>
        <v>8.5251491901108269E-4</v>
      </c>
      <c r="I462" s="75">
        <f t="shared" si="73"/>
        <v>1.2345679012345679E-4</v>
      </c>
      <c r="J462" s="38">
        <v>0.5</v>
      </c>
      <c r="K462" s="13">
        <v>0.1</v>
      </c>
      <c r="L462" s="40">
        <v>0.53266338183700013</v>
      </c>
      <c r="M462" s="40">
        <v>7.0617061722378317E-3</v>
      </c>
      <c r="N462" s="40">
        <v>0.119846659884229</v>
      </c>
      <c r="O462" s="13"/>
      <c r="P462" s="13">
        <v>-13.77</v>
      </c>
      <c r="Q462" s="13">
        <v>-1</v>
      </c>
      <c r="R462" s="13">
        <v>0</v>
      </c>
      <c r="S462" s="78">
        <v>226</v>
      </c>
      <c r="T462" s="78">
        <v>7.0937134299641675</v>
      </c>
      <c r="U462" s="13">
        <f t="shared" si="74"/>
        <v>2.3541084391474008</v>
      </c>
      <c r="V462" s="40">
        <f t="shared" si="76"/>
        <v>1.3622440834532958E-2</v>
      </c>
      <c r="X462" s="13">
        <v>65.8</v>
      </c>
      <c r="Y462" s="13"/>
      <c r="Z462" s="13">
        <v>14.6</v>
      </c>
      <c r="AA462" s="13">
        <v>0.9</v>
      </c>
      <c r="AB462" s="13"/>
      <c r="AC462" s="13">
        <v>2.9</v>
      </c>
      <c r="AD462" s="13"/>
      <c r="AE462" s="13"/>
      <c r="AF462" s="13">
        <v>2.9</v>
      </c>
      <c r="AG462" s="13">
        <v>3.6</v>
      </c>
      <c r="AH462" s="13"/>
      <c r="AI462" s="13">
        <v>3.4</v>
      </c>
      <c r="AJ462" s="13">
        <f t="shared" si="75"/>
        <v>94.100000000000009</v>
      </c>
      <c r="AL462" s="13">
        <v>1.6844423707828491</v>
      </c>
      <c r="AM462" s="40">
        <v>0.22587253604126165</v>
      </c>
      <c r="AN462" s="13">
        <v>0.87506857458691001</v>
      </c>
      <c r="AO462" s="14">
        <v>0.87506857458691023</v>
      </c>
      <c r="AP462" s="14"/>
      <c r="AQ462" s="13">
        <v>10.32276189802757</v>
      </c>
      <c r="AR462" s="40">
        <v>-4.7356521500784884E-2</v>
      </c>
      <c r="AS462" s="40">
        <v>0.53266338183700013</v>
      </c>
      <c r="AT462" s="40">
        <v>0.119846659884229</v>
      </c>
      <c r="AW462" s="42">
        <f>(12900/((LN(497700/S462))+(0.85*(AN462-1))+3.8))-273</f>
        <v>859.4704147700927</v>
      </c>
      <c r="AX462" s="42">
        <f>(12900/((LN(497700/S462))+(0.85*(AO462-1))+3.8))-273</f>
        <v>859.4704147700927</v>
      </c>
      <c r="AY462" s="42">
        <f>(10108/((LN(497700/S462))+(1.16*(AN462-1))+1.48))-273</f>
        <v>846.09513723206942</v>
      </c>
      <c r="AZ462" s="42">
        <f>(10108/((LN(497700/S462))+(1.16*(AO462-1))+1.48))-273</f>
        <v>846.09513723206919</v>
      </c>
      <c r="BA462" s="42">
        <f>((LN(S462))-4.29+(1.35*(LN(AQ462))))/0.0056</f>
        <v>764.6266646084357</v>
      </c>
      <c r="BB462" s="42">
        <f>(4338.8/((4.322*AR462)+6.456-LOG(S462)))-273</f>
        <v>840.30735802164622</v>
      </c>
      <c r="BC462" s="42">
        <f>((LN(S462))-3.313+(1.35*(LN(AQ462))))/0.0065</f>
        <v>809.0629725857292</v>
      </c>
      <c r="BD462" s="42">
        <f>(12288/(18.99-(1.069*(LN(AQ462)))-(LN(S462))))-273</f>
        <v>836.62180188153479</v>
      </c>
      <c r="BE462" s="42">
        <f>(11113/(14.297+(0.964*AN462)-(LN(S462))))-273</f>
        <v>870.30909830323867</v>
      </c>
      <c r="BF462" s="42">
        <f>(11113/(14.297+(0.964*AO462)-(LN(S462))))-273</f>
        <v>870.30909830323867</v>
      </c>
      <c r="BG462" s="42">
        <f>(5790/(0.96-(1.28*J462)+(12.39*AS462)+(0.83*AT462)+(2.06*J462*AS462)-LOG(S462)))-273</f>
        <v>837.53424008098318</v>
      </c>
      <c r="BI462" s="42">
        <f t="shared" si="77"/>
        <v>40.529585229907298</v>
      </c>
      <c r="BJ462" s="42">
        <f t="shared" si="77"/>
        <v>40.529585229907298</v>
      </c>
      <c r="BK462" s="42">
        <f t="shared" si="77"/>
        <v>53.904862767930581</v>
      </c>
      <c r="BL462" s="42">
        <f t="shared" si="77"/>
        <v>53.904862767930808</v>
      </c>
      <c r="BM462" s="42">
        <f t="shared" si="77"/>
        <v>135.3733353915643</v>
      </c>
      <c r="BN462" s="42">
        <f t="shared" si="77"/>
        <v>59.692641978353777</v>
      </c>
      <c r="BO462" s="42">
        <f t="shared" si="77"/>
        <v>90.937027414270801</v>
      </c>
      <c r="BP462" s="42">
        <f t="shared" si="77"/>
        <v>63.378198118465207</v>
      </c>
      <c r="BQ462" s="42">
        <f t="shared" si="77"/>
        <v>29.69090169676133</v>
      </c>
      <c r="BR462" s="42">
        <f t="shared" si="77"/>
        <v>29.69090169676133</v>
      </c>
      <c r="BS462" s="42">
        <f t="shared" si="77"/>
        <v>62.465759919016818</v>
      </c>
      <c r="BU462" s="42">
        <f t="shared" si="67"/>
        <v>-21.936174689109521</v>
      </c>
      <c r="CC462" s="119"/>
      <c r="CD462" s="118">
        <f t="shared" si="68"/>
        <v>0</v>
      </c>
    </row>
    <row r="463" spans="1:82" s="1" customFormat="1">
      <c r="A463" s="38" t="s">
        <v>633</v>
      </c>
      <c r="B463" s="38" t="s">
        <v>640</v>
      </c>
      <c r="C463" s="65" t="s">
        <v>210</v>
      </c>
      <c r="D463" s="38">
        <v>225</v>
      </c>
      <c r="E463" s="38">
        <v>1000</v>
      </c>
      <c r="F463" s="38">
        <v>10</v>
      </c>
      <c r="G463" s="38">
        <f t="shared" si="71"/>
        <v>1273</v>
      </c>
      <c r="H463" s="75">
        <f t="shared" si="72"/>
        <v>7.855459544383347E-4</v>
      </c>
      <c r="I463" s="75">
        <f t="shared" si="73"/>
        <v>1E-4</v>
      </c>
      <c r="J463" s="38">
        <v>0.7</v>
      </c>
      <c r="K463" s="13">
        <v>0.1</v>
      </c>
      <c r="L463" s="40">
        <v>0.52828064712342815</v>
      </c>
      <c r="M463" s="40">
        <v>1.8659087804318207E-2</v>
      </c>
      <c r="N463" s="40">
        <v>0.10379457242571399</v>
      </c>
      <c r="O463" s="13"/>
      <c r="P463" s="13">
        <v>-12.1</v>
      </c>
      <c r="Q463" s="13">
        <v>-1</v>
      </c>
      <c r="R463" s="13">
        <v>0</v>
      </c>
      <c r="S463" s="78">
        <v>310</v>
      </c>
      <c r="T463" s="78">
        <v>10.297628334514995</v>
      </c>
      <c r="U463" s="13">
        <f t="shared" si="74"/>
        <v>2.4913616938342726</v>
      </c>
      <c r="V463" s="40">
        <f t="shared" si="76"/>
        <v>1.4416679668320994E-2</v>
      </c>
      <c r="X463" s="13">
        <v>72</v>
      </c>
      <c r="Y463" s="13"/>
      <c r="Z463" s="13">
        <v>14.6</v>
      </c>
      <c r="AA463" s="13">
        <v>0.8</v>
      </c>
      <c r="AB463" s="13"/>
      <c r="AC463" s="13">
        <v>3.1</v>
      </c>
      <c r="AD463" s="13"/>
      <c r="AE463" s="13"/>
      <c r="AF463" s="13">
        <v>2.8</v>
      </c>
      <c r="AG463" s="13">
        <v>3.4</v>
      </c>
      <c r="AH463" s="13"/>
      <c r="AI463" s="13">
        <v>3.1</v>
      </c>
      <c r="AJ463" s="13">
        <f t="shared" si="75"/>
        <v>99.799999999999983</v>
      </c>
      <c r="AL463" s="13">
        <v>1.7618892138541007</v>
      </c>
      <c r="AM463" s="40">
        <v>0.24184888486353387</v>
      </c>
      <c r="AN463" s="13">
        <v>0.81004051585305203</v>
      </c>
      <c r="AO463" s="14">
        <v>0.81004051585305215</v>
      </c>
      <c r="AP463" s="14"/>
      <c r="AQ463" s="13">
        <v>11.283724715739854</v>
      </c>
      <c r="AR463" s="40">
        <v>-4.9227195592015258E-2</v>
      </c>
      <c r="AS463" s="40">
        <v>0.52828064712342815</v>
      </c>
      <c r="AT463" s="40">
        <v>0.10379457242571399</v>
      </c>
      <c r="AW463" s="42">
        <f>(12900/((LN(497700/S463))+(0.85*(AN463-1))+3.8))-273</f>
        <v>897.62919596590859</v>
      </c>
      <c r="AX463" s="42">
        <f>(12900/((LN(497700/S463))+(0.85*(AO463-1))+3.8))-273</f>
        <v>897.62919596590859</v>
      </c>
      <c r="AY463" s="42">
        <f>(10108/((LN(497700/S463))+(1.16*(AN463-1))+1.48))-273</f>
        <v>896.7953743501198</v>
      </c>
      <c r="AZ463" s="42">
        <f>(10108/((LN(497700/S463))+(1.16*(AO463-1))+1.48))-273</f>
        <v>896.7953743501198</v>
      </c>
      <c r="BA463" s="42">
        <f>((LN(S463))-4.29+(1.35*(LN(AQ463))))/0.0056</f>
        <v>842.51967557866089</v>
      </c>
      <c r="BB463" s="42">
        <f>(4338.8/((4.322*AR463)+6.456-LOG(S463)))-273</f>
        <v>883.43407802713114</v>
      </c>
      <c r="BC463" s="42">
        <f>((LN(S463))-3.313+(1.35*(LN(AQ463))))/0.0065</f>
        <v>876.1707974216157</v>
      </c>
      <c r="BD463" s="42">
        <f>(12288/(18.99-(1.069*(LN(AQ463)))-(LN(S463))))-273</f>
        <v>879.41187532348727</v>
      </c>
      <c r="BE463" s="42">
        <f>(11113/(14.297+(0.964*AN463)-(LN(S463))))-273</f>
        <v>916.66224809366872</v>
      </c>
      <c r="BF463" s="42">
        <f>(11113/(14.297+(0.964*AO463)-(LN(S463))))-273</f>
        <v>916.6622480936685</v>
      </c>
      <c r="BG463" s="42">
        <f>(5790/(0.96-(1.28*J463)+(12.39*AS463)+(0.83*AT463)+(2.06*J463*AS463)-LOG(S463)))-273</f>
        <v>892.93636272402341</v>
      </c>
      <c r="BI463" s="42">
        <f t="shared" si="77"/>
        <v>102.37080403409141</v>
      </c>
      <c r="BJ463" s="42">
        <f t="shared" si="77"/>
        <v>102.37080403409141</v>
      </c>
      <c r="BK463" s="42">
        <f t="shared" si="77"/>
        <v>103.2046256498802</v>
      </c>
      <c r="BL463" s="42">
        <f t="shared" si="77"/>
        <v>103.2046256498802</v>
      </c>
      <c r="BM463" s="42">
        <f t="shared" si="77"/>
        <v>157.48032442133911</v>
      </c>
      <c r="BN463" s="42">
        <f t="shared" si="77"/>
        <v>116.56592197286886</v>
      </c>
      <c r="BO463" s="42">
        <f t="shared" si="77"/>
        <v>123.8292025783843</v>
      </c>
      <c r="BP463" s="42">
        <f t="shared" si="77"/>
        <v>120.58812467651273</v>
      </c>
      <c r="BQ463" s="42">
        <f t="shared" si="77"/>
        <v>83.337751906331277</v>
      </c>
      <c r="BR463" s="42">
        <f t="shared" si="77"/>
        <v>83.337751906331505</v>
      </c>
      <c r="BS463" s="42">
        <f t="shared" si="77"/>
        <v>107.06363727597659</v>
      </c>
      <c r="BU463" s="42">
        <f t="shared" ref="BU463:BU526" si="78">BG463-AX463</f>
        <v>-4.6928332418851824</v>
      </c>
      <c r="CC463" s="119"/>
      <c r="CD463" s="118">
        <f t="shared" ref="CD463:CD526" si="79">IF(BQ463&gt;BR463,BQ463-BR463,BR463-BQ463)</f>
        <v>2.2737367544323206E-13</v>
      </c>
    </row>
    <row r="464" spans="1:82" s="1" customFormat="1">
      <c r="A464" s="38" t="s">
        <v>633</v>
      </c>
      <c r="B464" s="38" t="s">
        <v>641</v>
      </c>
      <c r="C464" s="65" t="s">
        <v>210</v>
      </c>
      <c r="D464" s="38">
        <v>225</v>
      </c>
      <c r="E464" s="38">
        <v>1000</v>
      </c>
      <c r="F464" s="38">
        <v>10</v>
      </c>
      <c r="G464" s="38">
        <f t="shared" si="71"/>
        <v>1273</v>
      </c>
      <c r="H464" s="75">
        <f t="shared" si="72"/>
        <v>7.855459544383347E-4</v>
      </c>
      <c r="I464" s="75">
        <f t="shared" si="73"/>
        <v>1E-4</v>
      </c>
      <c r="J464" s="38">
        <v>0.7</v>
      </c>
      <c r="K464" s="13">
        <v>0.1</v>
      </c>
      <c r="L464" s="40">
        <v>0.5342463855419507</v>
      </c>
      <c r="M464" s="40">
        <v>1.3576719386313305E-2</v>
      </c>
      <c r="N464" s="40">
        <v>0.111512403377241</v>
      </c>
      <c r="O464" s="13"/>
      <c r="P464" s="13">
        <v>-12.1</v>
      </c>
      <c r="Q464" s="13">
        <v>-1</v>
      </c>
      <c r="R464" s="13">
        <v>0</v>
      </c>
      <c r="S464" s="78">
        <v>447</v>
      </c>
      <c r="T464" s="78">
        <v>15.795832837866341</v>
      </c>
      <c r="U464" s="13">
        <f t="shared" si="74"/>
        <v>2.6503075231319366</v>
      </c>
      <c r="V464" s="40">
        <f t="shared" si="76"/>
        <v>1.5336446200523473E-2</v>
      </c>
      <c r="X464" s="13">
        <v>70.8</v>
      </c>
      <c r="Y464" s="13"/>
      <c r="Z464" s="13">
        <v>14.2</v>
      </c>
      <c r="AA464" s="13">
        <v>1.6</v>
      </c>
      <c r="AB464" s="13"/>
      <c r="AC464" s="13">
        <v>4.0999999999999996</v>
      </c>
      <c r="AD464" s="13"/>
      <c r="AE464" s="13"/>
      <c r="AF464" s="13">
        <v>3.3</v>
      </c>
      <c r="AG464" s="13">
        <v>3.4</v>
      </c>
      <c r="AH464" s="13"/>
      <c r="AI464" s="13">
        <v>3.4</v>
      </c>
      <c r="AJ464" s="13">
        <f t="shared" si="75"/>
        <v>100.8</v>
      </c>
      <c r="AL464" s="13">
        <v>1.5588792949386898</v>
      </c>
      <c r="AM464" s="40">
        <v>0.12219656784553311</v>
      </c>
      <c r="AN464" s="13">
        <v>0.94307058603510696</v>
      </c>
      <c r="AO464" s="14">
        <v>0.94307058603510741</v>
      </c>
      <c r="AP464" s="14"/>
      <c r="AQ464" s="13">
        <v>8.5766563344956825</v>
      </c>
      <c r="AR464" s="40">
        <v>-3.6273038987834599E-2</v>
      </c>
      <c r="AS464" s="40">
        <v>0.5342463855419507</v>
      </c>
      <c r="AT464" s="40">
        <v>0.111512403377241</v>
      </c>
      <c r="AW464" s="42">
        <f>(12900/((LN(497700/S464))+(0.85*(AN464-1))+3.8))-273</f>
        <v>925.12711351296298</v>
      </c>
      <c r="AX464" s="42">
        <f>(12900/((LN(497700/S464))+(0.85*(AO464-1))+3.8))-273</f>
        <v>925.12711351296298</v>
      </c>
      <c r="AY464" s="42">
        <f>(10108/((LN(497700/S464))+(1.16*(AN464-1))+1.48))-273</f>
        <v>926.17106054282476</v>
      </c>
      <c r="AZ464" s="42">
        <f>(10108/((LN(497700/S464))+(1.16*(AO464-1))+1.48))-273</f>
        <v>926.17106054282453</v>
      </c>
      <c r="BA464" s="42">
        <f>((LN(S464))-4.29+(1.35*(LN(AQ464))))/0.0056</f>
        <v>841.74431680071552</v>
      </c>
      <c r="BB464" s="42">
        <f>(4338.8/((4.322*AR464)+6.456-LOG(S464)))-273</f>
        <v>916.06403033364813</v>
      </c>
      <c r="BC464" s="42">
        <f>((LN(S464))-3.313+(1.35*(LN(AQ464))))/0.0065</f>
        <v>875.50279601292402</v>
      </c>
      <c r="BD464" s="42">
        <f>(12288/(18.99-(1.069*(LN(AQ464)))-(LN(S464))))-273</f>
        <v>887.32753723114547</v>
      </c>
      <c r="BE464" s="42">
        <f>(11113/(14.297+(0.964*AN464)-(LN(S464))))-273</f>
        <v>947.73103594024155</v>
      </c>
      <c r="BF464" s="42">
        <f>(11113/(14.297+(0.964*AO464)-(LN(S464))))-273</f>
        <v>947.73103594024155</v>
      </c>
      <c r="BG464" s="42">
        <f>(5790/(0.96-(1.28*J464)+(12.39*AS464)+(0.83*AT464)+(2.06*J464*AS464)-LOG(S464)))-273</f>
        <v>909.61161980785664</v>
      </c>
      <c r="BI464" s="42">
        <f t="shared" si="77"/>
        <v>74.872886487037022</v>
      </c>
      <c r="BJ464" s="42">
        <f t="shared" si="77"/>
        <v>74.872886487037022</v>
      </c>
      <c r="BK464" s="42">
        <f t="shared" si="77"/>
        <v>73.828939457175238</v>
      </c>
      <c r="BL464" s="42">
        <f t="shared" si="77"/>
        <v>73.828939457175466</v>
      </c>
      <c r="BM464" s="42">
        <f t="shared" si="77"/>
        <v>158.25568319928448</v>
      </c>
      <c r="BN464" s="42">
        <f t="shared" si="77"/>
        <v>83.935969666351866</v>
      </c>
      <c r="BO464" s="42">
        <f t="shared" si="77"/>
        <v>124.49720398707598</v>
      </c>
      <c r="BP464" s="42">
        <f t="shared" si="77"/>
        <v>112.67246276885453</v>
      </c>
      <c r="BQ464" s="42">
        <f t="shared" si="77"/>
        <v>52.268964059758446</v>
      </c>
      <c r="BR464" s="42">
        <f t="shared" si="77"/>
        <v>52.268964059758446</v>
      </c>
      <c r="BS464" s="42">
        <f t="shared" si="77"/>
        <v>90.388380192143359</v>
      </c>
      <c r="BU464" s="42">
        <f t="shared" si="78"/>
        <v>-15.515493705106337</v>
      </c>
      <c r="CC464" s="119"/>
      <c r="CD464" s="118">
        <f t="shared" si="79"/>
        <v>0</v>
      </c>
    </row>
    <row r="465" spans="1:82" s="1" customFormat="1">
      <c r="A465" s="38" t="s">
        <v>633</v>
      </c>
      <c r="B465" s="38" t="s">
        <v>642</v>
      </c>
      <c r="C465" s="65" t="s">
        <v>210</v>
      </c>
      <c r="D465" s="38">
        <v>220</v>
      </c>
      <c r="E465" s="38">
        <v>950</v>
      </c>
      <c r="F465" s="38">
        <v>10</v>
      </c>
      <c r="G465" s="38">
        <f t="shared" si="71"/>
        <v>1223</v>
      </c>
      <c r="H465" s="75">
        <f t="shared" si="72"/>
        <v>8.1766148814390845E-4</v>
      </c>
      <c r="I465" s="75">
        <f t="shared" si="73"/>
        <v>1.1080332409972299E-4</v>
      </c>
      <c r="J465" s="38">
        <v>0.7</v>
      </c>
      <c r="K465" s="13">
        <v>0.1</v>
      </c>
      <c r="L465" s="40">
        <v>0.53004623490343461</v>
      </c>
      <c r="M465" s="40">
        <v>1.9282096594014E-2</v>
      </c>
      <c r="N465" s="40">
        <v>0.100831199781936</v>
      </c>
      <c r="O465" s="13"/>
      <c r="P465" s="13">
        <v>-12.91</v>
      </c>
      <c r="Q465" s="13">
        <v>-1</v>
      </c>
      <c r="R465" s="13">
        <v>0</v>
      </c>
      <c r="S465" s="78">
        <v>270</v>
      </c>
      <c r="T465" s="78">
        <v>8.7529095509723547</v>
      </c>
      <c r="U465" s="13">
        <f t="shared" si="74"/>
        <v>2.4313637641589874</v>
      </c>
      <c r="V465" s="40">
        <f t="shared" si="76"/>
        <v>1.4069491648600005E-2</v>
      </c>
      <c r="X465" s="13">
        <v>72.099999999999994</v>
      </c>
      <c r="Y465" s="13"/>
      <c r="Z465" s="13">
        <v>14</v>
      </c>
      <c r="AA465" s="13">
        <v>0.6</v>
      </c>
      <c r="AB465" s="13"/>
      <c r="AC465" s="13">
        <v>2.2000000000000002</v>
      </c>
      <c r="AD465" s="13"/>
      <c r="AE465" s="13"/>
      <c r="AF465" s="13">
        <v>3.9</v>
      </c>
      <c r="AG465" s="13">
        <v>3.7</v>
      </c>
      <c r="AH465" s="13"/>
      <c r="AI465" s="13">
        <v>3</v>
      </c>
      <c r="AJ465" s="13">
        <f t="shared" si="75"/>
        <v>99.5</v>
      </c>
      <c r="AL465" s="13">
        <v>1.3434543331468727</v>
      </c>
      <c r="AM465" s="40">
        <v>0.12727869187813151</v>
      </c>
      <c r="AN465" s="13">
        <v>1.06971652034923</v>
      </c>
      <c r="AO465" s="14">
        <v>1.0697165203492258</v>
      </c>
      <c r="AP465" s="14"/>
      <c r="AQ465" s="13">
        <v>10.912419363148546</v>
      </c>
      <c r="AR465" s="40">
        <v>-2.3479526182757962E-2</v>
      </c>
      <c r="AS465" s="40">
        <v>0.53004623490343461</v>
      </c>
      <c r="AT465" s="40">
        <v>0.100831199781936</v>
      </c>
      <c r="AW465" s="42">
        <f>(12900/((LN(497700/S465))+(0.85*(AN465-1))+3.8))-273</f>
        <v>860.70814592661486</v>
      </c>
      <c r="AX465" s="42">
        <f>(12900/((LN(497700/S465))+(0.85*(AO465-1))+3.8))-273</f>
        <v>860.70814592661509</v>
      </c>
      <c r="AY465" s="42">
        <f>(10108/((LN(497700/S465))+(1.16*(AN465-1))+1.48))-273</f>
        <v>840.19109795181089</v>
      </c>
      <c r="AZ465" s="42">
        <f>(10108/((LN(497700/S465))+(1.16*(AO465-1))+1.48))-273</f>
        <v>840.19109795181134</v>
      </c>
      <c r="BA465" s="42">
        <f>((LN(S465))-4.29+(1.35*(LN(AQ465))))/0.0056</f>
        <v>809.78375479326371</v>
      </c>
      <c r="BB465" s="42">
        <f>(4338.8/((4.322*AR465)+6.456-LOG(S465)))-273</f>
        <v>832.9458491337632</v>
      </c>
      <c r="BC465" s="42">
        <f>((LN(S465))-3.313+(1.35*(LN(AQ465))))/0.0065</f>
        <v>847.96754259111947</v>
      </c>
      <c r="BD465" s="42">
        <f>(12288/(18.99-(1.069*(LN(AQ465)))-(LN(S465))))-273</f>
        <v>860.91686397514331</v>
      </c>
      <c r="BE465" s="42">
        <f>(11113/(14.297+(0.964*AN465)-(LN(S465))))-273</f>
        <v>869.16298372060191</v>
      </c>
      <c r="BF465" s="42">
        <f>(11113/(14.297+(0.964*AO465)-(LN(S465))))-273</f>
        <v>869.16298372060237</v>
      </c>
      <c r="BG465" s="42">
        <f>(5790/(0.96-(1.28*J465)+(12.39*AS465)+(0.83*AT465)+(2.06*J465*AS465)-LOG(S465)))-273</f>
        <v>874.0057996471362</v>
      </c>
      <c r="BI465" s="42">
        <f t="shared" si="77"/>
        <v>89.291854073385139</v>
      </c>
      <c r="BJ465" s="42">
        <f t="shared" si="77"/>
        <v>89.291854073384911</v>
      </c>
      <c r="BK465" s="42">
        <f t="shared" si="77"/>
        <v>109.80890204818911</v>
      </c>
      <c r="BL465" s="42">
        <f t="shared" si="77"/>
        <v>109.80890204818866</v>
      </c>
      <c r="BM465" s="42">
        <f t="shared" si="77"/>
        <v>140.21624520673629</v>
      </c>
      <c r="BN465" s="42">
        <f t="shared" si="77"/>
        <v>117.0541508662368</v>
      </c>
      <c r="BO465" s="42">
        <f t="shared" si="77"/>
        <v>102.03245740888053</v>
      </c>
      <c r="BP465" s="42">
        <f t="shared" si="77"/>
        <v>89.083136024856685</v>
      </c>
      <c r="BQ465" s="42">
        <f t="shared" si="77"/>
        <v>80.837016279398085</v>
      </c>
      <c r="BR465" s="42">
        <f t="shared" si="77"/>
        <v>80.837016279397631</v>
      </c>
      <c r="BS465" s="42">
        <f t="shared" si="77"/>
        <v>75.9942003528638</v>
      </c>
      <c r="BU465" s="42">
        <f t="shared" si="78"/>
        <v>13.297653720521112</v>
      </c>
      <c r="CC465" s="119"/>
      <c r="CD465" s="118">
        <f t="shared" si="79"/>
        <v>4.5474735088646412E-13</v>
      </c>
    </row>
    <row r="466" spans="1:82" s="1" customFormat="1">
      <c r="A466" s="38" t="s">
        <v>633</v>
      </c>
      <c r="B466" s="38" t="s">
        <v>643</v>
      </c>
      <c r="C466" s="65" t="s">
        <v>210</v>
      </c>
      <c r="D466" s="38">
        <v>220</v>
      </c>
      <c r="E466" s="38">
        <v>950</v>
      </c>
      <c r="F466" s="38">
        <v>10</v>
      </c>
      <c r="G466" s="38">
        <f t="shared" si="71"/>
        <v>1223</v>
      </c>
      <c r="H466" s="75">
        <f t="shared" si="72"/>
        <v>8.1766148814390845E-4</v>
      </c>
      <c r="I466" s="75">
        <f t="shared" si="73"/>
        <v>1.1080332409972299E-4</v>
      </c>
      <c r="J466" s="38">
        <v>0.7</v>
      </c>
      <c r="K466" s="13">
        <v>0.1</v>
      </c>
      <c r="L466" s="40">
        <v>0.53387893644746942</v>
      </c>
      <c r="M466" s="40">
        <v>1.9623736747568697E-2</v>
      </c>
      <c r="N466" s="40">
        <v>0.10924856719486099</v>
      </c>
      <c r="O466" s="13"/>
      <c r="P466" s="13">
        <v>-12.91</v>
      </c>
      <c r="Q466" s="13">
        <v>-1</v>
      </c>
      <c r="R466" s="13">
        <v>0</v>
      </c>
      <c r="S466" s="78">
        <v>214</v>
      </c>
      <c r="T466" s="78">
        <v>6.6494472999563587</v>
      </c>
      <c r="U466" s="13">
        <f t="shared" si="74"/>
        <v>2.330413773349191</v>
      </c>
      <c r="V466" s="40">
        <f t="shared" si="76"/>
        <v>1.3485327701780653E-2</v>
      </c>
      <c r="X466" s="13">
        <v>70.7</v>
      </c>
      <c r="Y466" s="13"/>
      <c r="Z466" s="13">
        <v>13.7</v>
      </c>
      <c r="AA466" s="13">
        <v>1.6</v>
      </c>
      <c r="AB466" s="13"/>
      <c r="AC466" s="13">
        <v>3.3</v>
      </c>
      <c r="AD466" s="13"/>
      <c r="AE466" s="13"/>
      <c r="AF466" s="13">
        <v>3.7</v>
      </c>
      <c r="AG466" s="13">
        <v>3.5</v>
      </c>
      <c r="AH466" s="13"/>
      <c r="AI466" s="13">
        <v>3.3</v>
      </c>
      <c r="AJ466" s="13">
        <f t="shared" si="75"/>
        <v>99.8</v>
      </c>
      <c r="AL466" s="13">
        <v>1.3872868925583157</v>
      </c>
      <c r="AM466" s="40">
        <v>6.6582619913614846E-2</v>
      </c>
      <c r="AN466" s="13">
        <v>1.05657595250479</v>
      </c>
      <c r="AO466" s="14">
        <v>1.0565759525047917</v>
      </c>
      <c r="AP466" s="14"/>
      <c r="AQ466" s="13">
        <v>8.6570392740488558</v>
      </c>
      <c r="AR466" s="40">
        <v>-2.5280231841452366E-2</v>
      </c>
      <c r="AS466" s="40">
        <v>0.53387893644746942</v>
      </c>
      <c r="AT466" s="40">
        <v>0.10924856719486099</v>
      </c>
      <c r="AW466" s="42">
        <f>(12900/((LN(497700/S466))+(0.85*(AN466-1))+3.8))-273</f>
        <v>839.08178231213992</v>
      </c>
      <c r="AX466" s="42">
        <f>(12900/((LN(497700/S466))+(0.85*(AO466-1))+3.8))-273</f>
        <v>839.08178231213992</v>
      </c>
      <c r="AY466" s="42">
        <f>(10108/((LN(497700/S466))+(1.16*(AN466-1))+1.48))-273</f>
        <v>814.18509712495029</v>
      </c>
      <c r="AZ466" s="42">
        <f>(10108/((LN(497700/S466))+(1.16*(AO466-1))+1.48))-273</f>
        <v>814.18509712495006</v>
      </c>
      <c r="BA466" s="42">
        <f>((LN(S466))-4.29+(1.35*(LN(AQ466))))/0.0056</f>
        <v>712.46058331123982</v>
      </c>
      <c r="BB466" s="42">
        <f>(4338.8/((4.322*AR466)+6.456-LOG(S466)))-273</f>
        <v>807.29104471838627</v>
      </c>
      <c r="BC466" s="42">
        <f>((LN(S466))-3.313+(1.35*(LN(AQ466))))/0.0065</f>
        <v>764.11988716045278</v>
      </c>
      <c r="BD466" s="42">
        <f>(12288/(18.99-(1.069*(LN(AQ466)))-(LN(S466))))-273</f>
        <v>812.82665442128609</v>
      </c>
      <c r="BE466" s="42">
        <f>(11113/(14.297+(0.964*AN466)-(LN(S466))))-273</f>
        <v>843.93345456953239</v>
      </c>
      <c r="BF466" s="42">
        <f>(11113/(14.297+(0.964*AO466)-(LN(S466))))-273</f>
        <v>843.93345456953239</v>
      </c>
      <c r="BG466" s="42">
        <f>(5790/(0.96-(1.28*J466)+(12.39*AS466)+(0.83*AT466)+(2.06*J466*AS466)-LOG(S466)))-273</f>
        <v>838.56418681445939</v>
      </c>
      <c r="BI466" s="42">
        <f t="shared" si="77"/>
        <v>110.91821768786008</v>
      </c>
      <c r="BJ466" s="42">
        <f t="shared" si="77"/>
        <v>110.91821768786008</v>
      </c>
      <c r="BK466" s="42">
        <f t="shared" si="77"/>
        <v>135.81490287504971</v>
      </c>
      <c r="BL466" s="42">
        <f t="shared" si="77"/>
        <v>135.81490287504994</v>
      </c>
      <c r="BM466" s="42">
        <f t="shared" si="77"/>
        <v>237.53941668876018</v>
      </c>
      <c r="BN466" s="42">
        <f t="shared" si="77"/>
        <v>142.70895528161373</v>
      </c>
      <c r="BO466" s="42">
        <f t="shared" si="77"/>
        <v>185.88011283954722</v>
      </c>
      <c r="BP466" s="42">
        <f t="shared" si="77"/>
        <v>137.17334557871391</v>
      </c>
      <c r="BQ466" s="42">
        <f t="shared" si="77"/>
        <v>106.06654543046761</v>
      </c>
      <c r="BR466" s="42">
        <f t="shared" si="77"/>
        <v>106.06654543046761</v>
      </c>
      <c r="BS466" s="42">
        <f t="shared" si="77"/>
        <v>111.43581318554061</v>
      </c>
      <c r="BU466" s="42">
        <f t="shared" si="78"/>
        <v>-0.51759549768053148</v>
      </c>
      <c r="CC466" s="119"/>
      <c r="CD466" s="118">
        <f t="shared" si="79"/>
        <v>0</v>
      </c>
    </row>
    <row r="467" spans="1:82" s="1" customFormat="1">
      <c r="A467" s="38" t="s">
        <v>633</v>
      </c>
      <c r="B467" s="38" t="s">
        <v>644</v>
      </c>
      <c r="C467" s="65" t="s">
        <v>210</v>
      </c>
      <c r="D467" s="38">
        <v>220</v>
      </c>
      <c r="E467" s="38">
        <v>950</v>
      </c>
      <c r="F467" s="38">
        <v>10</v>
      </c>
      <c r="G467" s="38">
        <f t="shared" si="71"/>
        <v>1223</v>
      </c>
      <c r="H467" s="75">
        <f t="shared" si="72"/>
        <v>8.1766148814390845E-4</v>
      </c>
      <c r="I467" s="75">
        <f t="shared" si="73"/>
        <v>1.1080332409972299E-4</v>
      </c>
      <c r="J467" s="38">
        <v>0.7</v>
      </c>
      <c r="K467" s="13">
        <v>0.1</v>
      </c>
      <c r="L467" s="40">
        <v>0.53588476479623437</v>
      </c>
      <c r="M467" s="40">
        <v>1.8003842423657872E-2</v>
      </c>
      <c r="N467" s="40">
        <v>0.10304185061802</v>
      </c>
      <c r="O467" s="13"/>
      <c r="P467" s="13">
        <v>-12.91</v>
      </c>
      <c r="Q467" s="13">
        <v>-1</v>
      </c>
      <c r="R467" s="13">
        <v>0</v>
      </c>
      <c r="S467" s="78">
        <v>287</v>
      </c>
      <c r="T467" s="78">
        <v>9.4054947248354104</v>
      </c>
      <c r="U467" s="13">
        <f t="shared" si="74"/>
        <v>2.4578818967339924</v>
      </c>
      <c r="V467" s="40">
        <f t="shared" si="76"/>
        <v>1.4222943242434035E-2</v>
      </c>
      <c r="X467" s="13">
        <v>70.099999999999994</v>
      </c>
      <c r="Y467" s="13"/>
      <c r="Z467" s="13">
        <v>14.2</v>
      </c>
      <c r="AA467" s="13">
        <v>1.7</v>
      </c>
      <c r="AB467" s="13"/>
      <c r="AC467" s="13">
        <v>3.8</v>
      </c>
      <c r="AD467" s="13"/>
      <c r="AE467" s="13"/>
      <c r="AF467" s="13">
        <v>3.7</v>
      </c>
      <c r="AG467" s="13">
        <v>3.5</v>
      </c>
      <c r="AH467" s="13"/>
      <c r="AI467" s="13">
        <v>3.1</v>
      </c>
      <c r="AJ467" s="13">
        <f t="shared" si="75"/>
        <v>100.1</v>
      </c>
      <c r="AL467" s="13">
        <v>1.4379178010458453</v>
      </c>
      <c r="AM467" s="40">
        <v>7.4195539051960177E-2</v>
      </c>
      <c r="AN467" s="13">
        <v>1.03361865958431</v>
      </c>
      <c r="AO467" s="14">
        <v>1.0336186595843058</v>
      </c>
      <c r="AP467" s="14"/>
      <c r="AQ467" s="13">
        <v>8.2558323586191253</v>
      </c>
      <c r="AR467" s="40">
        <v>-2.7657541579983055E-2</v>
      </c>
      <c r="AS467" s="40">
        <v>0.53588476479623437</v>
      </c>
      <c r="AT467" s="40">
        <v>0.10304185061802</v>
      </c>
      <c r="AW467" s="42">
        <f>(12900/((LN(497700/S467))+(0.85*(AN467-1))+3.8))-273</f>
        <v>869.92332257442081</v>
      </c>
      <c r="AX467" s="42">
        <f>(12900/((LN(497700/S467))+(0.85*(AO467-1))+3.8))-273</f>
        <v>869.92332257442126</v>
      </c>
      <c r="AY467" s="42">
        <f>(10108/((LN(497700/S467))+(1.16*(AN467-1))+1.48))-273</f>
        <v>852.954998929976</v>
      </c>
      <c r="AZ467" s="42">
        <f>(10108/((LN(497700/S467))+(1.16*(AO467-1))+1.48))-273</f>
        <v>852.95499892997645</v>
      </c>
      <c r="BA467" s="42">
        <f>((LN(S467))-4.29+(1.35*(LN(AQ467))))/0.0056</f>
        <v>753.43287231955139</v>
      </c>
      <c r="BB467" s="42">
        <f>(4338.8/((4.322*AR467)+6.456-LOG(S467)))-273</f>
        <v>845.65619102446749</v>
      </c>
      <c r="BC467" s="42">
        <f>((LN(S467))-3.313+(1.35*(LN(AQ467))))/0.0065</f>
        <v>799.4190899983829</v>
      </c>
      <c r="BD467" s="42">
        <f>(12288/(18.99-(1.069*(LN(AQ467)))-(LN(S467))))-273</f>
        <v>836.63172176978901</v>
      </c>
      <c r="BE467" s="42">
        <f>(11113/(14.297+(0.964*AN467)-(LN(S467))))-273</f>
        <v>880.52762741808124</v>
      </c>
      <c r="BF467" s="42">
        <f>(11113/(14.297+(0.964*AO467)-(LN(S467))))-273</f>
        <v>880.52762741808147</v>
      </c>
      <c r="BG467" s="42">
        <f>(5790/(0.96-(1.28*J467)+(12.39*AS467)+(0.83*AT467)+(2.06*J467*AS467)-LOG(S467)))-273</f>
        <v>861.40418736232914</v>
      </c>
      <c r="BI467" s="42">
        <f t="shared" si="77"/>
        <v>80.076677425579192</v>
      </c>
      <c r="BJ467" s="42">
        <f t="shared" si="77"/>
        <v>80.076677425578737</v>
      </c>
      <c r="BK467" s="42">
        <f t="shared" si="77"/>
        <v>97.045001070024</v>
      </c>
      <c r="BL467" s="42">
        <f t="shared" si="77"/>
        <v>97.045001070023545</v>
      </c>
      <c r="BM467" s="42">
        <f t="shared" si="77"/>
        <v>196.56712768044861</v>
      </c>
      <c r="BN467" s="42">
        <f t="shared" si="77"/>
        <v>104.34380897553251</v>
      </c>
      <c r="BO467" s="42">
        <f t="shared" si="77"/>
        <v>150.5809100016171</v>
      </c>
      <c r="BP467" s="42">
        <f t="shared" si="77"/>
        <v>113.36827823021099</v>
      </c>
      <c r="BQ467" s="42">
        <f t="shared" si="77"/>
        <v>69.472372581918762</v>
      </c>
      <c r="BR467" s="42">
        <f t="shared" si="77"/>
        <v>69.472372581918535</v>
      </c>
      <c r="BS467" s="42">
        <f t="shared" si="77"/>
        <v>88.595812637670861</v>
      </c>
      <c r="BU467" s="42">
        <f t="shared" si="78"/>
        <v>-8.5191352120921238</v>
      </c>
      <c r="CC467" s="119"/>
      <c r="CD467" s="118">
        <f t="shared" si="79"/>
        <v>2.2737367544323206E-13</v>
      </c>
    </row>
    <row r="468" spans="1:82" s="1" customFormat="1">
      <c r="A468" s="38" t="s">
        <v>633</v>
      </c>
      <c r="B468" s="38" t="s">
        <v>645</v>
      </c>
      <c r="C468" s="65" t="s">
        <v>210</v>
      </c>
      <c r="D468" s="38">
        <v>264</v>
      </c>
      <c r="E468" s="38">
        <v>900</v>
      </c>
      <c r="F468" s="38">
        <v>10</v>
      </c>
      <c r="G468" s="38">
        <f t="shared" si="71"/>
        <v>1173</v>
      </c>
      <c r="H468" s="75">
        <f t="shared" si="72"/>
        <v>8.5251491901108269E-4</v>
      </c>
      <c r="I468" s="75">
        <f t="shared" si="73"/>
        <v>1.2345679012345679E-4</v>
      </c>
      <c r="J468" s="38">
        <v>0.7</v>
      </c>
      <c r="K468" s="13">
        <v>0.1</v>
      </c>
      <c r="L468" s="40">
        <v>0.53992067932033405</v>
      </c>
      <c r="M468" s="40">
        <v>2.641964724556389E-2</v>
      </c>
      <c r="N468" s="40">
        <v>0.10237119507181799</v>
      </c>
      <c r="O468" s="13"/>
      <c r="P468" s="13">
        <v>-17.72</v>
      </c>
      <c r="Q468" s="13">
        <v>-4.0599999999999996</v>
      </c>
      <c r="R468" s="13">
        <v>0</v>
      </c>
      <c r="S468" s="78">
        <v>175</v>
      </c>
      <c r="T468" s="78">
        <v>5.233755446934687</v>
      </c>
      <c r="U468" s="13">
        <f t="shared" si="74"/>
        <v>2.2430380486862944</v>
      </c>
      <c r="V468" s="40">
        <f t="shared" si="76"/>
        <v>1.2979713508398024E-2</v>
      </c>
      <c r="X468" s="13">
        <v>68.599999999999994</v>
      </c>
      <c r="Y468" s="13"/>
      <c r="Z468" s="13">
        <v>13.8</v>
      </c>
      <c r="AA468" s="13">
        <v>3</v>
      </c>
      <c r="AB468" s="13"/>
      <c r="AC468" s="13">
        <v>5</v>
      </c>
      <c r="AD468" s="13"/>
      <c r="AE468" s="13"/>
      <c r="AF468" s="13">
        <v>3.2</v>
      </c>
      <c r="AG468" s="13">
        <v>3.4</v>
      </c>
      <c r="AH468" s="13"/>
      <c r="AI468" s="13">
        <v>3.1</v>
      </c>
      <c r="AJ468" s="13">
        <f t="shared" si="75"/>
        <v>100.1</v>
      </c>
      <c r="AL468" s="13">
        <v>1.5428305877000801</v>
      </c>
      <c r="AM468" s="40">
        <v>0.13651407627244422</v>
      </c>
      <c r="AN468" s="13">
        <v>0.98319774434115703</v>
      </c>
      <c r="AO468" s="14">
        <v>0.98319774434115714</v>
      </c>
      <c r="AP468" s="14"/>
      <c r="AQ468" s="13">
        <v>6.6785093647451381</v>
      </c>
      <c r="AR468" s="40">
        <v>-3.3164871388827649E-2</v>
      </c>
      <c r="AS468" s="40">
        <v>0.53992067932033405</v>
      </c>
      <c r="AT468" s="40">
        <v>0.10237119507181799</v>
      </c>
      <c r="AW468" s="42">
        <f>(12900/((LN(497700/S468))+(0.85*(AN468-1))+3.8))-273</f>
        <v>825.93059903135804</v>
      </c>
      <c r="AX468" s="42">
        <f>(12900/((LN(497700/S468))+(0.85*(AO468-1))+3.8))-273</f>
        <v>825.93059903135804</v>
      </c>
      <c r="AY468" s="42">
        <f>(10108/((LN(497700/S468))+(1.16*(AN468-1))+1.48))-273</f>
        <v>800.77974010630874</v>
      </c>
      <c r="AZ468" s="42">
        <f>(10108/((LN(497700/S468))+(1.16*(AO468-1))+1.48))-273</f>
        <v>800.77974010630874</v>
      </c>
      <c r="BA468" s="42">
        <f>((LN(S468))-4.29+(1.35*(LN(AQ468))))/0.0056</f>
        <v>613.98106649290753</v>
      </c>
      <c r="BB468" s="42">
        <f>(4338.8/((4.322*AR468)+6.456-LOG(S468)))-273</f>
        <v>793.14288298489009</v>
      </c>
      <c r="BC468" s="42">
        <f>((LN(S468))-3.313+(1.35*(LN(AQ468))))/0.0065</f>
        <v>679.27599574773581</v>
      </c>
      <c r="BD468" s="42">
        <f>(12288/(18.99-(1.069*(LN(AQ468)))-(LN(S468))))-273</f>
        <v>768.77127490907378</v>
      </c>
      <c r="BE468" s="42">
        <f>(11113/(14.297+(0.964*AN468)-(LN(S468))))-273</f>
        <v>829.47833749485767</v>
      </c>
      <c r="BF468" s="42">
        <f>(11113/(14.297+(0.964*AO468)-(LN(S468))))-273</f>
        <v>829.47833749485767</v>
      </c>
      <c r="BG468" s="42">
        <f>(5790/(0.96-(1.28*J468)+(12.39*AS468)+(0.83*AT468)+(2.06*J468*AS468)-LOG(S468)))-273</f>
        <v>804.38712039300503</v>
      </c>
      <c r="BI468" s="42">
        <f t="shared" si="77"/>
        <v>74.069400968641958</v>
      </c>
      <c r="BJ468" s="42">
        <f t="shared" si="77"/>
        <v>74.069400968641958</v>
      </c>
      <c r="BK468" s="42">
        <f t="shared" si="77"/>
        <v>99.220259893691264</v>
      </c>
      <c r="BL468" s="42">
        <f t="shared" si="77"/>
        <v>99.220259893691264</v>
      </c>
      <c r="BM468" s="42">
        <f t="shared" si="77"/>
        <v>286.01893350709247</v>
      </c>
      <c r="BN468" s="42">
        <f t="shared" si="77"/>
        <v>106.85711701510991</v>
      </c>
      <c r="BO468" s="42">
        <f t="shared" si="77"/>
        <v>220.72400425226419</v>
      </c>
      <c r="BP468" s="42">
        <f t="shared" si="77"/>
        <v>131.22872509092622</v>
      </c>
      <c r="BQ468" s="42">
        <f t="shared" si="77"/>
        <v>70.521662505142331</v>
      </c>
      <c r="BR468" s="42">
        <f t="shared" si="77"/>
        <v>70.521662505142331</v>
      </c>
      <c r="BS468" s="42">
        <f t="shared" si="77"/>
        <v>95.612879606994966</v>
      </c>
      <c r="BU468" s="42">
        <f t="shared" si="78"/>
        <v>-21.543478638353008</v>
      </c>
      <c r="CC468" s="119"/>
      <c r="CD468" s="118">
        <f t="shared" si="79"/>
        <v>0</v>
      </c>
    </row>
    <row r="469" spans="1:82" s="1" customFormat="1">
      <c r="A469" s="38" t="s">
        <v>633</v>
      </c>
      <c r="B469" s="38" t="s">
        <v>646</v>
      </c>
      <c r="C469" s="65" t="s">
        <v>210</v>
      </c>
      <c r="D469" s="38">
        <v>264</v>
      </c>
      <c r="E469" s="38">
        <v>900</v>
      </c>
      <c r="F469" s="38">
        <v>10</v>
      </c>
      <c r="G469" s="38">
        <f t="shared" si="71"/>
        <v>1173</v>
      </c>
      <c r="H469" s="75">
        <f t="shared" si="72"/>
        <v>8.5251491901108269E-4</v>
      </c>
      <c r="I469" s="75">
        <f t="shared" si="73"/>
        <v>1.2345679012345679E-4</v>
      </c>
      <c r="J469" s="38">
        <v>0.7</v>
      </c>
      <c r="K469" s="13">
        <v>0.1</v>
      </c>
      <c r="L469" s="40">
        <v>0.53140026667435292</v>
      </c>
      <c r="M469" s="40">
        <v>6.7791319600863159E-3</v>
      </c>
      <c r="N469" s="40">
        <v>0.104104529412578</v>
      </c>
      <c r="O469" s="13"/>
      <c r="P469" s="13">
        <v>-17.72</v>
      </c>
      <c r="Q469" s="13">
        <v>-4.0599999999999996</v>
      </c>
      <c r="R469" s="13">
        <v>0</v>
      </c>
      <c r="S469" s="78">
        <v>129</v>
      </c>
      <c r="T469" s="78">
        <v>3.6302143017147079</v>
      </c>
      <c r="U469" s="13">
        <f t="shared" si="74"/>
        <v>2.1105897102992488</v>
      </c>
      <c r="V469" s="40">
        <f t="shared" si="76"/>
        <v>1.221327912359832E-2</v>
      </c>
      <c r="X469" s="13">
        <v>71.7</v>
      </c>
      <c r="Y469" s="13"/>
      <c r="Z469" s="13">
        <v>14.6</v>
      </c>
      <c r="AA469" s="13">
        <v>0.4</v>
      </c>
      <c r="AB469" s="13"/>
      <c r="AC469" s="13">
        <v>1.7</v>
      </c>
      <c r="AD469" s="13"/>
      <c r="AE469" s="13"/>
      <c r="AF469" s="13">
        <v>4.0999999999999996</v>
      </c>
      <c r="AG469" s="13">
        <v>4.2</v>
      </c>
      <c r="AH469" s="13"/>
      <c r="AI469" s="13">
        <v>3.1</v>
      </c>
      <c r="AJ469" s="13">
        <f t="shared" si="75"/>
        <v>99.8</v>
      </c>
      <c r="AL469" s="13">
        <v>1.293049720572917</v>
      </c>
      <c r="AM469" s="40">
        <v>0.12720207134821762</v>
      </c>
      <c r="AN469" s="13">
        <v>1.12426509625805</v>
      </c>
      <c r="AO469" s="14">
        <v>1.1242650962580529</v>
      </c>
      <c r="AP469" s="14"/>
      <c r="AQ469" s="13">
        <v>11.244675635046006</v>
      </c>
      <c r="AR469" s="40">
        <v>-1.9087263809673294E-2</v>
      </c>
      <c r="AS469" s="40">
        <v>0.53140026667435292</v>
      </c>
      <c r="AT469" s="40">
        <v>0.104104529412578</v>
      </c>
      <c r="AW469" s="42">
        <f>(12900/((LN(497700/S469))+(0.85*(AN469-1))+3.8))-273</f>
        <v>787.54427840691596</v>
      </c>
      <c r="AX469" s="42">
        <f>(12900/((LN(497700/S469))+(0.85*(AO469-1))+3.8))-273</f>
        <v>787.54427840691596</v>
      </c>
      <c r="AY469" s="42">
        <f>(10108/((LN(497700/S469))+(1.16*(AN469-1))+1.48))-273</f>
        <v>749.86076897701867</v>
      </c>
      <c r="AZ469" s="42">
        <f>(10108/((LN(497700/S469))+(1.16*(AO469-1))+1.48))-273</f>
        <v>749.86076897701832</v>
      </c>
      <c r="BA469" s="42">
        <f>((LN(S469))-4.29+(1.35*(LN(AQ469))))/0.0056</f>
        <v>685.11969696493202</v>
      </c>
      <c r="BB469" s="42">
        <f>(4338.8/((4.322*AR469)+6.456-LOG(S469)))-273</f>
        <v>744.80116705876742</v>
      </c>
      <c r="BC469" s="42">
        <f>((LN(S469))-3.313+(1.35*(LN(AQ469))))/0.0065</f>
        <v>740.56466200055672</v>
      </c>
      <c r="BD469" s="42">
        <f>(12288/(18.99-(1.069*(LN(AQ469)))-(LN(S469))))-273</f>
        <v>791.51175861625279</v>
      </c>
      <c r="BE469" s="42">
        <f>(11113/(14.297+(0.964*AN469)-(LN(S469))))-273</f>
        <v>783.27050897227514</v>
      </c>
      <c r="BF469" s="42">
        <f>(11113/(14.297+(0.964*AO469)-(LN(S469))))-273</f>
        <v>783.27050897227491</v>
      </c>
      <c r="BG469" s="42">
        <f>(5790/(0.96-(1.28*J469)+(12.39*AS469)+(0.83*AT469)+(2.06*J469*AS469)-LOG(S469)))-273</f>
        <v>801.18249831039975</v>
      </c>
      <c r="BI469" s="42">
        <f t="shared" si="77"/>
        <v>112.45572159308404</v>
      </c>
      <c r="BJ469" s="42">
        <f t="shared" si="77"/>
        <v>112.45572159308404</v>
      </c>
      <c r="BK469" s="42">
        <f t="shared" si="77"/>
        <v>150.13923102298133</v>
      </c>
      <c r="BL469" s="42">
        <f t="shared" si="77"/>
        <v>150.13923102298168</v>
      </c>
      <c r="BM469" s="42">
        <f t="shared" si="77"/>
        <v>214.88030303506798</v>
      </c>
      <c r="BN469" s="42">
        <f t="shared" si="77"/>
        <v>155.19883294123258</v>
      </c>
      <c r="BO469" s="42">
        <f t="shared" si="77"/>
        <v>159.43533799944328</v>
      </c>
      <c r="BP469" s="42">
        <f t="shared" si="77"/>
        <v>108.48824138374721</v>
      </c>
      <c r="BQ469" s="42">
        <f t="shared" si="77"/>
        <v>116.72949102772486</v>
      </c>
      <c r="BR469" s="42">
        <f t="shared" si="77"/>
        <v>116.72949102772509</v>
      </c>
      <c r="BS469" s="42">
        <f t="shared" si="77"/>
        <v>98.817501689600249</v>
      </c>
      <c r="BU469" s="42">
        <f t="shared" si="78"/>
        <v>13.638219903483787</v>
      </c>
      <c r="CC469" s="119"/>
      <c r="CD469" s="118">
        <f t="shared" si="79"/>
        <v>2.2737367544323206E-13</v>
      </c>
    </row>
    <row r="470" spans="1:82" s="1" customFormat="1">
      <c r="A470" s="38" t="s">
        <v>647</v>
      </c>
      <c r="B470" s="38" t="s">
        <v>648</v>
      </c>
      <c r="C470" s="38" t="s">
        <v>647</v>
      </c>
      <c r="D470" s="38">
        <v>24</v>
      </c>
      <c r="E470" s="38">
        <v>1000</v>
      </c>
      <c r="F470" s="38"/>
      <c r="G470" s="38">
        <f t="shared" si="71"/>
        <v>1273</v>
      </c>
      <c r="H470" s="75">
        <f t="shared" si="72"/>
        <v>7.855459544383347E-4</v>
      </c>
      <c r="I470" s="75">
        <f t="shared" si="73"/>
        <v>0</v>
      </c>
      <c r="J470" s="38">
        <v>0.7</v>
      </c>
      <c r="K470" s="13">
        <v>7.0000000000000007E-2</v>
      </c>
      <c r="L470" s="40">
        <v>0.54534914278783442</v>
      </c>
      <c r="M470" s="77"/>
      <c r="N470" s="40">
        <v>0.13661915177282299</v>
      </c>
      <c r="O470" s="13"/>
      <c r="P470" s="91">
        <v>-10.33</v>
      </c>
      <c r="Q470" s="91">
        <v>0.77</v>
      </c>
      <c r="R470" s="13">
        <v>0</v>
      </c>
      <c r="S470" s="78">
        <v>1105</v>
      </c>
      <c r="T470" s="78">
        <v>100</v>
      </c>
      <c r="U470" s="13">
        <f t="shared" si="74"/>
        <v>3.0433622780211294</v>
      </c>
      <c r="V470" s="40">
        <f t="shared" si="76"/>
        <v>3.9276018099547512E-2</v>
      </c>
      <c r="X470" s="13">
        <v>63.74</v>
      </c>
      <c r="Y470" s="13">
        <v>0.36</v>
      </c>
      <c r="Z470" s="13">
        <v>15.2</v>
      </c>
      <c r="AA470" s="13">
        <v>0.26</v>
      </c>
      <c r="AB470" s="13"/>
      <c r="AC470" s="13">
        <v>0.04</v>
      </c>
      <c r="AD470" s="13"/>
      <c r="AE470" s="13">
        <v>4.07</v>
      </c>
      <c r="AF470" s="13">
        <v>3.89</v>
      </c>
      <c r="AG470" s="13">
        <v>4.37</v>
      </c>
      <c r="AH470" s="13"/>
      <c r="AI470" s="91">
        <v>4</v>
      </c>
      <c r="AJ470" s="13">
        <f>SUM(X470:AI470)</f>
        <v>95.930000000000021</v>
      </c>
      <c r="AL470" s="13">
        <v>0.82029791001854868</v>
      </c>
      <c r="AM470" s="40">
        <v>5.8181909104841424E-2</v>
      </c>
      <c r="AN470" s="13">
        <v>1.90920024176753</v>
      </c>
      <c r="AO470" s="14">
        <v>1.9092002417675291</v>
      </c>
      <c r="AP470" s="14"/>
      <c r="AQ470" s="13">
        <v>7.9901273115291964</v>
      </c>
      <c r="AR470" s="40">
        <v>5.4322704218276868E-2</v>
      </c>
      <c r="AS470" s="40">
        <v>0.54534914278783442</v>
      </c>
      <c r="AT470" s="40">
        <v>0.13661915177282299</v>
      </c>
      <c r="AW470" s="42">
        <f>(12900/((LN(497700/S470))+(0.85*(AN470-1))+3.8))-273</f>
        <v>934.5291004825267</v>
      </c>
      <c r="AX470" s="42">
        <f>(12900/((LN(497700/S470))+(0.85*(AO470-1))+3.8))-273</f>
        <v>934.52910048252693</v>
      </c>
      <c r="AY470" s="42">
        <f>(10108/((LN(497700/S470))+(1.16*(AN470-1))+1.48))-273</f>
        <v>896.25451526228449</v>
      </c>
      <c r="AZ470" s="42">
        <f>(10108/((LN(497700/S470))+(1.16*(AO470-1))+1.48))-273</f>
        <v>896.25451526228449</v>
      </c>
      <c r="BA470" s="42">
        <f>((LN(S470))-4.29+(1.35*(LN(AQ470))))/0.0056</f>
        <v>986.28208039106551</v>
      </c>
      <c r="BB470" s="42">
        <f>(4338.8/((4.322*AR470)+6.456-LOG(S470)))-273</f>
        <v>916.55301697220352</v>
      </c>
      <c r="BC470" s="42">
        <f>((LN(S470))-3.313+(1.35*(LN(AQ470))))/0.0065</f>
        <v>1000.027638490764</v>
      </c>
      <c r="BD470" s="42">
        <f>(12288/(18.99-(1.069*(LN(AQ470)))-(LN(S470))))-273</f>
        <v>985.91366419328733</v>
      </c>
      <c r="BE470" s="42">
        <f>(11113/(14.297+(0.964*AN470)-(LN(S470))))-273</f>
        <v>944.21359934788939</v>
      </c>
      <c r="BF470" s="42">
        <f>(11113/(14.297+(0.964*AO470)-(LN(S470))))-273</f>
        <v>944.21359934788984</v>
      </c>
      <c r="BG470" s="42">
        <f>(5790/(0.96-(1.28*J470)+(12.39*AS470)+(0.83*AT470)+(2.06*J470*AS470)-LOG(S470)))-273</f>
        <v>964.89340226087461</v>
      </c>
      <c r="BI470" s="42">
        <f t="shared" si="77"/>
        <v>65.470899517473299</v>
      </c>
      <c r="BJ470" s="42">
        <f t="shared" si="77"/>
        <v>65.470899517473072</v>
      </c>
      <c r="BK470" s="42">
        <f t="shared" si="77"/>
        <v>103.74548473771551</v>
      </c>
      <c r="BL470" s="42">
        <f t="shared" si="77"/>
        <v>103.74548473771551</v>
      </c>
      <c r="BM470" s="42">
        <f t="shared" si="77"/>
        <v>13.717919608934494</v>
      </c>
      <c r="BN470" s="42">
        <f t="shared" si="77"/>
        <v>83.446983027796477</v>
      </c>
      <c r="BO470" s="42">
        <f t="shared" si="77"/>
        <v>-2.7638490764047674E-2</v>
      </c>
      <c r="BP470" s="42">
        <f t="shared" si="77"/>
        <v>14.086335806712668</v>
      </c>
      <c r="BQ470" s="42">
        <f t="shared" si="77"/>
        <v>55.786400652110615</v>
      </c>
      <c r="BR470" s="42">
        <f t="shared" si="77"/>
        <v>55.78640065211016</v>
      </c>
      <c r="BS470" s="42">
        <f t="shared" si="77"/>
        <v>35.106597739125391</v>
      </c>
      <c r="BU470" s="42">
        <f t="shared" si="78"/>
        <v>30.364301778347681</v>
      </c>
      <c r="CC470" s="119"/>
      <c r="CD470" s="118">
        <f t="shared" si="79"/>
        <v>4.5474735088646412E-13</v>
      </c>
    </row>
    <row r="471" spans="1:82" s="1" customFormat="1">
      <c r="A471" s="38" t="s">
        <v>647</v>
      </c>
      <c r="B471" s="38" t="s">
        <v>649</v>
      </c>
      <c r="C471" s="38" t="s">
        <v>647</v>
      </c>
      <c r="D471" s="38">
        <v>24</v>
      </c>
      <c r="E471" s="38">
        <v>1000</v>
      </c>
      <c r="F471" s="38"/>
      <c r="G471" s="38">
        <f t="shared" si="71"/>
        <v>1273</v>
      </c>
      <c r="H471" s="75">
        <f t="shared" si="72"/>
        <v>7.855459544383347E-4</v>
      </c>
      <c r="I471" s="75">
        <f t="shared" si="73"/>
        <v>0</v>
      </c>
      <c r="J471" s="38">
        <v>0.7</v>
      </c>
      <c r="K471" s="13">
        <v>7.0000000000000007E-2</v>
      </c>
      <c r="L471" s="40">
        <v>0.55266709603102304</v>
      </c>
      <c r="M471" s="77"/>
      <c r="N471" s="40">
        <v>0.13705482784446699</v>
      </c>
      <c r="O471" s="13"/>
      <c r="P471" s="91">
        <v>-10.33</v>
      </c>
      <c r="Q471" s="91">
        <v>0.77</v>
      </c>
      <c r="R471" s="13">
        <v>0</v>
      </c>
      <c r="S471" s="78">
        <v>1223</v>
      </c>
      <c r="T471" s="78">
        <v>167</v>
      </c>
      <c r="U471" s="13">
        <f t="shared" si="74"/>
        <v>3.0874264570362855</v>
      </c>
      <c r="V471" s="40">
        <f t="shared" si="76"/>
        <v>5.9262469337694197E-2</v>
      </c>
      <c r="X471" s="13">
        <v>58.99</v>
      </c>
      <c r="Y471" s="13">
        <v>1.1399999999999999</v>
      </c>
      <c r="Z471" s="13">
        <v>18.350000000000001</v>
      </c>
      <c r="AA471" s="13">
        <v>1.99</v>
      </c>
      <c r="AB471" s="13"/>
      <c r="AC471" s="13">
        <v>0.03</v>
      </c>
      <c r="AD471" s="13"/>
      <c r="AE471" s="13">
        <v>3.86</v>
      </c>
      <c r="AF471" s="13">
        <v>4.53</v>
      </c>
      <c r="AG471" s="13">
        <v>2.85</v>
      </c>
      <c r="AH471" s="13"/>
      <c r="AI471" s="91">
        <v>4</v>
      </c>
      <c r="AJ471" s="13">
        <f t="shared" si="75"/>
        <v>95.74</v>
      </c>
      <c r="AL471" s="13">
        <v>1.0452515293175628</v>
      </c>
      <c r="AM471" s="40">
        <v>6.1947381362651002E-2</v>
      </c>
      <c r="AN471" s="13">
        <v>1.63836778013699</v>
      </c>
      <c r="AO471" s="14">
        <v>1.6383677801369863</v>
      </c>
      <c r="AP471" s="14"/>
      <c r="AQ471" s="13">
        <v>6.8553998345725882</v>
      </c>
      <c r="AR471" s="40">
        <v>3.1012899927174375E-2</v>
      </c>
      <c r="AS471" s="40">
        <v>0.55266709603102304</v>
      </c>
      <c r="AT471" s="40">
        <v>0.13705482784446699</v>
      </c>
      <c r="AW471" s="42">
        <f>(12900/((LN(497700/S471))+(0.85*(AN471-1))+3.8))-273</f>
        <v>973.21989116451687</v>
      </c>
      <c r="AX471" s="42">
        <f>(12900/((LN(497700/S471))+(0.85*(AO471-1))+3.8))-273</f>
        <v>973.21989116451732</v>
      </c>
      <c r="AY471" s="42">
        <f>(10108/((LN(497700/S471))+(1.16*(AN471-1))+1.48))-273</f>
        <v>955.30935847859905</v>
      </c>
      <c r="AZ471" s="42">
        <f>(10108/((LN(497700/S471))+(1.16*(AO471-1))+1.48))-273</f>
        <v>955.30935847859996</v>
      </c>
      <c r="BA471" s="42">
        <f>((LN(S471))-4.29+(1.35*(LN(AQ471))))/0.0056</f>
        <v>967.47528535687354</v>
      </c>
      <c r="BB471" s="42">
        <f>(4338.8/((4.322*AR471)+6.456-LOG(S471)))-273</f>
        <v>965.73294316123156</v>
      </c>
      <c r="BC471" s="42">
        <f>((LN(S471))-3.313+(1.35*(LN(AQ471))))/0.0065</f>
        <v>983.82486123053718</v>
      </c>
      <c r="BD471" s="42">
        <f>(12288/(18.99-(1.069*(LN(AQ471)))-(LN(S471))))-273</f>
        <v>977.9322823404882</v>
      </c>
      <c r="BE471" s="42">
        <f>(11113/(14.297+(0.964*AN471)-(LN(S471))))-273</f>
        <v>994.54748512183505</v>
      </c>
      <c r="BF471" s="42">
        <f>(11113/(14.297+(0.964*AO471)-(LN(S471))))-273</f>
        <v>994.54748512183551</v>
      </c>
      <c r="BG471" s="42">
        <f>(5790/(0.96-(1.28*J471)+(12.39*AS471)+(0.83*AT471)+(2.06*J471*AS471)-LOG(S471)))-273</f>
        <v>949.85527343830086</v>
      </c>
      <c r="BI471" s="42">
        <f t="shared" si="77"/>
        <v>26.780108835483134</v>
      </c>
      <c r="BJ471" s="42">
        <f t="shared" si="77"/>
        <v>26.780108835482679</v>
      </c>
      <c r="BK471" s="42">
        <f t="shared" si="77"/>
        <v>44.690641521400948</v>
      </c>
      <c r="BL471" s="42">
        <f t="shared" si="77"/>
        <v>44.690641521400039</v>
      </c>
      <c r="BM471" s="42">
        <f t="shared" si="77"/>
        <v>32.524714643126458</v>
      </c>
      <c r="BN471" s="42">
        <f t="shared" si="77"/>
        <v>34.26705683876844</v>
      </c>
      <c r="BO471" s="42">
        <f t="shared" si="77"/>
        <v>16.175138769462819</v>
      </c>
      <c r="BP471" s="42">
        <f t="shared" si="77"/>
        <v>22.0677176595118</v>
      </c>
      <c r="BQ471" s="42">
        <f t="shared" si="77"/>
        <v>5.4525148781649477</v>
      </c>
      <c r="BR471" s="42">
        <f t="shared" si="77"/>
        <v>5.452514878164493</v>
      </c>
      <c r="BS471" s="42">
        <f t="shared" si="77"/>
        <v>50.144726561699144</v>
      </c>
      <c r="BU471" s="42">
        <f t="shared" si="78"/>
        <v>-23.364617726216466</v>
      </c>
      <c r="CC471" s="119"/>
      <c r="CD471" s="118">
        <f t="shared" si="79"/>
        <v>4.5474735088646412E-13</v>
      </c>
    </row>
    <row r="472" spans="1:82" s="1" customFormat="1">
      <c r="A472" s="38" t="s">
        <v>647</v>
      </c>
      <c r="B472" s="38" t="s">
        <v>650</v>
      </c>
      <c r="C472" s="38" t="s">
        <v>647</v>
      </c>
      <c r="D472" s="38">
        <v>24</v>
      </c>
      <c r="E472" s="38">
        <v>1000</v>
      </c>
      <c r="F472" s="38"/>
      <c r="G472" s="38">
        <f t="shared" si="71"/>
        <v>1273</v>
      </c>
      <c r="H472" s="75">
        <f t="shared" si="72"/>
        <v>7.855459544383347E-4</v>
      </c>
      <c r="I472" s="75">
        <f t="shared" si="73"/>
        <v>0</v>
      </c>
      <c r="J472" s="38">
        <v>0.7</v>
      </c>
      <c r="K472" s="13">
        <v>7.0000000000000007E-2</v>
      </c>
      <c r="L472" s="40">
        <v>0.5596899050968549</v>
      </c>
      <c r="M472" s="77"/>
      <c r="N472" s="40">
        <v>0.140780971622991</v>
      </c>
      <c r="O472" s="13"/>
      <c r="P472" s="91">
        <v>-10.33</v>
      </c>
      <c r="Q472" s="91">
        <v>0.77</v>
      </c>
      <c r="R472" s="13">
        <v>0</v>
      </c>
      <c r="S472" s="78">
        <v>1786</v>
      </c>
      <c r="T472" s="78">
        <v>184</v>
      </c>
      <c r="U472" s="13">
        <f t="shared" si="74"/>
        <v>3.2518814545525276</v>
      </c>
      <c r="V472" s="40">
        <f t="shared" si="76"/>
        <v>4.4712206047032473E-2</v>
      </c>
      <c r="X472" s="13">
        <v>56.67</v>
      </c>
      <c r="Y472" s="13">
        <v>1.05</v>
      </c>
      <c r="Z472" s="13">
        <v>18.52</v>
      </c>
      <c r="AA472" s="13">
        <v>1.02</v>
      </c>
      <c r="AB472" s="13"/>
      <c r="AC472" s="13">
        <v>0.06</v>
      </c>
      <c r="AD472" s="13"/>
      <c r="AE472" s="13">
        <v>3.64</v>
      </c>
      <c r="AF472" s="13">
        <v>4.25</v>
      </c>
      <c r="AG472" s="13">
        <v>5.42</v>
      </c>
      <c r="AH472" s="13"/>
      <c r="AI472" s="91">
        <v>4</v>
      </c>
      <c r="AJ472" s="13">
        <f t="shared" si="75"/>
        <v>94.63</v>
      </c>
      <c r="AL472" s="13">
        <v>0.95087433355787554</v>
      </c>
      <c r="AM472" s="40">
        <v>5.3844492831767732E-2</v>
      </c>
      <c r="AN472" s="13">
        <v>1.85414375369896</v>
      </c>
      <c r="AO472" s="14">
        <v>1.8541437536989636</v>
      </c>
      <c r="AP472" s="14"/>
      <c r="AQ472" s="13">
        <v>6.8523625421352712</v>
      </c>
      <c r="AR472" s="40">
        <v>8.8137053837757662E-2</v>
      </c>
      <c r="AS472" s="40">
        <v>0.5596899050968549</v>
      </c>
      <c r="AT472" s="40">
        <v>0.140780971622991</v>
      </c>
      <c r="AW472" s="42">
        <f>(12900/((LN(497700/S472))+(0.85*(AN472-1))+3.8))-273</f>
        <v>997.17996023412024</v>
      </c>
      <c r="AX472" s="42">
        <f>(12900/((LN(497700/S472))+(0.85*(AO472-1))+3.8))-273</f>
        <v>997.17996023412002</v>
      </c>
      <c r="AY472" s="42">
        <f>(10108/((LN(497700/S472))+(1.16*(AN472-1))+1.48))-273</f>
        <v>974.77402975133737</v>
      </c>
      <c r="AZ472" s="42">
        <f>(10108/((LN(497700/S472))+(1.16*(AO472-1))+1.48))-273</f>
        <v>974.77402975133646</v>
      </c>
      <c r="BA472" s="42">
        <f>((LN(S472))-4.29+(1.35*(LN(AQ472))))/0.0056</f>
        <v>1034.9883878973289</v>
      </c>
      <c r="BB472" s="42">
        <f>(4338.8/((4.322*AR472)+6.456-LOG(S472)))-273</f>
        <v>937.24916285460699</v>
      </c>
      <c r="BC472" s="42">
        <f>((LN(S472))-3.313+(1.35*(LN(AQ472))))/0.0065</f>
        <v>1041.9899957269297</v>
      </c>
      <c r="BD472" s="42">
        <f>(12288/(18.99-(1.069*(LN(AQ472)))-(LN(S472))))-273</f>
        <v>1028.0229316292098</v>
      </c>
      <c r="BE472" s="42">
        <f>(11113/(14.297+(0.964*AN472)-(LN(S472))))-273</f>
        <v>1019.7112324655977</v>
      </c>
      <c r="BF472" s="42">
        <f>(11113/(14.297+(0.964*AO472)-(LN(S472))))-273</f>
        <v>1019.7112324655973</v>
      </c>
      <c r="BG472" s="42">
        <f>(5790/(0.96-(1.28*J472)+(12.39*AS472)+(0.83*AT472)+(2.06*J472*AS472)-LOG(S472)))-273</f>
        <v>966.67007994276082</v>
      </c>
      <c r="BI472" s="42">
        <f t="shared" si="77"/>
        <v>2.8200397658797556</v>
      </c>
      <c r="BJ472" s="42">
        <f t="shared" si="77"/>
        <v>2.820039765879983</v>
      </c>
      <c r="BK472" s="42">
        <f t="shared" si="77"/>
        <v>25.225970248662634</v>
      </c>
      <c r="BL472" s="42">
        <f t="shared" si="77"/>
        <v>25.225970248663543</v>
      </c>
      <c r="BM472" s="42">
        <f t="shared" si="77"/>
        <v>-34.988387897328948</v>
      </c>
      <c r="BN472" s="42">
        <f t="shared" si="77"/>
        <v>62.750837145393007</v>
      </c>
      <c r="BO472" s="42">
        <f t="shared" si="77"/>
        <v>-41.989995726929692</v>
      </c>
      <c r="BP472" s="42">
        <f t="shared" si="77"/>
        <v>-28.022931629209779</v>
      </c>
      <c r="BQ472" s="42">
        <f t="shared" si="77"/>
        <v>-19.711232465597732</v>
      </c>
      <c r="BR472" s="42">
        <f t="shared" si="77"/>
        <v>-19.711232465597277</v>
      </c>
      <c r="BS472" s="42">
        <f t="shared" si="77"/>
        <v>33.329920057239178</v>
      </c>
      <c r="BU472" s="42">
        <f t="shared" si="78"/>
        <v>-30.509880291359195</v>
      </c>
      <c r="CC472" s="119"/>
      <c r="CD472" s="118">
        <f t="shared" si="79"/>
        <v>4.5474735088646412E-13</v>
      </c>
    </row>
    <row r="473" spans="1:82" s="1" customFormat="1">
      <c r="A473" s="38" t="s">
        <v>647</v>
      </c>
      <c r="B473" s="38" t="s">
        <v>651</v>
      </c>
      <c r="C473" s="38" t="s">
        <v>647</v>
      </c>
      <c r="D473" s="38">
        <v>24</v>
      </c>
      <c r="E473" s="38">
        <v>1000</v>
      </c>
      <c r="F473" s="38"/>
      <c r="G473" s="38">
        <f t="shared" si="71"/>
        <v>1273</v>
      </c>
      <c r="H473" s="75">
        <f t="shared" si="72"/>
        <v>7.855459544383347E-4</v>
      </c>
      <c r="I473" s="75">
        <f t="shared" si="73"/>
        <v>0</v>
      </c>
      <c r="J473" s="38">
        <v>0.7</v>
      </c>
      <c r="K473" s="13">
        <v>7.0000000000000007E-2</v>
      </c>
      <c r="L473" s="40">
        <v>0.55760997486779718</v>
      </c>
      <c r="M473" s="77"/>
      <c r="N473" s="40">
        <v>0.13447213822270099</v>
      </c>
      <c r="O473" s="13"/>
      <c r="P473" s="91">
        <v>-10.33</v>
      </c>
      <c r="Q473" s="91">
        <v>0.77</v>
      </c>
      <c r="R473" s="13">
        <v>0</v>
      </c>
      <c r="S473" s="78">
        <v>3252</v>
      </c>
      <c r="T473" s="78">
        <v>311</v>
      </c>
      <c r="U473" s="13">
        <f t="shared" si="74"/>
        <v>3.5121505369220305</v>
      </c>
      <c r="V473" s="40">
        <f t="shared" si="76"/>
        <v>4.1504920049200492E-2</v>
      </c>
      <c r="X473" s="13">
        <v>61.14</v>
      </c>
      <c r="Y473" s="13">
        <v>0.44</v>
      </c>
      <c r="Z473" s="13">
        <v>14.89</v>
      </c>
      <c r="AA473" s="13">
        <v>0.6</v>
      </c>
      <c r="AB473" s="13"/>
      <c r="AC473" s="13">
        <v>0.05</v>
      </c>
      <c r="AD473" s="13"/>
      <c r="AE473" s="13">
        <v>7.97</v>
      </c>
      <c r="AF473" s="13">
        <v>3.82</v>
      </c>
      <c r="AG473" s="13">
        <v>3.83</v>
      </c>
      <c r="AH473" s="13"/>
      <c r="AI473" s="91">
        <v>4</v>
      </c>
      <c r="AJ473" s="13">
        <f t="shared" si="75"/>
        <v>96.739999999999981</v>
      </c>
      <c r="AL473" s="13">
        <v>0.59748193392082305</v>
      </c>
      <c r="AM473" s="40">
        <v>0.17331170516774591</v>
      </c>
      <c r="AN473" s="13">
        <v>2.75904801870769</v>
      </c>
      <c r="AO473" s="14">
        <v>2.7590480187076949</v>
      </c>
      <c r="AP473" s="14"/>
      <c r="AQ473" s="13">
        <v>5.5987297590701202</v>
      </c>
      <c r="AR473" s="40">
        <v>8.5545909183098512E-2</v>
      </c>
      <c r="AS473" s="40">
        <v>0.55760997486779718</v>
      </c>
      <c r="AT473" s="40">
        <v>0.13447213822270099</v>
      </c>
      <c r="AW473" s="42">
        <f>(12900/((LN(497700/S473))+(0.85*(AN473-1))+3.8))-273</f>
        <v>976.28358548637175</v>
      </c>
      <c r="AX473" s="42">
        <f>(12900/((LN(497700/S473))+(0.85*(AO473-1))+3.8))-273</f>
        <v>976.28358548637129</v>
      </c>
      <c r="AY473" s="42">
        <f>(10108/((LN(497700/S473))+(1.16*(AN473-1))+1.48))-273</f>
        <v>909.0531408045631</v>
      </c>
      <c r="AZ473" s="42">
        <f>(10108/((LN(497700/S473))+(1.16*(AO473-1))+1.48))-273</f>
        <v>909.05314080456242</v>
      </c>
      <c r="BA473" s="42">
        <f>((LN(S473))-4.29+(1.35*(LN(AQ473))))/0.0056</f>
        <v>1093.2953793013805</v>
      </c>
      <c r="BB473" s="42">
        <f>(4338.8/((4.322*AR473)+6.456-LOG(S473)))-273</f>
        <v>1036.3999430121758</v>
      </c>
      <c r="BC473" s="42">
        <f>((LN(S473))-3.313+(1.35*(LN(AQ473))))/0.0065</f>
        <v>1092.2237113981123</v>
      </c>
      <c r="BD473" s="42">
        <f>(12288/(18.99-(1.069*(LN(AQ473)))-(LN(S473))))-273</f>
        <v>1083.0549726063066</v>
      </c>
      <c r="BE473" s="42">
        <f>(11113/(14.297+(0.964*AN473)-(LN(S473))))-273</f>
        <v>979.91768437173096</v>
      </c>
      <c r="BF473" s="42">
        <f>(11113/(14.297+(0.964*AO473)-(LN(S473))))-273</f>
        <v>979.9176843717305</v>
      </c>
      <c r="BG473" s="42">
        <f>(5790/(0.96-(1.28*J473)+(12.39*AS473)+(0.83*AT473)+(2.06*J473*AS473)-LOG(S473)))-273</f>
        <v>1050.0286356956706</v>
      </c>
      <c r="BI473" s="42">
        <f t="shared" si="77"/>
        <v>23.716414513628251</v>
      </c>
      <c r="BJ473" s="42">
        <f t="shared" si="77"/>
        <v>23.716414513628706</v>
      </c>
      <c r="BK473" s="42">
        <f t="shared" si="77"/>
        <v>90.9468591954369</v>
      </c>
      <c r="BL473" s="42">
        <f t="shared" si="77"/>
        <v>90.946859195437582</v>
      </c>
      <c r="BM473" s="42">
        <f t="shared" si="77"/>
        <v>-93.295379301380535</v>
      </c>
      <c r="BN473" s="42">
        <f t="shared" si="77"/>
        <v>-36.399943012175754</v>
      </c>
      <c r="BO473" s="42">
        <f t="shared" si="77"/>
        <v>-92.2237113981123</v>
      </c>
      <c r="BP473" s="42">
        <f t="shared" si="77"/>
        <v>-83.054972606306592</v>
      </c>
      <c r="BQ473" s="42">
        <f t="shared" si="77"/>
        <v>20.082315628269043</v>
      </c>
      <c r="BR473" s="42">
        <f t="shared" si="77"/>
        <v>20.082315628269498</v>
      </c>
      <c r="BS473" s="42">
        <f t="shared" si="77"/>
        <v>-50.028635695670573</v>
      </c>
      <c r="BU473" s="42">
        <f t="shared" si="78"/>
        <v>73.745050209299279</v>
      </c>
      <c r="CC473" s="119"/>
      <c r="CD473" s="118">
        <f t="shared" si="79"/>
        <v>4.5474735088646412E-13</v>
      </c>
    </row>
    <row r="474" spans="1:82" s="1" customFormat="1">
      <c r="A474" s="38" t="s">
        <v>647</v>
      </c>
      <c r="B474" s="38" t="s">
        <v>652</v>
      </c>
      <c r="C474" s="38" t="s">
        <v>647</v>
      </c>
      <c r="D474" s="38">
        <v>24</v>
      </c>
      <c r="E474" s="38">
        <v>1200</v>
      </c>
      <c r="F474" s="38"/>
      <c r="G474" s="38">
        <f t="shared" si="71"/>
        <v>1473</v>
      </c>
      <c r="H474" s="75">
        <f t="shared" si="72"/>
        <v>6.7888662593346908E-4</v>
      </c>
      <c r="I474" s="75">
        <f t="shared" si="73"/>
        <v>0</v>
      </c>
      <c r="J474" s="38">
        <v>0.7</v>
      </c>
      <c r="K474" s="13">
        <v>7.0000000000000007E-2</v>
      </c>
      <c r="L474" s="40">
        <v>0.53812401367757245</v>
      </c>
      <c r="M474" s="77"/>
      <c r="N474" s="40">
        <v>0.13570946003711901</v>
      </c>
      <c r="O474" s="13"/>
      <c r="P474" s="91">
        <v>-7.74</v>
      </c>
      <c r="Q474" s="91">
        <v>0.68</v>
      </c>
      <c r="R474" s="13">
        <v>0</v>
      </c>
      <c r="S474" s="78">
        <v>3296</v>
      </c>
      <c r="T474" s="78">
        <v>371</v>
      </c>
      <c r="U474" s="13">
        <f t="shared" si="74"/>
        <v>3.5179872030250783</v>
      </c>
      <c r="V474" s="40">
        <f t="shared" si="76"/>
        <v>4.8851334951456313E-2</v>
      </c>
      <c r="X474" s="13">
        <v>64.42</v>
      </c>
      <c r="Y474" s="13">
        <v>0.1</v>
      </c>
      <c r="Z474" s="13">
        <v>14.55</v>
      </c>
      <c r="AA474" s="13">
        <v>1.79</v>
      </c>
      <c r="AB474" s="13"/>
      <c r="AC474" s="13">
        <v>0.01</v>
      </c>
      <c r="AD474" s="13"/>
      <c r="AE474" s="13">
        <v>4.6399999999999997</v>
      </c>
      <c r="AF474" s="13">
        <v>3.05</v>
      </c>
      <c r="AG474" s="13">
        <v>2.02</v>
      </c>
      <c r="AH474" s="13"/>
      <c r="AI474" s="91">
        <v>4</v>
      </c>
      <c r="AJ474" s="13">
        <f t="shared" si="75"/>
        <v>94.58</v>
      </c>
      <c r="AL474" s="13">
        <v>0.93026935460686455</v>
      </c>
      <c r="AM474" s="40">
        <v>8.1317435823859932E-2</v>
      </c>
      <c r="AN474" s="13">
        <v>1.6316637766019499</v>
      </c>
      <c r="AO474" s="14">
        <v>1.6316637766019457</v>
      </c>
      <c r="AP474" s="14"/>
      <c r="AQ474" s="13">
        <v>7.579044942010543</v>
      </c>
      <c r="AR474" s="40">
        <v>4.1184317844057738E-2</v>
      </c>
      <c r="AS474" s="40">
        <v>0.53812401367757245</v>
      </c>
      <c r="AT474" s="40">
        <v>0.13570946003711901</v>
      </c>
      <c r="AW474" s="42">
        <f>(12900/((LN(497700/S474))+(0.85*(AN474-1))+3.8))-273</f>
        <v>1106.0593665025633</v>
      </c>
      <c r="AX474" s="42">
        <f>(12900/((LN(497700/S474))+(0.85*(AO474-1))+3.8))-273</f>
        <v>1106.0593665025638</v>
      </c>
      <c r="AY474" s="42">
        <f>(10108/((LN(497700/S474))+(1.16*(AN474-1))+1.48))-273</f>
        <v>1125.0601712433265</v>
      </c>
      <c r="AZ474" s="42">
        <f>(10108/((LN(497700/S474))+(1.16*(AO474-1))+1.48))-273</f>
        <v>1125.0601712433274</v>
      </c>
      <c r="BA474" s="42">
        <f>((LN(S474))-4.29+(1.35*(LN(AQ474))))/0.0056</f>
        <v>1168.7031435296462</v>
      </c>
      <c r="BB474" s="42">
        <f>(4338.8/((4.322*AR474)+6.456-LOG(S474)))-273</f>
        <v>1119.4210848413416</v>
      </c>
      <c r="BC474" s="42">
        <f>((LN(S474))-3.313+(1.35*(LN(AQ474))))/0.0065</f>
        <v>1157.1904005793874</v>
      </c>
      <c r="BD474" s="42">
        <f>(12288/(18.99-(1.069*(LN(AQ474)))-(LN(S474))))-273</f>
        <v>1135.4642330808647</v>
      </c>
      <c r="BE474" s="42">
        <f>(11113/(14.297+(0.964*AN474)-(LN(S474))))-273</f>
        <v>1157.3441223969701</v>
      </c>
      <c r="BF474" s="42">
        <f>(11113/(14.297+(0.964*AO474)-(LN(S474))))-273</f>
        <v>1157.344122396971</v>
      </c>
      <c r="BG474" s="42">
        <f>(5790/(0.96-(1.28*J474)+(12.39*AS474)+(0.83*AT474)+(2.06*J474*AS474)-LOG(S474)))-273</f>
        <v>1138.5124298514929</v>
      </c>
      <c r="BI474" s="42">
        <f t="shared" si="77"/>
        <v>93.940633497436693</v>
      </c>
      <c r="BJ474" s="42">
        <f t="shared" si="77"/>
        <v>93.940633497436238</v>
      </c>
      <c r="BK474" s="42">
        <f t="shared" si="77"/>
        <v>74.939828756673478</v>
      </c>
      <c r="BL474" s="42">
        <f t="shared" si="77"/>
        <v>74.939828756672568</v>
      </c>
      <c r="BM474" s="42">
        <f t="shared" si="77"/>
        <v>31.29685647035376</v>
      </c>
      <c r="BN474" s="42">
        <f t="shared" si="77"/>
        <v>80.578915158658447</v>
      </c>
      <c r="BO474" s="42">
        <f t="shared" si="77"/>
        <v>42.809599420612585</v>
      </c>
      <c r="BP474" s="42">
        <f t="shared" si="77"/>
        <v>64.535766919135312</v>
      </c>
      <c r="BQ474" s="42">
        <f t="shared" si="77"/>
        <v>42.655877603029921</v>
      </c>
      <c r="BR474" s="42">
        <f t="shared" si="77"/>
        <v>42.655877603029012</v>
      </c>
      <c r="BS474" s="42">
        <f t="shared" si="77"/>
        <v>61.487570148507075</v>
      </c>
      <c r="BU474" s="42">
        <f t="shared" si="78"/>
        <v>32.453063348929163</v>
      </c>
      <c r="CC474" s="119"/>
      <c r="CD474" s="118">
        <f t="shared" si="79"/>
        <v>9.0949470177292824E-13</v>
      </c>
    </row>
    <row r="475" spans="1:82" s="1" customFormat="1">
      <c r="A475" s="38" t="s">
        <v>647</v>
      </c>
      <c r="B475" s="38" t="s">
        <v>648</v>
      </c>
      <c r="C475" s="38" t="s">
        <v>647</v>
      </c>
      <c r="D475" s="38">
        <v>24</v>
      </c>
      <c r="E475" s="38">
        <v>1200</v>
      </c>
      <c r="F475" s="38"/>
      <c r="G475" s="38">
        <f t="shared" si="71"/>
        <v>1473</v>
      </c>
      <c r="H475" s="75">
        <f t="shared" si="72"/>
        <v>6.7888662593346908E-4</v>
      </c>
      <c r="I475" s="75">
        <f t="shared" si="73"/>
        <v>0</v>
      </c>
      <c r="J475" s="38">
        <v>0.7</v>
      </c>
      <c r="K475" s="13">
        <v>7.0000000000000007E-2</v>
      </c>
      <c r="L475" s="40">
        <v>0.55059988780534241</v>
      </c>
      <c r="M475" s="77"/>
      <c r="N475" s="40">
        <v>0.13220321044024999</v>
      </c>
      <c r="O475" s="13"/>
      <c r="P475" s="91">
        <v>-7.74</v>
      </c>
      <c r="Q475" s="91">
        <v>0.68</v>
      </c>
      <c r="R475" s="13">
        <v>0</v>
      </c>
      <c r="S475" s="78">
        <v>4615</v>
      </c>
      <c r="T475" s="78">
        <v>483</v>
      </c>
      <c r="U475" s="13">
        <f t="shared" si="74"/>
        <v>3.6641717053619307</v>
      </c>
      <c r="V475" s="40">
        <f t="shared" si="76"/>
        <v>4.5421885157096421E-2</v>
      </c>
      <c r="X475" s="13">
        <v>63.88</v>
      </c>
      <c r="Y475" s="13">
        <v>0.41</v>
      </c>
      <c r="Z475" s="13">
        <v>14.56</v>
      </c>
      <c r="AA475" s="13">
        <v>1.79</v>
      </c>
      <c r="AB475" s="13"/>
      <c r="AC475" s="13">
        <v>0.03</v>
      </c>
      <c r="AD475" s="13"/>
      <c r="AE475" s="13">
        <v>5.59</v>
      </c>
      <c r="AF475" s="13">
        <v>3.66</v>
      </c>
      <c r="AG475" s="13">
        <v>4.03</v>
      </c>
      <c r="AH475" s="13"/>
      <c r="AI475" s="91">
        <v>4</v>
      </c>
      <c r="AJ475" s="13">
        <f t="shared" si="75"/>
        <v>97.950000000000017</v>
      </c>
      <c r="AL475" s="13">
        <v>0.70861397152281425</v>
      </c>
      <c r="AM475" s="40">
        <v>0.15296400936627796</v>
      </c>
      <c r="AN475" s="13">
        <v>2.2592721071248101</v>
      </c>
      <c r="AO475" s="14">
        <v>2.2592721071248105</v>
      </c>
      <c r="AP475" s="14"/>
      <c r="AQ475" s="13">
        <v>6.0547125538968292</v>
      </c>
      <c r="AR475" s="40">
        <v>6.6755012865838959E-2</v>
      </c>
      <c r="AS475" s="40">
        <v>0.55059988780534241</v>
      </c>
      <c r="AT475" s="40">
        <v>0.13220321044024999</v>
      </c>
      <c r="AW475" s="42">
        <f>(12900/((LN(497700/S475))+(0.85*(AN475-1))+3.8))-273</f>
        <v>1077.6344498425099</v>
      </c>
      <c r="AX475" s="42">
        <f>(12900/((LN(497700/S475))+(0.85*(AO475-1))+3.8))-273</f>
        <v>1077.6344498425099</v>
      </c>
      <c r="AY475" s="42">
        <f>(10108/((LN(497700/S475))+(1.16*(AN475-1))+1.48))-273</f>
        <v>1053.2583351742694</v>
      </c>
      <c r="AZ475" s="42">
        <f>(10108/((LN(497700/S475))+(1.16*(AO475-1))+1.48))-273</f>
        <v>1053.2583351742694</v>
      </c>
      <c r="BA475" s="42">
        <f>((LN(S475))-4.29+(1.35*(LN(AQ475))))/0.0056</f>
        <v>1174.6780297270952</v>
      </c>
      <c r="BB475" s="42">
        <f>(4338.8/((4.322*AR475)+6.456-LOG(S475)))-273</f>
        <v>1135.5442276154483</v>
      </c>
      <c r="BC475" s="42">
        <f>((LN(S475))-3.313+(1.35*(LN(AQ475))))/0.0065</f>
        <v>1162.3379948418049</v>
      </c>
      <c r="BD475" s="42">
        <f>(12288/(18.99-(1.069*(LN(AQ475)))-(LN(S475))))-273</f>
        <v>1151.2269859902171</v>
      </c>
      <c r="BE475" s="42">
        <f>(11113/(14.297+(0.964*AN475)-(LN(S475))))-273</f>
        <v>1109.5800106519175</v>
      </c>
      <c r="BF475" s="42">
        <f>(11113/(14.297+(0.964*AO475)-(LN(S475))))-273</f>
        <v>1109.5800106519175</v>
      </c>
      <c r="BG475" s="42">
        <f>(5790/(0.96-(1.28*J475)+(12.39*AS475)+(0.83*AT475)+(2.06*J475*AS475)-LOG(S475)))-273</f>
        <v>1130.4816889213562</v>
      </c>
      <c r="BI475" s="42">
        <f t="shared" si="77"/>
        <v>122.36555015749013</v>
      </c>
      <c r="BJ475" s="42">
        <f t="shared" si="77"/>
        <v>122.36555015749013</v>
      </c>
      <c r="BK475" s="42">
        <f t="shared" si="77"/>
        <v>146.7416648257306</v>
      </c>
      <c r="BL475" s="42">
        <f t="shared" si="77"/>
        <v>146.7416648257306</v>
      </c>
      <c r="BM475" s="42">
        <f t="shared" si="77"/>
        <v>25.321970272904764</v>
      </c>
      <c r="BN475" s="42">
        <f t="shared" si="77"/>
        <v>64.455772384551665</v>
      </c>
      <c r="BO475" s="42">
        <f t="shared" si="77"/>
        <v>37.662005158195143</v>
      </c>
      <c r="BP475" s="42">
        <f t="shared" si="77"/>
        <v>48.773014009782855</v>
      </c>
      <c r="BQ475" s="42">
        <f t="shared" si="77"/>
        <v>90.419989348082481</v>
      </c>
      <c r="BR475" s="42">
        <f t="shared" si="77"/>
        <v>90.419989348082481</v>
      </c>
      <c r="BS475" s="42">
        <f t="shared" si="77"/>
        <v>69.518311078643819</v>
      </c>
      <c r="BU475" s="42">
        <f t="shared" si="78"/>
        <v>52.847239078846314</v>
      </c>
      <c r="CC475" s="119"/>
      <c r="CD475" s="118">
        <f t="shared" si="79"/>
        <v>0</v>
      </c>
    </row>
    <row r="476" spans="1:82" s="1" customFormat="1">
      <c r="A476" s="38" t="s">
        <v>647</v>
      </c>
      <c r="B476" s="38" t="s">
        <v>649</v>
      </c>
      <c r="C476" s="38" t="s">
        <v>647</v>
      </c>
      <c r="D476" s="38">
        <v>24</v>
      </c>
      <c r="E476" s="38">
        <v>1200</v>
      </c>
      <c r="F476" s="38"/>
      <c r="G476" s="38">
        <f t="shared" si="71"/>
        <v>1473</v>
      </c>
      <c r="H476" s="75">
        <f t="shared" si="72"/>
        <v>6.7888662593346908E-4</v>
      </c>
      <c r="I476" s="75">
        <f t="shared" si="73"/>
        <v>0</v>
      </c>
      <c r="J476" s="38">
        <v>0.7</v>
      </c>
      <c r="K476" s="13">
        <v>7.0000000000000007E-2</v>
      </c>
      <c r="L476" s="40">
        <v>0.57227278311063512</v>
      </c>
      <c r="M476" s="77"/>
      <c r="N476" s="40">
        <v>0.13609861741323201</v>
      </c>
      <c r="O476" s="13"/>
      <c r="P476" s="91">
        <v>-7.74</v>
      </c>
      <c r="Q476" s="91">
        <v>0.68</v>
      </c>
      <c r="R476" s="13">
        <v>0</v>
      </c>
      <c r="S476" s="78">
        <v>10619</v>
      </c>
      <c r="T476" s="78">
        <v>235</v>
      </c>
      <c r="U476" s="13">
        <f t="shared" si="74"/>
        <v>4.0260836208009874</v>
      </c>
      <c r="V476" s="40">
        <f t="shared" si="76"/>
        <v>9.6044825313117994E-3</v>
      </c>
      <c r="X476" s="13">
        <v>52.82</v>
      </c>
      <c r="Y476" s="13">
        <v>0.5</v>
      </c>
      <c r="Z476" s="13">
        <v>15.2</v>
      </c>
      <c r="AA476" s="13">
        <v>5.32</v>
      </c>
      <c r="AB476" s="13"/>
      <c r="AC476" s="13">
        <v>0.01</v>
      </c>
      <c r="AD476" s="13"/>
      <c r="AE476" s="13">
        <v>9.26</v>
      </c>
      <c r="AF476" s="13">
        <v>3.67</v>
      </c>
      <c r="AG476" s="13">
        <v>1.74</v>
      </c>
      <c r="AH476" s="13"/>
      <c r="AI476" s="91">
        <v>4</v>
      </c>
      <c r="AJ476" s="13">
        <f t="shared" si="75"/>
        <v>92.52000000000001</v>
      </c>
      <c r="AL476" s="13">
        <v>0.61395026208039927</v>
      </c>
      <c r="AM476" s="40">
        <v>0.38170016528555234</v>
      </c>
      <c r="AN476" s="13">
        <v>3.0314567870095699</v>
      </c>
      <c r="AO476" s="14">
        <v>3.0314567870095717</v>
      </c>
      <c r="AP476" s="14"/>
      <c r="AQ476" s="13">
        <v>3.5373481899028603</v>
      </c>
      <c r="AR476" s="40">
        <v>9.9133803036573209E-2</v>
      </c>
      <c r="AS476" s="40">
        <v>0.57227278311063512</v>
      </c>
      <c r="AT476" s="40">
        <v>0.13609861741323201</v>
      </c>
      <c r="AW476" s="42">
        <f>(12900/((LN(497700/S476))+(0.85*(AN476-1))+3.8))-273</f>
        <v>1103.1334437846763</v>
      </c>
      <c r="AX476" s="42">
        <f>(12900/((LN(497700/S476))+(0.85*(AO476-1))+3.8))-273</f>
        <v>1103.1334437846756</v>
      </c>
      <c r="AY476" s="42">
        <f>(10108/((LN(497700/S476))+(1.16*(AN476-1))+1.48))-273</f>
        <v>1042.4876596792228</v>
      </c>
      <c r="AZ476" s="42">
        <f>(10108/((LN(497700/S476))+(1.16*(AO476-1))+1.48))-273</f>
        <v>1042.4876596792224</v>
      </c>
      <c r="BA476" s="42">
        <f>((LN(S476))-4.29+(1.35*(LN(AQ476))))/0.0056</f>
        <v>1193.9213477810624</v>
      </c>
      <c r="BB476" s="42">
        <f>(4338.8/((4.322*AR476)+6.456-LOG(S476)))-273</f>
        <v>1244.926628863687</v>
      </c>
      <c r="BC476" s="42">
        <f>((LN(S476))-3.313+(1.35*(LN(AQ476))))/0.0065</f>
        <v>1178.9168534729151</v>
      </c>
      <c r="BD476" s="42">
        <f>(12288/(18.99-(1.069*(LN(AQ476)))-(LN(S476))))-273</f>
        <v>1195.2670975916321</v>
      </c>
      <c r="BE476" s="42">
        <f>(11113/(14.297+(0.964*AN476)-(LN(S476))))-273</f>
        <v>1125.050818001899</v>
      </c>
      <c r="BF476" s="42">
        <f>(11113/(14.297+(0.964*AO476)-(LN(S476))))-273</f>
        <v>1125.0508180018983</v>
      </c>
      <c r="BG476" s="42">
        <f>(5790/(0.96-(1.28*J476)+(12.39*AS476)+(0.83*AT476)+(2.06*J476*AS476)-LOG(S476)))-273</f>
        <v>1150.8094594941201</v>
      </c>
      <c r="BI476" s="42">
        <f t="shared" si="77"/>
        <v>96.866556215323726</v>
      </c>
      <c r="BJ476" s="42">
        <f t="shared" si="77"/>
        <v>96.866556215324408</v>
      </c>
      <c r="BK476" s="42">
        <f t="shared" si="77"/>
        <v>157.51234032077718</v>
      </c>
      <c r="BL476" s="42">
        <f t="shared" si="77"/>
        <v>157.51234032077764</v>
      </c>
      <c r="BM476" s="42">
        <f t="shared" si="77"/>
        <v>6.0786522189375773</v>
      </c>
      <c r="BN476" s="42">
        <f t="shared" si="77"/>
        <v>-44.926628863687029</v>
      </c>
      <c r="BO476" s="42">
        <f t="shared" si="77"/>
        <v>21.083146527084864</v>
      </c>
      <c r="BP476" s="42">
        <f t="shared" si="77"/>
        <v>4.7329024083678632</v>
      </c>
      <c r="BQ476" s="42">
        <f t="shared" ref="BP476:BS539" si="80">$E476-BE476</f>
        <v>74.949181998101039</v>
      </c>
      <c r="BR476" s="42">
        <f t="shared" si="80"/>
        <v>74.949181998101722</v>
      </c>
      <c r="BS476" s="42">
        <f t="shared" si="80"/>
        <v>49.190540505879881</v>
      </c>
      <c r="BU476" s="42">
        <f t="shared" si="78"/>
        <v>47.676015709444528</v>
      </c>
      <c r="CC476" s="119"/>
      <c r="CD476" s="118">
        <f t="shared" si="79"/>
        <v>6.8212102632969618E-13</v>
      </c>
    </row>
    <row r="477" spans="1:82" s="1" customFormat="1">
      <c r="A477" s="38" t="s">
        <v>647</v>
      </c>
      <c r="B477" s="38" t="s">
        <v>653</v>
      </c>
      <c r="C477" s="38" t="s">
        <v>647</v>
      </c>
      <c r="D477" s="38">
        <v>24</v>
      </c>
      <c r="E477" s="38">
        <v>1200</v>
      </c>
      <c r="F477" s="38"/>
      <c r="G477" s="38">
        <f t="shared" si="71"/>
        <v>1473</v>
      </c>
      <c r="H477" s="75">
        <f t="shared" si="72"/>
        <v>6.7888662593346908E-4</v>
      </c>
      <c r="I477" s="75">
        <f t="shared" si="73"/>
        <v>0</v>
      </c>
      <c r="J477" s="38">
        <v>0.7</v>
      </c>
      <c r="K477" s="13">
        <v>7.0000000000000007E-2</v>
      </c>
      <c r="L477" s="40">
        <v>0.54687866862153156</v>
      </c>
      <c r="M477" s="77"/>
      <c r="N477" s="40">
        <v>0.12779452710052</v>
      </c>
      <c r="O477" s="13"/>
      <c r="P477" s="91">
        <v>-7.74</v>
      </c>
      <c r="Q477" s="91">
        <v>0.68</v>
      </c>
      <c r="R477" s="13">
        <v>0</v>
      </c>
      <c r="S477" s="78">
        <v>4961</v>
      </c>
      <c r="T477" s="78">
        <v>560</v>
      </c>
      <c r="U477" s="13">
        <f t="shared" si="74"/>
        <v>3.6955692270361857</v>
      </c>
      <c r="V477" s="40">
        <f t="shared" si="76"/>
        <v>4.8990122959080826E-2</v>
      </c>
      <c r="X477" s="13">
        <v>65.510000000000005</v>
      </c>
      <c r="Y477" s="13">
        <v>0.36</v>
      </c>
      <c r="Z477" s="13">
        <v>14.81</v>
      </c>
      <c r="AA477" s="13">
        <v>2.89</v>
      </c>
      <c r="AB477" s="13"/>
      <c r="AC477" s="13">
        <v>0.04</v>
      </c>
      <c r="AD477" s="13"/>
      <c r="AE477" s="13">
        <v>8.14</v>
      </c>
      <c r="AF477" s="13">
        <v>2.8</v>
      </c>
      <c r="AG477" s="13">
        <v>1.2</v>
      </c>
      <c r="AH477" s="13"/>
      <c r="AI477" s="91">
        <v>4</v>
      </c>
      <c r="AJ477" s="13">
        <f t="shared" si="75"/>
        <v>99.750000000000014</v>
      </c>
      <c r="AL477" s="13">
        <v>0.71526737805678375</v>
      </c>
      <c r="AM477" s="40">
        <v>0.18780239677379493</v>
      </c>
      <c r="AN477" s="13">
        <v>2.2036864816964399</v>
      </c>
      <c r="AO477" s="14">
        <v>2.2036864816964394</v>
      </c>
      <c r="AP477" s="14"/>
      <c r="AQ477" s="13">
        <v>5.5425661820928296</v>
      </c>
      <c r="AR477" s="40">
        <v>8.4290078402073199E-2</v>
      </c>
      <c r="AS477" s="40">
        <v>0.54687866862153156</v>
      </c>
      <c r="AT477" s="40">
        <v>0.12779452710052</v>
      </c>
      <c r="AW477" s="42">
        <f>(12900/((LN(497700/S477))+(0.85*(AN477-1))+3.8))-273</f>
        <v>1094.7535531180013</v>
      </c>
      <c r="AX477" s="42">
        <f>(12900/((LN(497700/S477))+(0.85*(AO477-1))+3.8))-273</f>
        <v>1094.7535531180013</v>
      </c>
      <c r="AY477" s="42">
        <f>(10108/((LN(497700/S477))+(1.16*(AN477-1))+1.48))-273</f>
        <v>1077.4943792406784</v>
      </c>
      <c r="AZ477" s="42">
        <f>(10108/((LN(497700/S477))+(1.16*(AO477-1))+1.48))-273</f>
        <v>1077.4943792406784</v>
      </c>
      <c r="BA477" s="42">
        <f>((LN(S477))-4.29+(1.35*(LN(AQ477))))/0.0056</f>
        <v>1166.2822101289134</v>
      </c>
      <c r="BB477" s="42">
        <f>(4338.8/((4.322*AR477)+6.456-LOG(S477)))-273</f>
        <v>1115.5348622199122</v>
      </c>
      <c r="BC477" s="42">
        <f>((LN(S477))-3.313+(1.35*(LN(AQ477))))/0.0065</f>
        <v>1155.1046733418332</v>
      </c>
      <c r="BD477" s="42">
        <f>(12288/(18.99-(1.069*(LN(AQ477)))-(LN(S477))))-273</f>
        <v>1147.5747156614514</v>
      </c>
      <c r="BE477" s="42">
        <f>(11113/(14.297+(0.964*AN477)-(LN(S477))))-273</f>
        <v>1131.576898635212</v>
      </c>
      <c r="BF477" s="42">
        <f>(11113/(14.297+(0.964*AO477)-(LN(S477))))-273</f>
        <v>1131.576898635212</v>
      </c>
      <c r="BG477" s="42">
        <f>(5790/(0.96-(1.28*J477)+(12.39*AS477)+(0.83*AT477)+(2.06*J477*AS477)-LOG(S477)))-273</f>
        <v>1160.5494228124137</v>
      </c>
      <c r="BI477" s="42">
        <f t="shared" ref="BI477:BR506" si="81">$E477-AW477</f>
        <v>105.24644688199874</v>
      </c>
      <c r="BJ477" s="42">
        <f t="shared" si="81"/>
        <v>105.24644688199874</v>
      </c>
      <c r="BK477" s="42">
        <f t="shared" si="81"/>
        <v>122.50562075932157</v>
      </c>
      <c r="BL477" s="42">
        <f t="shared" si="81"/>
        <v>122.50562075932157</v>
      </c>
      <c r="BM477" s="42">
        <f t="shared" si="81"/>
        <v>33.717789871086552</v>
      </c>
      <c r="BN477" s="42">
        <f t="shared" si="81"/>
        <v>84.465137780087844</v>
      </c>
      <c r="BO477" s="42">
        <f t="shared" si="81"/>
        <v>44.895326658166823</v>
      </c>
      <c r="BP477" s="42">
        <f t="shared" si="80"/>
        <v>52.425284338548636</v>
      </c>
      <c r="BQ477" s="42">
        <f t="shared" si="80"/>
        <v>68.423101364787954</v>
      </c>
      <c r="BR477" s="42">
        <f t="shared" si="80"/>
        <v>68.423101364787954</v>
      </c>
      <c r="BS477" s="42">
        <f t="shared" si="80"/>
        <v>39.450577187586305</v>
      </c>
      <c r="BU477" s="42">
        <f t="shared" si="78"/>
        <v>65.795869694412431</v>
      </c>
      <c r="CC477" s="119"/>
      <c r="CD477" s="118">
        <f t="shared" si="79"/>
        <v>0</v>
      </c>
    </row>
    <row r="478" spans="1:82" s="1" customFormat="1">
      <c r="A478" s="38" t="s">
        <v>647</v>
      </c>
      <c r="B478" s="38" t="s">
        <v>654</v>
      </c>
      <c r="C478" s="38" t="s">
        <v>647</v>
      </c>
      <c r="D478" s="38">
        <v>24</v>
      </c>
      <c r="E478" s="38">
        <v>1200</v>
      </c>
      <c r="F478" s="38"/>
      <c r="G478" s="38">
        <f t="shared" si="71"/>
        <v>1473</v>
      </c>
      <c r="H478" s="75">
        <f t="shared" si="72"/>
        <v>6.7888662593346908E-4</v>
      </c>
      <c r="I478" s="75">
        <f t="shared" si="73"/>
        <v>0</v>
      </c>
      <c r="J478" s="38">
        <v>0.7</v>
      </c>
      <c r="K478" s="13">
        <v>7.0000000000000007E-2</v>
      </c>
      <c r="L478" s="40">
        <v>0.51724219699653995</v>
      </c>
      <c r="M478" s="77"/>
      <c r="N478" s="40">
        <v>0.129143147505106</v>
      </c>
      <c r="O478" s="13"/>
      <c r="P478" s="91">
        <v>-7.74</v>
      </c>
      <c r="Q478" s="91">
        <v>0.68</v>
      </c>
      <c r="R478" s="13">
        <v>0</v>
      </c>
      <c r="S478" s="78">
        <v>1393</v>
      </c>
      <c r="T478" s="78">
        <v>345</v>
      </c>
      <c r="U478" s="13">
        <f t="shared" si="74"/>
        <v>3.1439511164239633</v>
      </c>
      <c r="V478" s="40">
        <f t="shared" si="76"/>
        <v>0.10748743718592965</v>
      </c>
      <c r="X478" s="13">
        <v>77.28</v>
      </c>
      <c r="Y478" s="13">
        <v>0.41</v>
      </c>
      <c r="Z478" s="13">
        <v>10.82</v>
      </c>
      <c r="AA478" s="13">
        <v>0.44</v>
      </c>
      <c r="AB478" s="13"/>
      <c r="AC478" s="13">
        <v>0.01</v>
      </c>
      <c r="AD478" s="13"/>
      <c r="AE478" s="13">
        <v>0.76</v>
      </c>
      <c r="AF478" s="13">
        <v>2.1800000000000002</v>
      </c>
      <c r="AG478" s="13">
        <v>3.77</v>
      </c>
      <c r="AH478" s="13"/>
      <c r="AI478" s="91">
        <v>4</v>
      </c>
      <c r="AJ478" s="13">
        <f t="shared" si="75"/>
        <v>99.67</v>
      </c>
      <c r="AL478" s="13">
        <v>1.1957185728332456</v>
      </c>
      <c r="AM478" s="40">
        <v>2.6160233739558225E-2</v>
      </c>
      <c r="AN478" s="13">
        <v>1.0914476035015499</v>
      </c>
      <c r="AO478" s="14">
        <v>1.0914476035015486</v>
      </c>
      <c r="AP478" s="14"/>
      <c r="AQ478" s="13">
        <v>16.076839833166748</v>
      </c>
      <c r="AR478" s="40">
        <v>-3.0847565965117937E-2</v>
      </c>
      <c r="AS478" s="40">
        <v>0.51724219699653995</v>
      </c>
      <c r="AT478" s="40">
        <v>0.129143147505106</v>
      </c>
      <c r="AW478" s="42">
        <f>(12900/((LN(497700/S478))+(0.85*(AN478-1))+3.8))-273</f>
        <v>1049.2268662666208</v>
      </c>
      <c r="AX478" s="42">
        <f>(12900/((LN(497700/S478))+(0.85*(AO478-1))+3.8))-273</f>
        <v>1049.2268662666208</v>
      </c>
      <c r="AY478" s="42">
        <f>(10108/((LN(497700/S478))+(1.16*(AN478-1))+1.48))-273</f>
        <v>1081.1217164833065</v>
      </c>
      <c r="AZ478" s="42">
        <f>(10108/((LN(497700/S478))+(1.16*(AO478-1))+1.48))-273</f>
        <v>1081.1217164833067</v>
      </c>
      <c r="BA478" s="42">
        <f>((LN(S478))-4.29+(1.35*(LN(AQ478))))/0.0056</f>
        <v>1196.1924270098878</v>
      </c>
      <c r="BB478" s="42">
        <f>(4338.8/((4.322*AR478)+6.456-LOG(S478)))-273</f>
        <v>1091.9494812518983</v>
      </c>
      <c r="BC478" s="42">
        <f>((LN(S478))-3.313+(1.35*(LN(AQ478))))/0.0065</f>
        <v>1180.8734755777493</v>
      </c>
      <c r="BD478" s="42">
        <f>(12288/(18.99-(1.069*(LN(AQ478)))-(LN(S478))))-273</f>
        <v>1126.2629554588912</v>
      </c>
      <c r="BE478" s="42">
        <f>(11113/(14.297+(0.964*AN478)-(LN(S478))))-273</f>
        <v>1097.2936511163318</v>
      </c>
      <c r="BF478" s="42">
        <f>(11113/(14.297+(0.964*AO478)-(LN(S478))))-273</f>
        <v>1097.2936511163321</v>
      </c>
      <c r="BG478" s="42">
        <f>(5790/(0.96-(1.28*J478)+(12.39*AS478)+(0.83*AT478)+(2.06*J478*AS478)-LOG(S478)))-273</f>
        <v>1111.5938299181853</v>
      </c>
      <c r="BI478" s="42">
        <f t="shared" si="81"/>
        <v>150.77313373337915</v>
      </c>
      <c r="BJ478" s="42">
        <f t="shared" si="81"/>
        <v>150.77313373337915</v>
      </c>
      <c r="BK478" s="42">
        <f t="shared" si="81"/>
        <v>118.8782835166935</v>
      </c>
      <c r="BL478" s="42">
        <f t="shared" si="81"/>
        <v>118.87828351669327</v>
      </c>
      <c r="BM478" s="42">
        <f t="shared" si="81"/>
        <v>3.8075729901122486</v>
      </c>
      <c r="BN478" s="42">
        <f t="shared" si="81"/>
        <v>108.05051874810169</v>
      </c>
      <c r="BO478" s="42">
        <f t="shared" si="81"/>
        <v>19.126524422250668</v>
      </c>
      <c r="BP478" s="42">
        <f t="shared" si="80"/>
        <v>73.737044541108844</v>
      </c>
      <c r="BQ478" s="42">
        <f t="shared" si="80"/>
        <v>102.70634888366817</v>
      </c>
      <c r="BR478" s="42">
        <f t="shared" si="80"/>
        <v>102.70634888366794</v>
      </c>
      <c r="BS478" s="42">
        <f t="shared" si="80"/>
        <v>88.406170081814707</v>
      </c>
      <c r="BU478" s="42">
        <f t="shared" si="78"/>
        <v>62.366963651564447</v>
      </c>
      <c r="CC478" s="119"/>
      <c r="CD478" s="118">
        <f t="shared" si="79"/>
        <v>-2.2737367544323206E-13</v>
      </c>
    </row>
    <row r="479" spans="1:82" s="1" customFormat="1">
      <c r="A479" s="38" t="s">
        <v>647</v>
      </c>
      <c r="B479" s="38" t="s">
        <v>651</v>
      </c>
      <c r="C479" s="38" t="s">
        <v>647</v>
      </c>
      <c r="D479" s="38">
        <v>24</v>
      </c>
      <c r="E479" s="38">
        <v>1200</v>
      </c>
      <c r="F479" s="38"/>
      <c r="G479" s="38">
        <f t="shared" si="71"/>
        <v>1473</v>
      </c>
      <c r="H479" s="75">
        <f t="shared" si="72"/>
        <v>6.7888662593346908E-4</v>
      </c>
      <c r="I479" s="75">
        <f t="shared" si="73"/>
        <v>0</v>
      </c>
      <c r="J479" s="38">
        <v>0.7</v>
      </c>
      <c r="K479" s="13">
        <v>7.0000000000000007E-2</v>
      </c>
      <c r="L479" s="40">
        <v>0.56396597527090975</v>
      </c>
      <c r="M479" s="77"/>
      <c r="N479" s="40">
        <v>0.133704456040693</v>
      </c>
      <c r="O479" s="13"/>
      <c r="P479" s="91">
        <v>-7.74</v>
      </c>
      <c r="Q479" s="91">
        <v>0.68</v>
      </c>
      <c r="R479" s="13">
        <v>0</v>
      </c>
      <c r="S479" s="78">
        <v>12178</v>
      </c>
      <c r="T479" s="78">
        <v>416</v>
      </c>
      <c r="U479" s="13">
        <f t="shared" si="74"/>
        <v>4.0855759697185041</v>
      </c>
      <c r="V479" s="40">
        <f t="shared" si="76"/>
        <v>1.4825422893742815E-2</v>
      </c>
      <c r="X479" s="13">
        <v>59.47</v>
      </c>
      <c r="Y479" s="13">
        <v>0.78</v>
      </c>
      <c r="Z479" s="13">
        <v>13.04</v>
      </c>
      <c r="AA479" s="13">
        <v>1.95</v>
      </c>
      <c r="AB479" s="13"/>
      <c r="AC479" s="13">
        <v>0.05</v>
      </c>
      <c r="AD479" s="13"/>
      <c r="AE479" s="13">
        <v>9.4600000000000009</v>
      </c>
      <c r="AF479" s="13">
        <v>3.38</v>
      </c>
      <c r="AG479" s="13">
        <v>3.66</v>
      </c>
      <c r="AH479" s="13"/>
      <c r="AI479" s="91">
        <v>4</v>
      </c>
      <c r="AJ479" s="13">
        <f t="shared" si="75"/>
        <v>95.789999999999992</v>
      </c>
      <c r="AL479" s="13">
        <v>0.48797732794677512</v>
      </c>
      <c r="AM479" s="40">
        <v>0.29198998734650156</v>
      </c>
      <c r="AN479" s="13">
        <v>3.43668384666615</v>
      </c>
      <c r="AO479" s="14">
        <v>3.4366838466661522</v>
      </c>
      <c r="AP479" s="14"/>
      <c r="AQ479" s="13">
        <v>4.413927681775963</v>
      </c>
      <c r="AR479" s="40">
        <v>9.4352664708308845E-2</v>
      </c>
      <c r="AS479" s="40">
        <v>0.56396597527090975</v>
      </c>
      <c r="AT479" s="40">
        <v>0.133704456040693</v>
      </c>
      <c r="AW479" s="42">
        <f>(12900/((LN(497700/S479))+(0.85*(AN479-1))+3.8))-273</f>
        <v>1073.3378140958382</v>
      </c>
      <c r="AX479" s="42">
        <f>(12900/((LN(497700/S479))+(0.85*(AO479-1))+3.8))-273</f>
        <v>1073.3378140958378</v>
      </c>
      <c r="AY479" s="42">
        <f>(10108/((LN(497700/S479))+(1.16*(AN479-1))+1.48))-273</f>
        <v>987.83338423060104</v>
      </c>
      <c r="AZ479" s="42">
        <f>(10108/((LN(497700/S479))+(1.16*(AO479-1))+1.48))-273</f>
        <v>987.83338423060036</v>
      </c>
      <c r="BA479" s="42">
        <f>((LN(S479))-4.29+(1.35*(LN(AQ479))))/0.0056</f>
        <v>1271.7533877489193</v>
      </c>
      <c r="BB479" s="42">
        <f>(4338.8/((4.322*AR479)+6.456-LOG(S479)))-273</f>
        <v>1288.7214838656444</v>
      </c>
      <c r="BC479" s="42">
        <f>((LN(S479))-3.313+(1.35*(LN(AQ479))))/0.0065</f>
        <v>1245.9721494452226</v>
      </c>
      <c r="BD479" s="42">
        <f>(12288/(18.99-(1.069*(LN(AQ479)))-(LN(S479))))-273</f>
        <v>1263.8837134732833</v>
      </c>
      <c r="BE479" s="42">
        <f>(11113/(14.297+(0.964*AN479)-(LN(S479))))-273</f>
        <v>1081.8181419130394</v>
      </c>
      <c r="BF479" s="42">
        <f>(11113/(14.297+(0.964*AO479)-(LN(S479))))-273</f>
        <v>1081.8181419130387</v>
      </c>
      <c r="BG479" s="42">
        <f>(5790/(0.96-(1.28*J479)+(12.39*AS479)+(0.83*AT479)+(2.06*J479*AS479)-LOG(S479)))-273</f>
        <v>1215.3644989417385</v>
      </c>
      <c r="BI479" s="42">
        <f t="shared" si="81"/>
        <v>126.66218590416179</v>
      </c>
      <c r="BJ479" s="42">
        <f t="shared" si="81"/>
        <v>126.66218590416224</v>
      </c>
      <c r="BK479" s="42">
        <f t="shared" si="81"/>
        <v>212.16661576939896</v>
      </c>
      <c r="BL479" s="42">
        <f t="shared" si="81"/>
        <v>212.16661576939964</v>
      </c>
      <c r="BM479" s="42">
        <f t="shared" si="81"/>
        <v>-71.753387748919295</v>
      </c>
      <c r="BN479" s="42">
        <f t="shared" si="81"/>
        <v>-88.721483865644359</v>
      </c>
      <c r="BO479" s="42">
        <f t="shared" si="81"/>
        <v>-45.972149445222612</v>
      </c>
      <c r="BP479" s="42">
        <f t="shared" si="80"/>
        <v>-63.883713473283251</v>
      </c>
      <c r="BQ479" s="42">
        <f t="shared" si="80"/>
        <v>118.18185808696057</v>
      </c>
      <c r="BR479" s="42">
        <f t="shared" si="80"/>
        <v>118.18185808696126</v>
      </c>
      <c r="BS479" s="42">
        <f t="shared" si="80"/>
        <v>-15.364498941738475</v>
      </c>
      <c r="BU479" s="42">
        <f t="shared" si="78"/>
        <v>142.02668484590072</v>
      </c>
      <c r="CC479" s="119"/>
      <c r="CD479" s="118">
        <f t="shared" si="79"/>
        <v>6.8212102632969618E-13</v>
      </c>
    </row>
    <row r="480" spans="1:82" s="1" customFormat="1">
      <c r="A480" s="38" t="s">
        <v>647</v>
      </c>
      <c r="B480" s="38" t="s">
        <v>655</v>
      </c>
      <c r="C480" s="38" t="s">
        <v>647</v>
      </c>
      <c r="D480" s="38">
        <v>24</v>
      </c>
      <c r="E480" s="38">
        <v>1200</v>
      </c>
      <c r="F480" s="38"/>
      <c r="G480" s="38">
        <f t="shared" si="71"/>
        <v>1473</v>
      </c>
      <c r="H480" s="75">
        <f t="shared" si="72"/>
        <v>6.7888662593346908E-4</v>
      </c>
      <c r="I480" s="75">
        <f t="shared" si="73"/>
        <v>0</v>
      </c>
      <c r="J480" s="38">
        <v>0.7</v>
      </c>
      <c r="K480" s="13">
        <v>7.0000000000000007E-2</v>
      </c>
      <c r="L480" s="40">
        <v>0.52496481715920518</v>
      </c>
      <c r="M480" s="77"/>
      <c r="N480" s="40">
        <v>0.129348320577655</v>
      </c>
      <c r="O480" s="13"/>
      <c r="P480" s="91">
        <v>-7.74</v>
      </c>
      <c r="Q480" s="91">
        <v>0.68</v>
      </c>
      <c r="R480" s="13">
        <v>0</v>
      </c>
      <c r="S480" s="78">
        <v>2005</v>
      </c>
      <c r="T480" s="78">
        <v>375</v>
      </c>
      <c r="U480" s="13">
        <f t="shared" si="74"/>
        <v>3.3021143769562009</v>
      </c>
      <c r="V480" s="40">
        <f t="shared" si="76"/>
        <v>8.1172069825436413E-2</v>
      </c>
      <c r="X480" s="13">
        <v>75.040000000000006</v>
      </c>
      <c r="Y480" s="13">
        <v>0.22</v>
      </c>
      <c r="Z480" s="13">
        <v>11.7</v>
      </c>
      <c r="AA480" s="13">
        <v>0.43</v>
      </c>
      <c r="AB480" s="13"/>
      <c r="AC480" s="13">
        <v>0.01</v>
      </c>
      <c r="AD480" s="13"/>
      <c r="AE480" s="13">
        <v>0.76</v>
      </c>
      <c r="AF480" s="13">
        <v>3.66</v>
      </c>
      <c r="AG480" s="13">
        <v>4.21</v>
      </c>
      <c r="AH480" s="13"/>
      <c r="AI480" s="91">
        <v>4</v>
      </c>
      <c r="AJ480" s="13">
        <f t="shared" si="75"/>
        <v>100.03000000000002</v>
      </c>
      <c r="AL480" s="13">
        <v>0.97826347830736538</v>
      </c>
      <c r="AM480" s="40">
        <v>1.8036618100552682E-2</v>
      </c>
      <c r="AN480" s="13">
        <v>1.40208468248295</v>
      </c>
      <c r="AO480" s="14">
        <v>1.4020846824829472</v>
      </c>
      <c r="AP480" s="14"/>
      <c r="AQ480" s="13">
        <v>12.436159245074711</v>
      </c>
      <c r="AR480" s="40">
        <v>-2.8041650625724862E-3</v>
      </c>
      <c r="AS480" s="40">
        <v>0.52496481715920518</v>
      </c>
      <c r="AT480" s="40">
        <v>0.129348320577655</v>
      </c>
      <c r="AW480" s="42">
        <f>(12900/((LN(497700/S480))+(0.85*(AN480-1))+3.8))-273</f>
        <v>1062.9395677515843</v>
      </c>
      <c r="AX480" s="42">
        <f>(12900/((LN(497700/S480))+(0.85*(AO480-1))+3.8))-273</f>
        <v>1062.9395677515845</v>
      </c>
      <c r="AY480" s="42">
        <f>(10108/((LN(497700/S480))+(1.16*(AN480-1))+1.48))-273</f>
        <v>1081.8196439983424</v>
      </c>
      <c r="AZ480" s="42">
        <f>(10108/((LN(497700/S480))+(1.16*(AO480-1))+1.48))-273</f>
        <v>1081.8196439983431</v>
      </c>
      <c r="BA480" s="42">
        <f>((LN(S480))-4.29+(1.35*(LN(AQ480))))/0.0056</f>
        <v>1199.3250966201192</v>
      </c>
      <c r="BB480" s="42">
        <f>(4338.8/((4.322*AR480)+6.456-LOG(S480)))-273</f>
        <v>1108.0067236421721</v>
      </c>
      <c r="BC480" s="42">
        <f>((LN(S480))-3.313+(1.35*(LN(AQ480))))/0.0065</f>
        <v>1183.5723909342566</v>
      </c>
      <c r="BD480" s="42">
        <f>(12288/(18.99-(1.069*(LN(AQ480)))-(LN(S480))))-273</f>
        <v>1140.7023111871351</v>
      </c>
      <c r="BE480" s="42">
        <f>(11113/(14.297+(0.964*AN480)-(LN(S480))))-273</f>
        <v>1108.3187714992475</v>
      </c>
      <c r="BF480" s="42">
        <f>(11113/(14.297+(0.964*AO480)-(LN(S480))))-273</f>
        <v>1108.3187714992475</v>
      </c>
      <c r="BG480" s="42">
        <f>(5790/(0.96-(1.28*J480)+(12.39*AS480)+(0.83*AT480)+(2.06*J480*AS480)-LOG(S480)))-273</f>
        <v>1128.7476301659333</v>
      </c>
      <c r="BI480" s="42">
        <f t="shared" si="81"/>
        <v>137.06043224841574</v>
      </c>
      <c r="BJ480" s="42">
        <f t="shared" si="81"/>
        <v>137.06043224841551</v>
      </c>
      <c r="BK480" s="42">
        <f t="shared" si="81"/>
        <v>118.18035600165763</v>
      </c>
      <c r="BL480" s="42">
        <f t="shared" si="81"/>
        <v>118.18035600165695</v>
      </c>
      <c r="BM480" s="42">
        <f t="shared" si="81"/>
        <v>0.67490337988078863</v>
      </c>
      <c r="BN480" s="42">
        <f t="shared" si="81"/>
        <v>91.993276357827881</v>
      </c>
      <c r="BO480" s="42">
        <f t="shared" si="81"/>
        <v>16.427609065743354</v>
      </c>
      <c r="BP480" s="42">
        <f t="shared" si="80"/>
        <v>59.297688812864862</v>
      </c>
      <c r="BQ480" s="42">
        <f t="shared" si="80"/>
        <v>91.681228500752468</v>
      </c>
      <c r="BR480" s="42">
        <f t="shared" si="80"/>
        <v>91.681228500752468</v>
      </c>
      <c r="BS480" s="42">
        <f t="shared" si="80"/>
        <v>71.252369834066712</v>
      </c>
      <c r="BU480" s="42">
        <f t="shared" si="78"/>
        <v>65.808062414348797</v>
      </c>
      <c r="CC480" s="119"/>
      <c r="CD480" s="118">
        <f t="shared" si="79"/>
        <v>0</v>
      </c>
    </row>
    <row r="481" spans="1:82" s="1" customFormat="1">
      <c r="A481" s="38" t="s">
        <v>647</v>
      </c>
      <c r="B481" s="38" t="s">
        <v>650</v>
      </c>
      <c r="C481" s="38" t="s">
        <v>647</v>
      </c>
      <c r="D481" s="38">
        <v>24</v>
      </c>
      <c r="E481" s="38">
        <v>1200</v>
      </c>
      <c r="F481" s="38"/>
      <c r="G481" s="38">
        <f t="shared" si="71"/>
        <v>1473</v>
      </c>
      <c r="H481" s="75">
        <f t="shared" si="72"/>
        <v>6.7888662593346908E-4</v>
      </c>
      <c r="I481" s="75">
        <f t="shared" si="73"/>
        <v>0</v>
      </c>
      <c r="J481" s="38">
        <v>0.7</v>
      </c>
      <c r="K481" s="13">
        <v>7.0000000000000007E-2</v>
      </c>
      <c r="L481" s="40">
        <v>0.57294397061691227</v>
      </c>
      <c r="M481" s="77"/>
      <c r="N481" s="40">
        <v>0.138366095254771</v>
      </c>
      <c r="O481" s="13"/>
      <c r="P481" s="91">
        <v>-7.74</v>
      </c>
      <c r="Q481" s="91">
        <v>0.68</v>
      </c>
      <c r="R481" s="13">
        <v>0</v>
      </c>
      <c r="S481" s="78">
        <v>10905</v>
      </c>
      <c r="T481" s="78">
        <v>487</v>
      </c>
      <c r="U481" s="13">
        <f t="shared" si="74"/>
        <v>4.0376256699147195</v>
      </c>
      <c r="V481" s="40">
        <f t="shared" si="76"/>
        <v>1.9381751490142134E-2</v>
      </c>
      <c r="X481" s="13">
        <v>54.11</v>
      </c>
      <c r="Y481" s="13">
        <v>2.11</v>
      </c>
      <c r="Z481" s="13">
        <v>15.75</v>
      </c>
      <c r="AA481" s="13">
        <v>2.98</v>
      </c>
      <c r="AB481" s="13"/>
      <c r="AC481" s="13">
        <v>0.06</v>
      </c>
      <c r="AD481" s="13"/>
      <c r="AE481" s="13">
        <v>5.81</v>
      </c>
      <c r="AF481" s="13">
        <v>3.96</v>
      </c>
      <c r="AG481" s="13">
        <v>5.55</v>
      </c>
      <c r="AH481" s="13"/>
      <c r="AI481" s="91">
        <v>4</v>
      </c>
      <c r="AJ481" s="13">
        <f t="shared" si="75"/>
        <v>94.33</v>
      </c>
      <c r="AL481" s="13">
        <v>0.68223173880512622</v>
      </c>
      <c r="AM481" s="40">
        <v>0.23742678889662175</v>
      </c>
      <c r="AN481" s="13">
        <v>2.7017285675713101</v>
      </c>
      <c r="AO481" s="14">
        <v>2.7017285675713079</v>
      </c>
      <c r="AP481" s="14"/>
      <c r="AQ481" s="13">
        <v>4.5286083560219765</v>
      </c>
      <c r="AR481" s="40">
        <v>0.16503969342095398</v>
      </c>
      <c r="AS481" s="40">
        <v>0.57294397061691227</v>
      </c>
      <c r="AT481" s="40">
        <v>0.138366095254771</v>
      </c>
      <c r="AW481" s="42">
        <f>(12900/((LN(497700/S481))+(0.85*(AN481-1))+3.8))-273</f>
        <v>1149.7033101593001</v>
      </c>
      <c r="AX481" s="42">
        <f>(12900/((LN(497700/S481))+(0.85*(AO481-1))+3.8))-273</f>
        <v>1149.7033101593001</v>
      </c>
      <c r="AY481" s="42">
        <f>(10108/((LN(497700/S481))+(1.16*(AN481-1))+1.48))-273</f>
        <v>1116.4575916356339</v>
      </c>
      <c r="AZ481" s="42">
        <f>(10108/((LN(497700/S481))+(1.16*(AO481-1))+1.48))-273</f>
        <v>1116.4575916356343</v>
      </c>
      <c r="BA481" s="42">
        <f>((LN(S481))-4.29+(1.35*(LN(AQ481))))/0.0056</f>
        <v>1258.2208044463353</v>
      </c>
      <c r="BB481" s="42">
        <f>(4338.8/((4.322*AR481)+6.456-LOG(S481)))-273</f>
        <v>1112.456273017166</v>
      </c>
      <c r="BC481" s="42">
        <f>((LN(S481))-3.313+(1.35*(LN(AQ481))))/0.0065</f>
        <v>1234.3133084460733</v>
      </c>
      <c r="BD481" s="42">
        <f>(12288/(18.99-(1.069*(LN(AQ481)))-(LN(S481))))-273</f>
        <v>1248.0951645918431</v>
      </c>
      <c r="BE481" s="42">
        <f>(11113/(14.297+(0.964*AN481)-(LN(S481))))-273</f>
        <v>1188.3735432792882</v>
      </c>
      <c r="BF481" s="42">
        <f>(11113/(14.297+(0.964*AO481)-(LN(S481))))-273</f>
        <v>1188.3735432792882</v>
      </c>
      <c r="BG481" s="42">
        <f>(5790/(0.96-(1.28*J481)+(12.39*AS481)+(0.83*AT481)+(2.06*J481*AS481)-LOG(S481)))-273</f>
        <v>1150.9411812480766</v>
      </c>
      <c r="BI481" s="42">
        <f t="shared" si="81"/>
        <v>50.296689840699855</v>
      </c>
      <c r="BJ481" s="42">
        <f t="shared" si="81"/>
        <v>50.296689840699855</v>
      </c>
      <c r="BK481" s="42">
        <f t="shared" si="81"/>
        <v>83.542408364366111</v>
      </c>
      <c r="BL481" s="42">
        <f t="shared" si="81"/>
        <v>83.542408364365656</v>
      </c>
      <c r="BM481" s="42">
        <f t="shared" si="81"/>
        <v>-58.220804446335251</v>
      </c>
      <c r="BN481" s="42">
        <f t="shared" si="81"/>
        <v>87.543726982833959</v>
      </c>
      <c r="BO481" s="42">
        <f t="shared" si="81"/>
        <v>-34.313308446073279</v>
      </c>
      <c r="BP481" s="42">
        <f t="shared" si="80"/>
        <v>-48.095164591843059</v>
      </c>
      <c r="BQ481" s="42">
        <f t="shared" si="80"/>
        <v>11.626456720711758</v>
      </c>
      <c r="BR481" s="42">
        <f t="shared" si="80"/>
        <v>11.626456720711758</v>
      </c>
      <c r="BS481" s="42">
        <f t="shared" si="80"/>
        <v>49.058818751923354</v>
      </c>
      <c r="BU481" s="42">
        <f t="shared" si="78"/>
        <v>1.237871088776501</v>
      </c>
      <c r="CC481" s="119"/>
      <c r="CD481" s="118">
        <f t="shared" si="79"/>
        <v>0</v>
      </c>
    </row>
    <row r="482" spans="1:82" s="1" customFormat="1">
      <c r="A482" s="38" t="s">
        <v>647</v>
      </c>
      <c r="B482" s="38" t="s">
        <v>656</v>
      </c>
      <c r="C482" s="38" t="s">
        <v>647</v>
      </c>
      <c r="D482" s="38">
        <v>24</v>
      </c>
      <c r="E482" s="38">
        <v>1200</v>
      </c>
      <c r="F482" s="38"/>
      <c r="G482" s="38">
        <f t="shared" si="71"/>
        <v>1473</v>
      </c>
      <c r="H482" s="75">
        <f t="shared" si="72"/>
        <v>6.7888662593346908E-4</v>
      </c>
      <c r="I482" s="75">
        <f t="shared" si="73"/>
        <v>0</v>
      </c>
      <c r="J482" s="38">
        <v>0.7</v>
      </c>
      <c r="K482" s="13">
        <v>7.0000000000000007E-2</v>
      </c>
      <c r="L482" s="40">
        <v>0.54130163421029076</v>
      </c>
      <c r="M482" s="77"/>
      <c r="N482" s="40">
        <v>0.13335526864470601</v>
      </c>
      <c r="O482" s="13"/>
      <c r="P482" s="91">
        <v>-7.74</v>
      </c>
      <c r="Q482" s="91">
        <v>0.68</v>
      </c>
      <c r="R482" s="13">
        <v>0</v>
      </c>
      <c r="S482" s="78">
        <v>4138</v>
      </c>
      <c r="T482" s="78">
        <v>415</v>
      </c>
      <c r="U482" s="13">
        <f t="shared" si="74"/>
        <v>3.616790486329716</v>
      </c>
      <c r="V482" s="40">
        <f t="shared" si="76"/>
        <v>4.3525857902368292E-2</v>
      </c>
      <c r="X482" s="13">
        <v>64.599999999999994</v>
      </c>
      <c r="Y482" s="13">
        <v>0.9</v>
      </c>
      <c r="Z482" s="13">
        <v>14.68</v>
      </c>
      <c r="AA482" s="13">
        <v>2.2999999999999998</v>
      </c>
      <c r="AB482" s="13"/>
      <c r="AC482" s="13">
        <v>0.19</v>
      </c>
      <c r="AD482" s="13"/>
      <c r="AE482" s="13">
        <v>5.07</v>
      </c>
      <c r="AF482" s="13">
        <v>2.02</v>
      </c>
      <c r="AG482" s="13">
        <v>2.81</v>
      </c>
      <c r="AH482" s="13"/>
      <c r="AI482" s="91">
        <v>4</v>
      </c>
      <c r="AJ482" s="13">
        <f t="shared" si="75"/>
        <v>96.570000000000007</v>
      </c>
      <c r="AL482" s="13">
        <v>0.9420435473574168</v>
      </c>
      <c r="AM482" s="40">
        <v>9.9780398944158674E-2</v>
      </c>
      <c r="AN482" s="13">
        <v>1.62842886217621</v>
      </c>
      <c r="AO482" s="14">
        <v>1.6284288621762073</v>
      </c>
      <c r="AP482" s="14"/>
      <c r="AQ482" s="13">
        <v>7.0906877577419074</v>
      </c>
      <c r="AR482" s="40">
        <v>1.7372592310888481E-2</v>
      </c>
      <c r="AS482" s="40">
        <v>0.54130163421029076</v>
      </c>
      <c r="AT482" s="40">
        <v>0.13335526864470601</v>
      </c>
      <c r="AW482" s="42">
        <f>(12900/((LN(497700/S482))+(0.85*(AN482-1))+3.8))-273</f>
        <v>1140.8614079015692</v>
      </c>
      <c r="AX482" s="42">
        <f>(12900/((LN(497700/S482))+(0.85*(AO482-1))+3.8))-273</f>
        <v>1140.8614079015692</v>
      </c>
      <c r="AY482" s="42">
        <f>(10108/((LN(497700/S482))+(1.16*(AN482-1))+1.48))-273</f>
        <v>1171.2553470965574</v>
      </c>
      <c r="AZ482" s="42">
        <f>(10108/((LN(497700/S482))+(1.16*(AO482-1))+1.48))-273</f>
        <v>1171.2553470965581</v>
      </c>
      <c r="BA482" s="42">
        <f>((LN(S482))-4.29+(1.35*(LN(AQ482))))/0.0056</f>
        <v>1193.2721458876911</v>
      </c>
      <c r="BB482" s="42">
        <f>(4338.8/((4.322*AR482)+6.456-LOG(S482)))-273</f>
        <v>1215.7997614340195</v>
      </c>
      <c r="BC482" s="42">
        <f>((LN(S482))-3.313+(1.35*(LN(AQ482))))/0.0065</f>
        <v>1178.3575410724723</v>
      </c>
      <c r="BD482" s="42">
        <f>(12288/(18.99-(1.069*(LN(AQ482)))-(LN(S482))))-273</f>
        <v>1161.1579652875339</v>
      </c>
      <c r="BE482" s="42">
        <f>(11113/(14.297+(0.964*AN482)-(LN(S482))))-273</f>
        <v>1201.0999397361454</v>
      </c>
      <c r="BF482" s="42">
        <f>(11113/(14.297+(0.964*AO482)-(LN(S482))))-273</f>
        <v>1201.0999397361461</v>
      </c>
      <c r="BG482" s="42">
        <f>(5790/(0.96-(1.28*J482)+(12.39*AS482)+(0.83*AT482)+(2.06*J482*AS482)-LOG(S482)))-273</f>
        <v>1158.3335912589116</v>
      </c>
      <c r="BI482" s="42">
        <f t="shared" si="81"/>
        <v>59.138592098430763</v>
      </c>
      <c r="BJ482" s="42">
        <f t="shared" si="81"/>
        <v>59.138592098430763</v>
      </c>
      <c r="BK482" s="42">
        <f t="shared" si="81"/>
        <v>28.744652903442557</v>
      </c>
      <c r="BL482" s="42">
        <f t="shared" si="81"/>
        <v>28.744652903441875</v>
      </c>
      <c r="BM482" s="42">
        <f t="shared" si="81"/>
        <v>6.7278541123089326</v>
      </c>
      <c r="BN482" s="42">
        <f t="shared" si="81"/>
        <v>-15.799761434019501</v>
      </c>
      <c r="BO482" s="42">
        <f t="shared" si="81"/>
        <v>21.642458927527741</v>
      </c>
      <c r="BP482" s="42">
        <f t="shared" si="80"/>
        <v>38.842034712466102</v>
      </c>
      <c r="BQ482" s="42">
        <f t="shared" si="80"/>
        <v>-1.0999397361454157</v>
      </c>
      <c r="BR482" s="42">
        <f t="shared" si="80"/>
        <v>-1.0999397361460979</v>
      </c>
      <c r="BS482" s="42">
        <f t="shared" si="80"/>
        <v>41.666408741088389</v>
      </c>
      <c r="BU482" s="42">
        <f t="shared" si="78"/>
        <v>17.472183357342374</v>
      </c>
      <c r="CC482" s="119"/>
      <c r="CD482" s="118">
        <f t="shared" si="79"/>
        <v>6.8212102632969618E-13</v>
      </c>
    </row>
    <row r="483" spans="1:82" s="1" customFormat="1">
      <c r="A483" s="38" t="s">
        <v>647</v>
      </c>
      <c r="B483" s="38" t="s">
        <v>657</v>
      </c>
      <c r="C483" s="38" t="s">
        <v>647</v>
      </c>
      <c r="D483" s="38">
        <v>24</v>
      </c>
      <c r="E483" s="38">
        <v>1200</v>
      </c>
      <c r="F483" s="38"/>
      <c r="G483" s="38">
        <f t="shared" si="71"/>
        <v>1473</v>
      </c>
      <c r="H483" s="75">
        <f t="shared" si="72"/>
        <v>6.7888662593346908E-4</v>
      </c>
      <c r="I483" s="75">
        <f t="shared" si="73"/>
        <v>0</v>
      </c>
      <c r="J483" s="38">
        <v>0.7</v>
      </c>
      <c r="K483" s="13">
        <v>7.0000000000000007E-2</v>
      </c>
      <c r="L483" s="40">
        <v>0.52032201532034617</v>
      </c>
      <c r="M483" s="77"/>
      <c r="N483" s="40">
        <v>0.13566879797837</v>
      </c>
      <c r="O483" s="13"/>
      <c r="P483" s="91">
        <v>-7.74</v>
      </c>
      <c r="Q483" s="91">
        <v>0.68</v>
      </c>
      <c r="R483" s="13">
        <v>0</v>
      </c>
      <c r="S483" s="78">
        <v>1871</v>
      </c>
      <c r="T483" s="78">
        <v>394</v>
      </c>
      <c r="U483" s="13">
        <f t="shared" si="74"/>
        <v>3.2720737875000099</v>
      </c>
      <c r="V483" s="40">
        <f t="shared" si="76"/>
        <v>9.1392838054516312E-2</v>
      </c>
      <c r="X483" s="13">
        <v>71.33</v>
      </c>
      <c r="Y483" s="13">
        <v>0.26</v>
      </c>
      <c r="Z483" s="13">
        <v>12.06</v>
      </c>
      <c r="AA483" s="13">
        <v>0.86</v>
      </c>
      <c r="AB483" s="13"/>
      <c r="AC483" s="13">
        <v>0.01</v>
      </c>
      <c r="AD483" s="13"/>
      <c r="AE483" s="13">
        <v>0.62</v>
      </c>
      <c r="AF483" s="13">
        <v>2.34</v>
      </c>
      <c r="AG483" s="13">
        <v>3.35</v>
      </c>
      <c r="AH483" s="13"/>
      <c r="AI483" s="91">
        <v>4</v>
      </c>
      <c r="AJ483" s="13">
        <f t="shared" si="75"/>
        <v>94.830000000000013</v>
      </c>
      <c r="AL483" s="13">
        <v>1.4018378253924544</v>
      </c>
      <c r="AM483" s="40">
        <v>5.3988480462899585E-2</v>
      </c>
      <c r="AN483" s="13">
        <v>0.96511134137588195</v>
      </c>
      <c r="AO483" s="14">
        <v>0.96511134137588184</v>
      </c>
      <c r="AP483" s="14"/>
      <c r="AQ483" s="13">
        <v>14.567580914524221</v>
      </c>
      <c r="AR483" s="40">
        <v>-3.4105056079991092E-2</v>
      </c>
      <c r="AS483" s="40">
        <v>0.52032201532034617</v>
      </c>
      <c r="AT483" s="40">
        <v>0.13566879797837</v>
      </c>
      <c r="AW483" s="42">
        <f>(12900/((LN(497700/S483))+(0.85*(AN483-1))+3.8))-273</f>
        <v>1106.1084621140371</v>
      </c>
      <c r="AX483" s="42">
        <f>(12900/((LN(497700/S483))+(0.85*(AO483-1))+3.8))-273</f>
        <v>1106.1084621140371</v>
      </c>
      <c r="AY483" s="42">
        <f>(10108/((LN(497700/S483))+(1.16*(AN483-1))+1.48))-273</f>
        <v>1166.2599834091011</v>
      </c>
      <c r="AZ483" s="42">
        <f>(10108/((LN(497700/S483))+(1.16*(AO483-1))+1.48))-273</f>
        <v>1166.2599834091011</v>
      </c>
      <c r="BA483" s="42">
        <f>((LN(S483))-4.29+(1.35*(LN(AQ483))))/0.0056</f>
        <v>1225.1082860383897</v>
      </c>
      <c r="BB483" s="42">
        <f>(4338.8/((4.322*AR483)+6.456-LOG(S483)))-273</f>
        <v>1155.870567532482</v>
      </c>
      <c r="BC483" s="42">
        <f>((LN(S483))-3.313+(1.35*(LN(AQ483))))/0.0065</f>
        <v>1205.785600279228</v>
      </c>
      <c r="BD483" s="42">
        <f>(12288/(18.99-(1.069*(LN(AQ483)))-(LN(S483))))-273</f>
        <v>1157.1449608589285</v>
      </c>
      <c r="BE483" s="42">
        <f>(11113/(14.297+(0.964*AN483)-(LN(S483))))-273</f>
        <v>1171.5338879434594</v>
      </c>
      <c r="BF483" s="42">
        <f>(11113/(14.297+(0.964*AO483)-(LN(S483))))-273</f>
        <v>1171.5338879434594</v>
      </c>
      <c r="BG483" s="42">
        <f>(5790/(0.96-(1.28*J483)+(12.39*AS483)+(0.83*AT483)+(2.06*J483*AS483)-LOG(S483)))-273</f>
        <v>1138.6354839757219</v>
      </c>
      <c r="BI483" s="42">
        <f t="shared" si="81"/>
        <v>93.891537885962862</v>
      </c>
      <c r="BJ483" s="42">
        <f t="shared" si="81"/>
        <v>93.891537885962862</v>
      </c>
      <c r="BK483" s="42">
        <f t="shared" si="81"/>
        <v>33.740016590898904</v>
      </c>
      <c r="BL483" s="42">
        <f t="shared" si="81"/>
        <v>33.740016590898904</v>
      </c>
      <c r="BM483" s="42">
        <f t="shared" si="81"/>
        <v>-25.108286038389679</v>
      </c>
      <c r="BN483" s="42">
        <f t="shared" si="81"/>
        <v>44.129432467517972</v>
      </c>
      <c r="BO483" s="42">
        <f t="shared" si="81"/>
        <v>-5.7856002792279924</v>
      </c>
      <c r="BP483" s="42">
        <f t="shared" si="80"/>
        <v>42.855039141071529</v>
      </c>
      <c r="BQ483" s="42">
        <f t="shared" si="80"/>
        <v>28.466112056540624</v>
      </c>
      <c r="BR483" s="42">
        <f t="shared" si="80"/>
        <v>28.466112056540624</v>
      </c>
      <c r="BS483" s="42">
        <f t="shared" si="80"/>
        <v>61.364516024278146</v>
      </c>
      <c r="BU483" s="42">
        <f t="shared" si="78"/>
        <v>32.527021861684716</v>
      </c>
      <c r="CC483" s="119"/>
      <c r="CD483" s="118">
        <f t="shared" si="79"/>
        <v>0</v>
      </c>
    </row>
    <row r="484" spans="1:82" s="1" customFormat="1">
      <c r="A484" s="38" t="s">
        <v>658</v>
      </c>
      <c r="B484" s="65" t="s">
        <v>659</v>
      </c>
      <c r="C484" s="38" t="s">
        <v>658</v>
      </c>
      <c r="D484" s="38">
        <v>7325</v>
      </c>
      <c r="E484" s="38">
        <v>1612</v>
      </c>
      <c r="F484" s="38"/>
      <c r="G484" s="38">
        <f t="shared" si="71"/>
        <v>1885</v>
      </c>
      <c r="H484" s="75">
        <f t="shared" si="72"/>
        <v>5.305039787798408E-4</v>
      </c>
      <c r="I484" s="75">
        <f t="shared" si="73"/>
        <v>0</v>
      </c>
      <c r="J484" s="38">
        <v>0.47</v>
      </c>
      <c r="K484" s="13">
        <v>7.0000000000000007E-2</v>
      </c>
      <c r="L484" s="40">
        <v>0.53715124903422251</v>
      </c>
      <c r="M484" s="77"/>
      <c r="N484" s="40">
        <v>4.3311595277066598E-3</v>
      </c>
      <c r="O484" s="13"/>
      <c r="P484" s="91">
        <v>-5.95</v>
      </c>
      <c r="Q484" s="91">
        <v>-1.17</v>
      </c>
      <c r="R484" s="13">
        <v>0</v>
      </c>
      <c r="S484" s="78">
        <v>38274.665495000001</v>
      </c>
      <c r="T484" s="78"/>
      <c r="U484" s="13">
        <f t="shared" si="74"/>
        <v>4.5829114038298551</v>
      </c>
      <c r="V484" s="40">
        <v>4.2999999999999997E-2</v>
      </c>
      <c r="X484" s="91">
        <v>72.8</v>
      </c>
      <c r="Y484" s="91">
        <v>0.24</v>
      </c>
      <c r="Z484" s="91">
        <v>14.08</v>
      </c>
      <c r="AA484" s="91">
        <v>0.22</v>
      </c>
      <c r="AB484" s="91"/>
      <c r="AC484" s="91">
        <v>2.16</v>
      </c>
      <c r="AD484" s="91"/>
      <c r="AE484" s="91">
        <v>0.91</v>
      </c>
      <c r="AF484" s="91">
        <v>5.2</v>
      </c>
      <c r="AG484" s="91">
        <v>4.04</v>
      </c>
      <c r="AH484" s="13"/>
      <c r="AI484" s="13">
        <v>0.12</v>
      </c>
      <c r="AJ484" s="13">
        <f t="shared" si="75"/>
        <v>99.77</v>
      </c>
      <c r="AL484" s="13">
        <v>0.96556494442661256</v>
      </c>
      <c r="AM484" s="40">
        <v>5.4262554897330041E-2</v>
      </c>
      <c r="AN484" s="13">
        <v>1.53528808889728</v>
      </c>
      <c r="AO484" s="14">
        <v>1.5352880888972784</v>
      </c>
      <c r="AP484" s="14"/>
      <c r="AQ484" s="13">
        <v>9.106699418471333</v>
      </c>
      <c r="AR484" s="40">
        <v>2.059612067737264E-2</v>
      </c>
      <c r="AS484" s="40">
        <v>0.53715124903422251</v>
      </c>
      <c r="AT484" s="40">
        <v>4.3311595277066598E-3</v>
      </c>
      <c r="AW484" s="42">
        <f>(12900/((LN(497700/S484))+(0.85*(AN484-1))+3.8))-273</f>
        <v>1618.438980187718</v>
      </c>
      <c r="AX484" s="42">
        <f>(12900/((LN(497700/S484))+(0.85*(AO484-1))+3.8))-273</f>
        <v>1618.4389801877187</v>
      </c>
      <c r="AY484" s="42">
        <f>(10108/((LN(497700/S484))+(1.16*(AN484-1))+1.48))-273</f>
        <v>1893.2428666185901</v>
      </c>
      <c r="AZ484" s="42">
        <f>(10108/((LN(497700/S484))+(1.16*(AO484-1))+1.48))-273</f>
        <v>1893.2428666185911</v>
      </c>
      <c r="BA484" s="42">
        <f>((LN(S484))-4.29+(1.35*(LN(AQ484))))/0.0056</f>
        <v>1650.8406148814504</v>
      </c>
      <c r="BB484" s="42">
        <f>(4338.8/((4.322*AR484)+6.456-LOG(S484)))-273</f>
        <v>1938.2985463270093</v>
      </c>
      <c r="BC484" s="42">
        <f>((LN(S484))-3.313+(1.35*(LN(AQ484))))/0.0065</f>
        <v>1572.5703758978648</v>
      </c>
      <c r="BD484" s="42">
        <f>(12288/(18.99-(1.069*(LN(AQ484)))-(LN(S484))))-273</f>
        <v>1749.375004416356</v>
      </c>
      <c r="BE484" s="42">
        <f>(11113/(14.297+(0.964*AN484)-(LN(S484))))-273</f>
        <v>1854.1039910351378</v>
      </c>
      <c r="BF484" s="42">
        <f>(11113/(14.297+(0.964*AO484)-(LN(S484))))-273</f>
        <v>1854.1039910351383</v>
      </c>
      <c r="BG484" s="42">
        <f>(5790/(0.96-(1.28*J484)+(12.39*AS484)+(0.83*AT484)+(2.06*J484*AS484)-LOG(S484)))-273</f>
        <v>1686.7507982519421</v>
      </c>
      <c r="BI484" s="42">
        <f t="shared" si="81"/>
        <v>-6.4389801877180162</v>
      </c>
      <c r="BJ484" s="42">
        <f t="shared" si="81"/>
        <v>-6.4389801877186983</v>
      </c>
      <c r="BK484" s="42">
        <f t="shared" si="81"/>
        <v>-281.24286661859014</v>
      </c>
      <c r="BL484" s="42">
        <f t="shared" si="81"/>
        <v>-281.24286661859105</v>
      </c>
      <c r="BM484" s="42">
        <f t="shared" si="81"/>
        <v>-38.840614881450392</v>
      </c>
      <c r="BN484" s="42">
        <f t="shared" si="81"/>
        <v>-326.29854632700926</v>
      </c>
      <c r="BO484" s="42">
        <f t="shared" si="81"/>
        <v>39.429624102135222</v>
      </c>
      <c r="BP484" s="42">
        <f t="shared" si="80"/>
        <v>-137.37500441635598</v>
      </c>
      <c r="BQ484" s="42">
        <f t="shared" si="80"/>
        <v>-242.10399103513782</v>
      </c>
      <c r="BR484" s="42">
        <f t="shared" si="80"/>
        <v>-242.10399103513828</v>
      </c>
      <c r="BS484" s="42">
        <f t="shared" si="80"/>
        <v>-74.750798251942115</v>
      </c>
      <c r="BU484" s="42">
        <f t="shared" si="78"/>
        <v>68.311818064223417</v>
      </c>
      <c r="CC484" s="119"/>
      <c r="CD484" s="118">
        <f t="shared" si="79"/>
        <v>-4.5474735088646412E-13</v>
      </c>
    </row>
    <row r="485" spans="1:82" s="1" customFormat="1">
      <c r="A485" s="38" t="s">
        <v>658</v>
      </c>
      <c r="B485" s="65" t="s">
        <v>660</v>
      </c>
      <c r="C485" s="38" t="s">
        <v>658</v>
      </c>
      <c r="D485" s="38">
        <v>24</v>
      </c>
      <c r="E485" s="38">
        <v>1428</v>
      </c>
      <c r="F485" s="38"/>
      <c r="G485" s="38">
        <f t="shared" ref="G485:G548" si="82">E485+273</f>
        <v>1701</v>
      </c>
      <c r="H485" s="75">
        <f t="shared" ref="H485:H548" si="83">1/G485</f>
        <v>5.8788947677836567E-4</v>
      </c>
      <c r="I485" s="75">
        <f t="shared" ref="I485:I548" si="84">((F485/E485)^2)</f>
        <v>0</v>
      </c>
      <c r="J485" s="38">
        <v>0.47</v>
      </c>
      <c r="K485" s="13">
        <v>2.8199999999999996E-2</v>
      </c>
      <c r="L485" s="40">
        <v>0.53715124903422251</v>
      </c>
      <c r="M485" s="77"/>
      <c r="N485" s="40">
        <v>4.3311595277066598E-3</v>
      </c>
      <c r="O485" s="13"/>
      <c r="P485" s="91">
        <v>-7.01</v>
      </c>
      <c r="Q485" s="91">
        <v>-1</v>
      </c>
      <c r="R485" s="13">
        <v>0</v>
      </c>
      <c r="S485" s="78">
        <v>11474.996424999999</v>
      </c>
      <c r="T485" s="78"/>
      <c r="U485" s="13">
        <f t="shared" ref="U485:U548" si="85">LOG(S485)</f>
        <v>4.0597525589062036</v>
      </c>
      <c r="V485" s="40">
        <v>4.2999999999999997E-2</v>
      </c>
      <c r="X485" s="91">
        <v>72.8</v>
      </c>
      <c r="Y485" s="91">
        <v>0.24</v>
      </c>
      <c r="Z485" s="91">
        <v>14.08</v>
      </c>
      <c r="AA485" s="91">
        <v>0.22</v>
      </c>
      <c r="AB485" s="91"/>
      <c r="AC485" s="91">
        <v>2.16</v>
      </c>
      <c r="AD485" s="91"/>
      <c r="AE485" s="91">
        <v>0.91</v>
      </c>
      <c r="AF485" s="91">
        <v>5.2</v>
      </c>
      <c r="AG485" s="91">
        <v>4.04</v>
      </c>
      <c r="AH485" s="13"/>
      <c r="AI485" s="13">
        <v>0.12</v>
      </c>
      <c r="AJ485" s="13">
        <f t="shared" si="75"/>
        <v>99.77</v>
      </c>
      <c r="AL485" s="13">
        <v>0.96556494442661256</v>
      </c>
      <c r="AM485" s="40">
        <v>5.4262554897330041E-2</v>
      </c>
      <c r="AN485" s="13">
        <v>1.53528808889728</v>
      </c>
      <c r="AO485" s="14">
        <v>1.5352880888972784</v>
      </c>
      <c r="AP485" s="14"/>
      <c r="AQ485" s="13">
        <v>9.106699418471333</v>
      </c>
      <c r="AR485" s="40">
        <v>2.059612067737264E-2</v>
      </c>
      <c r="AS485" s="40">
        <v>0.53715124903422251</v>
      </c>
      <c r="AT485" s="40">
        <v>4.3311595277066598E-3</v>
      </c>
      <c r="AW485" s="42">
        <f>(12900/((LN(497700/S485))+(0.85*(AN485-1))+3.8))-273</f>
        <v>1334.5123078592087</v>
      </c>
      <c r="AX485" s="42">
        <f>(12900/((LN(497700/S485))+(0.85*(AO485-1))+3.8))-273</f>
        <v>1334.5123078592092</v>
      </c>
      <c r="AY485" s="42">
        <f>(10108/((LN(497700/S485))+(1.16*(AN485-1))+1.48))-273</f>
        <v>1448.7528721266358</v>
      </c>
      <c r="AZ485" s="42">
        <f>(10108/((LN(497700/S485))+(1.16*(AO485-1))+1.48))-273</f>
        <v>1448.7528721266362</v>
      </c>
      <c r="BA485" s="42">
        <f>((LN(S485))-4.29+(1.35*(LN(AQ485))))/0.0056</f>
        <v>1435.730301026239</v>
      </c>
      <c r="BB485" s="42">
        <f>(4338.8/((4.322*AR485)+6.456-LOG(S485)))-273</f>
        <v>1472.8105934892442</v>
      </c>
      <c r="BC485" s="42">
        <f>((LN(S485))-3.313+(1.35*(LN(AQ485))))/0.0065</f>
        <v>1387.2445670379905</v>
      </c>
      <c r="BD485" s="42">
        <f>(12288/(18.99-(1.069*(LN(AQ485)))-(LN(S485))))-273</f>
        <v>1414.7631983359695</v>
      </c>
      <c r="BE485" s="42">
        <f>(11113/(14.297+(0.964*AN485)-(LN(S485))))-273</f>
        <v>1455.5489163674417</v>
      </c>
      <c r="BF485" s="42">
        <f>(11113/(14.297+(0.964*AO485)-(LN(S485))))-273</f>
        <v>1455.5489163674422</v>
      </c>
      <c r="BG485" s="42">
        <f>(5790/(0.96-(1.28*J485)+(12.39*AS485)+(0.83*AT485)+(2.06*J485*AS485)-LOG(S485)))-273</f>
        <v>1391.9336220427638</v>
      </c>
      <c r="BI485" s="42">
        <f t="shared" si="81"/>
        <v>93.487692140791296</v>
      </c>
      <c r="BJ485" s="42">
        <f t="shared" si="81"/>
        <v>93.487692140790841</v>
      </c>
      <c r="BK485" s="42">
        <f t="shared" si="81"/>
        <v>-20.752872126635793</v>
      </c>
      <c r="BL485" s="42">
        <f t="shared" si="81"/>
        <v>-20.752872126636248</v>
      </c>
      <c r="BM485" s="42">
        <f t="shared" si="81"/>
        <v>-7.7303010262389762</v>
      </c>
      <c r="BN485" s="42">
        <f t="shared" si="81"/>
        <v>-44.810593489244184</v>
      </c>
      <c r="BO485" s="42">
        <f t="shared" si="81"/>
        <v>40.755432962009536</v>
      </c>
      <c r="BP485" s="42">
        <f t="shared" si="80"/>
        <v>13.236801664030509</v>
      </c>
      <c r="BQ485" s="42">
        <f t="shared" si="80"/>
        <v>-27.548916367441734</v>
      </c>
      <c r="BR485" s="42">
        <f t="shared" si="80"/>
        <v>-27.548916367442189</v>
      </c>
      <c r="BS485" s="42">
        <f t="shared" si="80"/>
        <v>36.066377957236227</v>
      </c>
      <c r="BU485" s="42">
        <f t="shared" si="78"/>
        <v>57.421314183554614</v>
      </c>
      <c r="CC485" s="119"/>
      <c r="CD485" s="118">
        <f t="shared" si="79"/>
        <v>4.5474735088646412E-13</v>
      </c>
    </row>
    <row r="486" spans="1:82" s="1" customFormat="1">
      <c r="A486" s="38" t="s">
        <v>658</v>
      </c>
      <c r="B486" s="65" t="s">
        <v>661</v>
      </c>
      <c r="C486" s="38" t="s">
        <v>658</v>
      </c>
      <c r="D486" s="38">
        <v>100</v>
      </c>
      <c r="E486" s="38">
        <v>1194</v>
      </c>
      <c r="F486" s="38"/>
      <c r="G486" s="38">
        <f t="shared" si="82"/>
        <v>1467</v>
      </c>
      <c r="H486" s="75">
        <f t="shared" si="83"/>
        <v>6.8166325835037494E-4</v>
      </c>
      <c r="I486" s="75">
        <f t="shared" si="84"/>
        <v>0</v>
      </c>
      <c r="J486" s="38">
        <v>0.5</v>
      </c>
      <c r="K486" s="13">
        <v>0.03</v>
      </c>
      <c r="L486" s="40">
        <v>0.53715124903422251</v>
      </c>
      <c r="M486" s="77"/>
      <c r="N486" s="40">
        <v>4.4748854638698102E-3</v>
      </c>
      <c r="O486" s="13"/>
      <c r="P486" s="91">
        <v>-9.3000000000000007</v>
      </c>
      <c r="Q486" s="91">
        <v>-0.82</v>
      </c>
      <c r="R486" s="13">
        <v>0</v>
      </c>
      <c r="S486" s="78">
        <v>2768.8055890000001</v>
      </c>
      <c r="T486" s="78"/>
      <c r="U486" s="13">
        <f t="shared" si="85"/>
        <v>3.4422924629363925</v>
      </c>
      <c r="V486" s="40">
        <v>4.2999999999999997E-2</v>
      </c>
      <c r="X486" s="91">
        <v>72.8</v>
      </c>
      <c r="Y486" s="91">
        <v>0.24</v>
      </c>
      <c r="Z486" s="91">
        <v>14.08</v>
      </c>
      <c r="AA486" s="91">
        <v>0.22</v>
      </c>
      <c r="AB486" s="91"/>
      <c r="AC486" s="91">
        <v>2.16</v>
      </c>
      <c r="AD486" s="91"/>
      <c r="AE486" s="91">
        <v>0.91</v>
      </c>
      <c r="AF486" s="91">
        <v>5.2</v>
      </c>
      <c r="AG486" s="91">
        <v>4.04</v>
      </c>
      <c r="AH486" s="13"/>
      <c r="AI486" s="13">
        <v>0.12</v>
      </c>
      <c r="AJ486" s="13">
        <f t="shared" ref="AJ486:AJ548" si="86">SUM(X486:AI486)</f>
        <v>99.77</v>
      </c>
      <c r="AL486" s="13">
        <v>0.96556494442661256</v>
      </c>
      <c r="AM486" s="40">
        <v>5.4262554897330041E-2</v>
      </c>
      <c r="AN486" s="13">
        <v>1.53528808889728</v>
      </c>
      <c r="AO486" s="14">
        <v>1.5352880888972784</v>
      </c>
      <c r="AP486" s="14"/>
      <c r="AQ486" s="13">
        <v>9.106699418471333</v>
      </c>
      <c r="AR486" s="40">
        <v>2.059612067737264E-2</v>
      </c>
      <c r="AS486" s="40">
        <v>0.53715124903422251</v>
      </c>
      <c r="AT486" s="40">
        <v>4.4748854638698102E-3</v>
      </c>
      <c r="AW486" s="42">
        <f>(12900/((LN(497700/S486))+(0.85*(AN486-1))+3.8))-273</f>
        <v>1092.5741032525968</v>
      </c>
      <c r="AX486" s="42">
        <f>(12900/((LN(497700/S486))+(0.85*(AO486-1))+3.8))-273</f>
        <v>1092.5741032525971</v>
      </c>
      <c r="AY486" s="42">
        <f>(10108/((LN(497700/S486))+(1.16*(AN486-1))+1.48))-273</f>
        <v>1113.0786185494228</v>
      </c>
      <c r="AZ486" s="42">
        <f>(10108/((LN(497700/S486))+(1.16*(AO486-1))+1.48))-273</f>
        <v>1113.078618549423</v>
      </c>
      <c r="BA486" s="42">
        <f>((LN(S486))-4.29+(1.35*(LN(AQ486))))/0.0056</f>
        <v>1181.8455845086032</v>
      </c>
      <c r="BB486" s="42">
        <f>(4338.8/((4.322*AR486)+6.456-LOG(S486)))-273</f>
        <v>1125.3841427947978</v>
      </c>
      <c r="BC486" s="42">
        <f>((LN(S486))-3.313+(1.35*(LN(AQ486))))/0.0065</f>
        <v>1168.5131189612582</v>
      </c>
      <c r="BD486" s="42">
        <f>(12288/(18.99-(1.069*(LN(AQ486)))-(LN(S486))))-273</f>
        <v>1139.0248154875076</v>
      </c>
      <c r="BE486" s="42">
        <f>(11113/(14.297+(0.964*AN486)-(LN(S486))))-273</f>
        <v>1142.5161652831266</v>
      </c>
      <c r="BF486" s="42">
        <f>(11113/(14.297+(0.964*AO486)-(LN(S486))))-273</f>
        <v>1142.5161652831271</v>
      </c>
      <c r="BG486" s="42">
        <f>(5790/(0.96-(1.28*J486)+(12.39*AS486)+(0.83*AT486)+(2.06*J486*AS486)-LOG(S486)))-273</f>
        <v>1142.6508797307542</v>
      </c>
      <c r="BI486" s="42">
        <f t="shared" si="81"/>
        <v>101.42589674740316</v>
      </c>
      <c r="BJ486" s="42">
        <f t="shared" si="81"/>
        <v>101.42589674740293</v>
      </c>
      <c r="BK486" s="42">
        <f t="shared" si="81"/>
        <v>80.921381450577201</v>
      </c>
      <c r="BL486" s="42">
        <f t="shared" si="81"/>
        <v>80.921381450576973</v>
      </c>
      <c r="BM486" s="42">
        <f t="shared" si="81"/>
        <v>12.154415491396776</v>
      </c>
      <c r="BN486" s="42">
        <f t="shared" si="81"/>
        <v>68.615857205202246</v>
      </c>
      <c r="BO486" s="42">
        <f t="shared" si="81"/>
        <v>25.486881038741785</v>
      </c>
      <c r="BP486" s="42">
        <f t="shared" si="80"/>
        <v>54.975184512492433</v>
      </c>
      <c r="BQ486" s="42">
        <f t="shared" si="80"/>
        <v>51.483834716873389</v>
      </c>
      <c r="BR486" s="42">
        <f t="shared" si="80"/>
        <v>51.483834716872934</v>
      </c>
      <c r="BS486" s="42">
        <f t="shared" si="80"/>
        <v>51.349120269245759</v>
      </c>
      <c r="BU486" s="42">
        <f t="shared" si="78"/>
        <v>50.076776478157171</v>
      </c>
      <c r="CC486" s="119"/>
      <c r="CD486" s="118">
        <f t="shared" si="79"/>
        <v>4.5474735088646412E-13</v>
      </c>
    </row>
    <row r="487" spans="1:82" s="1" customFormat="1">
      <c r="A487" s="38" t="s">
        <v>658</v>
      </c>
      <c r="B487" s="65" t="s">
        <v>662</v>
      </c>
      <c r="C487" s="38" t="s">
        <v>658</v>
      </c>
      <c r="D487" s="38">
        <v>8</v>
      </c>
      <c r="E487" s="38">
        <v>1400</v>
      </c>
      <c r="F487" s="38"/>
      <c r="G487" s="38">
        <f t="shared" si="82"/>
        <v>1673</v>
      </c>
      <c r="H487" s="75">
        <f t="shared" si="83"/>
        <v>5.977286312014345E-4</v>
      </c>
      <c r="I487" s="75">
        <f t="shared" si="84"/>
        <v>0</v>
      </c>
      <c r="J487" s="38">
        <v>0.5</v>
      </c>
      <c r="K487" s="13">
        <v>0.03</v>
      </c>
      <c r="L487" s="40">
        <v>0.53715124903422251</v>
      </c>
      <c r="M487" s="77"/>
      <c r="N487" s="40">
        <v>4.3311595277066598E-3</v>
      </c>
      <c r="O487" s="13"/>
      <c r="P487" s="91">
        <v>-7.27</v>
      </c>
      <c r="Q487" s="91">
        <v>-0.97</v>
      </c>
      <c r="R487" s="13">
        <v>0</v>
      </c>
      <c r="S487" s="78">
        <v>9305.8519395000003</v>
      </c>
      <c r="T487" s="78"/>
      <c r="U487" s="13">
        <f t="shared" si="85"/>
        <v>3.9687561384218704</v>
      </c>
      <c r="V487" s="40">
        <v>4.2999999999999997E-2</v>
      </c>
      <c r="X487" s="91">
        <v>72.8</v>
      </c>
      <c r="Y487" s="91">
        <v>0.24</v>
      </c>
      <c r="Z487" s="91">
        <v>14.08</v>
      </c>
      <c r="AA487" s="91">
        <v>0.22</v>
      </c>
      <c r="AB487" s="91"/>
      <c r="AC487" s="91">
        <v>2.16</v>
      </c>
      <c r="AD487" s="91"/>
      <c r="AE487" s="91">
        <v>0.91</v>
      </c>
      <c r="AF487" s="91">
        <v>5.2</v>
      </c>
      <c r="AG487" s="91">
        <v>4.04</v>
      </c>
      <c r="AH487" s="13"/>
      <c r="AI487" s="13">
        <v>0.12</v>
      </c>
      <c r="AJ487" s="13">
        <f t="shared" si="86"/>
        <v>99.77</v>
      </c>
      <c r="AL487" s="13">
        <v>0.96556494442661256</v>
      </c>
      <c r="AM487" s="40">
        <v>5.4262554897330041E-2</v>
      </c>
      <c r="AN487" s="13">
        <v>1.53528808889728</v>
      </c>
      <c r="AO487" s="14">
        <v>1.5352880888972784</v>
      </c>
      <c r="AP487" s="14"/>
      <c r="AQ487" s="13">
        <v>9.106699418471333</v>
      </c>
      <c r="AR487" s="40">
        <v>2.059612067737264E-2</v>
      </c>
      <c r="AS487" s="40">
        <v>0.53715124903422251</v>
      </c>
      <c r="AT487" s="40">
        <v>4.3311595277066598E-3</v>
      </c>
      <c r="AW487" s="42">
        <f>(12900/((LN(497700/S487))+(0.85*(AN487-1))+3.8))-273</f>
        <v>1293.6083776522901</v>
      </c>
      <c r="AX487" s="42">
        <f>(12900/((LN(497700/S487))+(0.85*(AO487-1))+3.8))-273</f>
        <v>1293.6083776522903</v>
      </c>
      <c r="AY487" s="42">
        <f>(10108/((LN(497700/S487))+(1.16*(AN487-1))+1.48))-273</f>
        <v>1389.4211919640363</v>
      </c>
      <c r="AZ487" s="42">
        <f>(10108/((LN(497700/S487))+(1.16*(AO487-1))+1.48))-273</f>
        <v>1389.4211919640368</v>
      </c>
      <c r="BA487" s="42">
        <f>((LN(S487))-4.29+(1.35*(LN(AQ487))))/0.0056</f>
        <v>1398.3147650756953</v>
      </c>
      <c r="BB487" s="42">
        <f>(4338.8/((4.322*AR487)+6.456-LOG(S487)))-273</f>
        <v>1411.1465934848641</v>
      </c>
      <c r="BC487" s="42">
        <f>((LN(S487))-3.313+(1.35*(LN(AQ487))))/0.0065</f>
        <v>1355.0096437575221</v>
      </c>
      <c r="BD487" s="42">
        <f>(12288/(18.99-(1.069*(LN(AQ487)))-(LN(S487))))-273</f>
        <v>1367.5503849243971</v>
      </c>
      <c r="BE487" s="42">
        <f>(11113/(14.297+(0.964*AN487)-(LN(S487))))-273</f>
        <v>1400.9927396498695</v>
      </c>
      <c r="BF487" s="42">
        <f>(11113/(14.297+(0.964*AO487)-(LN(S487))))-273</f>
        <v>1400.9927396498699</v>
      </c>
      <c r="BG487" s="42">
        <f>(5790/(0.96-(1.28*J487)+(12.39*AS487)+(0.83*AT487)+(2.06*J487*AS487)-LOG(S487)))-273</f>
        <v>1351.8487993185806</v>
      </c>
      <c r="BI487" s="42">
        <f t="shared" si="81"/>
        <v>106.39162234770993</v>
      </c>
      <c r="BJ487" s="42">
        <f t="shared" si="81"/>
        <v>106.3916223477097</v>
      </c>
      <c r="BK487" s="42">
        <f t="shared" si="81"/>
        <v>10.578808035963675</v>
      </c>
      <c r="BL487" s="42">
        <f t="shared" si="81"/>
        <v>10.57880803596322</v>
      </c>
      <c r="BM487" s="42">
        <f t="shared" si="81"/>
        <v>1.6852349243047229</v>
      </c>
      <c r="BN487" s="42">
        <f t="shared" si="81"/>
        <v>-11.14659348486407</v>
      </c>
      <c r="BO487" s="42">
        <f t="shared" si="81"/>
        <v>44.990356242477901</v>
      </c>
      <c r="BP487" s="42">
        <f t="shared" si="80"/>
        <v>32.449615075602878</v>
      </c>
      <c r="BQ487" s="42">
        <f t="shared" si="80"/>
        <v>-0.99273964986946339</v>
      </c>
      <c r="BR487" s="42">
        <f t="shared" si="80"/>
        <v>-0.99273964986991814</v>
      </c>
      <c r="BS487" s="42">
        <f t="shared" si="80"/>
        <v>48.151200681419368</v>
      </c>
      <c r="BU487" s="42">
        <f t="shared" si="78"/>
        <v>58.240421666290331</v>
      </c>
      <c r="CC487" s="119"/>
      <c r="CD487" s="118">
        <f t="shared" si="79"/>
        <v>4.5474735088646412E-13</v>
      </c>
    </row>
    <row r="488" spans="1:82" s="1" customFormat="1">
      <c r="A488" s="65" t="s">
        <v>658</v>
      </c>
      <c r="B488" s="65" t="s">
        <v>663</v>
      </c>
      <c r="C488" s="38" t="s">
        <v>658</v>
      </c>
      <c r="D488" s="65">
        <v>216</v>
      </c>
      <c r="E488" s="65">
        <v>1084</v>
      </c>
      <c r="F488" s="38"/>
      <c r="G488" s="65">
        <f t="shared" si="82"/>
        <v>1357</v>
      </c>
      <c r="H488" s="92">
        <f t="shared" si="83"/>
        <v>7.3691967575534268E-4</v>
      </c>
      <c r="I488" s="92">
        <f t="shared" si="84"/>
        <v>0</v>
      </c>
      <c r="J488" s="65">
        <v>0.5</v>
      </c>
      <c r="K488" s="39">
        <v>0.03</v>
      </c>
      <c r="L488" s="80">
        <v>0.53715124903422251</v>
      </c>
      <c r="M488" s="39"/>
      <c r="N488" s="80">
        <v>4.3311595277066598E-3</v>
      </c>
      <c r="O488" s="39"/>
      <c r="P488" s="93">
        <v>-10.65</v>
      </c>
      <c r="Q488" s="93">
        <v>-0.76</v>
      </c>
      <c r="R488" s="39">
        <v>0</v>
      </c>
      <c r="S488" s="81">
        <v>2665.1604600000001</v>
      </c>
      <c r="T488" s="81"/>
      <c r="U488" s="39">
        <f t="shared" si="85"/>
        <v>3.4257233615031999</v>
      </c>
      <c r="V488" s="80">
        <v>4.2999999999999997E-2</v>
      </c>
      <c r="X488" s="93">
        <v>72.8</v>
      </c>
      <c r="Y488" s="93">
        <v>0.24</v>
      </c>
      <c r="Z488" s="93">
        <v>14.08</v>
      </c>
      <c r="AA488" s="93">
        <v>0.22</v>
      </c>
      <c r="AB488" s="93"/>
      <c r="AC488" s="93">
        <v>2.16</v>
      </c>
      <c r="AD488" s="93"/>
      <c r="AE488" s="93">
        <v>0.91</v>
      </c>
      <c r="AF488" s="93">
        <v>5.2</v>
      </c>
      <c r="AG488" s="93">
        <v>4.04</v>
      </c>
      <c r="AH488" s="39"/>
      <c r="AI488" s="39">
        <v>0.12</v>
      </c>
      <c r="AJ488" s="39">
        <f t="shared" si="86"/>
        <v>99.77</v>
      </c>
      <c r="AL488" s="39">
        <v>0.96556494442661256</v>
      </c>
      <c r="AM488" s="80">
        <v>5.4262554897330041E-2</v>
      </c>
      <c r="AN488" s="39">
        <v>1.53528808889728</v>
      </c>
      <c r="AO488" s="14">
        <v>1.5352880888972784</v>
      </c>
      <c r="AP488" s="14"/>
      <c r="AQ488" s="39">
        <v>9.106699418471333</v>
      </c>
      <c r="AR488" s="80">
        <v>2.059612067737264E-2</v>
      </c>
      <c r="AS488" s="80">
        <v>0.53715124903422251</v>
      </c>
      <c r="AT488" s="80">
        <v>4.3311595277066598E-3</v>
      </c>
      <c r="AW488" s="42">
        <f>(12900/((LN(497700/S488))+(0.85*(AN488-1))+3.8))-273</f>
        <v>1087.08116101221</v>
      </c>
      <c r="AX488" s="42">
        <f>(12900/((LN(497700/S488))+(0.85*(AO488-1))+3.8))-273</f>
        <v>1087.08116101221</v>
      </c>
      <c r="AY488" s="42">
        <f>(10108/((LN(497700/S488))+(1.16*(AN488-1))+1.48))-273</f>
        <v>1105.8649033232848</v>
      </c>
      <c r="AZ488" s="42">
        <f>(10108/((LN(497700/S488))+(1.16*(AO488-1))+1.48))-273</f>
        <v>1105.8649033232853</v>
      </c>
      <c r="BA488" s="42">
        <f>((LN(S488))-4.29+(1.35*(LN(AQ488))))/0.0056</f>
        <v>1175.0327691578218</v>
      </c>
      <c r="BB488" s="42">
        <f>(4338.8/((4.322*AR488)+6.456-LOG(S488)))-273</f>
        <v>1117.9561877520225</v>
      </c>
      <c r="BC488" s="42">
        <f>((LN(S488))-3.313+(1.35*(LN(AQ488))))/0.0065</f>
        <v>1162.6436165052003</v>
      </c>
      <c r="BD488" s="42">
        <f>(12288/(18.99-(1.069*(LN(AQ488)))-(LN(S488))))-273</f>
        <v>1132.8614447426237</v>
      </c>
      <c r="BE488" s="42">
        <f>(11113/(14.297+(0.964*AN488)-(LN(S488))))-273</f>
        <v>1135.6706266895164</v>
      </c>
      <c r="BF488" s="42">
        <f>(11113/(14.297+(0.964*AO488)-(LN(S488))))-273</f>
        <v>1135.6706266895169</v>
      </c>
      <c r="BG488" s="42">
        <f>(5790/(0.96-(1.28*J488)+(12.39*AS488)+(0.83*AT488)+(2.06*J488*AS488)-LOG(S488)))-273</f>
        <v>1136.9799873550194</v>
      </c>
      <c r="BI488" s="42">
        <f t="shared" si="81"/>
        <v>-3.0811610122100319</v>
      </c>
      <c r="BJ488" s="42">
        <f t="shared" si="81"/>
        <v>-3.0811610122100319</v>
      </c>
      <c r="BK488" s="42">
        <f t="shared" si="81"/>
        <v>-21.864903323284807</v>
      </c>
      <c r="BL488" s="42">
        <f t="shared" si="81"/>
        <v>-21.864903323285262</v>
      </c>
      <c r="BM488" s="42">
        <f t="shared" si="81"/>
        <v>-91.032769157821804</v>
      </c>
      <c r="BN488" s="42">
        <f t="shared" si="81"/>
        <v>-33.956187752022515</v>
      </c>
      <c r="BO488" s="42">
        <f t="shared" si="81"/>
        <v>-78.643616505200271</v>
      </c>
      <c r="BP488" s="42">
        <f t="shared" si="80"/>
        <v>-48.861444742623689</v>
      </c>
      <c r="BQ488" s="42">
        <f t="shared" si="80"/>
        <v>-51.670626689516439</v>
      </c>
      <c r="BR488" s="42">
        <f t="shared" si="80"/>
        <v>-51.670626689516894</v>
      </c>
      <c r="BS488" s="42">
        <f t="shared" si="80"/>
        <v>-52.979987355019375</v>
      </c>
      <c r="BU488" s="42">
        <f t="shared" si="78"/>
        <v>49.898826342809343</v>
      </c>
      <c r="CC488" s="119"/>
      <c r="CD488" s="118">
        <f t="shared" si="79"/>
        <v>4.5474735088646412E-13</v>
      </c>
    </row>
    <row r="489" spans="1:82" s="1" customFormat="1">
      <c r="A489" s="38" t="s">
        <v>658</v>
      </c>
      <c r="B489" s="65" t="s">
        <v>664</v>
      </c>
      <c r="C489" s="38" t="s">
        <v>658</v>
      </c>
      <c r="D489" s="38">
        <v>8.25</v>
      </c>
      <c r="E489" s="38">
        <v>1403</v>
      </c>
      <c r="F489" s="38"/>
      <c r="G489" s="38">
        <f t="shared" si="82"/>
        <v>1676</v>
      </c>
      <c r="H489" s="75">
        <f t="shared" si="83"/>
        <v>5.966587112171838E-4</v>
      </c>
      <c r="I489" s="75">
        <f t="shared" si="84"/>
        <v>0</v>
      </c>
      <c r="J489" s="38">
        <v>1.5</v>
      </c>
      <c r="K489" s="13">
        <v>0.09</v>
      </c>
      <c r="L489" s="40">
        <v>0.53715124903422251</v>
      </c>
      <c r="M489" s="77"/>
      <c r="N489" s="40">
        <v>4.3311595277066598E-3</v>
      </c>
      <c r="O489" s="13"/>
      <c r="P489" s="91">
        <v>-7.27</v>
      </c>
      <c r="Q489" s="91">
        <v>-0.97</v>
      </c>
      <c r="R489" s="13">
        <v>0</v>
      </c>
      <c r="S489" s="78">
        <v>7477.2557349999997</v>
      </c>
      <c r="T489" s="78"/>
      <c r="U489" s="13">
        <f t="shared" si="85"/>
        <v>3.8737422345185548</v>
      </c>
      <c r="V489" s="40">
        <v>4.2999999999999997E-2</v>
      </c>
      <c r="X489" s="91">
        <v>72.8</v>
      </c>
      <c r="Y489" s="91">
        <v>0.24</v>
      </c>
      <c r="Z489" s="91">
        <v>14.08</v>
      </c>
      <c r="AA489" s="91">
        <v>0.22</v>
      </c>
      <c r="AB489" s="91"/>
      <c r="AC489" s="91">
        <v>2.16</v>
      </c>
      <c r="AD489" s="91"/>
      <c r="AE489" s="91">
        <v>0.91</v>
      </c>
      <c r="AF489" s="91">
        <v>5.2</v>
      </c>
      <c r="AG489" s="91">
        <v>4.04</v>
      </c>
      <c r="AH489" s="13"/>
      <c r="AI489" s="13">
        <v>0.12</v>
      </c>
      <c r="AJ489" s="13">
        <f t="shared" si="86"/>
        <v>99.77</v>
      </c>
      <c r="AL489" s="13">
        <v>0.96556494442661256</v>
      </c>
      <c r="AM489" s="40">
        <v>5.4262554897330041E-2</v>
      </c>
      <c r="AN489" s="13">
        <v>1.53528808889728</v>
      </c>
      <c r="AO489" s="14">
        <v>1.5352880888972784</v>
      </c>
      <c r="AP489" s="14"/>
      <c r="AQ489" s="13">
        <v>9.106699418471333</v>
      </c>
      <c r="AR489" s="40">
        <v>2.059612067737264E-2</v>
      </c>
      <c r="AS489" s="40">
        <v>0.53715124903422251</v>
      </c>
      <c r="AT489" s="40">
        <v>4.3311595277066598E-3</v>
      </c>
      <c r="AW489" s="42">
        <f>(12900/((LN(497700/S489))+(0.85*(AN489-1))+3.8))-273</f>
        <v>1253.0625726937828</v>
      </c>
      <c r="AX489" s="42">
        <f>(12900/((LN(497700/S489))+(0.85*(AO489-1))+3.8))-273</f>
        <v>1253.0625726937828</v>
      </c>
      <c r="AY489" s="42">
        <f>(10108/((LN(497700/S489))+(1.16*(AN489-1))+1.48))-273</f>
        <v>1331.6823896366857</v>
      </c>
      <c r="AZ489" s="42">
        <f>(10108/((LN(497700/S489))+(1.16*(AO489-1))+1.48))-273</f>
        <v>1331.6823896366861</v>
      </c>
      <c r="BA489" s="42">
        <f>((LN(S489))-4.29+(1.35*(LN(AQ489))))/0.0056</f>
        <v>1359.2473367265986</v>
      </c>
      <c r="BB489" s="42">
        <f>(4338.8/((4.322*AR489)+6.456-LOG(S489)))-273</f>
        <v>1351.2435918950491</v>
      </c>
      <c r="BC489" s="42">
        <f>((LN(S489))-3.313+(1.35*(LN(AQ489))))/0.0065</f>
        <v>1321.351551641377</v>
      </c>
      <c r="BD489" s="42">
        <f>(12288/(18.99-(1.069*(LN(AQ489)))-(LN(S489))))-273</f>
        <v>1320.9920570225258</v>
      </c>
      <c r="BE489" s="42">
        <f>(11113/(14.297+(0.964*AN489)-(LN(S489))))-273</f>
        <v>1347.5858662289488</v>
      </c>
      <c r="BF489" s="42">
        <f>(11113/(14.297+(0.964*AO489)-(LN(S489))))-273</f>
        <v>1347.5858662289493</v>
      </c>
      <c r="BG489" s="42">
        <f>(5790/(0.96-(1.28*J489)+(12.39*AS489)+(0.83*AT489)+(2.06*J489*AS489)-LOG(S489)))-273</f>
        <v>1388.4279733889859</v>
      </c>
      <c r="BI489" s="42">
        <f t="shared" si="81"/>
        <v>149.93742730621716</v>
      </c>
      <c r="BJ489" s="42">
        <f t="shared" si="81"/>
        <v>149.93742730621716</v>
      </c>
      <c r="BK489" s="42">
        <f t="shared" si="81"/>
        <v>71.317610363314316</v>
      </c>
      <c r="BL489" s="42">
        <f t="shared" si="81"/>
        <v>71.317610363313861</v>
      </c>
      <c r="BM489" s="42">
        <f t="shared" si="81"/>
        <v>43.752663273401367</v>
      </c>
      <c r="BN489" s="42">
        <f t="shared" si="81"/>
        <v>51.756408104950879</v>
      </c>
      <c r="BO489" s="42">
        <f t="shared" si="81"/>
        <v>81.648448358623</v>
      </c>
      <c r="BP489" s="42">
        <f t="shared" si="81"/>
        <v>82.007942977474158</v>
      </c>
      <c r="BQ489" s="42">
        <f t="shared" si="81"/>
        <v>55.414133771051183</v>
      </c>
      <c r="BR489" s="42">
        <f t="shared" si="81"/>
        <v>55.414133771050729</v>
      </c>
      <c r="BS489" s="42">
        <f t="shared" si="80"/>
        <v>14.572026611014053</v>
      </c>
      <c r="BU489" s="42">
        <f t="shared" si="78"/>
        <v>135.36540069520311</v>
      </c>
      <c r="CC489" s="119"/>
      <c r="CD489" s="118">
        <f t="shared" si="79"/>
        <v>4.5474735088646412E-13</v>
      </c>
    </row>
    <row r="490" spans="1:82" s="1" customFormat="1">
      <c r="A490" s="38" t="s">
        <v>658</v>
      </c>
      <c r="B490" s="65" t="s">
        <v>665</v>
      </c>
      <c r="C490" s="38" t="s">
        <v>658</v>
      </c>
      <c r="D490" s="38">
        <v>2</v>
      </c>
      <c r="E490" s="38">
        <v>1617</v>
      </c>
      <c r="F490" s="38"/>
      <c r="G490" s="38">
        <f t="shared" si="82"/>
        <v>1890</v>
      </c>
      <c r="H490" s="75">
        <f t="shared" si="83"/>
        <v>5.2910052910052914E-4</v>
      </c>
      <c r="I490" s="75">
        <f t="shared" si="84"/>
        <v>0</v>
      </c>
      <c r="J490" s="38">
        <v>1.5</v>
      </c>
      <c r="K490" s="13">
        <v>0.09</v>
      </c>
      <c r="L490" s="40">
        <v>0.53715124903422251</v>
      </c>
      <c r="M490" s="77"/>
      <c r="N490" s="40">
        <v>4.3311595277066598E-3</v>
      </c>
      <c r="O490" s="13"/>
      <c r="P490" s="91">
        <v>-5.95</v>
      </c>
      <c r="Q490" s="91">
        <v>-1.17</v>
      </c>
      <c r="R490" s="13">
        <v>0</v>
      </c>
      <c r="S490" s="78">
        <v>24282.573079999998</v>
      </c>
      <c r="T490" s="78"/>
      <c r="U490" s="13">
        <f t="shared" si="85"/>
        <v>4.3852947044475918</v>
      </c>
      <c r="V490" s="40">
        <v>4.2999999999999997E-2</v>
      </c>
      <c r="X490" s="91">
        <v>72.8</v>
      </c>
      <c r="Y490" s="91">
        <v>0.24</v>
      </c>
      <c r="Z490" s="91">
        <v>14.08</v>
      </c>
      <c r="AA490" s="91">
        <v>0.22</v>
      </c>
      <c r="AB490" s="91"/>
      <c r="AC490" s="91">
        <v>2.16</v>
      </c>
      <c r="AD490" s="91"/>
      <c r="AE490" s="91">
        <v>0.91</v>
      </c>
      <c r="AF490" s="91">
        <v>5.2</v>
      </c>
      <c r="AG490" s="91">
        <v>4.04</v>
      </c>
      <c r="AH490" s="13"/>
      <c r="AI490" s="13">
        <v>0.12</v>
      </c>
      <c r="AJ490" s="13">
        <f t="shared" si="86"/>
        <v>99.77</v>
      </c>
      <c r="AL490" s="13">
        <v>0.96556494442661256</v>
      </c>
      <c r="AM490" s="40">
        <v>5.4262554897330041E-2</v>
      </c>
      <c r="AN490" s="13">
        <v>1.53528808889728</v>
      </c>
      <c r="AO490" s="14">
        <v>1.5352880888972784</v>
      </c>
      <c r="AP490" s="14"/>
      <c r="AQ490" s="13">
        <v>9.106699418471333</v>
      </c>
      <c r="AR490" s="40">
        <v>2.059612067737264E-2</v>
      </c>
      <c r="AS490" s="40">
        <v>0.53715124903422251</v>
      </c>
      <c r="AT490" s="40">
        <v>4.3311595277066598E-3</v>
      </c>
      <c r="AW490" s="42">
        <f>(12900/((LN(497700/S490))+(0.85*(AN490-1))+3.8))-273</f>
        <v>1500.1389833725464</v>
      </c>
      <c r="AX490" s="42">
        <f>(12900/((LN(497700/S490))+(0.85*(AO490-1))+3.8))-273</f>
        <v>1500.1389833725466</v>
      </c>
      <c r="AY490" s="42">
        <f>(10108/((LN(497700/S490))+(1.16*(AN490-1))+1.48))-273</f>
        <v>1700.7666598565195</v>
      </c>
      <c r="AZ490" s="42">
        <f>(10108/((LN(497700/S490))+(1.16*(AO490-1))+1.48))-273</f>
        <v>1700.7666598565202</v>
      </c>
      <c r="BA490" s="42">
        <f>((LN(S490))-4.29+(1.35*(LN(AQ490))))/0.0056</f>
        <v>1569.5853887878279</v>
      </c>
      <c r="BB490" s="42">
        <f>(4338.8/((4.322*AR490)+6.456-LOG(S490)))-273</f>
        <v>1735.962516558955</v>
      </c>
      <c r="BC490" s="42">
        <f>((LN(S490))-3.313+(1.35*(LN(AQ490))))/0.0065</f>
        <v>1502.5658734172055</v>
      </c>
      <c r="BD490" s="42">
        <f>(12288/(18.99-(1.069*(LN(AQ490)))-(LN(S490))))-273</f>
        <v>1608.4728081907335</v>
      </c>
      <c r="BE490" s="42">
        <f>(11113/(14.297+(0.964*AN490)-(LN(S490))))-273</f>
        <v>1683.6851212298766</v>
      </c>
      <c r="BF490" s="42">
        <f>(11113/(14.297+(0.964*AO490)-(LN(S490))))-273</f>
        <v>1683.6851212298773</v>
      </c>
      <c r="BG490" s="42">
        <f>(5790/(0.96-(1.28*J490)+(12.39*AS490)+(0.83*AT490)+(2.06*J490*AS490)-LOG(S490)))-273</f>
        <v>1674.2647786082882</v>
      </c>
      <c r="BI490" s="42">
        <f t="shared" si="81"/>
        <v>116.86101662745364</v>
      </c>
      <c r="BJ490" s="42">
        <f t="shared" si="81"/>
        <v>116.86101662745341</v>
      </c>
      <c r="BK490" s="42">
        <f t="shared" si="81"/>
        <v>-83.766659856519482</v>
      </c>
      <c r="BL490" s="42">
        <f t="shared" si="81"/>
        <v>-83.766659856520164</v>
      </c>
      <c r="BM490" s="42">
        <f t="shared" si="81"/>
        <v>47.414611212172076</v>
      </c>
      <c r="BN490" s="42">
        <f t="shared" si="81"/>
        <v>-118.96251655895503</v>
      </c>
      <c r="BO490" s="42">
        <f t="shared" si="81"/>
        <v>114.43412658279453</v>
      </c>
      <c r="BP490" s="42">
        <f t="shared" si="81"/>
        <v>8.5271918092664691</v>
      </c>
      <c r="BQ490" s="42">
        <f t="shared" si="81"/>
        <v>-66.685121229876586</v>
      </c>
      <c r="BR490" s="42">
        <f t="shared" si="81"/>
        <v>-66.685121229877268</v>
      </c>
      <c r="BS490" s="42">
        <f t="shared" si="80"/>
        <v>-57.264778608288225</v>
      </c>
      <c r="BU490" s="42">
        <f t="shared" si="78"/>
        <v>174.12579523574163</v>
      </c>
      <c r="CC490" s="119"/>
      <c r="CD490" s="118">
        <f t="shared" si="79"/>
        <v>6.8212102632969618E-13</v>
      </c>
    </row>
    <row r="491" spans="1:82" s="1" customFormat="1">
      <c r="A491" s="38" t="s">
        <v>658</v>
      </c>
      <c r="B491" s="65" t="s">
        <v>666</v>
      </c>
      <c r="C491" s="38" t="s">
        <v>658</v>
      </c>
      <c r="D491" s="38">
        <v>8</v>
      </c>
      <c r="E491" s="38">
        <v>1412</v>
      </c>
      <c r="F491" s="38"/>
      <c r="G491" s="38">
        <f t="shared" si="82"/>
        <v>1685</v>
      </c>
      <c r="H491" s="75">
        <f t="shared" si="83"/>
        <v>5.9347181008902075E-4</v>
      </c>
      <c r="I491" s="75">
        <f t="shared" si="84"/>
        <v>0</v>
      </c>
      <c r="J491" s="38">
        <v>1.5</v>
      </c>
      <c r="K491" s="13">
        <v>0.09</v>
      </c>
      <c r="L491" s="40">
        <v>0.53715124903422251</v>
      </c>
      <c r="M491" s="77"/>
      <c r="N491" s="40">
        <v>4.3311595277066598E-3</v>
      </c>
      <c r="O491" s="13"/>
      <c r="P491" s="91">
        <v>-7.19</v>
      </c>
      <c r="Q491" s="91">
        <v>-0.98</v>
      </c>
      <c r="R491" s="13">
        <v>0</v>
      </c>
      <c r="S491" s="78">
        <v>7477.2557349999997</v>
      </c>
      <c r="T491" s="78"/>
      <c r="U491" s="13">
        <f t="shared" si="85"/>
        <v>3.8737422345185548</v>
      </c>
      <c r="V491" s="40">
        <v>4.2999999999999997E-2</v>
      </c>
      <c r="X491" s="91">
        <v>72.8</v>
      </c>
      <c r="Y491" s="91">
        <v>0.24</v>
      </c>
      <c r="Z491" s="91">
        <v>14.08</v>
      </c>
      <c r="AA491" s="91">
        <v>0.22</v>
      </c>
      <c r="AB491" s="91"/>
      <c r="AC491" s="91">
        <v>2.16</v>
      </c>
      <c r="AD491" s="91"/>
      <c r="AE491" s="91">
        <v>0.91</v>
      </c>
      <c r="AF491" s="91">
        <v>5.2</v>
      </c>
      <c r="AG491" s="91">
        <v>4.04</v>
      </c>
      <c r="AH491" s="13"/>
      <c r="AI491" s="13">
        <v>0.12</v>
      </c>
      <c r="AJ491" s="13">
        <f t="shared" si="86"/>
        <v>99.77</v>
      </c>
      <c r="AL491" s="13">
        <v>0.96556494442661256</v>
      </c>
      <c r="AM491" s="40">
        <v>5.4262554897330041E-2</v>
      </c>
      <c r="AN491" s="13">
        <v>1.53528808889728</v>
      </c>
      <c r="AO491" s="14">
        <v>1.5352880888972784</v>
      </c>
      <c r="AP491" s="14"/>
      <c r="AQ491" s="13">
        <v>9.106699418471333</v>
      </c>
      <c r="AR491" s="40">
        <v>2.059612067737264E-2</v>
      </c>
      <c r="AS491" s="40">
        <v>0.53715124903422251</v>
      </c>
      <c r="AT491" s="40">
        <v>4.3311595277066598E-3</v>
      </c>
      <c r="AW491" s="42">
        <f>(12900/((LN(497700/S491))+(0.85*(AN491-1))+3.8))-273</f>
        <v>1253.0625726937828</v>
      </c>
      <c r="AX491" s="42">
        <f>(12900/((LN(497700/S491))+(0.85*(AO491-1))+3.8))-273</f>
        <v>1253.0625726937828</v>
      </c>
      <c r="AY491" s="42">
        <f>(10108/((LN(497700/S491))+(1.16*(AN491-1))+1.48))-273</f>
        <v>1331.6823896366857</v>
      </c>
      <c r="AZ491" s="42">
        <f>(10108/((LN(497700/S491))+(1.16*(AO491-1))+1.48))-273</f>
        <v>1331.6823896366861</v>
      </c>
      <c r="BA491" s="42">
        <f>((LN(S491))-4.29+(1.35*(LN(AQ491))))/0.0056</f>
        <v>1359.2473367265986</v>
      </c>
      <c r="BB491" s="42">
        <f>(4338.8/((4.322*AR491)+6.456-LOG(S491)))-273</f>
        <v>1351.2435918950491</v>
      </c>
      <c r="BC491" s="42">
        <f>((LN(S491))-3.313+(1.35*(LN(AQ491))))/0.0065</f>
        <v>1321.351551641377</v>
      </c>
      <c r="BD491" s="42">
        <f>(12288/(18.99-(1.069*(LN(AQ491)))-(LN(S491))))-273</f>
        <v>1320.9920570225258</v>
      </c>
      <c r="BE491" s="42">
        <f>(11113/(14.297+(0.964*AN491)-(LN(S491))))-273</f>
        <v>1347.5858662289488</v>
      </c>
      <c r="BF491" s="42">
        <f>(11113/(14.297+(0.964*AO491)-(LN(S491))))-273</f>
        <v>1347.5858662289493</v>
      </c>
      <c r="BG491" s="42">
        <f>(5790/(0.96-(1.28*J491)+(12.39*AS491)+(0.83*AT491)+(2.06*J491*AS491)-LOG(S491)))-273</f>
        <v>1388.4279733889859</v>
      </c>
      <c r="BI491" s="42">
        <f t="shared" si="81"/>
        <v>158.93742730621716</v>
      </c>
      <c r="BJ491" s="42">
        <f t="shared" si="81"/>
        <v>158.93742730621716</v>
      </c>
      <c r="BK491" s="42">
        <f t="shared" si="81"/>
        <v>80.317610363314316</v>
      </c>
      <c r="BL491" s="42">
        <f t="shared" si="81"/>
        <v>80.317610363313861</v>
      </c>
      <c r="BM491" s="42">
        <f t="shared" si="81"/>
        <v>52.752663273401367</v>
      </c>
      <c r="BN491" s="42">
        <f t="shared" si="81"/>
        <v>60.756408104950879</v>
      </c>
      <c r="BO491" s="42">
        <f t="shared" si="81"/>
        <v>90.648448358623</v>
      </c>
      <c r="BP491" s="42">
        <f t="shared" si="81"/>
        <v>91.007942977474158</v>
      </c>
      <c r="BQ491" s="42">
        <f t="shared" si="81"/>
        <v>64.414133771051183</v>
      </c>
      <c r="BR491" s="42">
        <f t="shared" si="81"/>
        <v>64.414133771050729</v>
      </c>
      <c r="BS491" s="42">
        <f t="shared" si="80"/>
        <v>23.572026611014053</v>
      </c>
      <c r="BU491" s="42">
        <f t="shared" si="78"/>
        <v>135.36540069520311</v>
      </c>
      <c r="CC491" s="119"/>
      <c r="CD491" s="118">
        <f t="shared" si="79"/>
        <v>4.5474735088646412E-13</v>
      </c>
    </row>
    <row r="492" spans="1:82" s="1" customFormat="1">
      <c r="A492" s="65" t="s">
        <v>658</v>
      </c>
      <c r="B492" s="65" t="s">
        <v>667</v>
      </c>
      <c r="C492" s="38" t="s">
        <v>658</v>
      </c>
      <c r="D492" s="65">
        <v>48</v>
      </c>
      <c r="E492" s="65">
        <v>1210</v>
      </c>
      <c r="F492" s="38"/>
      <c r="G492" s="65">
        <f t="shared" si="82"/>
        <v>1483</v>
      </c>
      <c r="H492" s="92">
        <f t="shared" si="83"/>
        <v>6.7430883344571813E-4</v>
      </c>
      <c r="I492" s="92">
        <f t="shared" si="84"/>
        <v>0</v>
      </c>
      <c r="J492" s="65">
        <v>1.5</v>
      </c>
      <c r="K492" s="39">
        <v>0.09</v>
      </c>
      <c r="L492" s="80">
        <v>0.53715124903422251</v>
      </c>
      <c r="M492" s="39"/>
      <c r="N492" s="80">
        <v>4.3311595277066598E-3</v>
      </c>
      <c r="O492" s="39"/>
      <c r="P492" s="93">
        <v>-9.1300000000000008</v>
      </c>
      <c r="Q492" s="93">
        <v>-0.83</v>
      </c>
      <c r="R492" s="39">
        <v>0</v>
      </c>
      <c r="S492" s="81">
        <v>2369.03152</v>
      </c>
      <c r="T492" s="81"/>
      <c r="U492" s="39">
        <f t="shared" si="85"/>
        <v>3.3745708390558184</v>
      </c>
      <c r="V492" s="80">
        <v>4.2999999999999997E-2</v>
      </c>
      <c r="X492" s="93">
        <v>72.8</v>
      </c>
      <c r="Y492" s="93">
        <v>0.24</v>
      </c>
      <c r="Z492" s="93">
        <v>14.08</v>
      </c>
      <c r="AA492" s="93">
        <v>0.22</v>
      </c>
      <c r="AB492" s="93"/>
      <c r="AC492" s="93">
        <v>2.16</v>
      </c>
      <c r="AD492" s="93"/>
      <c r="AE492" s="93">
        <v>0.91</v>
      </c>
      <c r="AF492" s="93">
        <v>5.2</v>
      </c>
      <c r="AG492" s="93">
        <v>4.04</v>
      </c>
      <c r="AH492" s="39"/>
      <c r="AI492" s="39">
        <v>0.12</v>
      </c>
      <c r="AJ492" s="39">
        <f t="shared" si="86"/>
        <v>99.77</v>
      </c>
      <c r="AL492" s="39">
        <v>0.96556494442661256</v>
      </c>
      <c r="AM492" s="80">
        <v>5.4262554897330041E-2</v>
      </c>
      <c r="AN492" s="39">
        <v>1.53528808889728</v>
      </c>
      <c r="AO492" s="14">
        <v>1.5352880888972784</v>
      </c>
      <c r="AP492" s="14"/>
      <c r="AQ492" s="39">
        <v>9.106699418471333</v>
      </c>
      <c r="AR492" s="80">
        <v>2.059612067737264E-2</v>
      </c>
      <c r="AS492" s="80">
        <v>0.53715124903422251</v>
      </c>
      <c r="AT492" s="80">
        <v>4.3311595277066598E-3</v>
      </c>
      <c r="AW492" s="42">
        <f>(12900/((LN(497700/S492))+(0.85*(AN492-1))+3.8))-273</f>
        <v>1070.3985989515979</v>
      </c>
      <c r="AX492" s="42">
        <f>(12900/((LN(497700/S492))+(0.85*(AO492-1))+3.8))-273</f>
        <v>1070.3985989515982</v>
      </c>
      <c r="AY492" s="42">
        <f>(10108/((LN(497700/S492))+(1.16*(AN492-1))+1.48))-273</f>
        <v>1084.0607850828615</v>
      </c>
      <c r="AZ492" s="42">
        <f>(10108/((LN(497700/S492))+(1.16*(AO492-1))+1.48))-273</f>
        <v>1084.0607850828619</v>
      </c>
      <c r="BA492" s="42">
        <f>((LN(S492))-4.29+(1.35*(LN(AQ492))))/0.0056</f>
        <v>1154.0000842191819</v>
      </c>
      <c r="BB492" s="42">
        <f>(4338.8/((4.322*AR492)+6.456-LOG(S492)))-273</f>
        <v>1095.514257904535</v>
      </c>
      <c r="BC492" s="42">
        <f>((LN(S492))-3.313+(1.35*(LN(AQ492))))/0.0065</f>
        <v>1144.5231494811412</v>
      </c>
      <c r="BD492" s="42">
        <f>(12288/(18.99-(1.069*(LN(AQ492)))-(LN(S492))))-273</f>
        <v>1114.1686886749244</v>
      </c>
      <c r="BE492" s="42">
        <f>(11113/(14.297+(0.964*AN492)-(LN(S492))))-273</f>
        <v>1114.9485039872391</v>
      </c>
      <c r="BF492" s="42">
        <f>(11113/(14.297+(0.964*AO492)-(LN(S492))))-273</f>
        <v>1114.9485039872395</v>
      </c>
      <c r="BG492" s="42">
        <f>(5790/(0.96-(1.28*J492)+(12.39*AS492)+(0.83*AT492)+(2.06*J492*AS492)-LOG(S492)))-273</f>
        <v>1180.2675252774691</v>
      </c>
      <c r="BI492" s="42">
        <f t="shared" si="81"/>
        <v>139.60140104840207</v>
      </c>
      <c r="BJ492" s="42">
        <f t="shared" si="81"/>
        <v>139.60140104840184</v>
      </c>
      <c r="BK492" s="42">
        <f t="shared" si="81"/>
        <v>125.93921491713854</v>
      </c>
      <c r="BL492" s="42">
        <f t="shared" si="81"/>
        <v>125.93921491713809</v>
      </c>
      <c r="BM492" s="42">
        <f t="shared" si="81"/>
        <v>55.999915780818128</v>
      </c>
      <c r="BN492" s="42">
        <f t="shared" si="81"/>
        <v>114.48574209546496</v>
      </c>
      <c r="BO492" s="42">
        <f t="shared" si="81"/>
        <v>65.476850518858782</v>
      </c>
      <c r="BP492" s="42">
        <f t="shared" si="81"/>
        <v>95.831311325075603</v>
      </c>
      <c r="BQ492" s="42">
        <f t="shared" si="81"/>
        <v>95.051496012760936</v>
      </c>
      <c r="BR492" s="42">
        <f t="shared" si="81"/>
        <v>95.051496012760481</v>
      </c>
      <c r="BS492" s="42">
        <f t="shared" si="80"/>
        <v>29.732474722530924</v>
      </c>
      <c r="BU492" s="42">
        <f t="shared" si="78"/>
        <v>109.86892632587092</v>
      </c>
      <c r="CC492" s="119"/>
      <c r="CD492" s="118">
        <f t="shared" si="79"/>
        <v>4.5474735088646412E-13</v>
      </c>
    </row>
    <row r="493" spans="1:82" s="1" customFormat="1">
      <c r="A493" s="38" t="s">
        <v>658</v>
      </c>
      <c r="B493" s="65" t="s">
        <v>668</v>
      </c>
      <c r="C493" s="38" t="s">
        <v>658</v>
      </c>
      <c r="D493" s="38">
        <v>1</v>
      </c>
      <c r="E493" s="38">
        <v>1404</v>
      </c>
      <c r="F493" s="38"/>
      <c r="G493" s="38">
        <f t="shared" si="82"/>
        <v>1677</v>
      </c>
      <c r="H493" s="75">
        <f t="shared" si="83"/>
        <v>5.963029218843172E-4</v>
      </c>
      <c r="I493" s="75">
        <f t="shared" si="84"/>
        <v>0</v>
      </c>
      <c r="J493" s="38">
        <v>0.5</v>
      </c>
      <c r="K493" s="13">
        <v>0.03</v>
      </c>
      <c r="L493" s="40">
        <v>0.53538145505496004</v>
      </c>
      <c r="M493" s="77"/>
      <c r="N493" s="40">
        <v>0.109501371907248</v>
      </c>
      <c r="O493" s="13"/>
      <c r="P493" s="91">
        <v>-5.77</v>
      </c>
      <c r="Q493" s="91">
        <v>0.53</v>
      </c>
      <c r="R493" s="13">
        <v>0</v>
      </c>
      <c r="S493" s="78">
        <v>14014.3020855</v>
      </c>
      <c r="T493" s="78"/>
      <c r="U493" s="13">
        <f t="shared" si="85"/>
        <v>4.1465714746997095</v>
      </c>
      <c r="V493" s="40">
        <v>4.2999999999999997E-2</v>
      </c>
      <c r="X493" s="91">
        <v>73.14</v>
      </c>
      <c r="Y493" s="91">
        <v>0.26</v>
      </c>
      <c r="Z493" s="91">
        <v>14.46</v>
      </c>
      <c r="AA493" s="91">
        <v>0.31</v>
      </c>
      <c r="AB493" s="91"/>
      <c r="AC493" s="91">
        <v>1.51</v>
      </c>
      <c r="AD493" s="91"/>
      <c r="AE493" s="91">
        <v>1.28</v>
      </c>
      <c r="AF493" s="91">
        <v>4.2</v>
      </c>
      <c r="AG493" s="91">
        <v>4.58</v>
      </c>
      <c r="AH493" s="13"/>
      <c r="AI493" s="13">
        <v>3.39</v>
      </c>
      <c r="AJ493" s="13">
        <f t="shared" si="86"/>
        <v>103.13000000000002</v>
      </c>
      <c r="AL493" s="13">
        <v>1.018718844376076</v>
      </c>
      <c r="AM493" s="40">
        <v>3.4707137699038201E-2</v>
      </c>
      <c r="AN493" s="13">
        <v>1.44224207566645</v>
      </c>
      <c r="AO493" s="14">
        <v>1.4422420756664505</v>
      </c>
      <c r="AP493" s="14"/>
      <c r="AQ493" s="13">
        <v>9.7828154365261781</v>
      </c>
      <c r="AR493" s="40">
        <v>1.0260198799550813E-2</v>
      </c>
      <c r="AS493" s="40">
        <v>0.53538145505496004</v>
      </c>
      <c r="AT493" s="40">
        <v>0.109501371907248</v>
      </c>
      <c r="AW493" s="42">
        <f>(12900/((LN(497700/S493))+(0.85*(AN493-1))+3.8))-273</f>
        <v>1392.4133324323859</v>
      </c>
      <c r="AX493" s="42">
        <f>(12900/((LN(497700/S493))+(0.85*(AO493-1))+3.8))-273</f>
        <v>1392.4133324323859</v>
      </c>
      <c r="AY493" s="42">
        <f>(10108/((LN(497700/S493))+(1.16*(AN493-1))+1.48))-273</f>
        <v>1544.031373320588</v>
      </c>
      <c r="AZ493" s="42">
        <f>(10108/((LN(497700/S493))+(1.16*(AO493-1))+1.48))-273</f>
        <v>1544.0313733205874</v>
      </c>
      <c r="BA493" s="42">
        <f>((LN(S493))-4.29+(1.35*(LN(AQ493))))/0.0056</f>
        <v>1488.6929546586871</v>
      </c>
      <c r="BB493" s="42">
        <f>(4338.8/((4.322*AR493)+6.456-LOG(S493)))-273</f>
        <v>1570.3382519678514</v>
      </c>
      <c r="BC493" s="42">
        <f>((LN(S493))-3.313+(1.35*(LN(AQ493))))/0.0065</f>
        <v>1432.8739301674841</v>
      </c>
      <c r="BD493" s="42">
        <f>(12288/(18.99-(1.069*(LN(AQ493)))-(LN(S493))))-273</f>
        <v>1481.3820247292199</v>
      </c>
      <c r="BE493" s="42">
        <f>(11113/(14.297+(0.964*AN493)-(LN(S493))))-273</f>
        <v>1537.0858817196499</v>
      </c>
      <c r="BF493" s="42">
        <f>(11113/(14.297+(0.964*AO493)-(LN(S493))))-273</f>
        <v>1537.0858817196499</v>
      </c>
      <c r="BG493" s="42">
        <f>(5790/(0.96-(1.28*J493)+(12.39*AS493)+(0.83*AT493)+(2.06*J493*AS493)-LOG(S493)))-273</f>
        <v>1405.6823449437775</v>
      </c>
      <c r="BI493" s="42">
        <f t="shared" si="81"/>
        <v>11.586667567614086</v>
      </c>
      <c r="BJ493" s="42">
        <f t="shared" si="81"/>
        <v>11.586667567614086</v>
      </c>
      <c r="BK493" s="42">
        <f t="shared" si="81"/>
        <v>-140.03137332058805</v>
      </c>
      <c r="BL493" s="42">
        <f t="shared" si="81"/>
        <v>-140.03137332058736</v>
      </c>
      <c r="BM493" s="42">
        <f t="shared" si="81"/>
        <v>-84.692954658687086</v>
      </c>
      <c r="BN493" s="42">
        <f t="shared" si="81"/>
        <v>-166.33825196785142</v>
      </c>
      <c r="BO493" s="42">
        <f t="shared" si="81"/>
        <v>-28.873930167484104</v>
      </c>
      <c r="BP493" s="42">
        <f t="shared" si="81"/>
        <v>-77.382024729219893</v>
      </c>
      <c r="BQ493" s="42">
        <f t="shared" si="81"/>
        <v>-133.08588171964993</v>
      </c>
      <c r="BR493" s="42">
        <f t="shared" si="81"/>
        <v>-133.08588171964993</v>
      </c>
      <c r="BS493" s="42">
        <f t="shared" si="80"/>
        <v>-1.6823449437774798</v>
      </c>
      <c r="BU493" s="42">
        <f t="shared" si="78"/>
        <v>13.269012511391566</v>
      </c>
      <c r="CC493" s="119"/>
      <c r="CD493" s="118">
        <f t="shared" si="79"/>
        <v>0</v>
      </c>
    </row>
    <row r="494" spans="1:82" s="1" customFormat="1">
      <c r="A494" s="38" t="s">
        <v>658</v>
      </c>
      <c r="B494" s="65" t="s">
        <v>669</v>
      </c>
      <c r="C494" s="38" t="s">
        <v>658</v>
      </c>
      <c r="D494" s="38">
        <v>12</v>
      </c>
      <c r="E494" s="38">
        <v>1100</v>
      </c>
      <c r="F494" s="38"/>
      <c r="G494" s="38">
        <f t="shared" si="82"/>
        <v>1373</v>
      </c>
      <c r="H494" s="75">
        <f t="shared" si="83"/>
        <v>7.2833211944646763E-4</v>
      </c>
      <c r="I494" s="75">
        <f t="shared" si="84"/>
        <v>0</v>
      </c>
      <c r="J494" s="38">
        <v>0.5</v>
      </c>
      <c r="K494" s="13">
        <v>0.03</v>
      </c>
      <c r="L494" s="40">
        <v>0.53538145505496004</v>
      </c>
      <c r="M494" s="77"/>
      <c r="N494" s="40">
        <v>0.11036346413005001</v>
      </c>
      <c r="O494" s="13"/>
      <c r="P494" s="91">
        <v>-8.94</v>
      </c>
      <c r="Q494" s="91">
        <v>0.73</v>
      </c>
      <c r="R494" s="13">
        <v>0</v>
      </c>
      <c r="S494" s="78">
        <v>1547.2737115</v>
      </c>
      <c r="T494" s="78"/>
      <c r="U494" s="13">
        <f t="shared" si="85"/>
        <v>3.1895671468469664</v>
      </c>
      <c r="V494" s="40">
        <v>4.2999999999999997E-2</v>
      </c>
      <c r="X494" s="91">
        <v>73.14</v>
      </c>
      <c r="Y494" s="91">
        <v>0.26</v>
      </c>
      <c r="Z494" s="91">
        <v>14.46</v>
      </c>
      <c r="AA494" s="91">
        <v>0.31</v>
      </c>
      <c r="AB494" s="91"/>
      <c r="AC494" s="91">
        <v>1.51</v>
      </c>
      <c r="AD494" s="91"/>
      <c r="AE494" s="91">
        <v>1.28</v>
      </c>
      <c r="AF494" s="91">
        <v>4.2</v>
      </c>
      <c r="AG494" s="91">
        <v>4.58</v>
      </c>
      <c r="AH494" s="13"/>
      <c r="AI494" s="13">
        <v>3.42</v>
      </c>
      <c r="AJ494" s="13">
        <f t="shared" si="86"/>
        <v>103.16000000000003</v>
      </c>
      <c r="AL494" s="13">
        <v>1.0187188443760755</v>
      </c>
      <c r="AM494" s="40">
        <v>3.4707137699038659E-2</v>
      </c>
      <c r="AN494" s="13">
        <v>1.44224207566645</v>
      </c>
      <c r="AO494" s="14">
        <v>1.4422420756664507</v>
      </c>
      <c r="AP494" s="14"/>
      <c r="AQ494" s="13">
        <v>9.7828154365261764</v>
      </c>
      <c r="AR494" s="40">
        <v>1.026019879955084E-2</v>
      </c>
      <c r="AS494" s="40">
        <v>0.53538145505496004</v>
      </c>
      <c r="AT494" s="40">
        <v>0.11036346413005001</v>
      </c>
      <c r="AW494" s="42">
        <f>(12900/((LN(497700/S494))+(0.85*(AN494-1))+3.8))-273</f>
        <v>1023.5594545704596</v>
      </c>
      <c r="AX494" s="42">
        <f>(12900/((LN(497700/S494))+(0.85*(AO494-1))+3.8))-273</f>
        <v>1023.5594545704596</v>
      </c>
      <c r="AY494" s="42">
        <f>(10108/((LN(497700/S494))+(1.16*(AN494-1))+1.48))-273</f>
        <v>1028.4865183800025</v>
      </c>
      <c r="AZ494" s="42">
        <f>(10108/((LN(497700/S494))+(1.16*(AO494-1))+1.48))-273</f>
        <v>1028.4865183800023</v>
      </c>
      <c r="BA494" s="42">
        <f>((LN(S494))-4.29+(1.35*(LN(AQ494))))/0.0056</f>
        <v>1095.1958297935955</v>
      </c>
      <c r="BB494" s="42">
        <f>(4338.8/((4.322*AR494)+6.456-LOG(S494)))-273</f>
        <v>1037.5079059636612</v>
      </c>
      <c r="BC494" s="42">
        <f>((LN(S494))-3.313+(1.35*(LN(AQ494))))/0.0065</f>
        <v>1093.8610225914053</v>
      </c>
      <c r="BD494" s="42">
        <f>(12288/(18.99-(1.069*(LN(AQ494)))-(LN(S494))))-273</f>
        <v>1061.5265834293325</v>
      </c>
      <c r="BE494" s="42">
        <f>(11113/(14.297+(0.964*AN494)-(LN(S494))))-273</f>
        <v>1059.0034321630317</v>
      </c>
      <c r="BF494" s="42">
        <f>(11113/(14.297+(0.964*AO494)-(LN(S494))))-273</f>
        <v>1059.0034321630317</v>
      </c>
      <c r="BG494" s="42">
        <f>(5790/(0.96-(1.28*J494)+(12.39*AS494)+(0.83*AT494)+(2.06*J494*AS494)-LOG(S494)))-273</f>
        <v>1040.8625543291089</v>
      </c>
      <c r="BI494" s="42">
        <f t="shared" si="81"/>
        <v>76.440545429540407</v>
      </c>
      <c r="BJ494" s="42">
        <f t="shared" si="81"/>
        <v>76.440545429540407</v>
      </c>
      <c r="BK494" s="42">
        <f t="shared" si="81"/>
        <v>71.513481619997492</v>
      </c>
      <c r="BL494" s="42">
        <f t="shared" si="81"/>
        <v>71.513481619997719</v>
      </c>
      <c r="BM494" s="42">
        <f t="shared" si="81"/>
        <v>4.8041702064044784</v>
      </c>
      <c r="BN494" s="42">
        <f t="shared" si="81"/>
        <v>62.492094036338813</v>
      </c>
      <c r="BO494" s="42">
        <f t="shared" si="81"/>
        <v>6.1389774085946556</v>
      </c>
      <c r="BP494" s="42">
        <f t="shared" si="81"/>
        <v>38.473416570667496</v>
      </c>
      <c r="BQ494" s="42">
        <f t="shared" si="81"/>
        <v>40.996567836968325</v>
      </c>
      <c r="BR494" s="42">
        <f t="shared" si="81"/>
        <v>40.996567836968325</v>
      </c>
      <c r="BS494" s="42">
        <f t="shared" si="80"/>
        <v>59.137445670891111</v>
      </c>
      <c r="BU494" s="42">
        <f t="shared" si="78"/>
        <v>17.303099758649296</v>
      </c>
      <c r="CC494" s="119"/>
      <c r="CD494" s="118">
        <f t="shared" si="79"/>
        <v>0</v>
      </c>
    </row>
    <row r="495" spans="1:82" s="1" customFormat="1">
      <c r="A495" s="38" t="s">
        <v>658</v>
      </c>
      <c r="B495" s="65" t="s">
        <v>670</v>
      </c>
      <c r="C495" s="38" t="s">
        <v>658</v>
      </c>
      <c r="D495" s="38">
        <v>6</v>
      </c>
      <c r="E495" s="38">
        <v>1195</v>
      </c>
      <c r="F495" s="38"/>
      <c r="G495" s="38">
        <f t="shared" si="82"/>
        <v>1468</v>
      </c>
      <c r="H495" s="75">
        <f t="shared" si="83"/>
        <v>6.8119891008174384E-4</v>
      </c>
      <c r="I495" s="75">
        <f t="shared" si="84"/>
        <v>0</v>
      </c>
      <c r="J495" s="38">
        <v>0.5</v>
      </c>
      <c r="K495" s="13">
        <v>0.03</v>
      </c>
      <c r="L495" s="40">
        <v>0.53538145505496004</v>
      </c>
      <c r="M495" s="77"/>
      <c r="N495" s="40">
        <v>0.116351687131505</v>
      </c>
      <c r="O495" s="13"/>
      <c r="P495" s="91">
        <v>-7.8</v>
      </c>
      <c r="Q495" s="91">
        <v>0.68</v>
      </c>
      <c r="R495" s="13">
        <v>0</v>
      </c>
      <c r="S495" s="78">
        <v>3190.7893285</v>
      </c>
      <c r="T495" s="78"/>
      <c r="U495" s="13">
        <f t="shared" si="85"/>
        <v>3.5038981308966441</v>
      </c>
      <c r="V495" s="40">
        <v>4.2999999999999997E-2</v>
      </c>
      <c r="X495" s="91">
        <v>73.14</v>
      </c>
      <c r="Y495" s="91">
        <v>0.26</v>
      </c>
      <c r="Z495" s="91">
        <v>14.46</v>
      </c>
      <c r="AA495" s="91">
        <v>0.31</v>
      </c>
      <c r="AB495" s="91"/>
      <c r="AC495" s="91">
        <v>1.51</v>
      </c>
      <c r="AD495" s="91"/>
      <c r="AE495" s="91">
        <v>1.28</v>
      </c>
      <c r="AF495" s="91">
        <v>4.2</v>
      </c>
      <c r="AG495" s="91">
        <v>4.58</v>
      </c>
      <c r="AH495" s="13"/>
      <c r="AI495" s="13">
        <v>3.63</v>
      </c>
      <c r="AJ495" s="13">
        <f t="shared" si="86"/>
        <v>103.37000000000002</v>
      </c>
      <c r="AL495" s="13">
        <v>1.0187188443760755</v>
      </c>
      <c r="AM495" s="40">
        <v>3.4707137699039568E-2</v>
      </c>
      <c r="AN495" s="13">
        <v>1.44224207566645</v>
      </c>
      <c r="AO495" s="14">
        <v>1.4422420756664507</v>
      </c>
      <c r="AP495" s="14"/>
      <c r="AQ495" s="13">
        <v>9.7828154365261764</v>
      </c>
      <c r="AR495" s="40">
        <v>1.0260198799550826E-2</v>
      </c>
      <c r="AS495" s="40">
        <v>0.53538145505496004</v>
      </c>
      <c r="AT495" s="40">
        <v>0.116351687131505</v>
      </c>
      <c r="AW495" s="42">
        <f>(12900/((LN(497700/S495))+(0.85*(AN495-1))+3.8))-273</f>
        <v>1125.2777450055964</v>
      </c>
      <c r="AX495" s="42">
        <f>(12900/((LN(497700/S495))+(0.85*(AO495-1))+3.8))-273</f>
        <v>1125.2777450055962</v>
      </c>
      <c r="AY495" s="42">
        <f>(10108/((LN(497700/S495))+(1.16*(AN495-1))+1.48))-273</f>
        <v>1162.2388980444164</v>
      </c>
      <c r="AZ495" s="42">
        <f>(10108/((LN(497700/S495))+(1.16*(AO495-1))+1.48))-273</f>
        <v>1162.2388980444164</v>
      </c>
      <c r="BA495" s="42">
        <f>((LN(S495))-4.29+(1.35*(LN(AQ495))))/0.0056</f>
        <v>1224.4411580326914</v>
      </c>
      <c r="BB495" s="42">
        <f>(4338.8/((4.322*AR495)+6.456-LOG(S495)))-273</f>
        <v>1174.9818260859718</v>
      </c>
      <c r="BC495" s="42">
        <f>((LN(S495))-3.313+(1.35*(LN(AQ495))))/0.0065</f>
        <v>1205.2108438435496</v>
      </c>
      <c r="BD495" s="42">
        <f>(12288/(18.99-(1.069*(LN(AQ495)))-(LN(S495))))-273</f>
        <v>1175.375834369737</v>
      </c>
      <c r="BE495" s="42">
        <f>(11113/(14.297+(0.964*AN495)-(LN(S495))))-273</f>
        <v>1185.5333653945202</v>
      </c>
      <c r="BF495" s="42">
        <f>(11113/(14.297+(0.964*AO495)-(LN(S495))))-273</f>
        <v>1185.5333653945202</v>
      </c>
      <c r="BG495" s="42">
        <f>(5790/(0.96-(1.28*J495)+(12.39*AS495)+(0.83*AT495)+(2.06*J495*AS495)-LOG(S495)))-273</f>
        <v>1140.0591917034787</v>
      </c>
      <c r="BI495" s="42">
        <f t="shared" si="81"/>
        <v>69.722254994403556</v>
      </c>
      <c r="BJ495" s="42">
        <f t="shared" si="81"/>
        <v>69.722254994403784</v>
      </c>
      <c r="BK495" s="42">
        <f t="shared" si="81"/>
        <v>32.761101955583626</v>
      </c>
      <c r="BL495" s="42">
        <f t="shared" si="81"/>
        <v>32.761101955583626</v>
      </c>
      <c r="BM495" s="42">
        <f t="shared" si="81"/>
        <v>-29.441158032691419</v>
      </c>
      <c r="BN495" s="42">
        <f t="shared" si="81"/>
        <v>20.018173914028239</v>
      </c>
      <c r="BO495" s="42">
        <f t="shared" si="81"/>
        <v>-10.210843843549583</v>
      </c>
      <c r="BP495" s="42">
        <f t="shared" si="81"/>
        <v>19.624165630262951</v>
      </c>
      <c r="BQ495" s="42">
        <f t="shared" si="81"/>
        <v>9.4666346054798396</v>
      </c>
      <c r="BR495" s="42">
        <f t="shared" si="81"/>
        <v>9.4666346054798396</v>
      </c>
      <c r="BS495" s="42">
        <f t="shared" si="80"/>
        <v>54.940808296521254</v>
      </c>
      <c r="BU495" s="42">
        <f t="shared" si="78"/>
        <v>14.781446697882529</v>
      </c>
      <c r="CC495" s="119"/>
      <c r="CD495" s="118">
        <f t="shared" si="79"/>
        <v>0</v>
      </c>
    </row>
    <row r="496" spans="1:82" s="1" customFormat="1">
      <c r="A496" s="38" t="s">
        <v>658</v>
      </c>
      <c r="B496" s="65" t="s">
        <v>671</v>
      </c>
      <c r="C496" s="38" t="s">
        <v>658</v>
      </c>
      <c r="D496" s="38">
        <v>0.85</v>
      </c>
      <c r="E496" s="38">
        <v>1391</v>
      </c>
      <c r="F496" s="38"/>
      <c r="G496" s="38">
        <f t="shared" si="82"/>
        <v>1664</v>
      </c>
      <c r="H496" s="75">
        <f t="shared" si="83"/>
        <v>6.0096153846153849E-4</v>
      </c>
      <c r="I496" s="75">
        <f t="shared" si="84"/>
        <v>0</v>
      </c>
      <c r="J496" s="38">
        <v>0.5</v>
      </c>
      <c r="K496" s="13">
        <v>0.03</v>
      </c>
      <c r="L496" s="40">
        <v>0.52992420369064874</v>
      </c>
      <c r="M496" s="77"/>
      <c r="N496" s="40">
        <v>4.0718915569237797E-2</v>
      </c>
      <c r="O496" s="13"/>
      <c r="P496" s="91">
        <v>-7.36</v>
      </c>
      <c r="Q496" s="91">
        <v>-0.96</v>
      </c>
      <c r="R496" s="13">
        <v>0</v>
      </c>
      <c r="S496" s="78">
        <v>9764.8517964999992</v>
      </c>
      <c r="T496" s="78"/>
      <c r="U496" s="13">
        <f t="shared" si="85"/>
        <v>3.9896656562822779</v>
      </c>
      <c r="V496" s="40">
        <v>4.2999999999999997E-2</v>
      </c>
      <c r="X496" s="91">
        <v>75.53</v>
      </c>
      <c r="Y496" s="91">
        <v>0.09</v>
      </c>
      <c r="Z496" s="91">
        <v>13.12</v>
      </c>
      <c r="AA496" s="91">
        <v>0.02</v>
      </c>
      <c r="AB496" s="91"/>
      <c r="AC496" s="91">
        <v>1.05</v>
      </c>
      <c r="AD496" s="91"/>
      <c r="AE496" s="91">
        <v>0.55000000000000004</v>
      </c>
      <c r="AF496" s="91">
        <v>4.09</v>
      </c>
      <c r="AG496" s="91">
        <v>4.92</v>
      </c>
      <c r="AH496" s="13"/>
      <c r="AI496" s="13">
        <v>1.17</v>
      </c>
      <c r="AJ496" s="13">
        <f t="shared" si="86"/>
        <v>100.54</v>
      </c>
      <c r="AL496" s="13">
        <v>1.0050510388261931</v>
      </c>
      <c r="AM496" s="40">
        <v>1.9886373854402801E-2</v>
      </c>
      <c r="AN496" s="13">
        <v>1.4064306200997401</v>
      </c>
      <c r="AO496" s="14">
        <v>1.4064306200997407</v>
      </c>
      <c r="AP496" s="14"/>
      <c r="AQ496" s="13">
        <v>11.47889625521079</v>
      </c>
      <c r="AR496" s="40">
        <v>3.0012543805236491E-3</v>
      </c>
      <c r="AS496" s="40">
        <v>0.52992420369064874</v>
      </c>
      <c r="AT496" s="40">
        <v>4.0718915569237797E-2</v>
      </c>
      <c r="AW496" s="42">
        <f>(12900/((LN(497700/S496))+(0.85*(AN496-1))+3.8))-273</f>
        <v>1324.1920866386595</v>
      </c>
      <c r="AX496" s="42">
        <f>(12900/((LN(497700/S496))+(0.85*(AO496-1))+3.8))-273</f>
        <v>1324.1920866386595</v>
      </c>
      <c r="AY496" s="42">
        <f>(10108/((LN(497700/S496))+(1.16*(AN496-1))+1.48))-273</f>
        <v>1445.2680811527771</v>
      </c>
      <c r="AZ496" s="42">
        <f>(10108/((LN(497700/S496))+(1.16*(AO496-1))+1.48))-273</f>
        <v>1445.2680811527771</v>
      </c>
      <c r="BA496" s="42">
        <f>((LN(S496))-4.29+(1.35*(LN(AQ496))))/0.0056</f>
        <v>1462.7202664066142</v>
      </c>
      <c r="BB496" s="42">
        <f>(4338.8/((4.322*AR496)+6.456-LOG(S496)))-273</f>
        <v>1477.0060141782851</v>
      </c>
      <c r="BC496" s="42">
        <f>((LN(S496))-3.313+(1.35*(LN(AQ496))))/0.0065</f>
        <v>1410.4974602887751</v>
      </c>
      <c r="BD496" s="42">
        <f>(12288/(18.99-(1.069*(LN(AQ496)))-(LN(S496))))-273</f>
        <v>1434.9595242027103</v>
      </c>
      <c r="BE496" s="42">
        <f>(11113/(14.297+(0.964*AN496)-(LN(S496))))-273</f>
        <v>1445.6147070452723</v>
      </c>
      <c r="BF496" s="42">
        <f>(11113/(14.297+(0.964*AO496)-(LN(S496))))-273</f>
        <v>1445.6147070452719</v>
      </c>
      <c r="BG496" s="42">
        <f>(5790/(0.96-(1.28*J496)+(12.39*AS496)+(0.83*AT496)+(2.06*J496*AS496)-LOG(S496)))-273</f>
        <v>1392.844841645426</v>
      </c>
      <c r="BI496" s="42">
        <f t="shared" si="81"/>
        <v>66.807913361340525</v>
      </c>
      <c r="BJ496" s="42">
        <f t="shared" si="81"/>
        <v>66.807913361340525</v>
      </c>
      <c r="BK496" s="42">
        <f t="shared" si="81"/>
        <v>-54.268081152777086</v>
      </c>
      <c r="BL496" s="42">
        <f t="shared" si="81"/>
        <v>-54.268081152777086</v>
      </c>
      <c r="BM496" s="42">
        <f t="shared" si="81"/>
        <v>-71.720266406614201</v>
      </c>
      <c r="BN496" s="42">
        <f t="shared" si="81"/>
        <v>-86.006014178285113</v>
      </c>
      <c r="BO496" s="42">
        <f t="shared" si="81"/>
        <v>-19.497460288775073</v>
      </c>
      <c r="BP496" s="42">
        <f t="shared" si="81"/>
        <v>-43.959524202710327</v>
      </c>
      <c r="BQ496" s="42">
        <f t="shared" si="81"/>
        <v>-54.614707045272326</v>
      </c>
      <c r="BR496" s="42">
        <f t="shared" si="81"/>
        <v>-54.614707045271871</v>
      </c>
      <c r="BS496" s="42">
        <f t="shared" si="80"/>
        <v>-1.8448416454259586</v>
      </c>
      <c r="BU496" s="42">
        <f t="shared" si="78"/>
        <v>68.652755006766483</v>
      </c>
      <c r="CC496" s="119"/>
      <c r="CD496" s="118">
        <f t="shared" si="79"/>
        <v>4.5474735088646412E-13</v>
      </c>
    </row>
    <row r="497" spans="1:82" s="1" customFormat="1">
      <c r="A497" s="38" t="s">
        <v>658</v>
      </c>
      <c r="B497" s="65" t="s">
        <v>672</v>
      </c>
      <c r="C497" s="38" t="s">
        <v>658</v>
      </c>
      <c r="D497" s="38">
        <v>20</v>
      </c>
      <c r="E497" s="38">
        <v>1095</v>
      </c>
      <c r="F497" s="38"/>
      <c r="G497" s="38">
        <f t="shared" si="82"/>
        <v>1368</v>
      </c>
      <c r="H497" s="75">
        <f t="shared" si="83"/>
        <v>7.3099415204678359E-4</v>
      </c>
      <c r="I497" s="75">
        <f t="shared" si="84"/>
        <v>0</v>
      </c>
      <c r="J497" s="38">
        <v>0.5</v>
      </c>
      <c r="K497" s="13">
        <v>0.03</v>
      </c>
      <c r="L497" s="40">
        <v>0.52992420369064874</v>
      </c>
      <c r="M497" s="77"/>
      <c r="N497" s="40">
        <v>3.1619359521888699E-2</v>
      </c>
      <c r="O497" s="13"/>
      <c r="P497" s="91">
        <v>-10.5</v>
      </c>
      <c r="Q497" s="91">
        <v>-0.77</v>
      </c>
      <c r="R497" s="13">
        <v>0</v>
      </c>
      <c r="S497" s="78">
        <v>940.20938450000006</v>
      </c>
      <c r="T497" s="78"/>
      <c r="U497" s="13">
        <f t="shared" si="85"/>
        <v>2.9732245816918694</v>
      </c>
      <c r="V497" s="40">
        <v>4.2999999999999997E-2</v>
      </c>
      <c r="X497" s="91">
        <v>75.53</v>
      </c>
      <c r="Y497" s="91">
        <v>0.09</v>
      </c>
      <c r="Z497" s="91">
        <v>13.12</v>
      </c>
      <c r="AA497" s="91">
        <v>0.02</v>
      </c>
      <c r="AB497" s="91"/>
      <c r="AC497" s="91">
        <v>1.05</v>
      </c>
      <c r="AD497" s="91"/>
      <c r="AE497" s="91">
        <v>0.55000000000000004</v>
      </c>
      <c r="AF497" s="91">
        <v>4.09</v>
      </c>
      <c r="AG497" s="91">
        <v>4.92</v>
      </c>
      <c r="AH497" s="13"/>
      <c r="AI497" s="13">
        <v>0.9</v>
      </c>
      <c r="AJ497" s="13">
        <f t="shared" si="86"/>
        <v>100.27000000000001</v>
      </c>
      <c r="AL497" s="13">
        <v>1.0050510388261928</v>
      </c>
      <c r="AM497" s="40">
        <v>1.9886373854402346E-2</v>
      </c>
      <c r="AN497" s="13">
        <v>1.4064306200997401</v>
      </c>
      <c r="AO497" s="14">
        <v>1.406430620099741</v>
      </c>
      <c r="AP497" s="14"/>
      <c r="AQ497" s="13">
        <v>11.478896255210788</v>
      </c>
      <c r="AR497" s="40">
        <v>3.0012543805236491E-3</v>
      </c>
      <c r="AS497" s="40">
        <v>0.52992420369064874</v>
      </c>
      <c r="AT497" s="40">
        <v>3.1619359521888699E-2</v>
      </c>
      <c r="AW497" s="42">
        <f>(12900/((LN(497700/S497))+(0.85*(AN497-1))+3.8))-273</f>
        <v>965.34655985708287</v>
      </c>
      <c r="AX497" s="42">
        <f>(12900/((LN(497700/S497))+(0.85*(AO497-1))+3.8))-273</f>
        <v>965.34655985708287</v>
      </c>
      <c r="AY497" s="42">
        <f>(10108/((LN(497700/S497))+(1.16*(AN497-1))+1.48))-273</f>
        <v>956.21867616315535</v>
      </c>
      <c r="AZ497" s="42">
        <f>(10108/((LN(497700/S497))+(1.16*(AO497-1))+1.48))-273</f>
        <v>956.21867616315535</v>
      </c>
      <c r="BA497" s="42">
        <f>((LN(S497))-4.29+(1.35*(LN(AQ497))))/0.0056</f>
        <v>1044.7841831461276</v>
      </c>
      <c r="BB497" s="42">
        <f>(4338.8/((4.322*AR497)+6.456-LOG(S497)))-273</f>
        <v>968.16539294984159</v>
      </c>
      <c r="BC497" s="42">
        <f>((LN(S497))-3.313+(1.35*(LN(AQ497))))/0.0065</f>
        <v>1050.4294500951253</v>
      </c>
      <c r="BD497" s="42">
        <f>(12288/(18.99-(1.069*(LN(AQ497)))-(LN(S497))))-273</f>
        <v>1015.7268349711296</v>
      </c>
      <c r="BE497" s="42">
        <f>(11113/(14.297+(0.964*AN497)-(LN(S497))))-273</f>
        <v>988.88065836908299</v>
      </c>
      <c r="BF497" s="42">
        <f>(11113/(14.297+(0.964*AO497)-(LN(S497))))-273</f>
        <v>988.88065836908277</v>
      </c>
      <c r="BG497" s="42">
        <f>(5790/(0.96-(1.28*J497)+(12.39*AS497)+(0.83*AT497)+(2.06*J497*AS497)-LOG(S497)))-273</f>
        <v>1018.0843843812843</v>
      </c>
      <c r="BI497" s="42">
        <f t="shared" si="81"/>
        <v>129.65344014291713</v>
      </c>
      <c r="BJ497" s="42">
        <f t="shared" si="81"/>
        <v>129.65344014291713</v>
      </c>
      <c r="BK497" s="42">
        <f t="shared" si="81"/>
        <v>138.78132383684465</v>
      </c>
      <c r="BL497" s="42">
        <f t="shared" si="81"/>
        <v>138.78132383684465</v>
      </c>
      <c r="BM497" s="42">
        <f t="shared" si="81"/>
        <v>50.215816853872411</v>
      </c>
      <c r="BN497" s="42">
        <f t="shared" si="81"/>
        <v>126.83460705015841</v>
      </c>
      <c r="BO497" s="42">
        <f t="shared" si="81"/>
        <v>44.570549904874724</v>
      </c>
      <c r="BP497" s="42">
        <f t="shared" si="81"/>
        <v>79.27316502887038</v>
      </c>
      <c r="BQ497" s="42">
        <f t="shared" si="81"/>
        <v>106.11934163091701</v>
      </c>
      <c r="BR497" s="42">
        <f t="shared" si="81"/>
        <v>106.11934163091723</v>
      </c>
      <c r="BS497" s="42">
        <f t="shared" si="80"/>
        <v>76.915615618715719</v>
      </c>
      <c r="BU497" s="42">
        <f t="shared" si="78"/>
        <v>52.737824524201415</v>
      </c>
      <c r="CC497" s="119"/>
      <c r="CD497" s="118">
        <f t="shared" si="79"/>
        <v>2.2737367544323206E-13</v>
      </c>
    </row>
    <row r="498" spans="1:82" s="1" customFormat="1">
      <c r="A498" s="38" t="s">
        <v>658</v>
      </c>
      <c r="B498" s="65" t="s">
        <v>673</v>
      </c>
      <c r="C498" s="38" t="s">
        <v>658</v>
      </c>
      <c r="D498" s="38">
        <v>48</v>
      </c>
      <c r="E498" s="38">
        <v>1296</v>
      </c>
      <c r="F498" s="38"/>
      <c r="G498" s="38">
        <f t="shared" si="82"/>
        <v>1569</v>
      </c>
      <c r="H498" s="75">
        <f t="shared" si="83"/>
        <v>6.3734862970044612E-4</v>
      </c>
      <c r="I498" s="75">
        <f t="shared" si="84"/>
        <v>0</v>
      </c>
      <c r="J498" s="38">
        <v>0.5</v>
      </c>
      <c r="K498" s="13">
        <v>0.03</v>
      </c>
      <c r="L498" s="40">
        <v>0.52963189921475928</v>
      </c>
      <c r="M498" s="77"/>
      <c r="N498" s="40">
        <v>8.5577279517103297E-3</v>
      </c>
      <c r="O498" s="13"/>
      <c r="P498" s="91">
        <v>-8.19</v>
      </c>
      <c r="Q498" s="91">
        <v>-0.89</v>
      </c>
      <c r="R498" s="13">
        <v>0</v>
      </c>
      <c r="S498" s="78">
        <v>9757.4485729999997</v>
      </c>
      <c r="T498" s="78"/>
      <c r="U498" s="13">
        <f t="shared" si="85"/>
        <v>3.9893362709939035</v>
      </c>
      <c r="V498" s="40">
        <v>4.2999999999999997E-2</v>
      </c>
      <c r="X498" s="91">
        <v>76.48</v>
      </c>
      <c r="Y498" s="91">
        <v>0.05</v>
      </c>
      <c r="Z498" s="91">
        <v>13.01</v>
      </c>
      <c r="AA498" s="91">
        <v>0.02</v>
      </c>
      <c r="AB498" s="91"/>
      <c r="AC498" s="91">
        <v>0.91</v>
      </c>
      <c r="AD498" s="91"/>
      <c r="AE498" s="91">
        <v>0.41</v>
      </c>
      <c r="AF498" s="91">
        <v>4.07</v>
      </c>
      <c r="AG498" s="91">
        <v>5.29</v>
      </c>
      <c r="AH498" s="13"/>
      <c r="AI498" s="13">
        <v>0.24</v>
      </c>
      <c r="AJ498" s="13">
        <f t="shared" si="86"/>
        <v>100.47999999999999</v>
      </c>
      <c r="AL498" s="13">
        <v>0.98806784670569925</v>
      </c>
      <c r="AM498" s="40">
        <v>1.9236208021471461E-2</v>
      </c>
      <c r="AN498" s="13">
        <v>1.42549095241351</v>
      </c>
      <c r="AO498" s="14">
        <v>1.4254909524135131</v>
      </c>
      <c r="AP498" s="14"/>
      <c r="AQ498" s="13">
        <v>11.635014139395363</v>
      </c>
      <c r="AR498" s="40">
        <v>5.1204059357578269E-3</v>
      </c>
      <c r="AS498" s="40">
        <v>0.52963189921475928</v>
      </c>
      <c r="AT498" s="40">
        <v>8.5577279517103297E-3</v>
      </c>
      <c r="AW498" s="42">
        <f>(12900/((LN(497700/S498))+(0.85*(AN498-1))+3.8))-273</f>
        <v>1320.8452672389158</v>
      </c>
      <c r="AX498" s="42">
        <f>(12900/((LN(497700/S498))+(0.85*(AO498-1))+3.8))-273</f>
        <v>1320.8452672389153</v>
      </c>
      <c r="AY498" s="42">
        <f>(10108/((LN(497700/S498))+(1.16*(AN498-1))+1.48))-273</f>
        <v>1438.6143106445313</v>
      </c>
      <c r="AZ498" s="42">
        <f>(10108/((LN(497700/S498))+(1.16*(AO498-1))+1.48))-273</f>
        <v>1438.6143106445302</v>
      </c>
      <c r="BA498" s="42">
        <f>((LN(S498))-4.29+(1.35*(LN(AQ498))))/0.0056</f>
        <v>1465.8414097734483</v>
      </c>
      <c r="BB498" s="42">
        <f>(4338.8/((4.322*AR498)+6.456-LOG(S498)))-273</f>
        <v>1470.3342352831069</v>
      </c>
      <c r="BC498" s="42">
        <f>((LN(S498))-3.313+(1.35*(LN(AQ498))))/0.0065</f>
        <v>1413.1864453432784</v>
      </c>
      <c r="BD498" s="42">
        <f>(12288/(18.99-(1.069*(LN(AQ498)))-(LN(S498))))-273</f>
        <v>1438.2138734766902</v>
      </c>
      <c r="BE498" s="42">
        <f>(11113/(14.297+(0.964*AN498)-(LN(S498))))-273</f>
        <v>1440.5446065154963</v>
      </c>
      <c r="BF498" s="42">
        <f>(11113/(14.297+(0.964*AO498)-(LN(S498))))-273</f>
        <v>1440.5446065154954</v>
      </c>
      <c r="BG498" s="42">
        <f>(5790/(0.96-(1.28*J498)+(12.39*AS498)+(0.83*AT498)+(2.06*J498*AS498)-LOG(S498)))-273</f>
        <v>1407.4885004410726</v>
      </c>
      <c r="BI498" s="42">
        <f t="shared" si="81"/>
        <v>-24.845267238915767</v>
      </c>
      <c r="BJ498" s="42">
        <f t="shared" si="81"/>
        <v>-24.845267238915312</v>
      </c>
      <c r="BK498" s="42">
        <f t="shared" si="81"/>
        <v>-142.61431064453132</v>
      </c>
      <c r="BL498" s="42">
        <f t="shared" si="81"/>
        <v>-142.61431064453018</v>
      </c>
      <c r="BM498" s="42">
        <f t="shared" si="81"/>
        <v>-169.84140977344828</v>
      </c>
      <c r="BN498" s="42">
        <f t="shared" si="81"/>
        <v>-174.33423528310686</v>
      </c>
      <c r="BO498" s="42">
        <f t="shared" si="81"/>
        <v>-117.18644534327836</v>
      </c>
      <c r="BP498" s="42">
        <f t="shared" si="81"/>
        <v>-142.2138734766902</v>
      </c>
      <c r="BQ498" s="42">
        <f t="shared" si="81"/>
        <v>-144.5446065154963</v>
      </c>
      <c r="BR498" s="42">
        <f t="shared" si="81"/>
        <v>-144.54460651549539</v>
      </c>
      <c r="BS498" s="42">
        <f t="shared" si="80"/>
        <v>-111.48850044107257</v>
      </c>
      <c r="BU498" s="42">
        <f t="shared" si="78"/>
        <v>86.643233202157262</v>
      </c>
      <c r="CC498" s="119"/>
      <c r="CD498" s="118">
        <f t="shared" si="79"/>
        <v>9.0949470177292824E-13</v>
      </c>
    </row>
    <row r="499" spans="1:82" s="1" customFormat="1">
      <c r="A499" s="65" t="s">
        <v>658</v>
      </c>
      <c r="B499" s="65" t="s">
        <v>674</v>
      </c>
      <c r="C499" s="38" t="s">
        <v>658</v>
      </c>
      <c r="D499" s="65">
        <v>3</v>
      </c>
      <c r="E499" s="65">
        <v>1298</v>
      </c>
      <c r="F499" s="38"/>
      <c r="G499" s="65">
        <f t="shared" si="82"/>
        <v>1571</v>
      </c>
      <c r="H499" s="92">
        <f t="shared" si="83"/>
        <v>6.3653723742838951E-4</v>
      </c>
      <c r="I499" s="92">
        <f t="shared" si="84"/>
        <v>0</v>
      </c>
      <c r="J499" s="65">
        <v>0.5</v>
      </c>
      <c r="K499" s="39">
        <v>0.03</v>
      </c>
      <c r="L499" s="80">
        <v>0.52963189921475928</v>
      </c>
      <c r="M499" s="39"/>
      <c r="N499" s="80">
        <v>8.5577279517103297E-3</v>
      </c>
      <c r="O499" s="39"/>
      <c r="P499" s="93">
        <v>-8.19</v>
      </c>
      <c r="Q499" s="93">
        <v>-0.89</v>
      </c>
      <c r="R499" s="39">
        <v>0</v>
      </c>
      <c r="S499" s="81">
        <v>5500.5950604999998</v>
      </c>
      <c r="T499" s="81"/>
      <c r="U499" s="39">
        <f t="shared" si="85"/>
        <v>3.7404096744964876</v>
      </c>
      <c r="V499" s="80">
        <v>4.2999999999999997E-2</v>
      </c>
      <c r="X499" s="93">
        <v>76.48</v>
      </c>
      <c r="Y499" s="93">
        <v>0.05</v>
      </c>
      <c r="Z499" s="93">
        <v>13.01</v>
      </c>
      <c r="AA499" s="93">
        <v>0.02</v>
      </c>
      <c r="AB499" s="93"/>
      <c r="AC499" s="93">
        <v>0.91</v>
      </c>
      <c r="AD499" s="93"/>
      <c r="AE499" s="93">
        <v>0.41</v>
      </c>
      <c r="AF499" s="93">
        <v>4.07</v>
      </c>
      <c r="AG499" s="93">
        <v>5.29</v>
      </c>
      <c r="AH499" s="39"/>
      <c r="AI499" s="39">
        <v>0.24</v>
      </c>
      <c r="AJ499" s="39">
        <f t="shared" si="86"/>
        <v>100.47999999999999</v>
      </c>
      <c r="AL499" s="39">
        <v>0.98806784670569925</v>
      </c>
      <c r="AM499" s="80">
        <v>1.9236208021471461E-2</v>
      </c>
      <c r="AN499" s="39">
        <v>1.42549095241351</v>
      </c>
      <c r="AO499" s="14">
        <v>1.4254909524135131</v>
      </c>
      <c r="AP499" s="14"/>
      <c r="AQ499" s="39">
        <v>11.635014139395363</v>
      </c>
      <c r="AR499" s="80">
        <v>5.1204059357578269E-3</v>
      </c>
      <c r="AS499" s="80">
        <v>0.52963189921475928</v>
      </c>
      <c r="AT499" s="80">
        <v>8.5577279517103297E-3</v>
      </c>
      <c r="AW499" s="42">
        <f>(12900/((LN(497700/S499))+(0.85*(AN499-1))+3.8))-273</f>
        <v>1215.4371768304038</v>
      </c>
      <c r="AX499" s="42">
        <f>(12900/((LN(497700/S499))+(0.85*(AO499-1))+3.8))-273</f>
        <v>1215.4371768304031</v>
      </c>
      <c r="AY499" s="42">
        <f>(10108/((LN(497700/S499))+(1.16*(AN499-1))+1.48))-273</f>
        <v>1287.1869646873206</v>
      </c>
      <c r="AZ499" s="42">
        <f>(10108/((LN(497700/S499))+(1.16*(AO499-1))+1.48))-273</f>
        <v>1287.1869646873197</v>
      </c>
      <c r="BA499" s="42">
        <f>((LN(S499))-4.29+(1.35*(LN(AQ499))))/0.0056</f>
        <v>1363.4887900690387</v>
      </c>
      <c r="BB499" s="42">
        <f>(4338.8/((4.322*AR499)+6.456-LOG(S499)))-273</f>
        <v>1311.8219901943787</v>
      </c>
      <c r="BC499" s="42">
        <f>((LN(S499))-3.313+(1.35*(LN(AQ499))))/0.0065</f>
        <v>1325.0057268287105</v>
      </c>
      <c r="BD499" s="42">
        <f>(12288/(18.99-(1.069*(LN(AQ499)))-(LN(S499))))-273</f>
        <v>1311.7218538442132</v>
      </c>
      <c r="BE499" s="42">
        <f>(11113/(14.297+(0.964*AN499)-(LN(S499))))-273</f>
        <v>1301.4000606534316</v>
      </c>
      <c r="BF499" s="42">
        <f>(11113/(14.297+(0.964*AO499)-(LN(S499))))-273</f>
        <v>1301.400060653431</v>
      </c>
      <c r="BG499" s="42">
        <f>(5790/(0.96-(1.28*J499)+(12.39*AS499)+(0.83*AT499)+(2.06*J499*AS499)-LOG(S499)))-273</f>
        <v>1294.2566988719473</v>
      </c>
      <c r="BI499" s="42">
        <f t="shared" si="81"/>
        <v>82.562823169596186</v>
      </c>
      <c r="BJ499" s="42">
        <f t="shared" si="81"/>
        <v>82.562823169596868</v>
      </c>
      <c r="BK499" s="42">
        <f t="shared" si="81"/>
        <v>10.813035312679403</v>
      </c>
      <c r="BL499" s="42">
        <f t="shared" si="81"/>
        <v>10.813035312680313</v>
      </c>
      <c r="BM499" s="42">
        <f t="shared" si="81"/>
        <v>-65.488790069038714</v>
      </c>
      <c r="BN499" s="42">
        <f t="shared" si="81"/>
        <v>-13.821990194378714</v>
      </c>
      <c r="BO499" s="42">
        <f t="shared" si="81"/>
        <v>-27.005726828710522</v>
      </c>
      <c r="BP499" s="42">
        <f t="shared" si="81"/>
        <v>-13.721853844213229</v>
      </c>
      <c r="BQ499" s="42">
        <f t="shared" si="81"/>
        <v>-3.4000606534316375</v>
      </c>
      <c r="BR499" s="42">
        <f t="shared" si="81"/>
        <v>-3.4000606534309554</v>
      </c>
      <c r="BS499" s="42">
        <f t="shared" si="80"/>
        <v>3.7433011280527353</v>
      </c>
      <c r="BU499" s="42">
        <f t="shared" si="78"/>
        <v>78.819522041544133</v>
      </c>
      <c r="CC499" s="119"/>
      <c r="CD499" s="118">
        <f t="shared" si="79"/>
        <v>6.8212102632969618E-13</v>
      </c>
    </row>
    <row r="500" spans="1:82" s="1" customFormat="1">
      <c r="A500" s="38" t="s">
        <v>658</v>
      </c>
      <c r="B500" s="65" t="s">
        <v>675</v>
      </c>
      <c r="C500" s="38" t="s">
        <v>658</v>
      </c>
      <c r="D500" s="38">
        <v>0.1</v>
      </c>
      <c r="E500" s="38">
        <v>1202</v>
      </c>
      <c r="F500" s="38"/>
      <c r="G500" s="38">
        <f t="shared" si="82"/>
        <v>1475</v>
      </c>
      <c r="H500" s="75">
        <f t="shared" si="83"/>
        <v>6.779661016949153E-4</v>
      </c>
      <c r="I500" s="75">
        <f t="shared" si="84"/>
        <v>0</v>
      </c>
      <c r="J500" s="38">
        <v>0.5</v>
      </c>
      <c r="K500" s="13">
        <v>0.03</v>
      </c>
      <c r="L500" s="40">
        <v>0.52798350782580938</v>
      </c>
      <c r="M500" s="77"/>
      <c r="N500" s="40">
        <v>0.164620260733846</v>
      </c>
      <c r="O500" s="13"/>
      <c r="P500" s="91">
        <v>-7.75</v>
      </c>
      <c r="Q500" s="91">
        <v>0.68</v>
      </c>
      <c r="R500" s="13">
        <v>0</v>
      </c>
      <c r="S500" s="78">
        <v>2998.3055175</v>
      </c>
      <c r="T500" s="78"/>
      <c r="U500" s="13">
        <f t="shared" si="85"/>
        <v>3.4768758839505809</v>
      </c>
      <c r="V500" s="40">
        <v>4.2999999999999997E-2</v>
      </c>
      <c r="X500" s="91">
        <v>76.62</v>
      </c>
      <c r="Y500" s="91">
        <v>0.13</v>
      </c>
      <c r="Z500" s="91">
        <v>13.71</v>
      </c>
      <c r="AA500" s="91">
        <v>0.11</v>
      </c>
      <c r="AB500" s="91"/>
      <c r="AC500" s="91">
        <v>0.88</v>
      </c>
      <c r="AD500" s="91"/>
      <c r="AE500" s="91">
        <v>0.9</v>
      </c>
      <c r="AF500" s="91">
        <v>3.64</v>
      </c>
      <c r="AG500" s="91">
        <v>4.54</v>
      </c>
      <c r="AH500" s="13"/>
      <c r="AI500" s="13">
        <v>5.5</v>
      </c>
      <c r="AJ500" s="13">
        <f t="shared" si="86"/>
        <v>106.03000000000002</v>
      </c>
      <c r="AL500" s="13">
        <v>1.0934041468646896</v>
      </c>
      <c r="AM500" s="40">
        <v>5.0411452429996971E-2</v>
      </c>
      <c r="AN500" s="13">
        <v>1.2842419516675001</v>
      </c>
      <c r="AO500" s="14">
        <v>1.2842419516675017</v>
      </c>
      <c r="AP500" s="14"/>
      <c r="AQ500" s="13">
        <v>12.167791978156485</v>
      </c>
      <c r="AR500" s="40">
        <v>-7.9208430136361585E-3</v>
      </c>
      <c r="AS500" s="40">
        <v>0.52798350782580938</v>
      </c>
      <c r="AT500" s="40">
        <v>0.164620260733846</v>
      </c>
      <c r="AW500" s="42">
        <f>(12900/((LN(497700/S500))+(0.85*(AN500-1))+3.8))-273</f>
        <v>1136.2883925101937</v>
      </c>
      <c r="AX500" s="42">
        <f>(12900/((LN(497700/S500))+(0.85*(AO500-1))+3.8))-273</f>
        <v>1136.2883925101935</v>
      </c>
      <c r="AY500" s="42">
        <f>(10108/((LN(497700/S500))+(1.16*(AN500-1))+1.48))-273</f>
        <v>1187.3410392766773</v>
      </c>
      <c r="AZ500" s="42">
        <f>(10108/((LN(497700/S500))+(1.16*(AO500-1))+1.48))-273</f>
        <v>1187.3410392766768</v>
      </c>
      <c r="BA500" s="42">
        <f>((LN(S500))-4.29+(1.35*(LN(AQ500))))/0.0056</f>
        <v>1265.923642897003</v>
      </c>
      <c r="BB500" s="42">
        <f>(4338.8/((4.322*AR500)+6.456-LOG(S500)))-273</f>
        <v>1200.3316549632925</v>
      </c>
      <c r="BC500" s="42">
        <f>((LN(S500))-3.313+(1.35*(LN(AQ500))))/0.0065</f>
        <v>1240.9496000343411</v>
      </c>
      <c r="BD500" s="42">
        <f>(12288/(18.99-(1.069*(LN(AQ500)))-(LN(S500))))-273</f>
        <v>1205.1688106606364</v>
      </c>
      <c r="BE500" s="42">
        <f>(11113/(14.297+(0.964*AN500)-(LN(S500))))-273</f>
        <v>1202.985518874234</v>
      </c>
      <c r="BF500" s="42">
        <f>(11113/(14.297+(0.964*AO500)-(LN(S500))))-273</f>
        <v>1202.9855188742338</v>
      </c>
      <c r="BG500" s="42">
        <f>(5790/(0.96-(1.28*J500)+(12.39*AS500)+(0.83*AT500)+(2.06*J500*AS500)-LOG(S500)))-273</f>
        <v>1151.2499711079863</v>
      </c>
      <c r="BI500" s="42">
        <f t="shared" si="81"/>
        <v>65.711607489806283</v>
      </c>
      <c r="BJ500" s="42">
        <f t="shared" si="81"/>
        <v>65.711607489806511</v>
      </c>
      <c r="BK500" s="42">
        <f t="shared" si="81"/>
        <v>14.658960723322707</v>
      </c>
      <c r="BL500" s="42">
        <f t="shared" si="81"/>
        <v>14.658960723323162</v>
      </c>
      <c r="BM500" s="42">
        <f t="shared" si="81"/>
        <v>-63.923642897002992</v>
      </c>
      <c r="BN500" s="42">
        <f t="shared" si="81"/>
        <v>1.6683450367074784</v>
      </c>
      <c r="BO500" s="42">
        <f t="shared" si="81"/>
        <v>-38.949600034341074</v>
      </c>
      <c r="BP500" s="42">
        <f t="shared" si="81"/>
        <v>-3.1688106606363817</v>
      </c>
      <c r="BQ500" s="42">
        <f t="shared" si="81"/>
        <v>-0.98551887423400331</v>
      </c>
      <c r="BR500" s="42">
        <f t="shared" si="81"/>
        <v>-0.98551887423377593</v>
      </c>
      <c r="BS500" s="42">
        <f t="shared" si="80"/>
        <v>50.750028892013688</v>
      </c>
      <c r="BU500" s="42">
        <f t="shared" si="78"/>
        <v>14.961578597792823</v>
      </c>
      <c r="CC500" s="119"/>
      <c r="CD500" s="118">
        <f t="shared" si="79"/>
        <v>2.2737367544323206E-13</v>
      </c>
    </row>
    <row r="501" spans="1:82" s="1" customFormat="1">
      <c r="A501" s="38" t="s">
        <v>658</v>
      </c>
      <c r="B501" s="65" t="s">
        <v>676</v>
      </c>
      <c r="C501" s="38" t="s">
        <v>658</v>
      </c>
      <c r="D501" s="38">
        <v>11</v>
      </c>
      <c r="E501" s="38">
        <v>997</v>
      </c>
      <c r="F501" s="38"/>
      <c r="G501" s="38">
        <f t="shared" si="82"/>
        <v>1270</v>
      </c>
      <c r="H501" s="75">
        <f t="shared" si="83"/>
        <v>7.874015748031496E-4</v>
      </c>
      <c r="I501" s="75">
        <f t="shared" si="84"/>
        <v>0</v>
      </c>
      <c r="J501" s="38">
        <v>0.5</v>
      </c>
      <c r="K501" s="13">
        <v>0.03</v>
      </c>
      <c r="L501" s="40">
        <v>0.52798350782580938</v>
      </c>
      <c r="M501" s="77"/>
      <c r="N501" s="40">
        <v>0.15347180536428701</v>
      </c>
      <c r="O501" s="13"/>
      <c r="P501" s="91">
        <v>-10.33</v>
      </c>
      <c r="Q501" s="91">
        <v>0.77</v>
      </c>
      <c r="R501" s="13">
        <v>0</v>
      </c>
      <c r="S501" s="78">
        <v>614.46755050000002</v>
      </c>
      <c r="T501" s="78"/>
      <c r="U501" s="13">
        <f t="shared" si="85"/>
        <v>2.7884989531119864</v>
      </c>
      <c r="V501" s="40">
        <v>4.2999999999999997E-2</v>
      </c>
      <c r="X501" s="91">
        <v>76.62</v>
      </c>
      <c r="Y501" s="91">
        <v>0.13</v>
      </c>
      <c r="Z501" s="91">
        <v>13.71</v>
      </c>
      <c r="AA501" s="91">
        <v>0.11</v>
      </c>
      <c r="AB501" s="91"/>
      <c r="AC501" s="91">
        <v>0.88</v>
      </c>
      <c r="AD501" s="91"/>
      <c r="AE501" s="91">
        <v>0.9</v>
      </c>
      <c r="AF501" s="91">
        <v>3.64</v>
      </c>
      <c r="AG501" s="91">
        <v>4.54</v>
      </c>
      <c r="AH501" s="13"/>
      <c r="AI501" s="13">
        <v>5.0599999999999996</v>
      </c>
      <c r="AJ501" s="13">
        <f t="shared" si="86"/>
        <v>105.59000000000002</v>
      </c>
      <c r="AL501" s="13">
        <v>1.0934041468646898</v>
      </c>
      <c r="AM501" s="40">
        <v>5.0411452429996971E-2</v>
      </c>
      <c r="AN501" s="13">
        <v>1.2842419516675001</v>
      </c>
      <c r="AO501" s="14">
        <v>1.2842419516675019</v>
      </c>
      <c r="AP501" s="14"/>
      <c r="AQ501" s="13">
        <v>12.167791978156483</v>
      </c>
      <c r="AR501" s="40">
        <v>-7.920843013636214E-3</v>
      </c>
      <c r="AS501" s="40">
        <v>0.52798350782580938</v>
      </c>
      <c r="AT501" s="40">
        <v>0.15347180536428701</v>
      </c>
      <c r="AW501" s="42">
        <f>(12900/((LN(497700/S501))+(0.85*(AN501-1))+3.8))-273</f>
        <v>928.27365150660125</v>
      </c>
      <c r="AX501" s="42">
        <f>(12900/((LN(497700/S501))+(0.85*(AO501-1))+3.8))-273</f>
        <v>928.27365150660103</v>
      </c>
      <c r="AY501" s="42">
        <f>(10108/((LN(497700/S501))+(1.16*(AN501-1))+1.48))-273</f>
        <v>915.23744043656711</v>
      </c>
      <c r="AZ501" s="42">
        <f>(10108/((LN(497700/S501))+(1.16*(AO501-1))+1.48))-273</f>
        <v>915.23744043656689</v>
      </c>
      <c r="BA501" s="42">
        <f>((LN(S501))-4.29+(1.35*(LN(AQ501))))/0.0056</f>
        <v>982.87963230594187</v>
      </c>
      <c r="BB501" s="42">
        <f>(4338.8/((4.322*AR501)+6.456-LOG(S501)))-273</f>
        <v>921.18688604225076</v>
      </c>
      <c r="BC501" s="42">
        <f>((LN(S501))-3.313+(1.35*(LN(AQ501))))/0.0065</f>
        <v>997.09629860204234</v>
      </c>
      <c r="BD501" s="42">
        <f>(12288/(18.99-(1.069*(LN(AQ501)))-(LN(S501))))-273</f>
        <v>968.45856452297039</v>
      </c>
      <c r="BE501" s="42">
        <f>(11113/(14.297+(0.964*AN501)-(LN(S501))))-273</f>
        <v>946.29903125473925</v>
      </c>
      <c r="BF501" s="42">
        <f>(11113/(14.297+(0.964*AO501)-(LN(S501))))-273</f>
        <v>946.29903125473879</v>
      </c>
      <c r="BG501" s="42">
        <f>(5790/(0.96-(1.28*J501)+(12.39*AS501)+(0.83*AT501)+(2.06*J501*AS501)-LOG(S501)))-273</f>
        <v>947.38065530767949</v>
      </c>
      <c r="BI501" s="42">
        <f t="shared" si="81"/>
        <v>68.726348493398746</v>
      </c>
      <c r="BJ501" s="42">
        <f t="shared" si="81"/>
        <v>68.726348493398973</v>
      </c>
      <c r="BK501" s="42">
        <f t="shared" si="81"/>
        <v>81.762559563432887</v>
      </c>
      <c r="BL501" s="42">
        <f t="shared" si="81"/>
        <v>81.762559563433115</v>
      </c>
      <c r="BM501" s="42">
        <f t="shared" si="81"/>
        <v>14.120367694058132</v>
      </c>
      <c r="BN501" s="42">
        <f t="shared" si="81"/>
        <v>75.813113957749238</v>
      </c>
      <c r="BO501" s="42">
        <f t="shared" si="81"/>
        <v>-9.6298602042338644E-2</v>
      </c>
      <c r="BP501" s="42">
        <f t="shared" si="81"/>
        <v>28.541435477029609</v>
      </c>
      <c r="BQ501" s="42">
        <f t="shared" si="81"/>
        <v>50.700968745260752</v>
      </c>
      <c r="BR501" s="42">
        <f t="shared" si="81"/>
        <v>50.700968745261207</v>
      </c>
      <c r="BS501" s="42">
        <f t="shared" si="80"/>
        <v>49.61934469232051</v>
      </c>
      <c r="BU501" s="42">
        <f t="shared" si="78"/>
        <v>19.107003801078463</v>
      </c>
      <c r="CC501" s="119"/>
      <c r="CD501" s="118">
        <f t="shared" si="79"/>
        <v>4.5474735088646412E-13</v>
      </c>
    </row>
    <row r="502" spans="1:82" s="1" customFormat="1">
      <c r="A502" s="38" t="s">
        <v>658</v>
      </c>
      <c r="B502" s="65" t="s">
        <v>677</v>
      </c>
      <c r="C502" s="38" t="s">
        <v>658</v>
      </c>
      <c r="D502" s="38">
        <v>0.1</v>
      </c>
      <c r="E502" s="38">
        <v>1398</v>
      </c>
      <c r="F502" s="38"/>
      <c r="G502" s="38">
        <f t="shared" si="82"/>
        <v>1671</v>
      </c>
      <c r="H502" s="75">
        <f t="shared" si="83"/>
        <v>5.9844404548174744E-4</v>
      </c>
      <c r="I502" s="75">
        <f t="shared" si="84"/>
        <v>0</v>
      </c>
      <c r="J502" s="38">
        <v>0.5</v>
      </c>
      <c r="K502" s="13">
        <v>0.03</v>
      </c>
      <c r="L502" s="40">
        <v>0.52798350782580938</v>
      </c>
      <c r="M502" s="77"/>
      <c r="N502" s="40">
        <v>0.17107102636658</v>
      </c>
      <c r="O502" s="13"/>
      <c r="P502" s="91">
        <v>-5.77</v>
      </c>
      <c r="Q502" s="91">
        <v>0.53</v>
      </c>
      <c r="R502" s="13">
        <v>0</v>
      </c>
      <c r="S502" s="78">
        <v>14806.447</v>
      </c>
      <c r="T502" s="78"/>
      <c r="U502" s="13">
        <f t="shared" si="85"/>
        <v>4.1704508563998939</v>
      </c>
      <c r="V502" s="40">
        <v>4.2999999999999997E-2</v>
      </c>
      <c r="X502" s="91">
        <v>76.62</v>
      </c>
      <c r="Y502" s="91">
        <v>0.13</v>
      </c>
      <c r="Z502" s="91">
        <v>13.71</v>
      </c>
      <c r="AA502" s="91">
        <v>0.11</v>
      </c>
      <c r="AB502" s="91"/>
      <c r="AC502" s="91">
        <v>0.88</v>
      </c>
      <c r="AD502" s="91"/>
      <c r="AE502" s="91">
        <v>0.9</v>
      </c>
      <c r="AF502" s="91">
        <v>3.64</v>
      </c>
      <c r="AG502" s="91">
        <v>4.54</v>
      </c>
      <c r="AH502" s="13"/>
      <c r="AI502" s="13">
        <v>5.76</v>
      </c>
      <c r="AJ502" s="13">
        <f t="shared" si="86"/>
        <v>106.29000000000002</v>
      </c>
      <c r="AL502" s="13">
        <v>1.0934041468646898</v>
      </c>
      <c r="AM502" s="40">
        <v>5.0411452429996971E-2</v>
      </c>
      <c r="AN502" s="13">
        <v>1.2842419516675001</v>
      </c>
      <c r="AO502" s="14">
        <v>1.2842419516675014</v>
      </c>
      <c r="AP502" s="14"/>
      <c r="AQ502" s="13">
        <v>12.167791978156485</v>
      </c>
      <c r="AR502" s="40">
        <v>-7.920843013636214E-3</v>
      </c>
      <c r="AS502" s="40">
        <v>0.52798350782580938</v>
      </c>
      <c r="AT502" s="40">
        <v>0.17107102636658</v>
      </c>
      <c r="AW502" s="42">
        <f>(12900/((LN(497700/S502))+(0.85*(AN502-1))+3.8))-273</f>
        <v>1434.1304102810554</v>
      </c>
      <c r="AX502" s="42">
        <f>(12900/((LN(497700/S502))+(0.85*(AO502-1))+3.8))-273</f>
        <v>1434.1304102810552</v>
      </c>
      <c r="AY502" s="42">
        <f>(10108/((LN(497700/S502))+(1.16*(AN502-1))+1.48))-273</f>
        <v>1625.3387909251512</v>
      </c>
      <c r="AZ502" s="42">
        <f>(10108/((LN(497700/S502))+(1.16*(AO502-1))+1.48))-273</f>
        <v>1625.3387909251505</v>
      </c>
      <c r="BA502" s="42">
        <f>((LN(S502))-4.29+(1.35*(LN(AQ502))))/0.0056</f>
        <v>1551.1049629747786</v>
      </c>
      <c r="BB502" s="42">
        <f>(4338.8/((4.322*AR502)+6.456-LOG(S502)))-273</f>
        <v>1654.2289745047008</v>
      </c>
      <c r="BC502" s="42">
        <f>((LN(S502))-3.313+(1.35*(LN(AQ502))))/0.0065</f>
        <v>1486.6442757936552</v>
      </c>
      <c r="BD502" s="42">
        <f>(12288/(18.99-(1.069*(LN(AQ502)))-(LN(S502))))-273</f>
        <v>1556.6678983577799</v>
      </c>
      <c r="BE502" s="42">
        <f>(11113/(14.297+(0.964*AN502)-(LN(S502))))-273</f>
        <v>1600.3381135573686</v>
      </c>
      <c r="BF502" s="42">
        <f>(11113/(14.297+(0.964*AO502)-(LN(S502))))-273</f>
        <v>1600.3381135573679</v>
      </c>
      <c r="BG502" s="42">
        <f>(5790/(0.96-(1.28*J502)+(12.39*AS502)+(0.83*AT502)+(2.06*J502*AS502)-LOG(S502)))-273</f>
        <v>1441.5005557961333</v>
      </c>
      <c r="BI502" s="42">
        <f t="shared" si="81"/>
        <v>-36.130410281055447</v>
      </c>
      <c r="BJ502" s="42">
        <f t="shared" si="81"/>
        <v>-36.130410281055219</v>
      </c>
      <c r="BK502" s="42">
        <f t="shared" si="81"/>
        <v>-227.33879092515122</v>
      </c>
      <c r="BL502" s="42">
        <f t="shared" si="81"/>
        <v>-227.33879092515053</v>
      </c>
      <c r="BM502" s="42">
        <f t="shared" si="81"/>
        <v>-153.10496297477857</v>
      </c>
      <c r="BN502" s="42">
        <f t="shared" si="81"/>
        <v>-256.22897450470077</v>
      </c>
      <c r="BO502" s="42">
        <f t="shared" si="81"/>
        <v>-88.644275793655197</v>
      </c>
      <c r="BP502" s="42">
        <f t="shared" si="81"/>
        <v>-158.6678983577799</v>
      </c>
      <c r="BQ502" s="42">
        <f t="shared" si="81"/>
        <v>-202.33811355736862</v>
      </c>
      <c r="BR502" s="42">
        <f t="shared" si="81"/>
        <v>-202.33811355736793</v>
      </c>
      <c r="BS502" s="42">
        <f t="shared" si="80"/>
        <v>-43.500555796133312</v>
      </c>
      <c r="BU502" s="42">
        <f t="shared" si="78"/>
        <v>7.370145515078093</v>
      </c>
      <c r="CC502" s="119"/>
      <c r="CD502" s="118">
        <f t="shared" si="79"/>
        <v>6.8212102632969618E-13</v>
      </c>
    </row>
    <row r="503" spans="1:82" s="1" customFormat="1">
      <c r="A503" s="38" t="s">
        <v>678</v>
      </c>
      <c r="B503" s="38" t="s">
        <v>679</v>
      </c>
      <c r="C503" s="38" t="s">
        <v>210</v>
      </c>
      <c r="D503" s="38">
        <v>1</v>
      </c>
      <c r="E503" s="38">
        <v>1408</v>
      </c>
      <c r="F503" s="38">
        <v>2</v>
      </c>
      <c r="G503" s="38">
        <f t="shared" si="82"/>
        <v>1681</v>
      </c>
      <c r="H503" s="75">
        <f t="shared" si="83"/>
        <v>5.9488399762046404E-4</v>
      </c>
      <c r="I503" s="75">
        <f t="shared" si="84"/>
        <v>2.0176911157024794E-6</v>
      </c>
      <c r="J503" s="38">
        <v>1E-4</v>
      </c>
      <c r="K503" s="76">
        <v>0</v>
      </c>
      <c r="L503" s="40">
        <v>0.5599211395777054</v>
      </c>
      <c r="M503" s="77"/>
      <c r="N503" s="40">
        <v>0</v>
      </c>
      <c r="O503" s="13"/>
      <c r="P503" s="13">
        <v>-0.68</v>
      </c>
      <c r="Q503" s="13">
        <v>5.52</v>
      </c>
      <c r="R503" s="13">
        <v>0</v>
      </c>
      <c r="S503" s="78">
        <v>35757.552599999988</v>
      </c>
      <c r="T503" s="78">
        <v>2887.2557999999985</v>
      </c>
      <c r="U503" s="13">
        <f t="shared" si="85"/>
        <v>4.5533677861672626</v>
      </c>
      <c r="V503" s="40">
        <f t="shared" ref="V503:V566" si="87">0.434*(T503/S503)</f>
        <v>3.5043478260869558E-2</v>
      </c>
      <c r="X503" s="13">
        <v>60.83</v>
      </c>
      <c r="Y503" s="13"/>
      <c r="Z503" s="13">
        <v>11.54</v>
      </c>
      <c r="AA503" s="13">
        <v>10.53</v>
      </c>
      <c r="AB503" s="13"/>
      <c r="AC503" s="13"/>
      <c r="AD503" s="13"/>
      <c r="AE503" s="13">
        <v>11.56</v>
      </c>
      <c r="AF503" s="13"/>
      <c r="AG503" s="13"/>
      <c r="AH503" s="13"/>
      <c r="AI503" s="13"/>
      <c r="AJ503" s="13">
        <f t="shared" si="86"/>
        <v>94.460000000000008</v>
      </c>
      <c r="AL503" s="13">
        <v>0.5490355681696546</v>
      </c>
      <c r="AM503" s="40">
        <v>0.57189767548316783</v>
      </c>
      <c r="AN503" s="13">
        <v>3.0694929284874499</v>
      </c>
      <c r="AO503" s="14">
        <v>3.0694929284874544</v>
      </c>
      <c r="AP503" s="14"/>
      <c r="AQ503" s="13">
        <v>2.8924598307921539</v>
      </c>
      <c r="AR503" s="40">
        <v>0.14415150835016699</v>
      </c>
      <c r="AS503" s="40">
        <v>0.5599211395777054</v>
      </c>
      <c r="AT503" s="40">
        <v>0</v>
      </c>
      <c r="AW503" s="42">
        <f>(12900/((LN(497700/S503))+(0.85*(AN503-1))+3.8))-273</f>
        <v>1301.648411212158</v>
      </c>
      <c r="AX503" s="42">
        <f>(12900/((LN(497700/S503))+(0.85*(AO503-1))+3.8))-273</f>
        <v>1301.6484112121573</v>
      </c>
      <c r="AY503" s="42">
        <f>(10108/((LN(497700/S503))+(1.16*(AN503-1))+1.48))-273</f>
        <v>1278.7709884934382</v>
      </c>
      <c r="AZ503" s="42">
        <f>(10108/((LN(497700/S503))+(1.16*(AO503-1))+1.48))-273</f>
        <v>1278.7709884934368</v>
      </c>
      <c r="BA503" s="42">
        <f>((LN(S503))-4.29+(1.35*(LN(AQ503))))/0.0056</f>
        <v>1362.2074343551171</v>
      </c>
      <c r="BB503" s="42">
        <f>(4338.8/((4.322*AR503)+6.456-LOG(S503)))-273</f>
        <v>1444.8909801391399</v>
      </c>
      <c r="BC503" s="42">
        <f>((LN(S503))-3.313+(1.35*(LN(AQ503))))/0.0065</f>
        <v>1323.9017895982547</v>
      </c>
      <c r="BD503" s="42">
        <f>(12288/(18.99-(1.069*(LN(AQ503)))-(LN(S503))))-273</f>
        <v>1394.2793871290762</v>
      </c>
      <c r="BE503" s="42">
        <f>(11113/(14.297+(0.964*AN503)-(LN(S503))))-273</f>
        <v>1368.1492314043439</v>
      </c>
      <c r="BF503" s="42">
        <f>(11113/(14.297+(0.964*AO503)-(LN(S503))))-273</f>
        <v>1368.149231404343</v>
      </c>
      <c r="BG503" s="42">
        <f>(5790/(0.96-(1.28*J503)+(12.39*AS503)+(0.83*AT503)+(2.06*J503*AS503)-LOG(S503)))-273</f>
        <v>1458.4373366667808</v>
      </c>
      <c r="BI503" s="42">
        <f t="shared" si="81"/>
        <v>106.35158878784205</v>
      </c>
      <c r="BJ503" s="42">
        <f t="shared" si="81"/>
        <v>106.35158878784273</v>
      </c>
      <c r="BK503" s="42">
        <f t="shared" si="81"/>
        <v>129.22901150656185</v>
      </c>
      <c r="BL503" s="42">
        <f t="shared" si="81"/>
        <v>129.22901150656321</v>
      </c>
      <c r="BM503" s="42">
        <f t="shared" si="81"/>
        <v>45.79256564488287</v>
      </c>
      <c r="BN503" s="42">
        <f t="shared" si="81"/>
        <v>-36.890980139139856</v>
      </c>
      <c r="BO503" s="42">
        <f t="shared" si="81"/>
        <v>84.098210401745291</v>
      </c>
      <c r="BP503" s="42">
        <f t="shared" si="81"/>
        <v>13.720612870923787</v>
      </c>
      <c r="BQ503" s="42">
        <f t="shared" si="81"/>
        <v>39.850768595656064</v>
      </c>
      <c r="BR503" s="42">
        <f t="shared" si="81"/>
        <v>39.850768595656973</v>
      </c>
      <c r="BS503" s="42">
        <f t="shared" si="80"/>
        <v>-50.437336666780766</v>
      </c>
      <c r="BU503" s="42">
        <f t="shared" si="78"/>
        <v>156.7889254546235</v>
      </c>
      <c r="CC503" s="119"/>
      <c r="CD503" s="118">
        <f t="shared" si="79"/>
        <v>9.0949470177292824E-13</v>
      </c>
    </row>
    <row r="504" spans="1:82" s="1" customFormat="1">
      <c r="A504" s="38" t="s">
        <v>678</v>
      </c>
      <c r="B504" s="38" t="s">
        <v>680</v>
      </c>
      <c r="C504" s="38" t="s">
        <v>210</v>
      </c>
      <c r="D504" s="38">
        <v>62.5</v>
      </c>
      <c r="E504" s="38">
        <v>1295</v>
      </c>
      <c r="F504" s="38">
        <v>2</v>
      </c>
      <c r="G504" s="38">
        <f t="shared" si="82"/>
        <v>1568</v>
      </c>
      <c r="H504" s="75">
        <f t="shared" si="83"/>
        <v>6.3775510204081628E-4</v>
      </c>
      <c r="I504" s="75">
        <f t="shared" si="84"/>
        <v>2.3851761303498755E-6</v>
      </c>
      <c r="J504" s="38">
        <v>1E-4</v>
      </c>
      <c r="K504" s="76">
        <v>0</v>
      </c>
      <c r="L504" s="40">
        <v>0.5601792818248621</v>
      </c>
      <c r="M504" s="77"/>
      <c r="N504" s="40">
        <v>0</v>
      </c>
      <c r="O504" s="13"/>
      <c r="P504" s="13">
        <v>-0.7</v>
      </c>
      <c r="Q504" s="13">
        <v>5.55</v>
      </c>
      <c r="R504" s="13">
        <v>0</v>
      </c>
      <c r="S504" s="78">
        <v>17841.76020000003</v>
      </c>
      <c r="T504" s="78">
        <v>592.25760000000093</v>
      </c>
      <c r="U504" s="13">
        <f t="shared" si="85"/>
        <v>4.2514376979906201</v>
      </c>
      <c r="V504" s="40">
        <f t="shared" si="87"/>
        <v>1.4406639004149378E-2</v>
      </c>
      <c r="X504" s="13">
        <v>62.4</v>
      </c>
      <c r="Y504" s="13"/>
      <c r="Z504" s="13">
        <v>11.96</v>
      </c>
      <c r="AA504" s="13">
        <v>10.81</v>
      </c>
      <c r="AB504" s="13"/>
      <c r="AC504" s="13"/>
      <c r="AD504" s="13"/>
      <c r="AE504" s="13">
        <v>11.93</v>
      </c>
      <c r="AF504" s="13"/>
      <c r="AG504" s="13"/>
      <c r="AH504" s="13"/>
      <c r="AI504" s="13"/>
      <c r="AJ504" s="13">
        <f t="shared" si="86"/>
        <v>97.1</v>
      </c>
      <c r="AL504" s="13">
        <v>0.55137013841409421</v>
      </c>
      <c r="AM504" s="40">
        <v>0.57126671209205915</v>
      </c>
      <c r="AN504" s="13">
        <v>3.06326821968787</v>
      </c>
      <c r="AO504" s="14">
        <v>3.0632682196878713</v>
      </c>
      <c r="AP504" s="14"/>
      <c r="AQ504" s="13">
        <v>2.8910226040389104</v>
      </c>
      <c r="AR504" s="40">
        <v>0.14329301053321303</v>
      </c>
      <c r="AS504" s="40">
        <v>0.5601792818248621</v>
      </c>
      <c r="AT504" s="40">
        <v>0</v>
      </c>
      <c r="AW504" s="42">
        <f>(12900/((LN(497700/S504))+(0.85*(AN504-1))+3.8))-273</f>
        <v>1179.3373802541828</v>
      </c>
      <c r="AX504" s="42">
        <f>(12900/((LN(497700/S504))+(0.85*(AO504-1))+3.8))-273</f>
        <v>1179.3373802541826</v>
      </c>
      <c r="AY504" s="42">
        <f>(10108/((LN(497700/S504))+(1.16*(AN504-1))+1.48))-273</f>
        <v>1130.528877396765</v>
      </c>
      <c r="AZ504" s="42">
        <f>(10108/((LN(497700/S504))+(1.16*(AO504-1))+1.48))-273</f>
        <v>1130.5288773967645</v>
      </c>
      <c r="BA504" s="42">
        <f>((LN(S504))-4.29+(1.35*(LN(AQ504))))/0.0056</f>
        <v>1237.9412406372842</v>
      </c>
      <c r="BB504" s="42">
        <f>(4338.8/((4.322*AR504)+6.456-LOG(S504)))-273</f>
        <v>1263.4704425217344</v>
      </c>
      <c r="BC504" s="42">
        <f>((LN(S504))-3.313+(1.35*(LN(AQ504))))/0.0065</f>
        <v>1216.8416842413526</v>
      </c>
      <c r="BD504" s="42">
        <f>(12288/(18.99-(1.069*(LN(AQ504)))-(LN(S504))))-273</f>
        <v>1250.4616173170641</v>
      </c>
      <c r="BE504" s="42">
        <f>(11113/(14.297+(0.964*AN504)-(LN(S504))))-273</f>
        <v>1216.5398135675839</v>
      </c>
      <c r="BF504" s="42">
        <f>(11113/(14.297+(0.964*AO504)-(LN(S504))))-273</f>
        <v>1216.5398135675839</v>
      </c>
      <c r="BG504" s="42">
        <f>(5790/(0.96-(1.28*J504)+(12.39*AS504)+(0.83*AT504)+(2.06*J504*AS504)-LOG(S504)))-273</f>
        <v>1313.6617373665576</v>
      </c>
      <c r="BI504" s="42">
        <f t="shared" si="81"/>
        <v>115.66261974581721</v>
      </c>
      <c r="BJ504" s="42">
        <f t="shared" si="81"/>
        <v>115.66261974581744</v>
      </c>
      <c r="BK504" s="42">
        <f t="shared" si="81"/>
        <v>164.47112260323502</v>
      </c>
      <c r="BL504" s="42">
        <f t="shared" si="81"/>
        <v>164.47112260323547</v>
      </c>
      <c r="BM504" s="42">
        <f t="shared" si="81"/>
        <v>57.058759362715818</v>
      </c>
      <c r="BN504" s="42">
        <f t="shared" si="81"/>
        <v>31.529557478265588</v>
      </c>
      <c r="BO504" s="42">
        <f t="shared" si="81"/>
        <v>78.158315758647404</v>
      </c>
      <c r="BP504" s="42">
        <f t="shared" si="81"/>
        <v>44.53838268293589</v>
      </c>
      <c r="BQ504" s="42">
        <f t="shared" si="81"/>
        <v>78.460186432416094</v>
      </c>
      <c r="BR504" s="42">
        <f t="shared" si="81"/>
        <v>78.460186432416094</v>
      </c>
      <c r="BS504" s="42">
        <f t="shared" si="80"/>
        <v>-18.661737366557645</v>
      </c>
      <c r="BU504" s="42">
        <f t="shared" si="78"/>
        <v>134.32435711237508</v>
      </c>
      <c r="CC504" s="119"/>
      <c r="CD504" s="118">
        <f t="shared" si="79"/>
        <v>0</v>
      </c>
    </row>
    <row r="505" spans="1:82" s="1" customFormat="1">
      <c r="A505" s="38" t="s">
        <v>678</v>
      </c>
      <c r="B505" s="38" t="s">
        <v>681</v>
      </c>
      <c r="C505" s="38" t="s">
        <v>210</v>
      </c>
      <c r="D505" s="38">
        <v>1</v>
      </c>
      <c r="E505" s="38">
        <v>1249</v>
      </c>
      <c r="F505" s="38">
        <v>2</v>
      </c>
      <c r="G505" s="38">
        <f t="shared" si="82"/>
        <v>1522</v>
      </c>
      <c r="H505" s="75">
        <f t="shared" si="83"/>
        <v>6.5703022339027597E-4</v>
      </c>
      <c r="I505" s="75">
        <f t="shared" si="84"/>
        <v>2.5641009204481275E-6</v>
      </c>
      <c r="J505" s="38">
        <v>1E-4</v>
      </c>
      <c r="K505" s="76">
        <v>0</v>
      </c>
      <c r="L505" s="40">
        <v>0.55759071393861137</v>
      </c>
      <c r="M505" s="77"/>
      <c r="N505" s="40">
        <v>0</v>
      </c>
      <c r="O505" s="13"/>
      <c r="P505" s="13">
        <v>-0.7</v>
      </c>
      <c r="Q505" s="13">
        <v>5.55</v>
      </c>
      <c r="R505" s="13">
        <v>0</v>
      </c>
      <c r="S505" s="78">
        <v>17841.76020000003</v>
      </c>
      <c r="T505" s="78">
        <v>1998.8694000000035</v>
      </c>
      <c r="U505" s="13">
        <f t="shared" si="85"/>
        <v>4.2514376979906201</v>
      </c>
      <c r="V505" s="40">
        <f t="shared" si="87"/>
        <v>4.8622406639004148E-2</v>
      </c>
      <c r="X505" s="13">
        <v>63.26</v>
      </c>
      <c r="Y505" s="13"/>
      <c r="Z505" s="13">
        <v>11.66</v>
      </c>
      <c r="AA505" s="13">
        <v>10.43</v>
      </c>
      <c r="AB505" s="13"/>
      <c r="AC505" s="13"/>
      <c r="AD505" s="13"/>
      <c r="AE505" s="13">
        <v>11.57</v>
      </c>
      <c r="AF505" s="13"/>
      <c r="AG505" s="13"/>
      <c r="AH505" s="13"/>
      <c r="AI505" s="13"/>
      <c r="AJ505" s="13">
        <f t="shared" si="86"/>
        <v>96.919999999999987</v>
      </c>
      <c r="AL505" s="13">
        <v>0.55426530859076839</v>
      </c>
      <c r="AM505" s="40">
        <v>0.54736918748129815</v>
      </c>
      <c r="AN505" s="13">
        <v>2.9931269091238399</v>
      </c>
      <c r="AO505" s="14">
        <v>2.9931269091238408</v>
      </c>
      <c r="AP505" s="14"/>
      <c r="AQ505" s="13">
        <v>3.0013275538112199</v>
      </c>
      <c r="AR505" s="40">
        <v>0.14122544732454972</v>
      </c>
      <c r="AS505" s="40">
        <v>0.55759071393861137</v>
      </c>
      <c r="AT505" s="40">
        <v>0</v>
      </c>
      <c r="AW505" s="42">
        <f>(12900/((LN(497700/S505))+(0.85*(AN505-1))+3.8))-273</f>
        <v>1189.1517645583629</v>
      </c>
      <c r="AX505" s="42">
        <f>(12900/((LN(497700/S505))+(0.85*(AO505-1))+3.8))-273</f>
        <v>1189.1517645583629</v>
      </c>
      <c r="AY505" s="42">
        <f>(10108/((LN(497700/S505))+(1.16*(AN505-1))+1.48))-273</f>
        <v>1146.5666395910557</v>
      </c>
      <c r="AZ505" s="42">
        <f>(10108/((LN(497700/S505))+(1.16*(AO505-1))+1.48))-273</f>
        <v>1146.5666395910555</v>
      </c>
      <c r="BA505" s="42">
        <f>((LN(S505))-4.29+(1.35*(LN(AQ505))))/0.0056</f>
        <v>1246.9680221361014</v>
      </c>
      <c r="BB505" s="42">
        <f>(4338.8/((4.322*AR505)+6.456-LOG(S505)))-273</f>
        <v>1268.3479599348941</v>
      </c>
      <c r="BC505" s="42">
        <f>((LN(S505))-3.313+(1.35*(LN(AQ505))))/0.0065</f>
        <v>1224.6186036864874</v>
      </c>
      <c r="BD505" s="42">
        <f>(12288/(18.99-(1.069*(LN(AQ505)))-(LN(S505))))-273</f>
        <v>1258.0597583403464</v>
      </c>
      <c r="BE505" s="42">
        <f>(11113/(14.297+(0.964*AN505)-(LN(S505))))-273</f>
        <v>1230.1629711582816</v>
      </c>
      <c r="BF505" s="42">
        <f>(11113/(14.297+(0.964*AO505)-(LN(S505))))-273</f>
        <v>1230.1629711582816</v>
      </c>
      <c r="BG505" s="42">
        <f>(5790/(0.96-(1.28*J505)+(12.39*AS505)+(0.83*AT505)+(2.06*J505*AS505)-LOG(S505)))-273</f>
        <v>1327.7307022605551</v>
      </c>
      <c r="BI505" s="42">
        <f t="shared" si="81"/>
        <v>59.848235441637144</v>
      </c>
      <c r="BJ505" s="42">
        <f t="shared" si="81"/>
        <v>59.848235441637144</v>
      </c>
      <c r="BK505" s="42">
        <f t="shared" si="81"/>
        <v>102.43336040894428</v>
      </c>
      <c r="BL505" s="42">
        <f t="shared" si="81"/>
        <v>102.43336040894451</v>
      </c>
      <c r="BM505" s="42">
        <f t="shared" si="81"/>
        <v>2.0319778638986463</v>
      </c>
      <c r="BN505" s="42">
        <f t="shared" si="81"/>
        <v>-19.347959934894106</v>
      </c>
      <c r="BO505" s="42">
        <f t="shared" si="81"/>
        <v>24.381396313512596</v>
      </c>
      <c r="BP505" s="42">
        <f t="shared" si="81"/>
        <v>-9.0597583403464341</v>
      </c>
      <c r="BQ505" s="42">
        <f t="shared" si="81"/>
        <v>18.837028841718393</v>
      </c>
      <c r="BR505" s="42">
        <f t="shared" si="81"/>
        <v>18.837028841718393</v>
      </c>
      <c r="BS505" s="42">
        <f t="shared" si="80"/>
        <v>-78.730702260555063</v>
      </c>
      <c r="BU505" s="42">
        <f t="shared" si="78"/>
        <v>138.57893770219221</v>
      </c>
      <c r="CC505" s="119"/>
      <c r="CD505" s="118">
        <f t="shared" si="79"/>
        <v>0</v>
      </c>
    </row>
    <row r="506" spans="1:82" s="1" customFormat="1">
      <c r="A506" s="38" t="s">
        <v>678</v>
      </c>
      <c r="B506" s="38" t="s">
        <v>682</v>
      </c>
      <c r="C506" s="38" t="s">
        <v>210</v>
      </c>
      <c r="D506" s="38">
        <v>1</v>
      </c>
      <c r="E506" s="38">
        <v>1203</v>
      </c>
      <c r="F506" s="38">
        <v>2</v>
      </c>
      <c r="G506" s="38">
        <f t="shared" si="82"/>
        <v>1476</v>
      </c>
      <c r="H506" s="75">
        <f t="shared" si="83"/>
        <v>6.7750677506775068E-4</v>
      </c>
      <c r="I506" s="75">
        <f t="shared" si="84"/>
        <v>2.7639407991520231E-6</v>
      </c>
      <c r="J506" s="38">
        <v>1E-4</v>
      </c>
      <c r="K506" s="76">
        <v>0</v>
      </c>
      <c r="L506" s="40">
        <v>0.55498817362673403</v>
      </c>
      <c r="M506" s="77"/>
      <c r="N506" s="40">
        <v>0</v>
      </c>
      <c r="O506" s="13"/>
      <c r="P506" s="13">
        <v>-0.7</v>
      </c>
      <c r="Q506" s="13">
        <v>5.55</v>
      </c>
      <c r="R506" s="13">
        <v>0</v>
      </c>
      <c r="S506" s="78">
        <v>18137.889000000025</v>
      </c>
      <c r="T506" s="78">
        <v>4589.9964000000073</v>
      </c>
      <c r="U506" s="13">
        <f t="shared" si="85"/>
        <v>4.2585867397802835</v>
      </c>
      <c r="V506" s="40">
        <f t="shared" si="87"/>
        <v>0.10982857142857144</v>
      </c>
      <c r="X506" s="13">
        <v>64.739999999999995</v>
      </c>
      <c r="Y506" s="13"/>
      <c r="Z506" s="13">
        <v>11.84</v>
      </c>
      <c r="AA506" s="13">
        <v>9.25</v>
      </c>
      <c r="AB506" s="13"/>
      <c r="AC506" s="13"/>
      <c r="AD506" s="13"/>
      <c r="AE506" s="13">
        <v>11.88</v>
      </c>
      <c r="AF506" s="13"/>
      <c r="AG506" s="13"/>
      <c r="AH506" s="13"/>
      <c r="AI506" s="13"/>
      <c r="AJ506" s="13">
        <f t="shared" si="86"/>
        <v>97.71</v>
      </c>
      <c r="AL506" s="13">
        <v>0.54813529452240417</v>
      </c>
      <c r="AM506" s="40">
        <v>0.49663781418255459</v>
      </c>
      <c r="AN506" s="13">
        <v>2.9648832282984698</v>
      </c>
      <c r="AO506" s="14">
        <v>2.9648832282984681</v>
      </c>
      <c r="AP506" s="14"/>
      <c r="AQ506" s="13">
        <v>3.2306382713635129</v>
      </c>
      <c r="AR506" s="40">
        <v>0.12657566730545577</v>
      </c>
      <c r="AS506" s="40">
        <v>0.55498817362673403</v>
      </c>
      <c r="AT506" s="40">
        <v>0</v>
      </c>
      <c r="AW506" s="42">
        <f>(12900/((LN(497700/S506))+(0.85*(AN506-1))+3.8))-273</f>
        <v>1195.8894066463774</v>
      </c>
      <c r="AX506" s="42">
        <f>(12900/((LN(497700/S506))+(0.85*(AO506-1))+3.8))-273</f>
        <v>1195.8894066463777</v>
      </c>
      <c r="AY506" s="42">
        <f>(10108/((LN(497700/S506))+(1.16*(AN506-1))+1.48))-273</f>
        <v>1156.4484262862111</v>
      </c>
      <c r="AZ506" s="42">
        <f>(10108/((LN(497700/S506))+(1.16*(AO506-1))+1.48))-273</f>
        <v>1156.4484262862113</v>
      </c>
      <c r="BA506" s="42">
        <f>((LN(S506))-4.29+(1.35*(LN(AQ506))))/0.0056</f>
        <v>1267.6564237352586</v>
      </c>
      <c r="BB506" s="42">
        <f>(4338.8/((4.322*AR506)+6.456-LOG(S506)))-273</f>
        <v>1307.9226524409216</v>
      </c>
      <c r="BC506" s="42">
        <f>((LN(S506))-3.313+(1.35*(LN(AQ506))))/0.0065</f>
        <v>1242.4424573719152</v>
      </c>
      <c r="BD506" s="42">
        <f>(12288/(18.99-(1.069*(LN(AQ506)))-(LN(S506))))-273</f>
        <v>1276.4322157875242</v>
      </c>
      <c r="BE506" s="42">
        <f>(11113/(14.297+(0.964*AN506)-(LN(S506))))-273</f>
        <v>1239.0984706589866</v>
      </c>
      <c r="BF506" s="42">
        <f>(11113/(14.297+(0.964*AO506)-(LN(S506))))-273</f>
        <v>1239.0984706589873</v>
      </c>
      <c r="BG506" s="42">
        <f>(5790/(0.96-(1.28*J506)+(12.39*AS506)+(0.83*AT506)+(2.06*J506*AS506)-LOG(S506)))-273</f>
        <v>1345.3567793320622</v>
      </c>
      <c r="BI506" s="42">
        <f t="shared" si="81"/>
        <v>7.1105933536225621</v>
      </c>
      <c r="BJ506" s="42">
        <f t="shared" ref="BI506:BR537" si="88">$E506-AX506</f>
        <v>7.1105933536223347</v>
      </c>
      <c r="BK506" s="42">
        <f t="shared" si="88"/>
        <v>46.551573713788912</v>
      </c>
      <c r="BL506" s="42">
        <f t="shared" si="88"/>
        <v>46.551573713788684</v>
      </c>
      <c r="BM506" s="42">
        <f t="shared" si="88"/>
        <v>-64.656423735258613</v>
      </c>
      <c r="BN506" s="42">
        <f t="shared" si="88"/>
        <v>-104.92265244092164</v>
      </c>
      <c r="BO506" s="42">
        <f t="shared" si="88"/>
        <v>-39.442457371915225</v>
      </c>
      <c r="BP506" s="42">
        <f t="shared" si="88"/>
        <v>-73.432215787524228</v>
      </c>
      <c r="BQ506" s="42">
        <f t="shared" si="88"/>
        <v>-36.098470658986571</v>
      </c>
      <c r="BR506" s="42">
        <f t="shared" si="88"/>
        <v>-36.098470658987253</v>
      </c>
      <c r="BS506" s="42">
        <f t="shared" si="80"/>
        <v>-142.35677933206216</v>
      </c>
      <c r="BU506" s="42">
        <f t="shared" si="78"/>
        <v>149.4673726856845</v>
      </c>
      <c r="CC506" s="119"/>
      <c r="CD506" s="118">
        <f t="shared" si="79"/>
        <v>6.8212102632969618E-13</v>
      </c>
    </row>
    <row r="507" spans="1:82" s="1" customFormat="1">
      <c r="A507" s="38" t="s">
        <v>678</v>
      </c>
      <c r="B507" s="38" t="s">
        <v>683</v>
      </c>
      <c r="C507" s="38" t="s">
        <v>210</v>
      </c>
      <c r="D507" s="38">
        <v>1</v>
      </c>
      <c r="E507" s="38">
        <v>1343</v>
      </c>
      <c r="F507" s="38">
        <v>2</v>
      </c>
      <c r="G507" s="38">
        <f t="shared" si="82"/>
        <v>1616</v>
      </c>
      <c r="H507" s="75">
        <f t="shared" si="83"/>
        <v>6.1881188118811882E-4</v>
      </c>
      <c r="I507" s="75">
        <f t="shared" si="84"/>
        <v>2.2177263979854173E-6</v>
      </c>
      <c r="J507" s="38">
        <v>1E-4</v>
      </c>
      <c r="K507" s="76">
        <v>0</v>
      </c>
      <c r="L507" s="40">
        <v>0.5578070016328821</v>
      </c>
      <c r="M507" s="77"/>
      <c r="N507" s="40">
        <v>0</v>
      </c>
      <c r="O507" s="13"/>
      <c r="P507" s="13">
        <v>-0.7</v>
      </c>
      <c r="Q507" s="13">
        <v>5.55</v>
      </c>
      <c r="R507" s="13">
        <v>0</v>
      </c>
      <c r="S507" s="78">
        <v>26799.656400000036</v>
      </c>
      <c r="T507" s="78">
        <v>3331.4490000000046</v>
      </c>
      <c r="U507" s="13">
        <f t="shared" si="85"/>
        <v>4.4281292259489167</v>
      </c>
      <c r="V507" s="40">
        <f t="shared" si="87"/>
        <v>5.3950276243093925E-2</v>
      </c>
      <c r="X507" s="13">
        <v>62.45</v>
      </c>
      <c r="Y507" s="13"/>
      <c r="Z507" s="13">
        <v>11.57</v>
      </c>
      <c r="AA507" s="13">
        <v>10.37</v>
      </c>
      <c r="AB507" s="13"/>
      <c r="AC507" s="13"/>
      <c r="AD507" s="13"/>
      <c r="AE507" s="13">
        <v>11.44</v>
      </c>
      <c r="AF507" s="13"/>
      <c r="AG507" s="13"/>
      <c r="AH507" s="13"/>
      <c r="AI507" s="13"/>
      <c r="AJ507" s="13">
        <f t="shared" si="86"/>
        <v>95.830000000000013</v>
      </c>
      <c r="AL507" s="13">
        <v>0.55623695639245663</v>
      </c>
      <c r="AM507" s="40">
        <v>0.54934105070657946</v>
      </c>
      <c r="AN507" s="13">
        <v>2.9882454071729501</v>
      </c>
      <c r="AO507" s="14">
        <v>2.9882454071729452</v>
      </c>
      <c r="AP507" s="14"/>
      <c r="AQ507" s="13">
        <v>2.9911315316605971</v>
      </c>
      <c r="AR507" s="40">
        <v>0.14171546514558686</v>
      </c>
      <c r="AS507" s="40">
        <v>0.5578070016328821</v>
      </c>
      <c r="AT507" s="40">
        <v>0</v>
      </c>
      <c r="AW507" s="42">
        <f>(12900/((LN(497700/S507))+(0.85*(AN507-1))+3.8))-273</f>
        <v>1260.593359796135</v>
      </c>
      <c r="AX507" s="42">
        <f>(12900/((LN(497700/S507))+(0.85*(AO507-1))+3.8))-273</f>
        <v>1260.5933597961362</v>
      </c>
      <c r="AY507" s="42">
        <f>(10108/((LN(497700/S507))+(1.16*(AN507-1))+1.48))-273</f>
        <v>1233.8635282076928</v>
      </c>
      <c r="AZ507" s="42">
        <f>(10108/((LN(497700/S507))+(1.16*(AO507-1))+1.48))-273</f>
        <v>1233.8635282076941</v>
      </c>
      <c r="BA507" s="42">
        <f>((LN(S507))-4.29+(1.35*(LN(AQ507))))/0.0056</f>
        <v>1318.7989668017453</v>
      </c>
      <c r="BB507" s="42">
        <f>(4338.8/((4.322*AR507)+6.456-LOG(S507)))-273</f>
        <v>1370.25764669663</v>
      </c>
      <c r="BC507" s="42">
        <f>((LN(S507))-3.313+(1.35*(LN(AQ507))))/0.0065</f>
        <v>1286.5037252445807</v>
      </c>
      <c r="BD507" s="42">
        <f>(12288/(18.99-(1.069*(LN(AQ507)))-(LN(S507))))-273</f>
        <v>1339.0475515426087</v>
      </c>
      <c r="BE507" s="42">
        <f>(11113/(14.297+(0.964*AN507)-(LN(S507))))-273</f>
        <v>1318.7727474227622</v>
      </c>
      <c r="BF507" s="42">
        <f>(11113/(14.297+(0.964*AO507)-(LN(S507))))-273</f>
        <v>1318.7727474227638</v>
      </c>
      <c r="BG507" s="42">
        <f>(5790/(0.96-(1.28*J507)+(12.39*AS507)+(0.83*AT507)+(2.06*J507*AS507)-LOG(S507)))-273</f>
        <v>1408.630744237277</v>
      </c>
      <c r="BI507" s="42">
        <f t="shared" si="88"/>
        <v>82.406640203864981</v>
      </c>
      <c r="BJ507" s="42">
        <f t="shared" si="88"/>
        <v>82.406640203863844</v>
      </c>
      <c r="BK507" s="42">
        <f t="shared" si="88"/>
        <v>109.13647179230725</v>
      </c>
      <c r="BL507" s="42">
        <f t="shared" si="88"/>
        <v>109.13647179230588</v>
      </c>
      <c r="BM507" s="42">
        <f t="shared" si="88"/>
        <v>24.201033198254663</v>
      </c>
      <c r="BN507" s="42">
        <f t="shared" si="88"/>
        <v>-27.25764669662999</v>
      </c>
      <c r="BO507" s="42">
        <f t="shared" si="88"/>
        <v>56.496274755419336</v>
      </c>
      <c r="BP507" s="42">
        <f t="shared" si="88"/>
        <v>3.9524484573912559</v>
      </c>
      <c r="BQ507" s="42">
        <f t="shared" si="88"/>
        <v>24.227252577237778</v>
      </c>
      <c r="BR507" s="42">
        <f t="shared" si="88"/>
        <v>24.227252577236186</v>
      </c>
      <c r="BS507" s="42">
        <f t="shared" si="80"/>
        <v>-65.630744237276986</v>
      </c>
      <c r="BU507" s="42">
        <f t="shared" si="78"/>
        <v>148.03738444114083</v>
      </c>
      <c r="CC507" s="119"/>
      <c r="CD507" s="118">
        <f t="shared" si="79"/>
        <v>1.5916157281026244E-12</v>
      </c>
    </row>
    <row r="508" spans="1:82" s="1" customFormat="1">
      <c r="A508" s="38" t="s">
        <v>678</v>
      </c>
      <c r="B508" s="38" t="s">
        <v>684</v>
      </c>
      <c r="C508" s="38" t="s">
        <v>210</v>
      </c>
      <c r="D508" s="38">
        <v>1.5</v>
      </c>
      <c r="E508" s="38">
        <v>1426</v>
      </c>
      <c r="F508" s="38">
        <v>2</v>
      </c>
      <c r="G508" s="38">
        <f t="shared" si="82"/>
        <v>1699</v>
      </c>
      <c r="H508" s="75">
        <f t="shared" si="83"/>
        <v>5.885815185403178E-4</v>
      </c>
      <c r="I508" s="75">
        <f t="shared" si="84"/>
        <v>1.9670750970259789E-6</v>
      </c>
      <c r="J508" s="38">
        <v>1E-4</v>
      </c>
      <c r="K508" s="76">
        <v>0</v>
      </c>
      <c r="L508" s="40">
        <v>0.55936685558190979</v>
      </c>
      <c r="M508" s="77"/>
      <c r="N508" s="40">
        <v>0</v>
      </c>
      <c r="O508" s="13"/>
      <c r="P508" s="13">
        <v>-0.7</v>
      </c>
      <c r="Q508" s="13">
        <v>5.55</v>
      </c>
      <c r="R508" s="13">
        <v>0</v>
      </c>
      <c r="S508" s="78">
        <v>37164.164399999987</v>
      </c>
      <c r="T508" s="78">
        <v>740.32199999999978</v>
      </c>
      <c r="U508" s="13">
        <f t="shared" si="85"/>
        <v>4.5701243725607696</v>
      </c>
      <c r="V508" s="40">
        <f t="shared" si="87"/>
        <v>8.6454183266932265E-3</v>
      </c>
      <c r="X508" s="13">
        <v>60.84</v>
      </c>
      <c r="Y508" s="13"/>
      <c r="Z508" s="13">
        <v>11.45</v>
      </c>
      <c r="AA508" s="13">
        <v>10.44</v>
      </c>
      <c r="AB508" s="13"/>
      <c r="AC508" s="13"/>
      <c r="AD508" s="13"/>
      <c r="AE508" s="13">
        <v>11.44</v>
      </c>
      <c r="AF508" s="13"/>
      <c r="AG508" s="13"/>
      <c r="AH508" s="13"/>
      <c r="AI508" s="13"/>
      <c r="AJ508" s="13">
        <f t="shared" si="86"/>
        <v>94.17</v>
      </c>
      <c r="AL508" s="13">
        <v>0.55046786090696886</v>
      </c>
      <c r="AM508" s="40">
        <v>0.56699455560552958</v>
      </c>
      <c r="AN508" s="13">
        <v>3.0502891143747202</v>
      </c>
      <c r="AO508" s="14">
        <v>3.0502891143747211</v>
      </c>
      <c r="AP508" s="14"/>
      <c r="AQ508" s="13">
        <v>2.9144168731489239</v>
      </c>
      <c r="AR508" s="40">
        <v>0.14395850888782014</v>
      </c>
      <c r="AS508" s="40">
        <v>0.55936685558190979</v>
      </c>
      <c r="AT508" s="40">
        <v>0</v>
      </c>
      <c r="AW508" s="42">
        <f>(12900/((LN(497700/S508))+(0.85*(AN508-1))+3.8))-273</f>
        <v>1312.2732765344326</v>
      </c>
      <c r="AX508" s="42">
        <f>(12900/((LN(497700/S508))+(0.85*(AO508-1))+3.8))-273</f>
        <v>1312.2732765344326</v>
      </c>
      <c r="AY508" s="42">
        <f>(10108/((LN(497700/S508))+(1.16*(AN508-1))+1.48))-273</f>
        <v>1293.4061643215543</v>
      </c>
      <c r="AZ508" s="42">
        <f>(10108/((LN(497700/S508))+(1.16*(AO508-1))+1.48))-273</f>
        <v>1293.4061643215543</v>
      </c>
      <c r="BA508" s="42">
        <f>((LN(S508))-4.29+(1.35*(LN(AQ508))))/0.0056</f>
        <v>1370.9204329210106</v>
      </c>
      <c r="BB508" s="42">
        <f>(4338.8/((4.322*AR508)+6.456-LOG(S508)))-273</f>
        <v>1456.9396969469797</v>
      </c>
      <c r="BC508" s="42">
        <f>((LN(S508))-3.313+(1.35*(LN(AQ508))))/0.0065</f>
        <v>1331.4083729781016</v>
      </c>
      <c r="BD508" s="42">
        <f>(12288/(18.99-(1.069*(LN(AQ508)))-(LN(S508))))-273</f>
        <v>1404.9039492750521</v>
      </c>
      <c r="BE508" s="42">
        <f>(11113/(14.297+(0.964*AN508)-(LN(S508))))-273</f>
        <v>1382.1047990525153</v>
      </c>
      <c r="BF508" s="42">
        <f>(11113/(14.297+(0.964*AO508)-(LN(S508))))-273</f>
        <v>1382.1047990525153</v>
      </c>
      <c r="BG508" s="42">
        <f>(5790/(0.96-(1.28*J508)+(12.39*AS508)+(0.83*AT508)+(2.06*J508*AS508)-LOG(S508)))-273</f>
        <v>1470.7562545767908</v>
      </c>
      <c r="BI508" s="42">
        <f t="shared" si="88"/>
        <v>113.72672346556737</v>
      </c>
      <c r="BJ508" s="42">
        <f t="shared" si="88"/>
        <v>113.72672346556737</v>
      </c>
      <c r="BK508" s="42">
        <f t="shared" si="88"/>
        <v>132.59383567844566</v>
      </c>
      <c r="BL508" s="42">
        <f t="shared" si="88"/>
        <v>132.59383567844566</v>
      </c>
      <c r="BM508" s="42">
        <f t="shared" si="88"/>
        <v>55.079567078989385</v>
      </c>
      <c r="BN508" s="42">
        <f t="shared" si="88"/>
        <v>-30.939696946979666</v>
      </c>
      <c r="BO508" s="42">
        <f t="shared" si="88"/>
        <v>94.591627021898375</v>
      </c>
      <c r="BP508" s="42">
        <f t="shared" si="88"/>
        <v>21.096050724947872</v>
      </c>
      <c r="BQ508" s="42">
        <f t="shared" si="88"/>
        <v>43.895200947484682</v>
      </c>
      <c r="BR508" s="42">
        <f t="shared" si="88"/>
        <v>43.895200947484682</v>
      </c>
      <c r="BS508" s="42">
        <f t="shared" si="80"/>
        <v>-44.756254576790752</v>
      </c>
      <c r="BU508" s="42">
        <f t="shared" si="78"/>
        <v>158.48297804235813</v>
      </c>
      <c r="CC508" s="119"/>
      <c r="CD508" s="118">
        <f t="shared" si="79"/>
        <v>0</v>
      </c>
    </row>
    <row r="509" spans="1:82" s="1" customFormat="1">
      <c r="A509" s="38" t="s">
        <v>678</v>
      </c>
      <c r="B509" s="38" t="s">
        <v>685</v>
      </c>
      <c r="C509" s="38" t="s">
        <v>210</v>
      </c>
      <c r="D509" s="38">
        <v>1.5</v>
      </c>
      <c r="E509" s="38">
        <v>1426</v>
      </c>
      <c r="F509" s="38">
        <v>2</v>
      </c>
      <c r="G509" s="38">
        <f t="shared" si="82"/>
        <v>1699</v>
      </c>
      <c r="H509" s="75">
        <f t="shared" si="83"/>
        <v>5.885815185403178E-4</v>
      </c>
      <c r="I509" s="75">
        <f t="shared" si="84"/>
        <v>1.9670750970259789E-6</v>
      </c>
      <c r="J509" s="38">
        <v>1E-4</v>
      </c>
      <c r="K509" s="76">
        <v>0</v>
      </c>
      <c r="L509" s="40">
        <v>0.54764944060913412</v>
      </c>
      <c r="M509" s="77"/>
      <c r="N509" s="40">
        <v>0</v>
      </c>
      <c r="O509" s="13"/>
      <c r="P509" s="13">
        <v>-0.7</v>
      </c>
      <c r="Q509" s="13">
        <v>5.55</v>
      </c>
      <c r="R509" s="13">
        <v>0</v>
      </c>
      <c r="S509" s="78">
        <v>31389.652800000084</v>
      </c>
      <c r="T509" s="78">
        <v>814.35420000000215</v>
      </c>
      <c r="U509" s="13">
        <f t="shared" si="85"/>
        <v>4.4967865120084847</v>
      </c>
      <c r="V509" s="40">
        <f t="shared" si="87"/>
        <v>1.1259433962264151E-2</v>
      </c>
      <c r="X509" s="13">
        <v>66.33</v>
      </c>
      <c r="Y509" s="13"/>
      <c r="Z509" s="13">
        <v>10.039999999999999</v>
      </c>
      <c r="AA509" s="13">
        <v>9.2200000000000006</v>
      </c>
      <c r="AB509" s="13"/>
      <c r="AC509" s="13"/>
      <c r="AD509" s="13"/>
      <c r="AE509" s="13">
        <v>10.01</v>
      </c>
      <c r="AF509" s="13"/>
      <c r="AG509" s="13"/>
      <c r="AH509" s="13"/>
      <c r="AI509" s="13"/>
      <c r="AJ509" s="13">
        <f t="shared" si="86"/>
        <v>95.600000000000009</v>
      </c>
      <c r="AL509" s="13">
        <v>0.55163541594569843</v>
      </c>
      <c r="AM509" s="40">
        <v>0.47474345934125617</v>
      </c>
      <c r="AN509" s="13">
        <v>2.8049458945730299</v>
      </c>
      <c r="AO509" s="14">
        <v>2.8049458945730272</v>
      </c>
      <c r="AP509" s="14"/>
      <c r="AQ509" s="13">
        <v>3.4360035716935093</v>
      </c>
      <c r="AR509" s="40">
        <v>0.13492430225595328</v>
      </c>
      <c r="AS509" s="40">
        <v>0.54764944060913412</v>
      </c>
      <c r="AT509" s="40">
        <v>0</v>
      </c>
      <c r="AW509" s="42">
        <f>(12900/((LN(497700/S509))+(0.85*(AN509-1))+3.8))-273</f>
        <v>1320.0403773019343</v>
      </c>
      <c r="AX509" s="42">
        <f>(12900/((LN(497700/S509))+(0.85*(AO509-1))+3.8))-273</f>
        <v>1320.0403773019348</v>
      </c>
      <c r="AY509" s="42">
        <f>(10108/((LN(497700/S509))+(1.16*(AN509-1))+1.48))-273</f>
        <v>1322.0119957699144</v>
      </c>
      <c r="AZ509" s="42">
        <f>(10108/((LN(497700/S509))+(1.16*(AO509-1))+1.48))-273</f>
        <v>1322.0119957699153</v>
      </c>
      <c r="BA509" s="42">
        <f>((LN(S509))-4.29+(1.35*(LN(AQ509))))/0.0056</f>
        <v>1380.4554996080742</v>
      </c>
      <c r="BB509" s="42">
        <f>(4338.8/((4.322*AR509)+6.456-LOG(S509)))-273</f>
        <v>1433.605782152347</v>
      </c>
      <c r="BC509" s="42">
        <f>((LN(S509))-3.313+(1.35*(LN(AQ509))))/0.0065</f>
        <v>1339.6231996623408</v>
      </c>
      <c r="BD509" s="42">
        <f>(12288/(18.99-(1.069*(LN(AQ509)))-(LN(S509))))-273</f>
        <v>1406.5397567652255</v>
      </c>
      <c r="BE509" s="42">
        <f>(11113/(14.297+(0.964*AN509)-(LN(S509))))-273</f>
        <v>1398.9488964444258</v>
      </c>
      <c r="BF509" s="42">
        <f>(11113/(14.297+(0.964*AO509)-(LN(S509))))-273</f>
        <v>1398.9488964444258</v>
      </c>
      <c r="BG509" s="42">
        <f>(5790/(0.96-(1.28*J509)+(12.39*AS509)+(0.83*AT509)+(2.06*J509*AS509)-LOG(S509)))-273</f>
        <v>1509.3200100016384</v>
      </c>
      <c r="BI509" s="42">
        <f t="shared" si="88"/>
        <v>105.95962269806569</v>
      </c>
      <c r="BJ509" s="42">
        <f t="shared" si="88"/>
        <v>105.95962269806523</v>
      </c>
      <c r="BK509" s="42">
        <f t="shared" si="88"/>
        <v>103.98800423008561</v>
      </c>
      <c r="BL509" s="42">
        <f t="shared" si="88"/>
        <v>103.9880042300847</v>
      </c>
      <c r="BM509" s="42">
        <f t="shared" si="88"/>
        <v>45.544500391925794</v>
      </c>
      <c r="BN509" s="42">
        <f t="shared" si="88"/>
        <v>-7.6057821523470466</v>
      </c>
      <c r="BO509" s="42">
        <f t="shared" si="88"/>
        <v>86.376800337659233</v>
      </c>
      <c r="BP509" s="42">
        <f t="shared" si="88"/>
        <v>19.460243234774453</v>
      </c>
      <c r="BQ509" s="42">
        <f t="shared" si="88"/>
        <v>27.051103555574173</v>
      </c>
      <c r="BR509" s="42">
        <f t="shared" si="88"/>
        <v>27.051103555574173</v>
      </c>
      <c r="BS509" s="42">
        <f t="shared" si="80"/>
        <v>-83.320010001638366</v>
      </c>
      <c r="BU509" s="42">
        <f t="shared" si="78"/>
        <v>189.2796326997036</v>
      </c>
      <c r="CC509" s="119"/>
      <c r="CD509" s="118">
        <f t="shared" si="79"/>
        <v>0</v>
      </c>
    </row>
    <row r="510" spans="1:82" s="1" customFormat="1">
      <c r="A510" s="38" t="s">
        <v>678</v>
      </c>
      <c r="B510" s="38" t="s">
        <v>686</v>
      </c>
      <c r="C510" s="38" t="s">
        <v>210</v>
      </c>
      <c r="D510" s="38">
        <v>1.5</v>
      </c>
      <c r="E510" s="38">
        <v>1426</v>
      </c>
      <c r="F510" s="38">
        <v>2</v>
      </c>
      <c r="G510" s="38">
        <f t="shared" si="82"/>
        <v>1699</v>
      </c>
      <c r="H510" s="75">
        <f t="shared" si="83"/>
        <v>5.885815185403178E-4</v>
      </c>
      <c r="I510" s="75">
        <f t="shared" si="84"/>
        <v>1.9670750970259789E-6</v>
      </c>
      <c r="J510" s="38">
        <v>1E-4</v>
      </c>
      <c r="K510" s="76">
        <v>0</v>
      </c>
      <c r="L510" s="40">
        <v>0.5457839323262732</v>
      </c>
      <c r="M510" s="77"/>
      <c r="N510" s="40">
        <v>0</v>
      </c>
      <c r="O510" s="13"/>
      <c r="P510" s="13">
        <v>-0.7</v>
      </c>
      <c r="Q510" s="13">
        <v>5.55</v>
      </c>
      <c r="R510" s="13">
        <v>0</v>
      </c>
      <c r="S510" s="78">
        <v>28058.203800000025</v>
      </c>
      <c r="T510" s="78">
        <v>740.32200000000057</v>
      </c>
      <c r="U510" s="13">
        <f t="shared" si="85"/>
        <v>4.448059865383823</v>
      </c>
      <c r="V510" s="40">
        <f t="shared" si="87"/>
        <v>1.1451187335092348E-2</v>
      </c>
      <c r="X510" s="13">
        <v>60.88</v>
      </c>
      <c r="Y510" s="13"/>
      <c r="Z510" s="13">
        <v>16.54</v>
      </c>
      <c r="AA510" s="13">
        <v>18.399999999999999</v>
      </c>
      <c r="AB510" s="13"/>
      <c r="AC510" s="13"/>
      <c r="AD510" s="13"/>
      <c r="AE510" s="13"/>
      <c r="AF510" s="13"/>
      <c r="AG510" s="13"/>
      <c r="AH510" s="13"/>
      <c r="AI510" s="13"/>
      <c r="AJ510" s="13">
        <f t="shared" si="86"/>
        <v>95.82</v>
      </c>
      <c r="AL510" s="13">
        <v>0.55163541594569843</v>
      </c>
      <c r="AM510" s="40">
        <v>0.44002661218076772</v>
      </c>
      <c r="AN510" s="13"/>
      <c r="AO510" s="14"/>
      <c r="AP510" s="14"/>
      <c r="AQ510" s="13">
        <v>3.2854619937344518</v>
      </c>
      <c r="AR510" s="40">
        <v>0.13379854376880559</v>
      </c>
      <c r="AS510" s="40">
        <v>0.5457839323262732</v>
      </c>
      <c r="AT510" s="40">
        <v>0</v>
      </c>
      <c r="AW510" s="42"/>
      <c r="AX510" s="42"/>
      <c r="AY510" s="42"/>
      <c r="AZ510" s="42"/>
      <c r="BA510" s="42">
        <f>((LN(S510))-4.29+(1.35*(LN(AQ510))))/0.0056</f>
        <v>1349.6198510681429</v>
      </c>
      <c r="BB510" s="42">
        <f>(4338.8/((4.322*AR510)+6.456-LOG(S510)))-273</f>
        <v>1404.6624933296828</v>
      </c>
      <c r="BC510" s="42">
        <f>((LN(S510))-3.313+(1.35*(LN(AQ510))))/0.0065</f>
        <v>1313.0571024587075</v>
      </c>
      <c r="BD510" s="42">
        <f>(12288/(18.99-(1.069*(LN(AQ510)))-(LN(S510))))-273</f>
        <v>1370.5760857807131</v>
      </c>
      <c r="BE510" s="42"/>
      <c r="BF510" s="42"/>
      <c r="BG510" s="42">
        <f>(5790/(0.96-(1.28*J510)+(12.39*AS510)+(0.83*AT510)+(2.06*J510*AS510)-LOG(S510)))-273</f>
        <v>1495.3776576256007</v>
      </c>
      <c r="BI510" s="42"/>
      <c r="BJ510" s="42"/>
      <c r="BK510" s="42"/>
      <c r="BL510" s="42"/>
      <c r="BM510" s="42">
        <f t="shared" si="88"/>
        <v>76.380148931857093</v>
      </c>
      <c r="BN510" s="42">
        <f t="shared" si="88"/>
        <v>21.337506670317225</v>
      </c>
      <c r="BO510" s="42">
        <f t="shared" si="88"/>
        <v>112.9428975412925</v>
      </c>
      <c r="BP510" s="42">
        <f t="shared" si="88"/>
        <v>55.423914219286871</v>
      </c>
      <c r="BQ510" s="42"/>
      <c r="BR510" s="42"/>
      <c r="BS510" s="42">
        <f t="shared" si="80"/>
        <v>-69.377657625600705</v>
      </c>
      <c r="BU510" s="42"/>
      <c r="CC510" s="119"/>
      <c r="CD510" s="118">
        <f t="shared" si="79"/>
        <v>0</v>
      </c>
    </row>
    <row r="511" spans="1:82" s="1" customFormat="1">
      <c r="A511" s="38" t="s">
        <v>678</v>
      </c>
      <c r="B511" s="38" t="s">
        <v>687</v>
      </c>
      <c r="C511" s="38" t="s">
        <v>210</v>
      </c>
      <c r="D511" s="38">
        <v>2</v>
      </c>
      <c r="E511" s="38">
        <v>1324</v>
      </c>
      <c r="F511" s="38">
        <v>2</v>
      </c>
      <c r="G511" s="38">
        <f t="shared" si="82"/>
        <v>1597</v>
      </c>
      <c r="H511" s="75">
        <f t="shared" si="83"/>
        <v>6.2617407639323729E-4</v>
      </c>
      <c r="I511" s="75">
        <f t="shared" si="84"/>
        <v>2.2818338642400122E-6</v>
      </c>
      <c r="J511" s="38">
        <v>1E-4</v>
      </c>
      <c r="K511" s="76">
        <v>0</v>
      </c>
      <c r="L511" s="40">
        <v>0.56057661465500086</v>
      </c>
      <c r="M511" s="77"/>
      <c r="N511" s="40">
        <v>0</v>
      </c>
      <c r="O511" s="13"/>
      <c r="P511" s="13">
        <v>-0.7</v>
      </c>
      <c r="Q511" s="13">
        <v>5.55</v>
      </c>
      <c r="R511" s="13">
        <v>0</v>
      </c>
      <c r="S511" s="78">
        <v>24504.658200000045</v>
      </c>
      <c r="T511" s="78">
        <v>2665.1592000000051</v>
      </c>
      <c r="U511" s="13">
        <f t="shared" si="85"/>
        <v>4.3892486491914706</v>
      </c>
      <c r="V511" s="40">
        <f t="shared" si="87"/>
        <v>4.720241691842901E-2</v>
      </c>
      <c r="X511" s="13">
        <v>61.89</v>
      </c>
      <c r="Y511" s="13"/>
      <c r="Z511" s="13">
        <v>11.86</v>
      </c>
      <c r="AA511" s="13">
        <v>10.85</v>
      </c>
      <c r="AB511" s="13"/>
      <c r="AC511" s="13"/>
      <c r="AD511" s="13"/>
      <c r="AE511" s="13">
        <v>11.89</v>
      </c>
      <c r="AF511" s="13"/>
      <c r="AG511" s="13"/>
      <c r="AH511" s="13"/>
      <c r="AI511" s="13"/>
      <c r="AJ511" s="13">
        <f t="shared" si="86"/>
        <v>96.49</v>
      </c>
      <c r="AL511" s="13">
        <v>0.54859941471700235</v>
      </c>
      <c r="AM511" s="40">
        <v>0.57798992523778181</v>
      </c>
      <c r="AN511" s="13">
        <v>3.0861114549324999</v>
      </c>
      <c r="AO511" s="14">
        <v>3.0861114549324955</v>
      </c>
      <c r="AP511" s="14"/>
      <c r="AQ511" s="13">
        <v>2.8655931929396266</v>
      </c>
      <c r="AR511" s="40">
        <v>0.14469392478850418</v>
      </c>
      <c r="AS511" s="40">
        <v>0.56057661465500086</v>
      </c>
      <c r="AT511" s="40">
        <v>0</v>
      </c>
      <c r="AW511" s="42">
        <f>(12900/((LN(497700/S511))+(0.85*(AN511-1))+3.8))-273</f>
        <v>1229.7383050347348</v>
      </c>
      <c r="AX511" s="42">
        <f>(12900/((LN(497700/S511))+(0.85*(AO511-1))+3.8))-273</f>
        <v>1229.7383050347353</v>
      </c>
      <c r="AY511" s="42">
        <f>(10108/((LN(497700/S511))+(1.16*(AN511-1))+1.48))-273</f>
        <v>1189.5908791054494</v>
      </c>
      <c r="AZ511" s="42">
        <f>(10108/((LN(497700/S511))+(1.16*(AO511-1))+1.48))-273</f>
        <v>1189.5908791054505</v>
      </c>
      <c r="BA511" s="42">
        <f>((LN(S511))-4.29+(1.35*(LN(AQ511))))/0.0056</f>
        <v>1292.4759406897808</v>
      </c>
      <c r="BB511" s="42">
        <f>(4338.8/((4.322*AR511)+6.456-LOG(S511)))-273</f>
        <v>1338.6675436396558</v>
      </c>
      <c r="BC511" s="42">
        <f>((LN(S511))-3.313+(1.35*(LN(AQ511))))/0.0065</f>
        <v>1263.8254258250417</v>
      </c>
      <c r="BD511" s="42">
        <f>(12288/(18.99-(1.069*(LN(AQ511)))-(LN(S511))))-273</f>
        <v>1310.9206045544643</v>
      </c>
      <c r="BE511" s="42">
        <f>(11113/(14.297+(0.964*AN511)-(LN(S511))))-273</f>
        <v>1277.9268093409432</v>
      </c>
      <c r="BF511" s="42">
        <f>(11113/(14.297+(0.964*AO511)-(LN(S511))))-273</f>
        <v>1277.9268093409441</v>
      </c>
      <c r="BG511" s="42">
        <f>(5790/(0.96-(1.28*J511)+(12.39*AS511)+(0.83*AT511)+(2.06*J511*AS511)-LOG(S511)))-273</f>
        <v>1373.6251037708066</v>
      </c>
      <c r="BI511" s="42">
        <f t="shared" si="88"/>
        <v>94.261694965265178</v>
      </c>
      <c r="BJ511" s="42">
        <f t="shared" si="88"/>
        <v>94.261694965264724</v>
      </c>
      <c r="BK511" s="42">
        <f t="shared" si="88"/>
        <v>134.4091208945506</v>
      </c>
      <c r="BL511" s="42">
        <f t="shared" si="88"/>
        <v>134.40912089454946</v>
      </c>
      <c r="BM511" s="42">
        <f t="shared" si="88"/>
        <v>31.524059310219172</v>
      </c>
      <c r="BN511" s="42">
        <f t="shared" si="88"/>
        <v>-14.667543639655833</v>
      </c>
      <c r="BO511" s="42">
        <f t="shared" si="88"/>
        <v>60.174574174958252</v>
      </c>
      <c r="BP511" s="42">
        <f t="shared" si="88"/>
        <v>13.079395445535738</v>
      </c>
      <c r="BQ511" s="42">
        <f t="shared" si="88"/>
        <v>46.073190659056763</v>
      </c>
      <c r="BR511" s="42">
        <f t="shared" si="88"/>
        <v>46.073190659055854</v>
      </c>
      <c r="BS511" s="42">
        <f t="shared" si="80"/>
        <v>-49.625103770806618</v>
      </c>
      <c r="BU511" s="42">
        <f t="shared" si="78"/>
        <v>143.88679873607134</v>
      </c>
      <c r="CC511" s="119"/>
      <c r="CD511" s="118">
        <f t="shared" si="79"/>
        <v>9.0949470177292824E-13</v>
      </c>
    </row>
    <row r="512" spans="1:82" s="1" customFormat="1">
      <c r="A512" s="38" t="s">
        <v>678</v>
      </c>
      <c r="B512" s="38" t="s">
        <v>688</v>
      </c>
      <c r="C512" s="38" t="s">
        <v>210</v>
      </c>
      <c r="D512" s="38">
        <v>2</v>
      </c>
      <c r="E512" s="38">
        <v>1324</v>
      </c>
      <c r="F512" s="38">
        <v>2</v>
      </c>
      <c r="G512" s="38">
        <f t="shared" si="82"/>
        <v>1597</v>
      </c>
      <c r="H512" s="75">
        <f t="shared" si="83"/>
        <v>6.2617407639323729E-4</v>
      </c>
      <c r="I512" s="75">
        <f t="shared" si="84"/>
        <v>2.2818338642400122E-6</v>
      </c>
      <c r="J512" s="38">
        <v>1E-4</v>
      </c>
      <c r="K512" s="76">
        <v>0</v>
      </c>
      <c r="L512" s="40">
        <v>0.556123910924885</v>
      </c>
      <c r="M512" s="77"/>
      <c r="N512" s="40">
        <v>0</v>
      </c>
      <c r="O512" s="13"/>
      <c r="P512" s="13">
        <v>-0.7</v>
      </c>
      <c r="Q512" s="13">
        <v>5.55</v>
      </c>
      <c r="R512" s="13">
        <v>0</v>
      </c>
      <c r="S512" s="78">
        <v>20062.726200000005</v>
      </c>
      <c r="T512" s="78">
        <v>666.28980000000013</v>
      </c>
      <c r="U512" s="13">
        <f t="shared" si="85"/>
        <v>4.3023899462901563</v>
      </c>
      <c r="V512" s="40">
        <f t="shared" si="87"/>
        <v>1.4413284132841328E-2</v>
      </c>
      <c r="X512" s="13">
        <v>63.73</v>
      </c>
      <c r="Y512" s="13"/>
      <c r="Z512" s="13">
        <v>11.18</v>
      </c>
      <c r="AA512" s="13">
        <v>10.3</v>
      </c>
      <c r="AB512" s="13"/>
      <c r="AC512" s="13"/>
      <c r="AD512" s="13"/>
      <c r="AE512" s="13">
        <v>11.35</v>
      </c>
      <c r="AF512" s="13"/>
      <c r="AG512" s="13"/>
      <c r="AH512" s="13"/>
      <c r="AI512" s="13"/>
      <c r="AJ512" s="13">
        <f t="shared" si="86"/>
        <v>96.559999999999988</v>
      </c>
      <c r="AL512" s="13">
        <v>0.54174941065896609</v>
      </c>
      <c r="AM512" s="40">
        <v>0.54423638463118307</v>
      </c>
      <c r="AN512" s="13">
        <v>3.02447967581785</v>
      </c>
      <c r="AO512" s="14">
        <v>3.0244796758178465</v>
      </c>
      <c r="AP512" s="14"/>
      <c r="AQ512" s="13">
        <v>3.0344196023300989</v>
      </c>
      <c r="AR512" s="40">
        <v>0.1425363995272674</v>
      </c>
      <c r="AS512" s="40">
        <v>0.556123910924885</v>
      </c>
      <c r="AT512" s="40">
        <v>0</v>
      </c>
      <c r="AW512" s="42">
        <f>(12900/((LN(497700/S512))+(0.85*(AN512-1))+3.8))-273</f>
        <v>1204.3346739338426</v>
      </c>
      <c r="AX512" s="42">
        <f>(12900/((LN(497700/S512))+(0.85*(AO512-1))+3.8))-273</f>
        <v>1204.3346739338433</v>
      </c>
      <c r="AY512" s="42">
        <f>(10108/((LN(497700/S512))+(1.16*(AN512-1))+1.48))-273</f>
        <v>1162.8912688326186</v>
      </c>
      <c r="AZ512" s="42">
        <f>(10108/((LN(497700/S512))+(1.16*(AO512-1))+1.48))-273</f>
        <v>1162.8912688326193</v>
      </c>
      <c r="BA512" s="42">
        <f>((LN(S512))-4.29+(1.35*(LN(AQ512))))/0.0056</f>
        <v>1270.5618189239549</v>
      </c>
      <c r="BB512" s="42">
        <f>(4338.8/((4.322*AR512)+6.456-LOG(S512)))-273</f>
        <v>1293.5503884647444</v>
      </c>
      <c r="BC512" s="42">
        <f>((LN(S512))-3.313+(1.35*(LN(AQ512))))/0.0065</f>
        <v>1244.9455670729456</v>
      </c>
      <c r="BD512" s="42">
        <f>(12288/(18.99-(1.069*(LN(AQ512)))-(LN(S512))))-273</f>
        <v>1283.0793597574338</v>
      </c>
      <c r="BE512" s="42">
        <f>(11113/(14.297+(0.964*AN512)-(LN(S512))))-273</f>
        <v>1248.0828433918905</v>
      </c>
      <c r="BF512" s="42">
        <f>(11113/(14.297+(0.964*AO512)-(LN(S512))))-273</f>
        <v>1248.0828433918912</v>
      </c>
      <c r="BG512" s="42">
        <f>(5790/(0.96-(1.28*J512)+(12.39*AS512)+(0.83*AT512)+(2.06*J512*AS512)-LOG(S512)))-273</f>
        <v>1358.9182365437932</v>
      </c>
      <c r="BI512" s="42">
        <f t="shared" si="88"/>
        <v>119.66532606615738</v>
      </c>
      <c r="BJ512" s="42">
        <f t="shared" si="88"/>
        <v>119.66532606615669</v>
      </c>
      <c r="BK512" s="42">
        <f t="shared" si="88"/>
        <v>161.10873116738139</v>
      </c>
      <c r="BL512" s="42">
        <f t="shared" si="88"/>
        <v>161.10873116738071</v>
      </c>
      <c r="BM512" s="42">
        <f t="shared" si="88"/>
        <v>53.438181076045112</v>
      </c>
      <c r="BN512" s="42">
        <f t="shared" si="88"/>
        <v>30.449611535255599</v>
      </c>
      <c r="BO512" s="42">
        <f t="shared" si="88"/>
        <v>79.054432927054449</v>
      </c>
      <c r="BP512" s="42">
        <f t="shared" si="88"/>
        <v>40.920640242566151</v>
      </c>
      <c r="BQ512" s="42">
        <f t="shared" si="88"/>
        <v>75.917156608109508</v>
      </c>
      <c r="BR512" s="42">
        <f t="shared" si="88"/>
        <v>75.917156608108826</v>
      </c>
      <c r="BS512" s="42">
        <f t="shared" si="80"/>
        <v>-34.918236543793228</v>
      </c>
      <c r="BU512" s="42">
        <f t="shared" si="78"/>
        <v>154.58356260994992</v>
      </c>
      <c r="CC512" s="119"/>
      <c r="CD512" s="118">
        <f t="shared" si="79"/>
        <v>6.8212102632969618E-13</v>
      </c>
    </row>
    <row r="513" spans="1:82" s="1" customFormat="1">
      <c r="A513" s="38" t="s">
        <v>678</v>
      </c>
      <c r="B513" s="38" t="s">
        <v>689</v>
      </c>
      <c r="C513" s="38" t="s">
        <v>210</v>
      </c>
      <c r="D513" s="38">
        <v>2</v>
      </c>
      <c r="E513" s="38">
        <v>1324</v>
      </c>
      <c r="F513" s="38">
        <v>2</v>
      </c>
      <c r="G513" s="38">
        <f t="shared" si="82"/>
        <v>1597</v>
      </c>
      <c r="H513" s="75">
        <f t="shared" si="83"/>
        <v>6.2617407639323729E-4</v>
      </c>
      <c r="I513" s="75">
        <f t="shared" si="84"/>
        <v>2.2818338642400122E-6</v>
      </c>
      <c r="J513" s="38">
        <v>1E-4</v>
      </c>
      <c r="K513" s="76">
        <v>0</v>
      </c>
      <c r="L513" s="40">
        <v>0.54655644640032297</v>
      </c>
      <c r="M513" s="77"/>
      <c r="N513" s="40">
        <v>0</v>
      </c>
      <c r="O513" s="13"/>
      <c r="P513" s="13">
        <v>-0.7</v>
      </c>
      <c r="Q513" s="13">
        <v>5.55</v>
      </c>
      <c r="R513" s="13">
        <v>0</v>
      </c>
      <c r="S513" s="78">
        <v>15250.633200000004</v>
      </c>
      <c r="T513" s="78">
        <v>592.25760000000025</v>
      </c>
      <c r="U513" s="13">
        <f t="shared" si="85"/>
        <v>4.1832878757849041</v>
      </c>
      <c r="V513" s="40">
        <f t="shared" si="87"/>
        <v>1.6854368932038837E-2</v>
      </c>
      <c r="X513" s="13">
        <v>61.21</v>
      </c>
      <c r="Y513" s="13"/>
      <c r="Z513" s="13">
        <v>16.88</v>
      </c>
      <c r="AA513" s="13">
        <v>18.829999999999998</v>
      </c>
      <c r="AB513" s="13"/>
      <c r="AC513" s="13"/>
      <c r="AD513" s="13"/>
      <c r="AE513" s="13"/>
      <c r="AF513" s="13"/>
      <c r="AG513" s="13"/>
      <c r="AH513" s="13"/>
      <c r="AI513" s="13"/>
      <c r="AJ513" s="13">
        <f t="shared" si="86"/>
        <v>96.92</v>
      </c>
      <c r="AL513" s="13">
        <v>0.55163541594569843</v>
      </c>
      <c r="AM513" s="40">
        <v>0.4469289387255348</v>
      </c>
      <c r="AN513" s="13"/>
      <c r="AO513" s="14"/>
      <c r="AP513" s="14"/>
      <c r="AQ513" s="13">
        <v>3.2436038686731918</v>
      </c>
      <c r="AR513" s="40">
        <v>0.13901207534722687</v>
      </c>
      <c r="AS513" s="40">
        <v>0.54655644640032297</v>
      </c>
      <c r="AT513" s="40">
        <v>0</v>
      </c>
      <c r="AW513" s="42"/>
      <c r="AX513" s="42"/>
      <c r="AY513" s="42"/>
      <c r="AZ513" s="42"/>
      <c r="BA513" s="42">
        <f>((LN(S513))-4.29+(1.35*(LN(AQ513))))/0.0056</f>
        <v>1237.6609062788116</v>
      </c>
      <c r="BB513" s="42">
        <f>(4338.8/((4.322*AR513)+6.456-LOG(S513)))-273</f>
        <v>1236.9238934264338</v>
      </c>
      <c r="BC513" s="42">
        <f>((LN(S513))-3.313+(1.35*(LN(AQ513))))/0.0065</f>
        <v>1216.6001654094375</v>
      </c>
      <c r="BD513" s="42">
        <f>(12288/(18.99-(1.069*(LN(AQ513)))-(LN(S513))))-273</f>
        <v>1244.0843448665139</v>
      </c>
      <c r="BE513" s="42"/>
      <c r="BF513" s="42"/>
      <c r="BG513" s="42">
        <f>(5790/(0.96-(1.28*J513)+(12.39*AS513)+(0.83*AT513)+(2.06*J513*AS513)-LOG(S513)))-273</f>
        <v>1358.6610620271865</v>
      </c>
      <c r="BI513" s="42"/>
      <c r="BJ513" s="42"/>
      <c r="BK513" s="42"/>
      <c r="BL513" s="42"/>
      <c r="BM513" s="42">
        <f t="shared" si="88"/>
        <v>86.339093721188419</v>
      </c>
      <c r="BN513" s="42">
        <f t="shared" si="88"/>
        <v>87.076106573566221</v>
      </c>
      <c r="BO513" s="42">
        <f t="shared" si="88"/>
        <v>107.39983459056248</v>
      </c>
      <c r="BP513" s="42">
        <f t="shared" si="88"/>
        <v>79.915655133486098</v>
      </c>
      <c r="BQ513" s="42"/>
      <c r="BR513" s="42"/>
      <c r="BS513" s="42">
        <f t="shared" si="80"/>
        <v>-34.661062027186517</v>
      </c>
      <c r="BU513" s="42"/>
      <c r="CC513" s="119"/>
      <c r="CD513" s="118">
        <f t="shared" si="79"/>
        <v>0</v>
      </c>
    </row>
    <row r="514" spans="1:82" s="1" customFormat="1">
      <c r="A514" s="38" t="s">
        <v>678</v>
      </c>
      <c r="B514" s="38" t="s">
        <v>690</v>
      </c>
      <c r="C514" s="38" t="s">
        <v>210</v>
      </c>
      <c r="D514" s="38">
        <v>18</v>
      </c>
      <c r="E514" s="38">
        <v>1379</v>
      </c>
      <c r="F514" s="38">
        <v>2</v>
      </c>
      <c r="G514" s="38">
        <f t="shared" si="82"/>
        <v>1652</v>
      </c>
      <c r="H514" s="75">
        <f t="shared" si="83"/>
        <v>6.0532687651331722E-4</v>
      </c>
      <c r="I514" s="75">
        <f t="shared" si="84"/>
        <v>2.1034464444130098E-6</v>
      </c>
      <c r="J514" s="38">
        <v>1E-4</v>
      </c>
      <c r="K514" s="76">
        <v>0</v>
      </c>
      <c r="L514" s="40">
        <v>0.54620438965375251</v>
      </c>
      <c r="M514" s="77"/>
      <c r="N514" s="40">
        <v>0</v>
      </c>
      <c r="O514" s="13"/>
      <c r="P514" s="13">
        <v>-0.7</v>
      </c>
      <c r="Q514" s="13">
        <v>5.55</v>
      </c>
      <c r="R514" s="13">
        <v>0</v>
      </c>
      <c r="S514" s="78">
        <v>22135.627799999991</v>
      </c>
      <c r="T514" s="78">
        <v>592.2575999999998</v>
      </c>
      <c r="U514" s="13">
        <f t="shared" si="85"/>
        <v>4.34509184374018</v>
      </c>
      <c r="V514" s="40">
        <f t="shared" si="87"/>
        <v>1.1612040133779266E-2</v>
      </c>
      <c r="X514" s="13">
        <v>60.95</v>
      </c>
      <c r="Y514" s="13"/>
      <c r="Z514" s="13">
        <v>16.73</v>
      </c>
      <c r="AA514" s="13">
        <v>18.59</v>
      </c>
      <c r="AB514" s="13"/>
      <c r="AC514" s="13"/>
      <c r="AD514" s="13"/>
      <c r="AE514" s="13"/>
      <c r="AF514" s="13"/>
      <c r="AG514" s="13"/>
      <c r="AH514" s="13"/>
      <c r="AI514" s="13"/>
      <c r="AJ514" s="13">
        <f t="shared" si="86"/>
        <v>96.27000000000001</v>
      </c>
      <c r="AL514" s="13">
        <v>0.55163541594569843</v>
      </c>
      <c r="AM514" s="40">
        <v>0.44266987052924994</v>
      </c>
      <c r="AN514" s="13"/>
      <c r="AO514" s="14"/>
      <c r="AP514" s="14"/>
      <c r="AQ514" s="13">
        <v>3.2665289117746323</v>
      </c>
      <c r="AR514" s="40">
        <v>0.13610040726625675</v>
      </c>
      <c r="AS514" s="40">
        <v>0.54620438965375251</v>
      </c>
      <c r="AT514" s="40">
        <v>0</v>
      </c>
      <c r="AW514" s="42"/>
      <c r="AX514" s="42"/>
      <c r="AY514" s="42"/>
      <c r="AZ514" s="42"/>
      <c r="BA514" s="42">
        <f>((LN(S514))-4.29+(1.35*(LN(AQ514))))/0.0056</f>
        <v>1305.8886442016972</v>
      </c>
      <c r="BB514" s="42">
        <f>(4338.8/((4.322*AR514)+6.456-LOG(S514)))-273</f>
        <v>1334.4784774619161</v>
      </c>
      <c r="BC514" s="42">
        <f>((LN(S514))-3.313+(1.35*(LN(AQ514))))/0.0065</f>
        <v>1275.3809857737697</v>
      </c>
      <c r="BD514" s="42">
        <f>(12288/(18.99-(1.069*(LN(AQ514)))-(LN(S514))))-273</f>
        <v>1318.7817758279148</v>
      </c>
      <c r="BE514" s="42"/>
      <c r="BF514" s="42"/>
      <c r="BG514" s="42">
        <f>(5790/(0.96-(1.28*J514)+(12.39*AS514)+(0.83*AT514)+(2.06*J514*AS514)-LOG(S514)))-273</f>
        <v>1438.819952479749</v>
      </c>
      <c r="BI514" s="42"/>
      <c r="BJ514" s="42"/>
      <c r="BK514" s="42"/>
      <c r="BL514" s="42"/>
      <c r="BM514" s="42">
        <f t="shared" si="88"/>
        <v>73.111355798302839</v>
      </c>
      <c r="BN514" s="42">
        <f t="shared" si="88"/>
        <v>44.5215225380839</v>
      </c>
      <c r="BO514" s="42">
        <f t="shared" si="88"/>
        <v>103.61901422623032</v>
      </c>
      <c r="BP514" s="42">
        <f t="shared" si="88"/>
        <v>60.218224172085229</v>
      </c>
      <c r="BQ514" s="42"/>
      <c r="BR514" s="42"/>
      <c r="BS514" s="42">
        <f t="shared" si="80"/>
        <v>-59.819952479748963</v>
      </c>
      <c r="BU514" s="42"/>
      <c r="CC514" s="119"/>
      <c r="CD514" s="118">
        <f t="shared" si="79"/>
        <v>0</v>
      </c>
    </row>
    <row r="515" spans="1:82" s="1" customFormat="1">
      <c r="A515" s="38" t="s">
        <v>678</v>
      </c>
      <c r="B515" s="38" t="s">
        <v>691</v>
      </c>
      <c r="C515" s="38" t="s">
        <v>210</v>
      </c>
      <c r="D515" s="38">
        <v>18</v>
      </c>
      <c r="E515" s="38">
        <v>1379</v>
      </c>
      <c r="F515" s="38">
        <v>2</v>
      </c>
      <c r="G515" s="38">
        <f t="shared" si="82"/>
        <v>1652</v>
      </c>
      <c r="H515" s="75">
        <f t="shared" si="83"/>
        <v>6.0532687651331722E-4</v>
      </c>
      <c r="I515" s="75">
        <f t="shared" si="84"/>
        <v>2.1034464444130098E-6</v>
      </c>
      <c r="J515" s="38">
        <v>1E-4</v>
      </c>
      <c r="K515" s="76">
        <v>0</v>
      </c>
      <c r="L515" s="40">
        <v>0.56000813545948158</v>
      </c>
      <c r="M515" s="77"/>
      <c r="N515" s="40">
        <v>0</v>
      </c>
      <c r="O515" s="13"/>
      <c r="P515" s="13">
        <v>-0.7</v>
      </c>
      <c r="Q515" s="13">
        <v>5.55</v>
      </c>
      <c r="R515" s="13">
        <v>0</v>
      </c>
      <c r="S515" s="78">
        <v>27317.881800000046</v>
      </c>
      <c r="T515" s="78">
        <v>518.22540000000095</v>
      </c>
      <c r="U515" s="13">
        <f t="shared" si="85"/>
        <v>4.4364470215748115</v>
      </c>
      <c r="V515" s="40">
        <f t="shared" si="87"/>
        <v>8.2330623306233076E-3</v>
      </c>
      <c r="X515" s="13">
        <v>61.46</v>
      </c>
      <c r="Y515" s="13"/>
      <c r="Z515" s="13">
        <v>11.63</v>
      </c>
      <c r="AA515" s="13">
        <v>10.59</v>
      </c>
      <c r="AB515" s="13"/>
      <c r="AC515" s="13"/>
      <c r="AD515" s="13"/>
      <c r="AE515" s="13">
        <v>11.75</v>
      </c>
      <c r="AF515" s="13"/>
      <c r="AG515" s="13"/>
      <c r="AH515" s="13"/>
      <c r="AI515" s="13"/>
      <c r="AJ515" s="13">
        <f t="shared" si="86"/>
        <v>95.43</v>
      </c>
      <c r="AL515" s="13">
        <v>0.54437021338780378</v>
      </c>
      <c r="AM515" s="40">
        <v>0.57268279336087979</v>
      </c>
      <c r="AN515" s="13">
        <v>3.0948240360939399</v>
      </c>
      <c r="AO515" s="14">
        <v>3.0948240360939447</v>
      </c>
      <c r="AP515" s="14"/>
      <c r="AQ515" s="13">
        <v>2.890400156431236</v>
      </c>
      <c r="AR515" s="40">
        <v>0.14345055614140567</v>
      </c>
      <c r="AS515" s="40">
        <v>0.56000813545948158</v>
      </c>
      <c r="AT515" s="40">
        <v>0</v>
      </c>
      <c r="AW515" s="42">
        <f>(12900/((LN(497700/S515))+(0.85*(AN515-1))+3.8))-273</f>
        <v>1247.6783221370981</v>
      </c>
      <c r="AX515" s="42">
        <f>(12900/((LN(497700/S515))+(0.85*(AO515-1))+3.8))-273</f>
        <v>1247.6783221370974</v>
      </c>
      <c r="AY515" s="42">
        <f>(10108/((LN(497700/S515))+(1.16*(AN515-1))+1.48))-273</f>
        <v>1210.7536021394294</v>
      </c>
      <c r="AZ515" s="42">
        <f>(10108/((LN(497700/S515))+(1.16*(AO515-1))+1.48))-273</f>
        <v>1210.7536021394283</v>
      </c>
      <c r="BA515" s="42">
        <f>((LN(S515))-4.29+(1.35*(LN(AQ515))))/0.0056</f>
        <v>1313.9607083836681</v>
      </c>
      <c r="BB515" s="42">
        <f>(4338.8/((4.322*AR515)+6.456-LOG(S515)))-273</f>
        <v>1370.7673510313007</v>
      </c>
      <c r="BC515" s="42">
        <f>((LN(S515))-3.313+(1.35*(LN(AQ515))))/0.0065</f>
        <v>1282.3353795305447</v>
      </c>
      <c r="BD515" s="42">
        <f>(12288/(18.99-(1.069*(LN(AQ515)))-(LN(S515))))-273</f>
        <v>1335.3618027727205</v>
      </c>
      <c r="BE515" s="42">
        <f>(11113/(14.297+(0.964*AN515)-(LN(S515))))-273</f>
        <v>1299.9400318373455</v>
      </c>
      <c r="BF515" s="42">
        <f>(11113/(14.297+(0.964*AO515)-(LN(S515))))-273</f>
        <v>1299.9400318373446</v>
      </c>
      <c r="BG515" s="42">
        <f>(5790/(0.96-(1.28*J515)+(12.39*AS515)+(0.83*AT515)+(2.06*J515*AS515)-LOG(S515)))-273</f>
        <v>1399.4238010072218</v>
      </c>
      <c r="BI515" s="42">
        <f t="shared" si="88"/>
        <v>131.32167786290188</v>
      </c>
      <c r="BJ515" s="42">
        <f t="shared" si="88"/>
        <v>131.32167786290256</v>
      </c>
      <c r="BK515" s="42">
        <f t="shared" si="88"/>
        <v>168.2463978605706</v>
      </c>
      <c r="BL515" s="42">
        <f t="shared" si="88"/>
        <v>168.24639786057173</v>
      </c>
      <c r="BM515" s="42">
        <f t="shared" si="88"/>
        <v>65.039291616331866</v>
      </c>
      <c r="BN515" s="42">
        <f t="shared" si="88"/>
        <v>8.2326489686993227</v>
      </c>
      <c r="BO515" s="42">
        <f t="shared" si="88"/>
        <v>96.664620469455258</v>
      </c>
      <c r="BP515" s="42">
        <f t="shared" si="88"/>
        <v>43.638197227279534</v>
      </c>
      <c r="BQ515" s="42">
        <f t="shared" si="88"/>
        <v>79.059968162654513</v>
      </c>
      <c r="BR515" s="42">
        <f t="shared" si="88"/>
        <v>79.059968162655423</v>
      </c>
      <c r="BS515" s="42">
        <f t="shared" si="80"/>
        <v>-20.423801007221755</v>
      </c>
      <c r="BU515" s="42">
        <f t="shared" si="78"/>
        <v>151.74547887012432</v>
      </c>
      <c r="CC515" s="119"/>
      <c r="CD515" s="118">
        <f t="shared" si="79"/>
        <v>9.0949470177292824E-13</v>
      </c>
    </row>
    <row r="516" spans="1:82" s="1" customFormat="1">
      <c r="A516" s="38" t="s">
        <v>678</v>
      </c>
      <c r="B516" s="38" t="s">
        <v>692</v>
      </c>
      <c r="C516" s="38" t="s">
        <v>210</v>
      </c>
      <c r="D516" s="38">
        <v>18</v>
      </c>
      <c r="E516" s="38">
        <v>1379</v>
      </c>
      <c r="F516" s="38">
        <v>2</v>
      </c>
      <c r="G516" s="38">
        <f t="shared" si="82"/>
        <v>1652</v>
      </c>
      <c r="H516" s="75">
        <f t="shared" si="83"/>
        <v>6.0532687651331722E-4</v>
      </c>
      <c r="I516" s="75">
        <f t="shared" si="84"/>
        <v>2.1034464444130098E-6</v>
      </c>
      <c r="J516" s="38">
        <v>1E-4</v>
      </c>
      <c r="K516" s="76">
        <v>0</v>
      </c>
      <c r="L516" s="40">
        <v>0.55204023003456093</v>
      </c>
      <c r="M516" s="77"/>
      <c r="N516" s="40">
        <v>0</v>
      </c>
      <c r="O516" s="13"/>
      <c r="P516" s="13">
        <v>-0.7</v>
      </c>
      <c r="Q516" s="13">
        <v>5.55</v>
      </c>
      <c r="R516" s="13">
        <v>0</v>
      </c>
      <c r="S516" s="78">
        <v>25319.012400000058</v>
      </c>
      <c r="T516" s="78">
        <v>740.32200000000171</v>
      </c>
      <c r="U516" s="13">
        <f t="shared" si="85"/>
        <v>4.4034467614718871</v>
      </c>
      <c r="V516" s="40">
        <f t="shared" si="87"/>
        <v>1.2690058479532165E-2</v>
      </c>
      <c r="X516" s="13">
        <v>64.92</v>
      </c>
      <c r="Y516" s="13"/>
      <c r="Z516" s="13">
        <v>10.67</v>
      </c>
      <c r="AA516" s="13">
        <v>9.75</v>
      </c>
      <c r="AB516" s="13"/>
      <c r="AC516" s="13"/>
      <c r="AD516" s="13"/>
      <c r="AE516" s="13">
        <v>10.7</v>
      </c>
      <c r="AF516" s="13"/>
      <c r="AG516" s="13"/>
      <c r="AH516" s="13"/>
      <c r="AI516" s="13"/>
      <c r="AJ516" s="13">
        <f t="shared" si="86"/>
        <v>96.04</v>
      </c>
      <c r="AL516" s="13">
        <v>0.54844508303503214</v>
      </c>
      <c r="AM516" s="40">
        <v>0.50872234128526661</v>
      </c>
      <c r="AN516" s="13">
        <v>2.9067449312423901</v>
      </c>
      <c r="AO516" s="14">
        <v>2.9067449312423927</v>
      </c>
      <c r="AP516" s="14"/>
      <c r="AQ516" s="13">
        <v>3.2224878716795677</v>
      </c>
      <c r="AR516" s="40">
        <v>0.1389855900114807</v>
      </c>
      <c r="AS516" s="40">
        <v>0.55204023003456093</v>
      </c>
      <c r="AT516" s="40">
        <v>0</v>
      </c>
      <c r="AW516" s="42">
        <f>(12900/((LN(497700/S516))+(0.85*(AN516-1))+3.8))-273</f>
        <v>1262.8651139500535</v>
      </c>
      <c r="AX516" s="42">
        <f>(12900/((LN(497700/S516))+(0.85*(AO516-1))+3.8))-273</f>
        <v>1262.8651139500532</v>
      </c>
      <c r="AY516" s="42">
        <f>(10108/((LN(497700/S516))+(1.16*(AN516-1))+1.48))-273</f>
        <v>1242.3818420862026</v>
      </c>
      <c r="AZ516" s="42">
        <f>(10108/((LN(497700/S516))+(1.16*(AO516-1))+1.48))-273</f>
        <v>1242.3818420862017</v>
      </c>
      <c r="BA516" s="42">
        <f>((LN(S516))-4.29+(1.35*(LN(AQ516))))/0.0056</f>
        <v>1326.6104205733225</v>
      </c>
      <c r="BB516" s="42">
        <f>(4338.8/((4.322*AR516)+6.456-LOG(S516)))-273</f>
        <v>1362.2781317432448</v>
      </c>
      <c r="BC516" s="42">
        <f>((LN(S516))-3.313+(1.35*(LN(AQ516))))/0.0065</f>
        <v>1293.2335931093239</v>
      </c>
      <c r="BD516" s="42">
        <f>(12288/(18.99-(1.069*(LN(AQ516)))-(LN(S516))))-273</f>
        <v>1343.8857543080458</v>
      </c>
      <c r="BE516" s="42">
        <f>(11113/(14.297+(0.964*AN516)-(LN(S516))))-273</f>
        <v>1323.7432947420266</v>
      </c>
      <c r="BF516" s="42">
        <f>(11113/(14.297+(0.964*AO516)-(LN(S516))))-273</f>
        <v>1323.7432947420259</v>
      </c>
      <c r="BG516" s="42">
        <f>(5790/(0.96-(1.28*J516)+(12.39*AS516)+(0.83*AT516)+(2.06*J516*AS516)-LOG(S516)))-273</f>
        <v>1431.7876575825551</v>
      </c>
      <c r="BI516" s="42">
        <f t="shared" si="88"/>
        <v>116.13488604994654</v>
      </c>
      <c r="BJ516" s="42">
        <f t="shared" si="88"/>
        <v>116.13488604994677</v>
      </c>
      <c r="BK516" s="42">
        <f t="shared" si="88"/>
        <v>136.6181579137974</v>
      </c>
      <c r="BL516" s="42">
        <f t="shared" si="88"/>
        <v>136.61815791379831</v>
      </c>
      <c r="BM516" s="42">
        <f t="shared" si="88"/>
        <v>52.389579426677528</v>
      </c>
      <c r="BN516" s="42">
        <f t="shared" si="88"/>
        <v>16.721868256755215</v>
      </c>
      <c r="BO516" s="42">
        <f t="shared" si="88"/>
        <v>85.76640689067608</v>
      </c>
      <c r="BP516" s="42">
        <f t="shared" si="88"/>
        <v>35.114245691954238</v>
      </c>
      <c r="BQ516" s="42">
        <f t="shared" si="88"/>
        <v>55.256705257973408</v>
      </c>
      <c r="BR516" s="42">
        <f t="shared" si="88"/>
        <v>55.25670525797409</v>
      </c>
      <c r="BS516" s="42">
        <f t="shared" si="80"/>
        <v>-52.787657582555084</v>
      </c>
      <c r="BU516" s="42">
        <f t="shared" si="78"/>
        <v>168.92254363250186</v>
      </c>
      <c r="CC516" s="119"/>
      <c r="CD516" s="118">
        <f t="shared" si="79"/>
        <v>6.8212102632969618E-13</v>
      </c>
    </row>
    <row r="517" spans="1:82" s="1" customFormat="1">
      <c r="A517" s="38" t="s">
        <v>678</v>
      </c>
      <c r="B517" s="38" t="s">
        <v>693</v>
      </c>
      <c r="C517" s="38" t="s">
        <v>210</v>
      </c>
      <c r="D517" s="38">
        <v>20.5</v>
      </c>
      <c r="E517" s="38">
        <v>1397</v>
      </c>
      <c r="F517" s="38">
        <v>2</v>
      </c>
      <c r="G517" s="38">
        <f t="shared" si="82"/>
        <v>1670</v>
      </c>
      <c r="H517" s="75">
        <f t="shared" si="83"/>
        <v>5.9880239520958083E-4</v>
      </c>
      <c r="I517" s="75">
        <f t="shared" si="84"/>
        <v>2.0495908760412562E-6</v>
      </c>
      <c r="J517" s="38">
        <v>1E-4</v>
      </c>
      <c r="K517" s="76">
        <v>0</v>
      </c>
      <c r="L517" s="40">
        <v>0.56043268572151739</v>
      </c>
      <c r="M517" s="77"/>
      <c r="N517" s="40">
        <v>0</v>
      </c>
      <c r="O517" s="13"/>
      <c r="P517" s="13">
        <v>-0.7</v>
      </c>
      <c r="Q517" s="13">
        <v>5.55</v>
      </c>
      <c r="R517" s="13">
        <v>0</v>
      </c>
      <c r="S517" s="78">
        <v>31907.878200000017</v>
      </c>
      <c r="T517" s="78">
        <v>962.41860000000054</v>
      </c>
      <c r="U517" s="13">
        <f t="shared" si="85"/>
        <v>4.5038979255764824</v>
      </c>
      <c r="V517" s="40">
        <f t="shared" si="87"/>
        <v>1.3090487238979117E-2</v>
      </c>
      <c r="X517" s="13">
        <v>60.95</v>
      </c>
      <c r="Y517" s="13"/>
      <c r="Z517" s="13">
        <v>11.58</v>
      </c>
      <c r="AA517" s="13">
        <v>10.76</v>
      </c>
      <c r="AB517" s="13"/>
      <c r="AC517" s="13"/>
      <c r="AD517" s="13"/>
      <c r="AE517" s="13">
        <v>11.62</v>
      </c>
      <c r="AF517" s="13"/>
      <c r="AG517" s="13"/>
      <c r="AH517" s="13"/>
      <c r="AI517" s="13"/>
      <c r="AJ517" s="13">
        <f t="shared" si="86"/>
        <v>94.910000000000011</v>
      </c>
      <c r="AL517" s="13">
        <v>0.54809385991043047</v>
      </c>
      <c r="AM517" s="40">
        <v>0.58090053270624975</v>
      </c>
      <c r="AN517" s="13">
        <v>3.0859046155402901</v>
      </c>
      <c r="AO517" s="14">
        <v>3.0859046155402865</v>
      </c>
      <c r="AP517" s="14"/>
      <c r="AQ517" s="13">
        <v>2.857817626556916</v>
      </c>
      <c r="AR517" s="40">
        <v>0.14658145791743471</v>
      </c>
      <c r="AS517" s="40">
        <v>0.56043268572151739</v>
      </c>
      <c r="AT517" s="40">
        <v>0</v>
      </c>
      <c r="AW517" s="42">
        <f>(12900/((LN(497700/S517))+(0.85*(AN517-1))+3.8))-273</f>
        <v>1277.4503073068513</v>
      </c>
      <c r="AX517" s="42">
        <f>(12900/((LN(497700/S517))+(0.85*(AO517-1))+3.8))-273</f>
        <v>1277.4503073068518</v>
      </c>
      <c r="AY517" s="42">
        <f>(10108/((LN(497700/S517))+(1.16*(AN517-1))+1.48))-273</f>
        <v>1247.7331774633299</v>
      </c>
      <c r="AZ517" s="42">
        <f>(10108/((LN(497700/S517))+(1.16*(AO517-1))+1.48))-273</f>
        <v>1247.7331774633308</v>
      </c>
      <c r="BA517" s="42">
        <f>((LN(S517))-4.29+(1.35*(LN(AQ517))))/0.0056</f>
        <v>1338.9619433531682</v>
      </c>
      <c r="BB517" s="42">
        <f>(4338.8/((4.322*AR517)+6.456-LOG(S517)))-273</f>
        <v>1405.0455079380088</v>
      </c>
      <c r="BC517" s="42">
        <f>((LN(S517))-3.313+(1.35*(LN(AQ517))))/0.0065</f>
        <v>1303.8749050427296</v>
      </c>
      <c r="BD517" s="42">
        <f>(12288/(18.99-(1.069*(LN(AQ517)))-(LN(S517))))-273</f>
        <v>1366.0819695693781</v>
      </c>
      <c r="BE517" s="42">
        <f>(11113/(14.297+(0.964*AN517)-(LN(S517))))-273</f>
        <v>1337.2987653843722</v>
      </c>
      <c r="BF517" s="42">
        <f>(11113/(14.297+(0.964*AO517)-(LN(S517))))-273</f>
        <v>1337.2987653843729</v>
      </c>
      <c r="BG517" s="42">
        <f>(5790/(0.96-(1.28*J517)+(12.39*AS517)+(0.83*AT517)+(2.06*J517*AS517)-LOG(S517)))-273</f>
        <v>1430.0160592656136</v>
      </c>
      <c r="BI517" s="42">
        <f t="shared" si="88"/>
        <v>119.5496926931487</v>
      </c>
      <c r="BJ517" s="42">
        <f t="shared" si="88"/>
        <v>119.54969269314824</v>
      </c>
      <c r="BK517" s="42">
        <f t="shared" si="88"/>
        <v>149.26682253667013</v>
      </c>
      <c r="BL517" s="42">
        <f t="shared" si="88"/>
        <v>149.26682253666922</v>
      </c>
      <c r="BM517" s="42">
        <f t="shared" si="88"/>
        <v>58.038056646831819</v>
      </c>
      <c r="BN517" s="42">
        <f t="shared" si="88"/>
        <v>-8.0455079380087682</v>
      </c>
      <c r="BO517" s="42">
        <f t="shared" si="88"/>
        <v>93.125094957270449</v>
      </c>
      <c r="BP517" s="42">
        <f t="shared" si="88"/>
        <v>30.918030430621911</v>
      </c>
      <c r="BQ517" s="42">
        <f t="shared" si="88"/>
        <v>59.701234615627754</v>
      </c>
      <c r="BR517" s="42">
        <f t="shared" si="88"/>
        <v>59.701234615627072</v>
      </c>
      <c r="BS517" s="42">
        <f t="shared" si="80"/>
        <v>-33.016059265613649</v>
      </c>
      <c r="BU517" s="42">
        <f t="shared" si="78"/>
        <v>152.56575195876189</v>
      </c>
      <c r="CC517" s="119"/>
      <c r="CD517" s="118">
        <f t="shared" si="79"/>
        <v>6.8212102632969618E-13</v>
      </c>
    </row>
    <row r="518" spans="1:82" s="1" customFormat="1">
      <c r="A518" s="38" t="s">
        <v>678</v>
      </c>
      <c r="B518" s="38" t="s">
        <v>694</v>
      </c>
      <c r="C518" s="38" t="s">
        <v>210</v>
      </c>
      <c r="D518" s="38">
        <v>20.5</v>
      </c>
      <c r="E518" s="38">
        <v>1397</v>
      </c>
      <c r="F518" s="38">
        <v>2</v>
      </c>
      <c r="G518" s="38">
        <f t="shared" si="82"/>
        <v>1670</v>
      </c>
      <c r="H518" s="75">
        <f t="shared" si="83"/>
        <v>5.9880239520958083E-4</v>
      </c>
      <c r="I518" s="75">
        <f t="shared" si="84"/>
        <v>2.0495908760412562E-6</v>
      </c>
      <c r="J518" s="38">
        <v>1E-4</v>
      </c>
      <c r="K518" s="76">
        <v>0</v>
      </c>
      <c r="L518" s="40">
        <v>0.54662641667178458</v>
      </c>
      <c r="M518" s="77"/>
      <c r="N518" s="40">
        <v>0</v>
      </c>
      <c r="O518" s="13"/>
      <c r="P518" s="13">
        <v>-0.7</v>
      </c>
      <c r="Q518" s="13">
        <v>5.55</v>
      </c>
      <c r="R518" s="13">
        <v>0</v>
      </c>
      <c r="S518" s="78">
        <v>24504.658200000045</v>
      </c>
      <c r="T518" s="78">
        <v>518.22540000000095</v>
      </c>
      <c r="U518" s="13">
        <f t="shared" si="85"/>
        <v>4.3892486491914706</v>
      </c>
      <c r="V518" s="40">
        <f t="shared" si="87"/>
        <v>9.1782477341389723E-3</v>
      </c>
      <c r="X518" s="13">
        <v>60.34</v>
      </c>
      <c r="Y518" s="13"/>
      <c r="Z518" s="13">
        <v>16.670000000000002</v>
      </c>
      <c r="AA518" s="13">
        <v>18.59</v>
      </c>
      <c r="AB518" s="13"/>
      <c r="AC518" s="13"/>
      <c r="AD518" s="13"/>
      <c r="AE518" s="13"/>
      <c r="AF518" s="13"/>
      <c r="AG518" s="13"/>
      <c r="AH518" s="13"/>
      <c r="AI518" s="13"/>
      <c r="AJ518" s="13">
        <f t="shared" si="86"/>
        <v>95.600000000000009</v>
      </c>
      <c r="AL518" s="13">
        <v>0.55163541594569843</v>
      </c>
      <c r="AM518" s="40">
        <v>0.44732121366027922</v>
      </c>
      <c r="AN518" s="13"/>
      <c r="AO518" s="14"/>
      <c r="AP518" s="14"/>
      <c r="AQ518" s="13">
        <v>3.2406903479875053</v>
      </c>
      <c r="AR518" s="40">
        <v>0.13938216075450421</v>
      </c>
      <c r="AS518" s="40">
        <v>0.54662641667178458</v>
      </c>
      <c r="AT518" s="40">
        <v>0</v>
      </c>
      <c r="AW518" s="42"/>
      <c r="AX518" s="42"/>
      <c r="AY518" s="42"/>
      <c r="AZ518" s="42"/>
      <c r="BA518" s="42">
        <f>((LN(S518))-4.29+(1.35*(LN(AQ518))))/0.0056</f>
        <v>1322.1303783326939</v>
      </c>
      <c r="BB518" s="42">
        <f>(4338.8/((4.322*AR518)+6.456-LOG(S518)))-273</f>
        <v>1352.5294901247287</v>
      </c>
      <c r="BC518" s="42">
        <f>((LN(S518))-3.313+(1.35*(LN(AQ518))))/0.0065</f>
        <v>1289.3738644097057</v>
      </c>
      <c r="BD518" s="42">
        <f>(12288/(18.99-(1.069*(LN(AQ518)))-(LN(S518))))-273</f>
        <v>1338.2312355676706</v>
      </c>
      <c r="BE518" s="42"/>
      <c r="BF518" s="42"/>
      <c r="BG518" s="42">
        <f>(5790/(0.96-(1.28*J518)+(12.39*AS518)+(0.83*AT518)+(2.06*J518*AS518)-LOG(S518)))-273</f>
        <v>1458.7507560309198</v>
      </c>
      <c r="BI518" s="42"/>
      <c r="BJ518" s="42"/>
      <c r="BK518" s="42"/>
      <c r="BL518" s="42"/>
      <c r="BM518" s="42">
        <f t="shared" si="88"/>
        <v>74.869621667306092</v>
      </c>
      <c r="BN518" s="42">
        <f t="shared" si="88"/>
        <v>44.470509875271318</v>
      </c>
      <c r="BO518" s="42">
        <f t="shared" si="88"/>
        <v>107.62613559029433</v>
      </c>
      <c r="BP518" s="42">
        <f t="shared" si="88"/>
        <v>58.768764432329363</v>
      </c>
      <c r="BQ518" s="42"/>
      <c r="BR518" s="42"/>
      <c r="BS518" s="42">
        <f t="shared" si="80"/>
        <v>-61.750756030919774</v>
      </c>
      <c r="BU518" s="42"/>
      <c r="CC518" s="119"/>
      <c r="CD518" s="118">
        <f t="shared" si="79"/>
        <v>0</v>
      </c>
    </row>
    <row r="519" spans="1:82" s="1" customFormat="1">
      <c r="A519" s="38" t="s">
        <v>678</v>
      </c>
      <c r="B519" s="38" t="s">
        <v>695</v>
      </c>
      <c r="C519" s="38" t="s">
        <v>210</v>
      </c>
      <c r="D519" s="38">
        <v>39</v>
      </c>
      <c r="E519" s="38">
        <v>1298</v>
      </c>
      <c r="F519" s="38">
        <v>2</v>
      </c>
      <c r="G519" s="38">
        <f t="shared" si="82"/>
        <v>1571</v>
      </c>
      <c r="H519" s="75">
        <f t="shared" si="83"/>
        <v>6.3653723742838951E-4</v>
      </c>
      <c r="I519" s="75">
        <f t="shared" si="84"/>
        <v>2.3741634041704555E-6</v>
      </c>
      <c r="J519" s="38">
        <v>1E-4</v>
      </c>
      <c r="K519" s="76">
        <v>0</v>
      </c>
      <c r="L519" s="40">
        <v>0.56142375187468829</v>
      </c>
      <c r="M519" s="77"/>
      <c r="N519" s="40">
        <v>0</v>
      </c>
      <c r="O519" s="13"/>
      <c r="P519" s="13">
        <v>-0.7</v>
      </c>
      <c r="Q519" s="13">
        <v>5.55</v>
      </c>
      <c r="R519" s="13">
        <v>0</v>
      </c>
      <c r="S519" s="78">
        <v>18137.889000000025</v>
      </c>
      <c r="T519" s="78">
        <v>666.28980000000092</v>
      </c>
      <c r="U519" s="13">
        <f t="shared" si="85"/>
        <v>4.2585867397802835</v>
      </c>
      <c r="V519" s="40">
        <f t="shared" si="87"/>
        <v>1.5942857142857144E-2</v>
      </c>
      <c r="X519" s="13">
        <v>62.11</v>
      </c>
      <c r="Y519" s="13"/>
      <c r="Z519" s="13">
        <v>11.98</v>
      </c>
      <c r="AA519" s="13">
        <v>11.17</v>
      </c>
      <c r="AB519" s="13"/>
      <c r="AC519" s="13"/>
      <c r="AD519" s="13"/>
      <c r="AE519" s="13">
        <v>12.04</v>
      </c>
      <c r="AF519" s="13"/>
      <c r="AG519" s="13"/>
      <c r="AH519" s="13"/>
      <c r="AI519" s="13"/>
      <c r="AJ519" s="13">
        <f t="shared" si="86"/>
        <v>97.300000000000011</v>
      </c>
      <c r="AL519" s="13">
        <v>0.54724630343348346</v>
      </c>
      <c r="AM519" s="40">
        <v>0.5901269090413872</v>
      </c>
      <c r="AN519" s="13">
        <v>3.1121808228917902</v>
      </c>
      <c r="AO519" s="14">
        <v>3.1121808228917893</v>
      </c>
      <c r="AP519" s="14"/>
      <c r="AQ519" s="13">
        <v>2.8183741067128301</v>
      </c>
      <c r="AR519" s="40">
        <v>0.14739081567246431</v>
      </c>
      <c r="AS519" s="40">
        <v>0.56142375187468829</v>
      </c>
      <c r="AT519" s="40">
        <v>0</v>
      </c>
      <c r="AW519" s="42">
        <f>(12900/((LN(497700/S519))+(0.85*(AN519-1))+3.8))-273</f>
        <v>1175.2424876761893</v>
      </c>
      <c r="AX519" s="42">
        <f>(12900/((LN(497700/S519))+(0.85*(AO519-1))+3.8))-273</f>
        <v>1175.2424876761893</v>
      </c>
      <c r="AY519" s="42">
        <f>(10108/((LN(497700/S519))+(1.16*(AN519-1))+1.48))-273</f>
        <v>1122.7230994006518</v>
      </c>
      <c r="AZ519" s="42">
        <f>(10108/((LN(497700/S519))+(1.16*(AO519-1))+1.48))-273</f>
        <v>1122.7230994006522</v>
      </c>
      <c r="BA519" s="42">
        <f>((LN(S519))-4.29+(1.35*(LN(AQ519))))/0.0056</f>
        <v>1234.7454573721814</v>
      </c>
      <c r="BB519" s="42">
        <f>(4338.8/((4.322*AR519)+6.456-LOG(S519)))-273</f>
        <v>1257.745248940786</v>
      </c>
      <c r="BC519" s="42">
        <f>((LN(S519))-3.313+(1.35*(LN(AQ519))))/0.0065</f>
        <v>1214.0883940437254</v>
      </c>
      <c r="BD519" s="42">
        <f>(12288/(18.99-(1.069*(LN(AQ519)))-(LN(S519))))-273</f>
        <v>1248.4348395034217</v>
      </c>
      <c r="BE519" s="42">
        <f>(11113/(14.297+(0.964*AN519)-(LN(S519))))-273</f>
        <v>1210.4375124737676</v>
      </c>
      <c r="BF519" s="42">
        <f>(11113/(14.297+(0.964*AO519)-(LN(S519))))-273</f>
        <v>1210.4375124737676</v>
      </c>
      <c r="BG519" s="42">
        <f>(5790/(0.96-(1.28*J519)+(12.39*AS519)+(0.83*AT519)+(2.06*J519*AS519)-LOG(S519)))-273</f>
        <v>1310.0739811218702</v>
      </c>
      <c r="BI519" s="42">
        <f t="shared" si="88"/>
        <v>122.75751232381072</v>
      </c>
      <c r="BJ519" s="42">
        <f t="shared" si="88"/>
        <v>122.75751232381072</v>
      </c>
      <c r="BK519" s="42">
        <f t="shared" si="88"/>
        <v>175.27690059934821</v>
      </c>
      <c r="BL519" s="42">
        <f t="shared" si="88"/>
        <v>175.27690059934775</v>
      </c>
      <c r="BM519" s="42">
        <f t="shared" si="88"/>
        <v>63.254542627818637</v>
      </c>
      <c r="BN519" s="42">
        <f t="shared" si="88"/>
        <v>40.254751059213959</v>
      </c>
      <c r="BO519" s="42">
        <f t="shared" si="88"/>
        <v>83.91160595627457</v>
      </c>
      <c r="BP519" s="42">
        <f t="shared" si="88"/>
        <v>49.565160496578301</v>
      </c>
      <c r="BQ519" s="42">
        <f t="shared" si="88"/>
        <v>87.562487526232417</v>
      </c>
      <c r="BR519" s="42">
        <f t="shared" si="88"/>
        <v>87.562487526232417</v>
      </c>
      <c r="BS519" s="42">
        <f t="shared" si="80"/>
        <v>-12.073981121870247</v>
      </c>
      <c r="BU519" s="42">
        <f t="shared" si="78"/>
        <v>134.83149344568096</v>
      </c>
      <c r="CC519" s="119"/>
      <c r="CD519" s="118">
        <f t="shared" si="79"/>
        <v>0</v>
      </c>
    </row>
    <row r="520" spans="1:82" s="1" customFormat="1">
      <c r="A520" s="38" t="s">
        <v>678</v>
      </c>
      <c r="B520" s="38" t="s">
        <v>696</v>
      </c>
      <c r="C520" s="38" t="s">
        <v>210</v>
      </c>
      <c r="D520" s="38">
        <v>39</v>
      </c>
      <c r="E520" s="38">
        <v>1298</v>
      </c>
      <c r="F520" s="38">
        <v>2</v>
      </c>
      <c r="G520" s="38">
        <f t="shared" si="82"/>
        <v>1571</v>
      </c>
      <c r="H520" s="75">
        <f t="shared" si="83"/>
        <v>6.3653723742838951E-4</v>
      </c>
      <c r="I520" s="75">
        <f t="shared" si="84"/>
        <v>2.3741634041704555E-6</v>
      </c>
      <c r="J520" s="38">
        <v>1E-4</v>
      </c>
      <c r="K520" s="76">
        <v>0</v>
      </c>
      <c r="L520" s="40">
        <v>0.54762758430402547</v>
      </c>
      <c r="M520" s="77"/>
      <c r="N520" s="40">
        <v>0</v>
      </c>
      <c r="O520" s="13"/>
      <c r="P520" s="13">
        <v>-0.7</v>
      </c>
      <c r="Q520" s="13">
        <v>5.55</v>
      </c>
      <c r="R520" s="13">
        <v>0</v>
      </c>
      <c r="S520" s="78">
        <v>13251.763800000022</v>
      </c>
      <c r="T520" s="78">
        <v>444.19320000000073</v>
      </c>
      <c r="U520" s="13">
        <f t="shared" si="85"/>
        <v>4.1222736863956451</v>
      </c>
      <c r="V520" s="40">
        <f t="shared" si="87"/>
        <v>1.4547486033519552E-2</v>
      </c>
      <c r="X520" s="13">
        <v>61.14</v>
      </c>
      <c r="Y520" s="13"/>
      <c r="Z520" s="13">
        <v>17.329999999999998</v>
      </c>
      <c r="AA520" s="13">
        <v>19.239999999999998</v>
      </c>
      <c r="AB520" s="13"/>
      <c r="AC520" s="13"/>
      <c r="AD520" s="13"/>
      <c r="AE520" s="13"/>
      <c r="AF520" s="13"/>
      <c r="AG520" s="13"/>
      <c r="AH520" s="13"/>
      <c r="AI520" s="13"/>
      <c r="AJ520" s="13">
        <f t="shared" si="86"/>
        <v>97.71</v>
      </c>
      <c r="AL520" s="13">
        <v>0.55163541594569843</v>
      </c>
      <c r="AM520" s="40">
        <v>0.45289134778510276</v>
      </c>
      <c r="AN520" s="13"/>
      <c r="AO520" s="14"/>
      <c r="AP520" s="14"/>
      <c r="AQ520" s="13">
        <v>3.1997790061716809</v>
      </c>
      <c r="AR520" s="40">
        <v>0.14474898194312547</v>
      </c>
      <c r="AS520" s="40">
        <v>0.54762758430402547</v>
      </c>
      <c r="AT520" s="40">
        <v>0</v>
      </c>
      <c r="AW520" s="42"/>
      <c r="AX520" s="42"/>
      <c r="AY520" s="42"/>
      <c r="AZ520" s="42"/>
      <c r="BA520" s="42">
        <f>((LN(S520))-4.29+(1.35*(LN(AQ520))))/0.0056</f>
        <v>1209.2939817469824</v>
      </c>
      <c r="BB520" s="42">
        <f>(4338.8/((4.322*AR520)+6.456-LOG(S520)))-273</f>
        <v>1193.1419738645645</v>
      </c>
      <c r="BC520" s="42">
        <f>((LN(S520))-3.313+(1.35*(LN(AQ520))))/0.0065</f>
        <v>1192.1609688897079</v>
      </c>
      <c r="BD520" s="42">
        <f>(12288/(18.99-(1.069*(LN(AQ520)))-(LN(S520))))-273</f>
        <v>1215.592123187793</v>
      </c>
      <c r="BE520" s="42"/>
      <c r="BF520" s="42"/>
      <c r="BG520" s="42">
        <f>(5790/(0.96-(1.28*J520)+(12.39*AS520)+(0.83*AT520)+(2.06*J520*AS520)-LOG(S520)))-273</f>
        <v>1325.2038752574581</v>
      </c>
      <c r="BI520" s="42"/>
      <c r="BJ520" s="42"/>
      <c r="BK520" s="42"/>
      <c r="BL520" s="42"/>
      <c r="BM520" s="42">
        <f t="shared" si="88"/>
        <v>88.706018253017646</v>
      </c>
      <c r="BN520" s="42">
        <f t="shared" si="88"/>
        <v>104.85802613543547</v>
      </c>
      <c r="BO520" s="42">
        <f t="shared" si="88"/>
        <v>105.83903111029213</v>
      </c>
      <c r="BP520" s="42">
        <f t="shared" si="88"/>
        <v>82.40787681220695</v>
      </c>
      <c r="BQ520" s="42"/>
      <c r="BR520" s="42"/>
      <c r="BS520" s="42">
        <f t="shared" si="80"/>
        <v>-27.203875257458094</v>
      </c>
      <c r="BU520" s="42"/>
      <c r="CC520" s="119"/>
      <c r="CD520" s="118">
        <f t="shared" si="79"/>
        <v>0</v>
      </c>
    </row>
    <row r="521" spans="1:82" s="1" customFormat="1">
      <c r="A521" s="38" t="s">
        <v>678</v>
      </c>
      <c r="B521" s="38" t="s">
        <v>697</v>
      </c>
      <c r="C521" s="38" t="s">
        <v>210</v>
      </c>
      <c r="D521" s="38">
        <v>48</v>
      </c>
      <c r="E521" s="38">
        <v>1199</v>
      </c>
      <c r="F521" s="38">
        <v>2</v>
      </c>
      <c r="G521" s="38">
        <f t="shared" si="82"/>
        <v>1472</v>
      </c>
      <c r="H521" s="75">
        <f t="shared" si="83"/>
        <v>6.793478260869565E-4</v>
      </c>
      <c r="I521" s="75">
        <f t="shared" si="84"/>
        <v>2.7824132008811902E-6</v>
      </c>
      <c r="J521" s="38">
        <v>1E-4</v>
      </c>
      <c r="K521" s="76">
        <v>0</v>
      </c>
      <c r="L521" s="40">
        <v>0.56135573539788275</v>
      </c>
      <c r="M521" s="77"/>
      <c r="N521" s="40">
        <v>0</v>
      </c>
      <c r="O521" s="13"/>
      <c r="P521" s="13">
        <v>-0.7</v>
      </c>
      <c r="Q521" s="13">
        <v>5.55</v>
      </c>
      <c r="R521" s="13">
        <v>0</v>
      </c>
      <c r="S521" s="78">
        <v>9402.0894000000171</v>
      </c>
      <c r="T521" s="78">
        <v>518.22540000000095</v>
      </c>
      <c r="U521" s="13">
        <f t="shared" si="85"/>
        <v>3.9732243763717086</v>
      </c>
      <c r="V521" s="40">
        <f t="shared" si="87"/>
        <v>2.3921259842519686E-2</v>
      </c>
      <c r="X521" s="13">
        <v>62.78</v>
      </c>
      <c r="Y521" s="13"/>
      <c r="Z521" s="13">
        <v>12.12</v>
      </c>
      <c r="AA521" s="13">
        <v>11.28</v>
      </c>
      <c r="AB521" s="13"/>
      <c r="AC521" s="13"/>
      <c r="AD521" s="13"/>
      <c r="AE521" s="13">
        <v>12.15</v>
      </c>
      <c r="AF521" s="13"/>
      <c r="AG521" s="13"/>
      <c r="AH521" s="13"/>
      <c r="AI521" s="13"/>
      <c r="AJ521" s="13">
        <f t="shared" si="86"/>
        <v>98.330000000000013</v>
      </c>
      <c r="AL521" s="13">
        <v>0.54862911010305504</v>
      </c>
      <c r="AM521" s="40">
        <v>0.58890626069565366</v>
      </c>
      <c r="AN521" s="13">
        <v>3.1036324854319499</v>
      </c>
      <c r="AO521" s="14">
        <v>3.1036324854319459</v>
      </c>
      <c r="AP521" s="14"/>
      <c r="AQ521" s="13">
        <v>2.8225022462876157</v>
      </c>
      <c r="AR521" s="40">
        <v>0.14727517049891134</v>
      </c>
      <c r="AS521" s="40">
        <v>0.56135573539788275</v>
      </c>
      <c r="AT521" s="40">
        <v>0</v>
      </c>
      <c r="AW521" s="42">
        <f>(12900/((LN(497700/S521))+(0.85*(AN521-1))+3.8))-273</f>
        <v>1076.774330040269</v>
      </c>
      <c r="AX521" s="42">
        <f>(12900/((LN(497700/S521))+(0.85*(AO521-1))+3.8))-273</f>
        <v>1076.7743300402694</v>
      </c>
      <c r="AY521" s="42">
        <f>(10108/((LN(497700/S521))+(1.16*(AN521-1))+1.48))-273</f>
        <v>1008.2323798085226</v>
      </c>
      <c r="AZ521" s="42">
        <f>(10108/((LN(497700/S521))+(1.16*(AO521-1))+1.48))-273</f>
        <v>1008.2323798085233</v>
      </c>
      <c r="BA521" s="42">
        <f>((LN(S521))-4.29+(1.35*(LN(AQ521))))/0.0056</f>
        <v>1117.7641727781918</v>
      </c>
      <c r="BB521" s="42">
        <f>(4338.8/((4.322*AR521)+6.456-LOG(S521)))-273</f>
        <v>1117.9535842688204</v>
      </c>
      <c r="BC521" s="42">
        <f>((LN(S521))-3.313+(1.35*(LN(AQ521))))/0.0065</f>
        <v>1113.3045180858267</v>
      </c>
      <c r="BD521" s="42">
        <f>(12288/(18.99-(1.069*(LN(AQ521)))-(LN(S521))))-273</f>
        <v>1134.2227708911632</v>
      </c>
      <c r="BE521" s="42">
        <f>(11113/(14.297+(0.964*AN521)-(LN(S521))))-273</f>
        <v>1092.197441139989</v>
      </c>
      <c r="BF521" s="42">
        <f>(11113/(14.297+(0.964*AO521)-(LN(S521))))-273</f>
        <v>1092.1974411399897</v>
      </c>
      <c r="BG521" s="42">
        <f>(5790/(0.96-(1.28*J521)+(12.39*AS521)+(0.83*AT521)+(2.06*J521*AS521)-LOG(S521)))-273</f>
        <v>1195.812161711362</v>
      </c>
      <c r="BI521" s="42">
        <f t="shared" si="88"/>
        <v>122.22566995973102</v>
      </c>
      <c r="BJ521" s="42">
        <f t="shared" si="88"/>
        <v>122.22566995973057</v>
      </c>
      <c r="BK521" s="42">
        <f t="shared" si="88"/>
        <v>190.76762019147736</v>
      </c>
      <c r="BL521" s="42">
        <f t="shared" si="88"/>
        <v>190.76762019147668</v>
      </c>
      <c r="BM521" s="42">
        <f t="shared" si="88"/>
        <v>81.235827221808222</v>
      </c>
      <c r="BN521" s="42">
        <f t="shared" si="88"/>
        <v>81.04641573117965</v>
      </c>
      <c r="BO521" s="42">
        <f t="shared" si="88"/>
        <v>85.695481914173342</v>
      </c>
      <c r="BP521" s="42">
        <f t="shared" si="88"/>
        <v>64.777229108836764</v>
      </c>
      <c r="BQ521" s="42">
        <f t="shared" si="88"/>
        <v>106.802558860011</v>
      </c>
      <c r="BR521" s="42">
        <f t="shared" si="88"/>
        <v>106.80255886001032</v>
      </c>
      <c r="BS521" s="42">
        <f t="shared" si="80"/>
        <v>3.1878382886379768</v>
      </c>
      <c r="BU521" s="42">
        <f t="shared" si="78"/>
        <v>119.03783167109259</v>
      </c>
      <c r="CC521" s="119"/>
      <c r="CD521" s="118">
        <f t="shared" si="79"/>
        <v>6.8212102632969618E-13</v>
      </c>
    </row>
    <row r="522" spans="1:82" s="1" customFormat="1">
      <c r="A522" s="38" t="s">
        <v>678</v>
      </c>
      <c r="B522" s="38" t="s">
        <v>698</v>
      </c>
      <c r="C522" s="38" t="s">
        <v>210</v>
      </c>
      <c r="D522" s="38">
        <v>48</v>
      </c>
      <c r="E522" s="38">
        <v>1199</v>
      </c>
      <c r="F522" s="38">
        <v>2</v>
      </c>
      <c r="G522" s="38">
        <f t="shared" si="82"/>
        <v>1472</v>
      </c>
      <c r="H522" s="75">
        <f t="shared" si="83"/>
        <v>6.793478260869565E-4</v>
      </c>
      <c r="I522" s="75">
        <f t="shared" si="84"/>
        <v>2.7824132008811902E-6</v>
      </c>
      <c r="J522" s="38">
        <v>1E-4</v>
      </c>
      <c r="K522" s="76">
        <v>0</v>
      </c>
      <c r="L522" s="40">
        <v>0.58208936944664724</v>
      </c>
      <c r="M522" s="77"/>
      <c r="N522" s="40">
        <v>0</v>
      </c>
      <c r="O522" s="13"/>
      <c r="P522" s="13">
        <v>-0.7</v>
      </c>
      <c r="Q522" s="13">
        <v>5.55</v>
      </c>
      <c r="R522" s="13">
        <v>0</v>
      </c>
      <c r="S522" s="78">
        <v>14288.214600000027</v>
      </c>
      <c r="T522" s="78">
        <v>370.16100000000074</v>
      </c>
      <c r="U522" s="13">
        <f t="shared" si="85"/>
        <v>4.1549779644235256</v>
      </c>
      <c r="V522" s="40">
        <f t="shared" si="87"/>
        <v>1.1243523316062176E-2</v>
      </c>
      <c r="X522" s="13">
        <v>53.88</v>
      </c>
      <c r="Y522" s="13">
        <v>9.9</v>
      </c>
      <c r="Z522" s="13">
        <v>11.42</v>
      </c>
      <c r="AA522" s="13">
        <v>10.48</v>
      </c>
      <c r="AB522" s="13"/>
      <c r="AC522" s="13"/>
      <c r="AD522" s="13"/>
      <c r="AE522" s="13">
        <v>11.27</v>
      </c>
      <c r="AF522" s="13"/>
      <c r="AG522" s="13"/>
      <c r="AH522" s="13"/>
      <c r="AI522" s="13"/>
      <c r="AJ522" s="13">
        <f t="shared" si="86"/>
        <v>96.95</v>
      </c>
      <c r="AL522" s="13">
        <v>0.55730725072646203</v>
      </c>
      <c r="AM522" s="40">
        <v>0.56075979974174139</v>
      </c>
      <c r="AN522" s="13">
        <v>3.4130353648567802</v>
      </c>
      <c r="AO522" s="14">
        <v>3.4130353648567802</v>
      </c>
      <c r="AP522" s="14"/>
      <c r="AQ522" s="13">
        <v>2.674115817270208</v>
      </c>
      <c r="AR522" s="40">
        <v>0.16681836825931265</v>
      </c>
      <c r="AS522" s="40">
        <v>0.58208936944664724</v>
      </c>
      <c r="AT522" s="40">
        <v>0</v>
      </c>
      <c r="AW522" s="42">
        <f>(12900/((LN(497700/S522))+(0.85*(AN522-1))+3.8))-273</f>
        <v>1099.1006724880119</v>
      </c>
      <c r="AX522" s="42">
        <f>(12900/((LN(497700/S522))+(0.85*(AO522-1))+3.8))-273</f>
        <v>1099.1006724880119</v>
      </c>
      <c r="AY522" s="42">
        <f>(10108/((LN(497700/S522))+(1.16*(AN522-1))+1.48))-273</f>
        <v>1017.9845007866004</v>
      </c>
      <c r="AZ522" s="42">
        <f>(10108/((LN(497700/S522))+(1.16*(AO522-1))+1.48))-273</f>
        <v>1017.9845007866004</v>
      </c>
      <c r="BA522" s="42">
        <f>((LN(S522))-4.29+(1.35*(LN(AQ522))))/0.0056</f>
        <v>1179.4778016513678</v>
      </c>
      <c r="BB522" s="42">
        <f>(4338.8/((4.322*AR522)+6.456-LOG(S522)))-273</f>
        <v>1162.732684858106</v>
      </c>
      <c r="BC522" s="42">
        <f>((LN(S522))-3.313+(1.35*(LN(AQ522))))/0.0065</f>
        <v>1166.4731829611785</v>
      </c>
      <c r="BD522" s="42">
        <f>(12288/(18.99-(1.069*(LN(AQ522)))-(LN(S522))))-273</f>
        <v>1194.8686577626511</v>
      </c>
      <c r="BE522" s="42">
        <f>(11113/(14.297+(0.964*AN522)-(LN(S522))))-273</f>
        <v>1112.6650343991241</v>
      </c>
      <c r="BF522" s="42">
        <f>(11113/(14.297+(0.964*AO522)-(LN(S522))))-273</f>
        <v>1112.6650343991241</v>
      </c>
      <c r="BG522" s="42">
        <f>(5790/(0.96-(1.28*J522)+(12.39*AS522)+(0.83*AT522)+(2.06*J522*AS522)-LOG(S522)))-273</f>
        <v>1168.3378363022814</v>
      </c>
      <c r="BI522" s="42">
        <f t="shared" si="88"/>
        <v>99.899327511988076</v>
      </c>
      <c r="BJ522" s="42">
        <f t="shared" si="88"/>
        <v>99.899327511988076</v>
      </c>
      <c r="BK522" s="42">
        <f t="shared" si="88"/>
        <v>181.01549921339961</v>
      </c>
      <c r="BL522" s="42">
        <f t="shared" si="88"/>
        <v>181.01549921339961</v>
      </c>
      <c r="BM522" s="42">
        <f t="shared" si="88"/>
        <v>19.522198348632173</v>
      </c>
      <c r="BN522" s="42">
        <f t="shared" si="88"/>
        <v>36.26731514189396</v>
      </c>
      <c r="BO522" s="42">
        <f t="shared" si="88"/>
        <v>32.526817038821491</v>
      </c>
      <c r="BP522" s="42">
        <f t="shared" si="88"/>
        <v>4.1313422373489175</v>
      </c>
      <c r="BQ522" s="42">
        <f t="shared" si="88"/>
        <v>86.334965600875876</v>
      </c>
      <c r="BR522" s="42">
        <f t="shared" si="88"/>
        <v>86.334965600875876</v>
      </c>
      <c r="BS522" s="42">
        <f t="shared" si="80"/>
        <v>30.662163697718597</v>
      </c>
      <c r="BU522" s="42">
        <f t="shared" si="78"/>
        <v>69.237163814269479</v>
      </c>
      <c r="CC522" s="119"/>
      <c r="CD522" s="118">
        <f t="shared" si="79"/>
        <v>0</v>
      </c>
    </row>
    <row r="523" spans="1:82" s="1" customFormat="1">
      <c r="A523" s="38" t="s">
        <v>678</v>
      </c>
      <c r="B523" s="38" t="s">
        <v>699</v>
      </c>
      <c r="C523" s="38" t="s">
        <v>210</v>
      </c>
      <c r="D523" s="38">
        <v>16</v>
      </c>
      <c r="E523" s="38">
        <v>1438</v>
      </c>
      <c r="F523" s="38">
        <v>2</v>
      </c>
      <c r="G523" s="38">
        <f t="shared" si="82"/>
        <v>1711</v>
      </c>
      <c r="H523" s="75">
        <f t="shared" si="83"/>
        <v>5.8445353594389242E-4</v>
      </c>
      <c r="I523" s="75">
        <f t="shared" si="84"/>
        <v>1.9343818972804521E-6</v>
      </c>
      <c r="J523" s="38">
        <v>1E-4</v>
      </c>
      <c r="K523" s="76">
        <v>0</v>
      </c>
      <c r="L523" s="40">
        <v>0.55968601387346906</v>
      </c>
      <c r="M523" s="77"/>
      <c r="N523" s="40">
        <v>0</v>
      </c>
      <c r="O523" s="13"/>
      <c r="P523" s="13">
        <v>-0.7</v>
      </c>
      <c r="Q523" s="13">
        <v>5.55</v>
      </c>
      <c r="R523" s="13">
        <v>0</v>
      </c>
      <c r="S523" s="78">
        <v>41754.160800000012</v>
      </c>
      <c r="T523" s="78">
        <v>814.35420000000022</v>
      </c>
      <c r="U523" s="13">
        <f t="shared" si="85"/>
        <v>4.6206997593990931</v>
      </c>
      <c r="V523" s="40">
        <f t="shared" si="87"/>
        <v>8.4645390070921984E-3</v>
      </c>
      <c r="X523" s="13">
        <v>60.23</v>
      </c>
      <c r="Y523" s="13"/>
      <c r="Z523" s="13">
        <v>11.41</v>
      </c>
      <c r="AA523" s="13">
        <v>10.49</v>
      </c>
      <c r="AB523" s="13"/>
      <c r="AC523" s="13"/>
      <c r="AD523" s="13"/>
      <c r="AE523" s="13">
        <v>11.32</v>
      </c>
      <c r="AF523" s="13"/>
      <c r="AG523" s="13"/>
      <c r="AH523" s="13"/>
      <c r="AI523" s="13"/>
      <c r="AJ523" s="13">
        <f t="shared" si="86"/>
        <v>93.449999999999989</v>
      </c>
      <c r="AL523" s="13">
        <v>0.55435979193089469</v>
      </c>
      <c r="AM523" s="40">
        <v>0.57122470491468802</v>
      </c>
      <c r="AN523" s="13">
        <v>3.03825052048954</v>
      </c>
      <c r="AO523" s="14">
        <v>3.0382505204895378</v>
      </c>
      <c r="AP523" s="14"/>
      <c r="AQ523" s="13">
        <v>2.8955732421374618</v>
      </c>
      <c r="AR523" s="40">
        <v>0.14551007890934256</v>
      </c>
      <c r="AS523" s="40">
        <v>0.55968601387346906</v>
      </c>
      <c r="AT523" s="40">
        <v>0</v>
      </c>
      <c r="AW523" s="42">
        <f>(12900/((LN(497700/S523))+(0.85*(AN523-1))+3.8))-273</f>
        <v>1337.343885999356</v>
      </c>
      <c r="AX523" s="42">
        <f>(12900/((LN(497700/S523))+(0.85*(AO523-1))+3.8))-273</f>
        <v>1337.3438859993562</v>
      </c>
      <c r="AY523" s="42">
        <f>(10108/((LN(497700/S523))+(1.16*(AN523-1))+1.48))-273</f>
        <v>1325.7172344825585</v>
      </c>
      <c r="AZ523" s="42">
        <f>(10108/((LN(497700/S523))+(1.16*(AO523-1))+1.48))-273</f>
        <v>1325.717234482559</v>
      </c>
      <c r="BA523" s="42">
        <f>((LN(S523))-4.29+(1.35*(LN(AQ523))))/0.0056</f>
        <v>1390.1520667145405</v>
      </c>
      <c r="BB523" s="42">
        <f>(4338.8/((4.322*AR523)+6.456-LOG(S523)))-273</f>
        <v>1487.7374210431394</v>
      </c>
      <c r="BC523" s="42">
        <f>((LN(S523))-3.313+(1.35*(LN(AQ523))))/0.0065</f>
        <v>1347.9771651694502</v>
      </c>
      <c r="BD523" s="42">
        <f>(12288/(18.99-(1.069*(LN(AQ523)))-(LN(S523))))-273</f>
        <v>1430.3775208036332</v>
      </c>
      <c r="BE523" s="42">
        <f>(11113/(14.297+(0.964*AN523)-(LN(S523))))-273</f>
        <v>1414.285387077779</v>
      </c>
      <c r="BF523" s="42">
        <f>(11113/(14.297+(0.964*AO523)-(LN(S523))))-273</f>
        <v>1414.285387077779</v>
      </c>
      <c r="BG523" s="42">
        <f>(5790/(0.96-(1.28*J523)+(12.39*AS523)+(0.83*AT523)+(2.06*J523*AS523)-LOG(S523)))-273</f>
        <v>1495.5884499626811</v>
      </c>
      <c r="BI523" s="42">
        <f t="shared" si="88"/>
        <v>100.65611400064404</v>
      </c>
      <c r="BJ523" s="42">
        <f t="shared" si="88"/>
        <v>100.65611400064381</v>
      </c>
      <c r="BK523" s="42">
        <f t="shared" si="88"/>
        <v>112.28276551744148</v>
      </c>
      <c r="BL523" s="42">
        <f t="shared" si="88"/>
        <v>112.28276551744102</v>
      </c>
      <c r="BM523" s="42">
        <f t="shared" si="88"/>
        <v>47.847933285459476</v>
      </c>
      <c r="BN523" s="42">
        <f t="shared" si="88"/>
        <v>-49.73742104313942</v>
      </c>
      <c r="BO523" s="42">
        <f t="shared" si="88"/>
        <v>90.022834830549755</v>
      </c>
      <c r="BP523" s="42">
        <f t="shared" si="88"/>
        <v>7.6224791963668395</v>
      </c>
      <c r="BQ523" s="42">
        <f t="shared" si="88"/>
        <v>23.714612922221022</v>
      </c>
      <c r="BR523" s="42">
        <f t="shared" si="88"/>
        <v>23.714612922221022</v>
      </c>
      <c r="BS523" s="42">
        <f t="shared" si="80"/>
        <v>-57.588449962681125</v>
      </c>
      <c r="BU523" s="42">
        <f t="shared" si="78"/>
        <v>158.24456396332494</v>
      </c>
      <c r="CC523" s="119"/>
      <c r="CD523" s="118">
        <f t="shared" si="79"/>
        <v>0</v>
      </c>
    </row>
    <row r="524" spans="1:82" s="1" customFormat="1">
      <c r="A524" s="38" t="s">
        <v>678</v>
      </c>
      <c r="B524" s="38" t="s">
        <v>700</v>
      </c>
      <c r="C524" s="38" t="s">
        <v>210</v>
      </c>
      <c r="D524" s="38">
        <v>16</v>
      </c>
      <c r="E524" s="38">
        <v>1438</v>
      </c>
      <c r="F524" s="38">
        <v>2</v>
      </c>
      <c r="G524" s="38">
        <f t="shared" si="82"/>
        <v>1711</v>
      </c>
      <c r="H524" s="75">
        <f t="shared" si="83"/>
        <v>5.8445353594389242E-4</v>
      </c>
      <c r="I524" s="75">
        <f t="shared" si="84"/>
        <v>1.9343818972804521E-6</v>
      </c>
      <c r="J524" s="38">
        <v>1E-4</v>
      </c>
      <c r="K524" s="76">
        <v>0</v>
      </c>
      <c r="L524" s="40">
        <v>0.5463697980882104</v>
      </c>
      <c r="M524" s="77"/>
      <c r="N524" s="40">
        <v>0</v>
      </c>
      <c r="O524" s="13"/>
      <c r="P524" s="13">
        <v>-0.7</v>
      </c>
      <c r="Q524" s="13">
        <v>5.55</v>
      </c>
      <c r="R524" s="13">
        <v>0</v>
      </c>
      <c r="S524" s="78">
        <v>32870.296799999967</v>
      </c>
      <c r="T524" s="78">
        <v>666.28979999999922</v>
      </c>
      <c r="U524" s="13">
        <f t="shared" si="85"/>
        <v>4.5168036255303701</v>
      </c>
      <c r="V524" s="40">
        <f t="shared" si="87"/>
        <v>8.797297297297297E-3</v>
      </c>
      <c r="X524" s="13">
        <v>59.89</v>
      </c>
      <c r="Y524" s="13"/>
      <c r="Z524" s="13">
        <v>16.329999999999998</v>
      </c>
      <c r="AA524" s="13">
        <v>18.38</v>
      </c>
      <c r="AB524" s="13"/>
      <c r="AC524" s="13"/>
      <c r="AD524" s="13"/>
      <c r="AE524" s="13"/>
      <c r="AF524" s="13"/>
      <c r="AG524" s="13"/>
      <c r="AH524" s="13"/>
      <c r="AI524" s="13"/>
      <c r="AJ524" s="13">
        <f t="shared" si="86"/>
        <v>94.6</v>
      </c>
      <c r="AL524" s="13">
        <v>0.55163541594569843</v>
      </c>
      <c r="AM524" s="40">
        <v>0.44928158703914584</v>
      </c>
      <c r="AN524" s="13"/>
      <c r="AO524" s="14"/>
      <c r="AP524" s="14"/>
      <c r="AQ524" s="13">
        <v>3.2393567847197438</v>
      </c>
      <c r="AR524" s="40">
        <v>0.1396071614214035</v>
      </c>
      <c r="AS524" s="40">
        <v>0.5463697980882104</v>
      </c>
      <c r="AT524" s="40">
        <v>0</v>
      </c>
      <c r="AW524" s="42"/>
      <c r="AX524" s="42"/>
      <c r="AY524" s="42"/>
      <c r="AZ524" s="42"/>
      <c r="BA524" s="42">
        <f>((LN(S524))-4.29+(1.35*(LN(AQ524))))/0.0056</f>
        <v>1374.4786889982806</v>
      </c>
      <c r="BB524" s="42">
        <f>(4338.8/((4.322*AR524)+6.456-LOG(S524)))-273</f>
        <v>1433.4566366014965</v>
      </c>
      <c r="BC524" s="42">
        <f>((LN(S524))-3.313+(1.35*(LN(AQ524))))/0.0065</f>
        <v>1334.4739474446724</v>
      </c>
      <c r="BD524" s="42">
        <f>(12288/(18.99-(1.069*(LN(AQ524)))-(LN(S524))))-273</f>
        <v>1402.6669087474627</v>
      </c>
      <c r="BE524" s="42"/>
      <c r="BF524" s="42"/>
      <c r="BG524" s="42">
        <f>(5790/(0.96-(1.28*J524)+(12.39*AS524)+(0.83*AT524)+(2.06*J524*AS524)-LOG(S524)))-273</f>
        <v>1529.2209011169416</v>
      </c>
      <c r="BI524" s="42"/>
      <c r="BJ524" s="42"/>
      <c r="BK524" s="42"/>
      <c r="BL524" s="42"/>
      <c r="BM524" s="42">
        <f t="shared" si="88"/>
        <v>63.521311001719369</v>
      </c>
      <c r="BN524" s="42">
        <f t="shared" si="88"/>
        <v>4.5433633985035158</v>
      </c>
      <c r="BO524" s="42">
        <f t="shared" si="88"/>
        <v>103.52605255532762</v>
      </c>
      <c r="BP524" s="42">
        <f t="shared" si="88"/>
        <v>35.333091252537315</v>
      </c>
      <c r="BQ524" s="42"/>
      <c r="BR524" s="42"/>
      <c r="BS524" s="42">
        <f t="shared" si="80"/>
        <v>-91.220901116941604</v>
      </c>
      <c r="BU524" s="42"/>
      <c r="CC524" s="119"/>
      <c r="CD524" s="118">
        <f t="shared" si="79"/>
        <v>0</v>
      </c>
    </row>
    <row r="525" spans="1:82" s="1" customFormat="1">
      <c r="A525" s="38" t="s">
        <v>678</v>
      </c>
      <c r="B525" s="38" t="s">
        <v>701</v>
      </c>
      <c r="C525" s="38" t="s">
        <v>210</v>
      </c>
      <c r="D525" s="38">
        <v>70</v>
      </c>
      <c r="E525" s="38">
        <v>1151</v>
      </c>
      <c r="F525" s="38">
        <v>2</v>
      </c>
      <c r="G525" s="38">
        <f t="shared" si="82"/>
        <v>1424</v>
      </c>
      <c r="H525" s="75">
        <f t="shared" si="83"/>
        <v>7.0224719101123594E-4</v>
      </c>
      <c r="I525" s="75">
        <f t="shared" si="84"/>
        <v>3.0193213924204461E-6</v>
      </c>
      <c r="J525" s="38">
        <v>1E-4</v>
      </c>
      <c r="K525" s="76">
        <v>0</v>
      </c>
      <c r="L525" s="40">
        <v>0.57067884171283456</v>
      </c>
      <c r="M525" s="77"/>
      <c r="N525" s="40">
        <v>0</v>
      </c>
      <c r="O525" s="13"/>
      <c r="P525" s="13">
        <v>-0.7</v>
      </c>
      <c r="Q525" s="13">
        <v>5.55</v>
      </c>
      <c r="R525" s="13">
        <v>0</v>
      </c>
      <c r="S525" s="78">
        <v>6736.9302000000098</v>
      </c>
      <c r="T525" s="78">
        <v>518.22540000000083</v>
      </c>
      <c r="U525" s="13">
        <f t="shared" si="85"/>
        <v>3.8284620477368452</v>
      </c>
      <c r="V525" s="40">
        <f t="shared" si="87"/>
        <v>3.3384615384615395E-2</v>
      </c>
      <c r="X525" s="13">
        <v>59.8</v>
      </c>
      <c r="Y525" s="13"/>
      <c r="Z525" s="13">
        <v>13.4</v>
      </c>
      <c r="AA525" s="13">
        <v>11.39</v>
      </c>
      <c r="AB525" s="13"/>
      <c r="AC525" s="13"/>
      <c r="AD525" s="13"/>
      <c r="AE525" s="13">
        <v>14.34</v>
      </c>
      <c r="AF525" s="13"/>
      <c r="AG525" s="13"/>
      <c r="AH525" s="13"/>
      <c r="AI525" s="13"/>
      <c r="AJ525" s="13">
        <f t="shared" si="86"/>
        <v>98.93</v>
      </c>
      <c r="AL525" s="13">
        <v>0.51393494975787435</v>
      </c>
      <c r="AM525" s="40">
        <v>0.64683363104902047</v>
      </c>
      <c r="AN525" s="13">
        <v>3.5120607009918601</v>
      </c>
      <c r="AO525" s="14">
        <v>3.5120607009918579</v>
      </c>
      <c r="AP525" s="14"/>
      <c r="AQ525" s="13">
        <v>2.581256950256976</v>
      </c>
      <c r="AR525" s="40">
        <v>0.12330368343406403</v>
      </c>
      <c r="AS525" s="40">
        <v>0.57067884171283456</v>
      </c>
      <c r="AT525" s="40">
        <v>0</v>
      </c>
      <c r="AW525" s="42">
        <f>(12900/((LN(497700/S525))+(0.85*(AN525-1))+3.8))-273</f>
        <v>987.0554475383708</v>
      </c>
      <c r="AX525" s="42">
        <f>(12900/((LN(497700/S525))+(0.85*(AO525-1))+3.8))-273</f>
        <v>987.05544753837103</v>
      </c>
      <c r="AY525" s="42">
        <f>(10108/((LN(497700/S525))+(1.16*(AN525-1))+1.48))-273</f>
        <v>889.32224074315332</v>
      </c>
      <c r="AZ525" s="42">
        <f>(10108/((LN(497700/S525))+(1.16*(AO525-1))+1.48))-273</f>
        <v>889.32224074315377</v>
      </c>
      <c r="BA525" s="42">
        <f>((LN(S525))-4.29+(1.35*(LN(AQ525))))/0.0056</f>
        <v>1036.7022991322106</v>
      </c>
      <c r="BB525" s="42">
        <f>(4338.8/((4.322*AR525)+6.456-LOG(S525)))-273</f>
        <v>1099.8396636213879</v>
      </c>
      <c r="BC525" s="42">
        <f>((LN(S525))-3.313+(1.35*(LN(AQ525))))/0.0065</f>
        <v>1043.4665961754429</v>
      </c>
      <c r="BD525" s="42">
        <f>(12288/(18.99-(1.069*(LN(AQ525)))-(LN(S525))))-273</f>
        <v>1068.3481193244172</v>
      </c>
      <c r="BE525" s="42">
        <f>(11113/(14.297+(0.964*AN525)-(LN(S525))))-273</f>
        <v>980.26102800062949</v>
      </c>
      <c r="BF525" s="42">
        <f>(11113/(14.297+(0.964*AO525)-(LN(S525))))-273</f>
        <v>980.26102800062995</v>
      </c>
      <c r="BG525" s="42">
        <f>(5790/(0.96-(1.28*J525)+(12.39*AS525)+(0.83*AT525)+(2.06*J525*AS525)-LOG(S525)))-273</f>
        <v>1104.8371198161497</v>
      </c>
      <c r="BI525" s="42">
        <f t="shared" si="88"/>
        <v>163.9445524616292</v>
      </c>
      <c r="BJ525" s="42">
        <f t="shared" si="88"/>
        <v>163.94455246162897</v>
      </c>
      <c r="BK525" s="42">
        <f t="shared" si="88"/>
        <v>261.67775925684668</v>
      </c>
      <c r="BL525" s="42">
        <f t="shared" si="88"/>
        <v>261.67775925684623</v>
      </c>
      <c r="BM525" s="42">
        <f t="shared" si="88"/>
        <v>114.29770086778944</v>
      </c>
      <c r="BN525" s="42">
        <f t="shared" si="88"/>
        <v>51.160336378612101</v>
      </c>
      <c r="BO525" s="42">
        <f t="shared" si="88"/>
        <v>107.53340382455713</v>
      </c>
      <c r="BP525" s="42">
        <f t="shared" si="88"/>
        <v>82.651880675582788</v>
      </c>
      <c r="BQ525" s="42">
        <f t="shared" si="88"/>
        <v>170.73897199937051</v>
      </c>
      <c r="BR525" s="42">
        <f t="shared" si="88"/>
        <v>170.73897199937005</v>
      </c>
      <c r="BS525" s="42">
        <f t="shared" si="80"/>
        <v>46.162880183850348</v>
      </c>
      <c r="BU525" s="42">
        <f t="shared" si="78"/>
        <v>117.78167227777863</v>
      </c>
      <c r="CC525" s="119"/>
      <c r="CD525" s="118">
        <f t="shared" si="79"/>
        <v>4.5474735088646412E-13</v>
      </c>
    </row>
    <row r="526" spans="1:82" s="1" customFormat="1">
      <c r="A526" s="38" t="s">
        <v>678</v>
      </c>
      <c r="B526" s="38" t="s">
        <v>702</v>
      </c>
      <c r="C526" s="38" t="s">
        <v>210</v>
      </c>
      <c r="D526" s="38">
        <v>21.5</v>
      </c>
      <c r="E526" s="38">
        <v>1460</v>
      </c>
      <c r="F526" s="38">
        <v>2</v>
      </c>
      <c r="G526" s="38">
        <f t="shared" si="82"/>
        <v>1733</v>
      </c>
      <c r="H526" s="75">
        <f t="shared" si="83"/>
        <v>5.7703404500865547E-4</v>
      </c>
      <c r="I526" s="75">
        <f t="shared" si="84"/>
        <v>1.8765246762994934E-6</v>
      </c>
      <c r="J526" s="38">
        <v>1E-4</v>
      </c>
      <c r="K526" s="76">
        <v>0</v>
      </c>
      <c r="L526" s="40">
        <v>0.55925801213276027</v>
      </c>
      <c r="M526" s="77"/>
      <c r="N526" s="40">
        <v>0</v>
      </c>
      <c r="O526" s="13"/>
      <c r="P526" s="13">
        <v>-0.7</v>
      </c>
      <c r="Q526" s="13">
        <v>5.55</v>
      </c>
      <c r="R526" s="13">
        <v>0</v>
      </c>
      <c r="S526" s="78">
        <v>45529.803000000065</v>
      </c>
      <c r="T526" s="78">
        <v>888.38640000000123</v>
      </c>
      <c r="U526" s="13">
        <f t="shared" si="85"/>
        <v>4.6582957711911677</v>
      </c>
      <c r="V526" s="40">
        <f t="shared" si="87"/>
        <v>8.4682926829268285E-3</v>
      </c>
      <c r="X526" s="13">
        <v>60.27</v>
      </c>
      <c r="Y526" s="13"/>
      <c r="Z526" s="13">
        <v>11.01</v>
      </c>
      <c r="AA526" s="13">
        <v>10.55</v>
      </c>
      <c r="AB526" s="13"/>
      <c r="AC526" s="13"/>
      <c r="AD526" s="13"/>
      <c r="AE526" s="13">
        <v>11.2</v>
      </c>
      <c r="AF526" s="13"/>
      <c r="AG526" s="13"/>
      <c r="AH526" s="13"/>
      <c r="AI526" s="13"/>
      <c r="AJ526" s="13">
        <f t="shared" si="86"/>
        <v>93.03</v>
      </c>
      <c r="AL526" s="13">
        <v>0.54065696459623147</v>
      </c>
      <c r="AM526" s="40">
        <v>0.57995710219273455</v>
      </c>
      <c r="AN526" s="13">
        <v>3.0987460246679301</v>
      </c>
      <c r="AO526" s="14">
        <v>3.0987460246679301</v>
      </c>
      <c r="AP526" s="14"/>
      <c r="AQ526" s="13">
        <v>2.8755989825834343</v>
      </c>
      <c r="AR526" s="40">
        <v>0.14896450734081765</v>
      </c>
      <c r="AS526" s="40">
        <v>0.55925801213276027</v>
      </c>
      <c r="AT526" s="40">
        <v>0</v>
      </c>
      <c r="AW526" s="42">
        <f>(12900/((LN(497700/S526))+(0.85*(AN526-1))+3.8))-273</f>
        <v>1344.4403737031726</v>
      </c>
      <c r="AX526" s="42">
        <f>(12900/((LN(497700/S526))+(0.85*(AO526-1))+3.8))-273</f>
        <v>1344.4403737031726</v>
      </c>
      <c r="AY526" s="42">
        <f>(10108/((LN(497700/S526))+(1.16*(AN526-1))+1.48))-273</f>
        <v>1329.8731829840351</v>
      </c>
      <c r="AZ526" s="42">
        <f>(10108/((LN(497700/S526))+(1.16*(AO526-1))+1.48))-273</f>
        <v>1329.8731829840351</v>
      </c>
      <c r="BA526" s="42">
        <f>((LN(S526))-4.29+(1.35*(LN(AQ526))))/0.0056</f>
        <v>1403.9419185411402</v>
      </c>
      <c r="BB526" s="42">
        <f>(4338.8/((4.322*AR526)+6.456-LOG(S526)))-273</f>
        <v>1504.0832551769781</v>
      </c>
      <c r="BC526" s="42">
        <f>((LN(S526))-3.313+(1.35*(LN(AQ526))))/0.0065</f>
        <v>1359.8576528969822</v>
      </c>
      <c r="BD526" s="42">
        <f>(12288/(18.99-(1.069*(LN(AQ526)))-(LN(S526))))-273</f>
        <v>1449.2785003978843</v>
      </c>
      <c r="BE526" s="42">
        <f>(11113/(14.297+(0.964*AN526)-(LN(S526))))-273</f>
        <v>1421.553746850584</v>
      </c>
      <c r="BF526" s="42">
        <f>(11113/(14.297+(0.964*AO526)-(LN(S526))))-273</f>
        <v>1421.553746850584</v>
      </c>
      <c r="BG526" s="42">
        <f>(5790/(0.96-(1.28*J526)+(12.39*AS526)+(0.83*AT526)+(2.06*J526*AS526)-LOG(S526)))-273</f>
        <v>1519.071315876869</v>
      </c>
      <c r="BI526" s="42">
        <f t="shared" si="88"/>
        <v>115.55962629682745</v>
      </c>
      <c r="BJ526" s="42">
        <f t="shared" si="88"/>
        <v>115.55962629682745</v>
      </c>
      <c r="BK526" s="42">
        <f t="shared" si="88"/>
        <v>130.12681701596489</v>
      </c>
      <c r="BL526" s="42">
        <f t="shared" si="88"/>
        <v>130.12681701596489</v>
      </c>
      <c r="BM526" s="42">
        <f t="shared" si="88"/>
        <v>56.05808145885976</v>
      </c>
      <c r="BN526" s="42">
        <f t="shared" si="88"/>
        <v>-44.083255176978128</v>
      </c>
      <c r="BO526" s="42">
        <f t="shared" si="88"/>
        <v>100.14234710301776</v>
      </c>
      <c r="BP526" s="42">
        <f t="shared" si="88"/>
        <v>10.721499602115728</v>
      </c>
      <c r="BQ526" s="42">
        <f t="shared" si="88"/>
        <v>38.446253149415952</v>
      </c>
      <c r="BR526" s="42">
        <f t="shared" si="88"/>
        <v>38.446253149415952</v>
      </c>
      <c r="BS526" s="42">
        <f t="shared" si="80"/>
        <v>-59.071315876868994</v>
      </c>
      <c r="BU526" s="42">
        <f t="shared" si="78"/>
        <v>174.63094217369644</v>
      </c>
      <c r="CC526" s="119"/>
      <c r="CD526" s="118">
        <f t="shared" si="79"/>
        <v>0</v>
      </c>
    </row>
    <row r="527" spans="1:82" s="1" customFormat="1">
      <c r="A527" s="38" t="s">
        <v>678</v>
      </c>
      <c r="B527" s="38" t="s">
        <v>703</v>
      </c>
      <c r="C527" s="38" t="s">
        <v>210</v>
      </c>
      <c r="D527" s="38">
        <v>21.5</v>
      </c>
      <c r="E527" s="38">
        <v>1460</v>
      </c>
      <c r="F527" s="38">
        <v>2</v>
      </c>
      <c r="G527" s="38">
        <f t="shared" si="82"/>
        <v>1733</v>
      </c>
      <c r="H527" s="75">
        <f t="shared" si="83"/>
        <v>5.7703404500865547E-4</v>
      </c>
      <c r="I527" s="75">
        <f t="shared" si="84"/>
        <v>1.8765246762994934E-6</v>
      </c>
      <c r="J527" s="38">
        <v>1E-4</v>
      </c>
      <c r="K527" s="76">
        <v>0</v>
      </c>
      <c r="L527" s="40">
        <v>0.54562921230779216</v>
      </c>
      <c r="M527" s="77"/>
      <c r="N527" s="40">
        <v>0</v>
      </c>
      <c r="O527" s="13"/>
      <c r="P527" s="13">
        <v>-0.7</v>
      </c>
      <c r="Q527" s="13">
        <v>5.55</v>
      </c>
      <c r="R527" s="13">
        <v>0</v>
      </c>
      <c r="S527" s="78">
        <v>37460.293200000007</v>
      </c>
      <c r="T527" s="78">
        <v>888.38640000000009</v>
      </c>
      <c r="U527" s="13">
        <f t="shared" si="85"/>
        <v>4.5735711722555497</v>
      </c>
      <c r="V527" s="40">
        <f t="shared" si="87"/>
        <v>1.0292490118577075E-2</v>
      </c>
      <c r="X527" s="13">
        <v>60.04</v>
      </c>
      <c r="Y527" s="13"/>
      <c r="Z527" s="13">
        <v>15.76</v>
      </c>
      <c r="AA527" s="13">
        <v>18.22</v>
      </c>
      <c r="AB527" s="13"/>
      <c r="AC527" s="13"/>
      <c r="AD527" s="13"/>
      <c r="AE527" s="13"/>
      <c r="AF527" s="13"/>
      <c r="AG527" s="13"/>
      <c r="AH527" s="13"/>
      <c r="AI527" s="13"/>
      <c r="AJ527" s="13">
        <f t="shared" si="86"/>
        <v>94.02</v>
      </c>
      <c r="AL527" s="13">
        <v>0.54</v>
      </c>
      <c r="AM527" s="40">
        <v>0.45474077286895737</v>
      </c>
      <c r="AN527" s="13"/>
      <c r="AO527" s="14"/>
      <c r="AP527" s="14"/>
      <c r="AQ527" s="13">
        <v>3.2362266442496708</v>
      </c>
      <c r="AR527" s="40">
        <v>0.14005771235819969</v>
      </c>
      <c r="AS527" s="40">
        <v>0.54562921230779216</v>
      </c>
      <c r="AT527" s="40">
        <v>0</v>
      </c>
      <c r="AW527" s="42"/>
      <c r="AX527" s="42"/>
      <c r="AY527" s="42"/>
      <c r="AZ527" s="42"/>
      <c r="BA527" s="42">
        <f>((LN(S527))-4.29+(1.35*(LN(AQ527))))/0.0056</f>
        <v>1397.5870804324247</v>
      </c>
      <c r="BB527" s="42">
        <f>(4338.8/((4.322*AR527)+6.456-LOG(S527)))-273</f>
        <v>1471.0601318832616</v>
      </c>
      <c r="BC527" s="42">
        <f>((LN(S527))-3.313+(1.35*(LN(AQ527))))/0.0065</f>
        <v>1354.3827154494734</v>
      </c>
      <c r="BD527" s="42">
        <f>(12288/(18.99-(1.069*(LN(AQ527)))-(LN(S527))))-273</f>
        <v>1432.8324654411317</v>
      </c>
      <c r="BE527" s="42"/>
      <c r="BF527" s="42"/>
      <c r="BG527" s="42">
        <f>(5790/(0.96-(1.28*J527)+(12.39*AS527)+(0.83*AT527)+(2.06*J527*AS527)-LOG(S527)))-273</f>
        <v>1566.9882835474284</v>
      </c>
      <c r="BI527" s="42"/>
      <c r="BJ527" s="42"/>
      <c r="BK527" s="42"/>
      <c r="BL527" s="42"/>
      <c r="BM527" s="42">
        <f t="shared" si="88"/>
        <v>62.412919567575273</v>
      </c>
      <c r="BN527" s="42">
        <f t="shared" si="88"/>
        <v>-11.060131883261647</v>
      </c>
      <c r="BO527" s="42">
        <f t="shared" si="88"/>
        <v>105.61728455052662</v>
      </c>
      <c r="BP527" s="42">
        <f t="shared" si="88"/>
        <v>27.167534558868283</v>
      </c>
      <c r="BQ527" s="42"/>
      <c r="BR527" s="42"/>
      <c r="BS527" s="42">
        <f t="shared" si="80"/>
        <v>-106.98828354742841</v>
      </c>
      <c r="BU527" s="42"/>
      <c r="CC527" s="119"/>
      <c r="CD527" s="118">
        <f t="shared" ref="CD527:CD590" si="89">IF(BQ527&gt;BR527,BQ527-BR527,BR527-BQ527)</f>
        <v>0</v>
      </c>
    </row>
    <row r="528" spans="1:82" s="1" customFormat="1">
      <c r="A528" s="38" t="s">
        <v>678</v>
      </c>
      <c r="B528" s="38" t="s">
        <v>704</v>
      </c>
      <c r="C528" s="38" t="s">
        <v>210</v>
      </c>
      <c r="D528" s="38">
        <v>7.3</v>
      </c>
      <c r="E528" s="38">
        <v>1501</v>
      </c>
      <c r="F528" s="38">
        <v>2</v>
      </c>
      <c r="G528" s="38">
        <f t="shared" si="82"/>
        <v>1774</v>
      </c>
      <c r="H528" s="75">
        <f t="shared" si="83"/>
        <v>5.6369785794813977E-4</v>
      </c>
      <c r="I528" s="75">
        <f t="shared" si="84"/>
        <v>1.7754097756725363E-6</v>
      </c>
      <c r="J528" s="38">
        <v>1E-4</v>
      </c>
      <c r="K528" s="76">
        <v>0</v>
      </c>
      <c r="L528" s="40">
        <v>0.54511357344331923</v>
      </c>
      <c r="M528" s="77"/>
      <c r="N528" s="40">
        <v>0</v>
      </c>
      <c r="O528" s="13"/>
      <c r="P528" s="13">
        <v>-0.7</v>
      </c>
      <c r="Q528" s="13">
        <v>5.55</v>
      </c>
      <c r="R528" s="13">
        <v>0</v>
      </c>
      <c r="S528" s="78">
        <v>48565.123200000067</v>
      </c>
      <c r="T528" s="78">
        <v>1184.5152000000016</v>
      </c>
      <c r="U528" s="13">
        <f t="shared" si="85"/>
        <v>4.6863244947914113</v>
      </c>
      <c r="V528" s="40">
        <f t="shared" si="87"/>
        <v>1.0585365853658537E-2</v>
      </c>
      <c r="X528" s="13">
        <v>59.57</v>
      </c>
      <c r="Y528" s="13"/>
      <c r="Z528" s="13">
        <v>15.57</v>
      </c>
      <c r="AA528" s="13">
        <v>17.84</v>
      </c>
      <c r="AB528" s="13"/>
      <c r="AC528" s="13"/>
      <c r="AD528" s="13"/>
      <c r="AE528" s="13"/>
      <c r="AF528" s="13"/>
      <c r="AG528" s="13"/>
      <c r="AH528" s="13"/>
      <c r="AI528" s="13"/>
      <c r="AJ528" s="13">
        <f t="shared" si="86"/>
        <v>92.98</v>
      </c>
      <c r="AL528" s="13">
        <v>0.54</v>
      </c>
      <c r="AM528" s="40">
        <v>0.44712410194093838</v>
      </c>
      <c r="AN528" s="13"/>
      <c r="AO528" s="14"/>
      <c r="AP528" s="14"/>
      <c r="AQ528" s="13">
        <v>3.2748575482771343</v>
      </c>
      <c r="AR528" s="40">
        <v>0.13526765119100009</v>
      </c>
      <c r="AS528" s="40">
        <v>0.54511357344331923</v>
      </c>
      <c r="AT528" s="40">
        <v>0</v>
      </c>
      <c r="AW528" s="42"/>
      <c r="AX528" s="42"/>
      <c r="AY528" s="42"/>
      <c r="AZ528" s="42"/>
      <c r="BA528" s="42">
        <f>((LN(S528))-4.29+(1.35*(LN(AQ528))))/0.0056</f>
        <v>1446.8091650129763</v>
      </c>
      <c r="BB528" s="42">
        <f>(4338.8/((4.322*AR528)+6.456-LOG(S528)))-273</f>
        <v>1569.9239149498098</v>
      </c>
      <c r="BC528" s="42">
        <f>((LN(S528))-3.313+(1.35*(LN(AQ528))))/0.0065</f>
        <v>1396.7894344727181</v>
      </c>
      <c r="BD528" s="42">
        <f>(12288/(18.99-(1.069*(LN(AQ528)))-(LN(S528))))-273</f>
        <v>1499.8501739858496</v>
      </c>
      <c r="BE528" s="42"/>
      <c r="BF528" s="42"/>
      <c r="BG528" s="42">
        <f>(5790/(0.96-(1.28*J528)+(12.39*AS528)+(0.83*AT528)+(2.06*J528*AS528)-LOG(S528)))-273</f>
        <v>1639.3951446135666</v>
      </c>
      <c r="BI528" s="42"/>
      <c r="BJ528" s="42"/>
      <c r="BK528" s="42"/>
      <c r="BL528" s="42"/>
      <c r="BM528" s="42">
        <f t="shared" si="88"/>
        <v>54.190834987023663</v>
      </c>
      <c r="BN528" s="42">
        <f t="shared" si="88"/>
        <v>-68.923914949809841</v>
      </c>
      <c r="BO528" s="42">
        <f t="shared" si="88"/>
        <v>104.21056552728191</v>
      </c>
      <c r="BP528" s="42">
        <f t="shared" si="88"/>
        <v>1.1498260141504488</v>
      </c>
      <c r="BQ528" s="42"/>
      <c r="BR528" s="42"/>
      <c r="BS528" s="42">
        <f t="shared" si="80"/>
        <v>-138.39514461356657</v>
      </c>
      <c r="BU528" s="42"/>
      <c r="CC528" s="119"/>
      <c r="CD528" s="118">
        <f t="shared" si="89"/>
        <v>0</v>
      </c>
    </row>
    <row r="529" spans="1:82" s="1" customFormat="1">
      <c r="A529" s="38" t="s">
        <v>678</v>
      </c>
      <c r="B529" s="38" t="s">
        <v>705</v>
      </c>
      <c r="C529" s="38" t="s">
        <v>210</v>
      </c>
      <c r="D529" s="38">
        <v>16</v>
      </c>
      <c r="E529" s="38">
        <v>1479</v>
      </c>
      <c r="F529" s="38">
        <v>2</v>
      </c>
      <c r="G529" s="38">
        <f t="shared" si="82"/>
        <v>1752</v>
      </c>
      <c r="H529" s="75">
        <f t="shared" si="83"/>
        <v>5.7077625570776253E-4</v>
      </c>
      <c r="I529" s="75">
        <f t="shared" si="84"/>
        <v>1.8286207490853468E-6</v>
      </c>
      <c r="J529" s="38">
        <v>1E-4</v>
      </c>
      <c r="K529" s="76">
        <v>0</v>
      </c>
      <c r="L529" s="40">
        <v>0.55855568386292798</v>
      </c>
      <c r="M529" s="77"/>
      <c r="N529" s="40">
        <v>0</v>
      </c>
      <c r="O529" s="13"/>
      <c r="P529" s="13">
        <v>-0.7</v>
      </c>
      <c r="Q529" s="13">
        <v>5.55</v>
      </c>
      <c r="R529" s="13">
        <v>0</v>
      </c>
      <c r="S529" s="78">
        <v>54561.731400000041</v>
      </c>
      <c r="T529" s="78">
        <v>1332.5796000000012</v>
      </c>
      <c r="U529" s="13">
        <f t="shared" si="85"/>
        <v>4.7368881432748022</v>
      </c>
      <c r="V529" s="40">
        <f t="shared" si="87"/>
        <v>1.0599728629579377E-2</v>
      </c>
      <c r="X529" s="13">
        <v>59.25</v>
      </c>
      <c r="Y529" s="13"/>
      <c r="Z529" s="13">
        <v>10.81</v>
      </c>
      <c r="AA529" s="13">
        <v>10.01</v>
      </c>
      <c r="AB529" s="13"/>
      <c r="AC529" s="13"/>
      <c r="AD529" s="13"/>
      <c r="AE529" s="13">
        <v>11.02</v>
      </c>
      <c r="AF529" s="13"/>
      <c r="AG529" s="13"/>
      <c r="AH529" s="13"/>
      <c r="AI529" s="13"/>
      <c r="AJ529" s="13">
        <f t="shared" si="86"/>
        <v>91.09</v>
      </c>
      <c r="AL529" s="13">
        <v>0.5395064049807462</v>
      </c>
      <c r="AM529" s="40">
        <v>0.56562501021156875</v>
      </c>
      <c r="AN529" s="13">
        <v>3.0883136798664301</v>
      </c>
      <c r="AO529" s="14">
        <v>3.0883136798664288</v>
      </c>
      <c r="AP529" s="14"/>
      <c r="AQ529" s="13">
        <v>2.9315629031015913</v>
      </c>
      <c r="AR529" s="40">
        <v>0.14434976364977795</v>
      </c>
      <c r="AS529" s="40">
        <v>0.55855568386292798</v>
      </c>
      <c r="AT529" s="40">
        <v>0</v>
      </c>
      <c r="AW529" s="42">
        <f>(12900/((LN(497700/S529))+(0.85*(AN529-1))+3.8))-273</f>
        <v>1383.8770989104864</v>
      </c>
      <c r="AX529" s="42">
        <f>(12900/((LN(497700/S529))+(0.85*(AO529-1))+3.8))-273</f>
        <v>1383.8770989104867</v>
      </c>
      <c r="AY529" s="42">
        <f>(10108/((LN(497700/S529))+(1.16*(AN529-1))+1.48))-273</f>
        <v>1380.495896902931</v>
      </c>
      <c r="AZ529" s="42">
        <f>(10108/((LN(497700/S529))+(1.16*(AO529-1))+1.48))-273</f>
        <v>1380.4958969029317</v>
      </c>
      <c r="BA529" s="42">
        <f>((LN(S529))-4.29+(1.35*(LN(AQ529))))/0.0056</f>
        <v>1440.9037882002999</v>
      </c>
      <c r="BB529" s="42">
        <f>(4338.8/((4.322*AR529)+6.456-LOG(S529)))-273</f>
        <v>1578.820604035368</v>
      </c>
      <c r="BC529" s="42">
        <f>((LN(S529))-3.313+(1.35*(LN(AQ529))))/0.0065</f>
        <v>1391.7017252187202</v>
      </c>
      <c r="BD529" s="42">
        <f>(12288/(18.99-(1.069*(LN(AQ529)))-(LN(S529))))-273</f>
        <v>1499.350897707611</v>
      </c>
      <c r="BE529" s="42">
        <f>(11113/(14.297+(0.964*AN529)-(LN(S529))))-273</f>
        <v>1472.3932905509232</v>
      </c>
      <c r="BF529" s="42">
        <f>(11113/(14.297+(0.964*AO529)-(LN(S529))))-273</f>
        <v>1472.3932905509232</v>
      </c>
      <c r="BG529" s="42">
        <f>(5790/(0.96-(1.28*J529)+(12.39*AS529)+(0.83*AT529)+(2.06*J529*AS529)-LOG(S529)))-273</f>
        <v>1568.8351327123951</v>
      </c>
      <c r="BI529" s="42">
        <f t="shared" si="88"/>
        <v>95.122901089513562</v>
      </c>
      <c r="BJ529" s="42">
        <f t="shared" si="88"/>
        <v>95.122901089513334</v>
      </c>
      <c r="BK529" s="42">
        <f t="shared" si="88"/>
        <v>98.504103097068992</v>
      </c>
      <c r="BL529" s="42">
        <f t="shared" si="88"/>
        <v>98.50410309706831</v>
      </c>
      <c r="BM529" s="42">
        <f t="shared" si="88"/>
        <v>38.096211799700086</v>
      </c>
      <c r="BN529" s="42">
        <f t="shared" si="88"/>
        <v>-99.820604035367978</v>
      </c>
      <c r="BO529" s="42">
        <f t="shared" si="88"/>
        <v>87.298274781279815</v>
      </c>
      <c r="BP529" s="42">
        <f t="shared" si="88"/>
        <v>-20.350897707611011</v>
      </c>
      <c r="BQ529" s="42">
        <f t="shared" si="88"/>
        <v>6.6067094490767886</v>
      </c>
      <c r="BR529" s="42">
        <f t="shared" si="88"/>
        <v>6.6067094490767886</v>
      </c>
      <c r="BS529" s="42">
        <f t="shared" si="80"/>
        <v>-89.83513271239508</v>
      </c>
      <c r="BU529" s="42">
        <f t="shared" ref="BU529:BU592" si="90">BG529-AX529</f>
        <v>184.95803380190841</v>
      </c>
      <c r="CC529" s="119"/>
      <c r="CD529" s="118">
        <f t="shared" si="89"/>
        <v>0</v>
      </c>
    </row>
    <row r="530" spans="1:82" s="1" customFormat="1">
      <c r="A530" s="38" t="s">
        <v>678</v>
      </c>
      <c r="B530" s="38" t="s">
        <v>706</v>
      </c>
      <c r="C530" s="38" t="s">
        <v>210</v>
      </c>
      <c r="D530" s="38">
        <v>16</v>
      </c>
      <c r="E530" s="38">
        <v>1479</v>
      </c>
      <c r="F530" s="38">
        <v>2</v>
      </c>
      <c r="G530" s="38">
        <f t="shared" si="82"/>
        <v>1752</v>
      </c>
      <c r="H530" s="75">
        <f t="shared" si="83"/>
        <v>5.7077625570776253E-4</v>
      </c>
      <c r="I530" s="75">
        <f t="shared" si="84"/>
        <v>1.8286207490853468E-6</v>
      </c>
      <c r="J530" s="38">
        <v>1E-4</v>
      </c>
      <c r="K530" s="76">
        <v>0</v>
      </c>
      <c r="L530" s="40">
        <v>0.54399162861273498</v>
      </c>
      <c r="M530" s="77"/>
      <c r="N530" s="40">
        <v>0</v>
      </c>
      <c r="O530" s="13"/>
      <c r="P530" s="13">
        <v>-0.7</v>
      </c>
      <c r="Q530" s="13">
        <v>5.55</v>
      </c>
      <c r="R530" s="13">
        <v>0</v>
      </c>
      <c r="S530" s="78">
        <v>45307.706400000003</v>
      </c>
      <c r="T530" s="78">
        <v>1036.4508000000001</v>
      </c>
      <c r="U530" s="13">
        <f t="shared" si="85"/>
        <v>4.6561720775613118</v>
      </c>
      <c r="V530" s="40">
        <f t="shared" si="87"/>
        <v>9.9281045751633979E-3</v>
      </c>
      <c r="X530" s="13">
        <v>59.18</v>
      </c>
      <c r="Y530" s="13"/>
      <c r="Z530" s="13">
        <v>15.59</v>
      </c>
      <c r="AA530" s="13">
        <v>17.14</v>
      </c>
      <c r="AB530" s="13"/>
      <c r="AC530" s="13"/>
      <c r="AD530" s="13"/>
      <c r="AE530" s="13"/>
      <c r="AF530" s="13"/>
      <c r="AG530" s="13"/>
      <c r="AH530" s="13"/>
      <c r="AI530" s="13"/>
      <c r="AJ530" s="13">
        <f t="shared" si="86"/>
        <v>91.91</v>
      </c>
      <c r="AL530" s="13">
        <v>0.54</v>
      </c>
      <c r="AM530" s="40">
        <v>0.42202156364627913</v>
      </c>
      <c r="AN530" s="13"/>
      <c r="AO530" s="14"/>
      <c r="AP530" s="14"/>
      <c r="AQ530" s="13">
        <v>3.3947237511111696</v>
      </c>
      <c r="AR530" s="40">
        <v>0.12135189501990035</v>
      </c>
      <c r="AS530" s="40">
        <v>0.54399162861273498</v>
      </c>
      <c r="AT530" s="40">
        <v>0</v>
      </c>
      <c r="AW530" s="42"/>
      <c r="AX530" s="42"/>
      <c r="AY530" s="42"/>
      <c r="AZ530" s="42"/>
      <c r="BA530" s="42">
        <f>((LN(S530))-4.29+(1.35*(LN(AQ530))))/0.0056</f>
        <v>1443.077257232487</v>
      </c>
      <c r="BB530" s="42">
        <f>(4338.8/((4.322*AR530)+6.456-LOG(S530)))-273</f>
        <v>1593.7038746562741</v>
      </c>
      <c r="BC530" s="42">
        <f>((LN(S530))-3.313+(1.35*(LN(AQ530))))/0.0065</f>
        <v>1393.5742523849117</v>
      </c>
      <c r="BD530" s="42">
        <f>(12288/(18.99-(1.069*(LN(AQ530)))-(LN(S530))))-273</f>
        <v>1491.956347728772</v>
      </c>
      <c r="BE530" s="42"/>
      <c r="BF530" s="42"/>
      <c r="BG530" s="42">
        <f>(5790/(0.96-(1.28*J530)+(12.39*AS530)+(0.83*AT530)+(2.06*J530*AS530)-LOG(S530)))-273</f>
        <v>1629.1848185583463</v>
      </c>
      <c r="BI530" s="42"/>
      <c r="BJ530" s="42"/>
      <c r="BK530" s="42"/>
      <c r="BL530" s="42"/>
      <c r="BM530" s="42">
        <f t="shared" si="88"/>
        <v>35.922742767513</v>
      </c>
      <c r="BN530" s="42">
        <f t="shared" si="88"/>
        <v>-114.70387465627414</v>
      </c>
      <c r="BO530" s="42">
        <f t="shared" si="88"/>
        <v>85.425747615088312</v>
      </c>
      <c r="BP530" s="42">
        <f t="shared" si="88"/>
        <v>-12.956347728772016</v>
      </c>
      <c r="BQ530" s="42"/>
      <c r="BR530" s="42"/>
      <c r="BS530" s="42">
        <f t="shared" si="80"/>
        <v>-150.18481855834625</v>
      </c>
      <c r="BU530" s="42"/>
      <c r="CC530" s="119"/>
      <c r="CD530" s="118">
        <f t="shared" si="89"/>
        <v>0</v>
      </c>
    </row>
    <row r="531" spans="1:82" s="1" customFormat="1">
      <c r="A531" s="38" t="s">
        <v>678</v>
      </c>
      <c r="B531" s="38" t="s">
        <v>707</v>
      </c>
      <c r="C531" s="38" t="s">
        <v>210</v>
      </c>
      <c r="D531" s="38">
        <v>16</v>
      </c>
      <c r="E531" s="38">
        <v>1479</v>
      </c>
      <c r="F531" s="38">
        <v>2</v>
      </c>
      <c r="G531" s="38">
        <f t="shared" si="82"/>
        <v>1752</v>
      </c>
      <c r="H531" s="75">
        <f t="shared" si="83"/>
        <v>5.7077625570776253E-4</v>
      </c>
      <c r="I531" s="75">
        <f t="shared" si="84"/>
        <v>1.8286207490853468E-6</v>
      </c>
      <c r="J531" s="38">
        <v>1E-4</v>
      </c>
      <c r="K531" s="76">
        <v>0</v>
      </c>
      <c r="L531" s="40">
        <v>0.52962449680438173</v>
      </c>
      <c r="M531" s="77"/>
      <c r="N531" s="40">
        <v>0</v>
      </c>
      <c r="O531" s="13"/>
      <c r="P531" s="13">
        <v>-0.7</v>
      </c>
      <c r="Q531" s="13">
        <v>5.55</v>
      </c>
      <c r="R531" s="13">
        <v>0</v>
      </c>
      <c r="S531" s="78">
        <v>21099.177000000043</v>
      </c>
      <c r="T531" s="78">
        <v>814.3542000000017</v>
      </c>
      <c r="U531" s="13">
        <f t="shared" si="85"/>
        <v>4.324265515424262</v>
      </c>
      <c r="V531" s="40">
        <f t="shared" si="87"/>
        <v>1.6750877192982457E-2</v>
      </c>
      <c r="X531" s="13">
        <v>69.099999999999994</v>
      </c>
      <c r="Y531" s="13"/>
      <c r="Z531" s="13">
        <v>16.61</v>
      </c>
      <c r="AA531" s="13">
        <v>0.01</v>
      </c>
      <c r="AB531" s="13"/>
      <c r="AC531" s="13"/>
      <c r="AD531" s="13"/>
      <c r="AE531" s="13">
        <v>9.5</v>
      </c>
      <c r="AF531" s="13"/>
      <c r="AG531" s="13"/>
      <c r="AH531" s="13"/>
      <c r="AI531" s="13"/>
      <c r="AJ531" s="13">
        <f t="shared" si="86"/>
        <v>95.22</v>
      </c>
      <c r="AL531" s="13">
        <v>0.96160902947336013</v>
      </c>
      <c r="AM531" s="40">
        <v>9.1496952324647274E-3</v>
      </c>
      <c r="AN531" s="13">
        <v>1.4879449523258199</v>
      </c>
      <c r="AO531" s="14">
        <v>1.4879449523258235</v>
      </c>
      <c r="AP531" s="14"/>
      <c r="AQ531" s="13">
        <v>9.6592972925878371</v>
      </c>
      <c r="AR531" s="40">
        <v>5.7036271283672141E-2</v>
      </c>
      <c r="AS531" s="40">
        <v>0.52962449680438173</v>
      </c>
      <c r="AT531" s="40">
        <v>0</v>
      </c>
      <c r="AW531" s="42">
        <f>(12900/((LN(497700/S531))+(0.85*(AN531-1))+3.8))-273</f>
        <v>1476.0300129525124</v>
      </c>
      <c r="AX531" s="42">
        <f>(12900/((LN(497700/S531))+(0.85*(AO531-1))+3.8))-273</f>
        <v>1476.0300129525115</v>
      </c>
      <c r="AY531" s="42">
        <f>(10108/((LN(497700/S531))+(1.16*(AN531-1))+1.48))-273</f>
        <v>1668.3151285642443</v>
      </c>
      <c r="AZ531" s="42">
        <f>(10108/((LN(497700/S531))+(1.16*(AO531-1))+1.48))-273</f>
        <v>1668.315128564243</v>
      </c>
      <c r="BA531" s="42">
        <f>((LN(S531))-4.29+(1.35*(LN(AQ531))))/0.0056</f>
        <v>1558.6933091148244</v>
      </c>
      <c r="BB531" s="42">
        <f>(4338.8/((4.322*AR531)+6.456-LOG(S531)))-273</f>
        <v>1551.3703006273352</v>
      </c>
      <c r="BC531" s="42">
        <f>((LN(S531))-3.313+(1.35*(LN(AQ531))))/0.0065</f>
        <v>1493.1819278527719</v>
      </c>
      <c r="BD531" s="42">
        <f>(12288/(18.99-(1.069*(LN(AQ531)))-(LN(S531))))-273</f>
        <v>1586.3944211035046</v>
      </c>
      <c r="BE531" s="42">
        <f>(11113/(14.297+(0.964*AN531)-(LN(S531))))-273</f>
        <v>1651.5324148823092</v>
      </c>
      <c r="BF531" s="42">
        <f>(11113/(14.297+(0.964*AO531)-(LN(S531))))-273</f>
        <v>1651.5324148823081</v>
      </c>
      <c r="BG531" s="42">
        <f>(5790/(0.96-(1.28*J531)+(12.39*AS531)+(0.83*AT531)+(2.06*J531*AS531)-LOG(S531)))-273</f>
        <v>1537.640692939689</v>
      </c>
      <c r="BI531" s="42">
        <f t="shared" si="88"/>
        <v>2.9699870474876207</v>
      </c>
      <c r="BJ531" s="42">
        <f t="shared" si="88"/>
        <v>2.9699870474885302</v>
      </c>
      <c r="BK531" s="42">
        <f t="shared" si="88"/>
        <v>-189.31512856424433</v>
      </c>
      <c r="BL531" s="42">
        <f t="shared" si="88"/>
        <v>-189.31512856424297</v>
      </c>
      <c r="BM531" s="42">
        <f t="shared" si="88"/>
        <v>-79.693309114824388</v>
      </c>
      <c r="BN531" s="42">
        <f t="shared" si="88"/>
        <v>-72.370300627335155</v>
      </c>
      <c r="BO531" s="42">
        <f t="shared" si="88"/>
        <v>-14.181927852771878</v>
      </c>
      <c r="BP531" s="42">
        <f t="shared" si="88"/>
        <v>-107.39442110350456</v>
      </c>
      <c r="BQ531" s="42">
        <f t="shared" si="88"/>
        <v>-172.53241488230924</v>
      </c>
      <c r="BR531" s="42">
        <f t="shared" si="88"/>
        <v>-172.5324148823081</v>
      </c>
      <c r="BS531" s="42">
        <f t="shared" si="80"/>
        <v>-58.640692939688961</v>
      </c>
      <c r="BU531" s="42">
        <f t="shared" si="90"/>
        <v>61.610679987177491</v>
      </c>
      <c r="CC531" s="119"/>
      <c r="CD531" s="118">
        <f t="shared" si="89"/>
        <v>1.1368683772161603E-12</v>
      </c>
    </row>
    <row r="532" spans="1:82" s="1" customFormat="1">
      <c r="A532" s="38" t="s">
        <v>678</v>
      </c>
      <c r="B532" s="38" t="s">
        <v>708</v>
      </c>
      <c r="C532" s="38" t="s">
        <v>210</v>
      </c>
      <c r="D532" s="38">
        <v>21</v>
      </c>
      <c r="E532" s="38">
        <v>1430</v>
      </c>
      <c r="F532" s="38">
        <v>2</v>
      </c>
      <c r="G532" s="38">
        <f t="shared" si="82"/>
        <v>1703</v>
      </c>
      <c r="H532" s="75">
        <f t="shared" si="83"/>
        <v>5.8719906048150322E-4</v>
      </c>
      <c r="I532" s="75">
        <f t="shared" si="84"/>
        <v>1.9560858721697884E-6</v>
      </c>
      <c r="J532" s="38">
        <v>1E-4</v>
      </c>
      <c r="K532" s="76">
        <v>0</v>
      </c>
      <c r="L532" s="40">
        <v>0.52895897445196316</v>
      </c>
      <c r="M532" s="77"/>
      <c r="N532" s="40">
        <v>0</v>
      </c>
      <c r="O532" s="13"/>
      <c r="P532" s="13">
        <v>-0.52</v>
      </c>
      <c r="Q532" s="13">
        <v>5.5</v>
      </c>
      <c r="R532" s="13">
        <v>0</v>
      </c>
      <c r="S532" s="78">
        <v>15176.601000000004</v>
      </c>
      <c r="T532" s="78">
        <v>740.32200000000023</v>
      </c>
      <c r="U532" s="13">
        <f t="shared" si="85"/>
        <v>4.1811745164715051</v>
      </c>
      <c r="V532" s="40">
        <f t="shared" si="87"/>
        <v>2.1170731707317075E-2</v>
      </c>
      <c r="X532" s="13">
        <v>70.05</v>
      </c>
      <c r="Y532" s="13"/>
      <c r="Z532" s="13">
        <v>16.760000000000002</v>
      </c>
      <c r="AA532" s="13"/>
      <c r="AB532" s="13"/>
      <c r="AC532" s="13"/>
      <c r="AD532" s="13"/>
      <c r="AE532" s="13">
        <v>9.42</v>
      </c>
      <c r="AF532" s="13"/>
      <c r="AG532" s="13"/>
      <c r="AH532" s="13"/>
      <c r="AI532" s="13"/>
      <c r="AJ532" s="13">
        <f t="shared" si="86"/>
        <v>96.23</v>
      </c>
      <c r="AL532" s="13">
        <v>0.9785333169256264</v>
      </c>
      <c r="AM532" s="40">
        <v>4.8252986969543757E-3</v>
      </c>
      <c r="AN532" s="13">
        <v>1.45735033747485</v>
      </c>
      <c r="AO532" s="14">
        <v>1.4573503374748489</v>
      </c>
      <c r="AP532" s="14"/>
      <c r="AQ532" s="13">
        <v>9.8759935491512074</v>
      </c>
      <c r="AR532" s="40">
        <v>5.6824570626033896E-2</v>
      </c>
      <c r="AS532" s="40">
        <v>0.52895897445196316</v>
      </c>
      <c r="AT532" s="40">
        <v>0</v>
      </c>
      <c r="AW532" s="42">
        <f>(12900/((LN(497700/S532))+(0.85*(AN532-1))+3.8))-273</f>
        <v>1406.9083294475824</v>
      </c>
      <c r="AX532" s="42">
        <f>(12900/((LN(497700/S532))+(0.85*(AO532-1))+3.8))-273</f>
        <v>1406.9083294475827</v>
      </c>
      <c r="AY532" s="42">
        <f>(10108/((LN(497700/S532))+(1.16*(AN532-1))+1.48))-273</f>
        <v>1564.5612428182726</v>
      </c>
      <c r="AZ532" s="42">
        <f>(10108/((LN(497700/S532))+(1.16*(AO532-1))+1.48))-273</f>
        <v>1564.5612428182733</v>
      </c>
      <c r="BA532" s="42">
        <f>((LN(S532))-4.29+(1.35*(LN(AQ532))))/0.0056</f>
        <v>1505.2061522386882</v>
      </c>
      <c r="BB532" s="42">
        <f>(4338.8/((4.322*AR532)+6.456-LOG(S532)))-273</f>
        <v>1448.4582491668209</v>
      </c>
      <c r="BC532" s="42">
        <f>((LN(S532))-3.313+(1.35*(LN(AQ532))))/0.0065</f>
        <v>1447.100685005639</v>
      </c>
      <c r="BD532" s="42">
        <f>(12288/(18.99-(1.069*(LN(AQ532)))-(LN(S532))))-273</f>
        <v>1504.1695519104062</v>
      </c>
      <c r="BE532" s="42">
        <f>(11113/(14.297+(0.964*AN532)-(LN(S532))))-273</f>
        <v>1556.4884460464129</v>
      </c>
      <c r="BF532" s="42">
        <f>(11113/(14.297+(0.964*AO532)-(LN(S532))))-273</f>
        <v>1556.4884460464129</v>
      </c>
      <c r="BG532" s="42">
        <f>(5790/(0.96-(1.28*J532)+(12.39*AS532)+(0.83*AT532)+(2.06*J532*AS532)-LOG(S532)))-273</f>
        <v>1464.3779791560419</v>
      </c>
      <c r="BI532" s="42">
        <f t="shared" si="88"/>
        <v>23.091670552417554</v>
      </c>
      <c r="BJ532" s="42">
        <f t="shared" si="88"/>
        <v>23.091670552417327</v>
      </c>
      <c r="BK532" s="42">
        <f t="shared" si="88"/>
        <v>-134.5612428182726</v>
      </c>
      <c r="BL532" s="42">
        <f t="shared" si="88"/>
        <v>-134.56124281827329</v>
      </c>
      <c r="BM532" s="42">
        <f t="shared" si="88"/>
        <v>-75.206152238688219</v>
      </c>
      <c r="BN532" s="42">
        <f t="shared" si="88"/>
        <v>-18.458249166820906</v>
      </c>
      <c r="BO532" s="42">
        <f t="shared" si="88"/>
        <v>-17.100685005638979</v>
      </c>
      <c r="BP532" s="42">
        <f t="shared" si="88"/>
        <v>-74.169551910406199</v>
      </c>
      <c r="BQ532" s="42">
        <f t="shared" si="88"/>
        <v>-126.48844604641295</v>
      </c>
      <c r="BR532" s="42">
        <f t="shared" si="88"/>
        <v>-126.48844604641295</v>
      </c>
      <c r="BS532" s="42">
        <f t="shared" si="80"/>
        <v>-34.377979156041874</v>
      </c>
      <c r="BU532" s="42">
        <f t="shared" si="90"/>
        <v>57.469649708459201</v>
      </c>
      <c r="CC532" s="119"/>
      <c r="CD532" s="118">
        <f t="shared" si="89"/>
        <v>0</v>
      </c>
    </row>
    <row r="533" spans="1:82" s="1" customFormat="1">
      <c r="A533" s="38" t="s">
        <v>678</v>
      </c>
      <c r="B533" s="38" t="s">
        <v>709</v>
      </c>
      <c r="C533" s="38" t="s">
        <v>210</v>
      </c>
      <c r="D533" s="38">
        <v>46</v>
      </c>
      <c r="E533" s="38">
        <v>1252</v>
      </c>
      <c r="F533" s="38">
        <v>2</v>
      </c>
      <c r="G533" s="38">
        <f t="shared" si="82"/>
        <v>1525</v>
      </c>
      <c r="H533" s="75">
        <f t="shared" si="83"/>
        <v>6.5573770491803279E-4</v>
      </c>
      <c r="I533" s="75">
        <f t="shared" si="84"/>
        <v>2.551827618940685E-6</v>
      </c>
      <c r="J533" s="38">
        <v>1E-4</v>
      </c>
      <c r="K533" s="76">
        <v>0</v>
      </c>
      <c r="L533" s="40">
        <v>0.56089554461787461</v>
      </c>
      <c r="M533" s="77"/>
      <c r="N533" s="40">
        <v>0</v>
      </c>
      <c r="O533" s="13"/>
      <c r="P533" s="13">
        <v>-0.7</v>
      </c>
      <c r="Q533" s="13">
        <v>5.55</v>
      </c>
      <c r="R533" s="13">
        <v>0</v>
      </c>
      <c r="S533" s="78">
        <v>13029.667200000007</v>
      </c>
      <c r="T533" s="78">
        <v>666.28980000000035</v>
      </c>
      <c r="U533" s="13">
        <f t="shared" si="85"/>
        <v>4.1149333232299004</v>
      </c>
      <c r="V533" s="40">
        <f t="shared" si="87"/>
        <v>2.2193181818181817E-2</v>
      </c>
      <c r="X533" s="13">
        <v>62.71</v>
      </c>
      <c r="Y533" s="13"/>
      <c r="Z533" s="13">
        <v>12.07</v>
      </c>
      <c r="AA533" s="13">
        <v>11.05</v>
      </c>
      <c r="AB533" s="13"/>
      <c r="AC533" s="13"/>
      <c r="AD533" s="13"/>
      <c r="AE533" s="13">
        <v>12.12</v>
      </c>
      <c r="AF533" s="13"/>
      <c r="AG533" s="13"/>
      <c r="AH533" s="13"/>
      <c r="AI533" s="13"/>
      <c r="AJ533" s="13">
        <f t="shared" si="86"/>
        <v>97.95</v>
      </c>
      <c r="AL533" s="13">
        <v>0.54771817925780764</v>
      </c>
      <c r="AM533" s="40">
        <v>0.58091016167770038</v>
      </c>
      <c r="AN533" s="13">
        <v>3.0975923766863298</v>
      </c>
      <c r="AO533" s="14">
        <v>3.0975923766863311</v>
      </c>
      <c r="AP533" s="14"/>
      <c r="AQ533" s="13">
        <v>2.8530566136860389</v>
      </c>
      <c r="AR533" s="40">
        <v>0.14480894411833814</v>
      </c>
      <c r="AS533" s="40">
        <v>0.56089554461787461</v>
      </c>
      <c r="AT533" s="40">
        <v>0</v>
      </c>
      <c r="AW533" s="42">
        <f>(12900/((LN(497700/S533))+(0.85*(AN533-1))+3.8))-273</f>
        <v>1125.2645240617785</v>
      </c>
      <c r="AX533" s="42">
        <f>(12900/((LN(497700/S533))+(0.85*(AO533-1))+3.8))-273</f>
        <v>1125.2645240617783</v>
      </c>
      <c r="AY533" s="42">
        <f>(10108/((LN(497700/S533))+(1.16*(AN533-1))+1.48))-273</f>
        <v>1064.7491242457013</v>
      </c>
      <c r="AZ533" s="42">
        <f>(10108/((LN(497700/S533))+(1.16*(AO533-1))+1.48))-273</f>
        <v>1064.7491242457011</v>
      </c>
      <c r="BA533" s="42">
        <f>((LN(S533))-4.29+(1.35*(LN(AQ533))))/0.0056</f>
        <v>1178.6271187126067</v>
      </c>
      <c r="BB533" s="42">
        <f>(4338.8/((4.322*AR533)+6.456-LOG(S533)))-273</f>
        <v>1189.3865865485084</v>
      </c>
      <c r="BC533" s="42">
        <f>((LN(S533))-3.313+(1.35*(LN(AQ533))))/0.0065</f>
        <v>1165.7402868908612</v>
      </c>
      <c r="BD533" s="42">
        <f>(12288/(18.99-(1.069*(LN(AQ533)))-(LN(S533))))-273</f>
        <v>1190.8529144263839</v>
      </c>
      <c r="BE533" s="42">
        <f>(11113/(14.297+(0.964*AN533)-(LN(S533))))-273</f>
        <v>1150.266508726759</v>
      </c>
      <c r="BF533" s="42">
        <f>(11113/(14.297+(0.964*AO533)-(LN(S533))))-273</f>
        <v>1150.2665087267583</v>
      </c>
      <c r="BG533" s="42">
        <f>(5790/(0.96-(1.28*J533)+(12.39*AS533)+(0.83*AT533)+(2.06*J533*AS533)-LOG(S533)))-273</f>
        <v>1252.8726254509841</v>
      </c>
      <c r="BI533" s="42">
        <f t="shared" si="88"/>
        <v>126.7354759382215</v>
      </c>
      <c r="BJ533" s="42">
        <f t="shared" si="88"/>
        <v>126.73547593822173</v>
      </c>
      <c r="BK533" s="42">
        <f t="shared" si="88"/>
        <v>187.2508757542987</v>
      </c>
      <c r="BL533" s="42">
        <f t="shared" si="88"/>
        <v>187.25087575429893</v>
      </c>
      <c r="BM533" s="42">
        <f t="shared" si="88"/>
        <v>73.372881287393284</v>
      </c>
      <c r="BN533" s="42">
        <f t="shared" si="88"/>
        <v>62.613413451491624</v>
      </c>
      <c r="BO533" s="42">
        <f t="shared" si="88"/>
        <v>86.259713109138829</v>
      </c>
      <c r="BP533" s="42">
        <f t="shared" si="88"/>
        <v>61.147085573616096</v>
      </c>
      <c r="BQ533" s="42">
        <f t="shared" si="88"/>
        <v>101.73349127324104</v>
      </c>
      <c r="BR533" s="42">
        <f t="shared" si="88"/>
        <v>101.73349127324173</v>
      </c>
      <c r="BS533" s="42">
        <f t="shared" si="80"/>
        <v>-0.87262545098406008</v>
      </c>
      <c r="BU533" s="42">
        <f t="shared" si="90"/>
        <v>127.60810138920579</v>
      </c>
      <c r="CC533" s="119"/>
      <c r="CD533" s="118">
        <f t="shared" si="89"/>
        <v>6.8212102632969618E-13</v>
      </c>
    </row>
    <row r="534" spans="1:82" s="1" customFormat="1">
      <c r="A534" s="38" t="s">
        <v>678</v>
      </c>
      <c r="B534" s="38" t="s">
        <v>710</v>
      </c>
      <c r="C534" s="38" t="s">
        <v>210</v>
      </c>
      <c r="D534" s="38">
        <v>46</v>
      </c>
      <c r="E534" s="38">
        <v>1253</v>
      </c>
      <c r="F534" s="38">
        <v>2</v>
      </c>
      <c r="G534" s="38">
        <f t="shared" si="82"/>
        <v>1526</v>
      </c>
      <c r="H534" s="75">
        <f t="shared" si="83"/>
        <v>6.5530799475753605E-4</v>
      </c>
      <c r="I534" s="75">
        <f t="shared" si="84"/>
        <v>2.5477560956656938E-6</v>
      </c>
      <c r="J534" s="38">
        <v>1E-4</v>
      </c>
      <c r="K534" s="76">
        <v>0</v>
      </c>
      <c r="L534" s="40">
        <v>0.53611146513702579</v>
      </c>
      <c r="M534" s="77"/>
      <c r="N534" s="40">
        <v>0</v>
      </c>
      <c r="O534" s="13"/>
      <c r="P534" s="13">
        <v>-0.7</v>
      </c>
      <c r="Q534" s="13">
        <v>5.55</v>
      </c>
      <c r="R534" s="13">
        <v>0</v>
      </c>
      <c r="S534" s="78">
        <v>8217.5742000000064</v>
      </c>
      <c r="T534" s="78">
        <v>740.32200000000068</v>
      </c>
      <c r="U534" s="13">
        <f t="shared" si="85"/>
        <v>3.9147436342024085</v>
      </c>
      <c r="V534" s="40">
        <f t="shared" si="87"/>
        <v>3.9099099099099102E-2</v>
      </c>
      <c r="X534" s="13">
        <v>64.930000000000007</v>
      </c>
      <c r="Y534" s="13"/>
      <c r="Z534" s="13">
        <v>19.190000000000001</v>
      </c>
      <c r="AA534" s="13">
        <v>14.08</v>
      </c>
      <c r="AB534" s="13"/>
      <c r="AC534" s="13"/>
      <c r="AD534" s="13"/>
      <c r="AE534" s="13"/>
      <c r="AF534" s="13"/>
      <c r="AG534" s="13"/>
      <c r="AH534" s="13"/>
      <c r="AI534" s="13"/>
      <c r="AJ534" s="13">
        <f t="shared" si="86"/>
        <v>98.2</v>
      </c>
      <c r="AL534" s="13">
        <v>0.55000000000000004</v>
      </c>
      <c r="AM534" s="40">
        <v>0.22117437179646737</v>
      </c>
      <c r="AN534" s="13"/>
      <c r="AO534" s="14"/>
      <c r="AP534" s="14"/>
      <c r="AQ534" s="13">
        <v>4.7096445566778087</v>
      </c>
      <c r="AR534" s="40">
        <v>2.2605475242381268E-2</v>
      </c>
      <c r="AS534" s="40">
        <v>0.53611146513702579</v>
      </c>
      <c r="AT534" s="40">
        <v>0</v>
      </c>
      <c r="AW534" s="42"/>
      <c r="AX534" s="42"/>
      <c r="AY534" s="42"/>
      <c r="AZ534" s="42"/>
      <c r="BA534" s="42">
        <f>((LN(S534))-4.29+(1.35*(LN(AQ534))))/0.0056</f>
        <v>1217.1441300611518</v>
      </c>
      <c r="BB534" s="42">
        <f>(4338.8/((4.322*AR534)+6.456-LOG(S534)))-273</f>
        <v>1371.1342629629426</v>
      </c>
      <c r="BC534" s="42">
        <f>((LN(S534))-3.313+(1.35*(LN(AQ534))))/0.0065</f>
        <v>1198.9241735911464</v>
      </c>
      <c r="BD534" s="42">
        <f>(12288/(18.99-(1.069*(LN(AQ534)))-(LN(S534))))-273</f>
        <v>1204.0235629619574</v>
      </c>
      <c r="BE534" s="42"/>
      <c r="BF534" s="42"/>
      <c r="BG534" s="42">
        <f>(5790/(0.96-(1.28*J534)+(12.39*AS534)+(0.83*AT534)+(2.06*J534*AS534)-LOG(S534)))-273</f>
        <v>1297.1014256350047</v>
      </c>
      <c r="BI534" s="42"/>
      <c r="BJ534" s="42"/>
      <c r="BK534" s="42"/>
      <c r="BL534" s="42"/>
      <c r="BM534" s="42">
        <f t="shared" si="88"/>
        <v>35.855869938848173</v>
      </c>
      <c r="BN534" s="42">
        <f t="shared" si="88"/>
        <v>-118.13426296294256</v>
      </c>
      <c r="BO534" s="42">
        <f t="shared" si="88"/>
        <v>54.075826408853573</v>
      </c>
      <c r="BP534" s="42">
        <f t="shared" si="88"/>
        <v>48.976437038042604</v>
      </c>
      <c r="BQ534" s="42"/>
      <c r="BR534" s="42"/>
      <c r="BS534" s="42">
        <f t="shared" si="80"/>
        <v>-44.101425635004716</v>
      </c>
      <c r="BU534" s="42"/>
      <c r="CC534" s="119"/>
      <c r="CD534" s="118">
        <f t="shared" si="89"/>
        <v>0</v>
      </c>
    </row>
    <row r="535" spans="1:82" s="1" customFormat="1">
      <c r="A535" s="38" t="s">
        <v>678</v>
      </c>
      <c r="B535" s="38" t="s">
        <v>711</v>
      </c>
      <c r="C535" s="38" t="s">
        <v>210</v>
      </c>
      <c r="D535" s="38">
        <v>46</v>
      </c>
      <c r="E535" s="38">
        <v>1253</v>
      </c>
      <c r="F535" s="38">
        <v>2</v>
      </c>
      <c r="G535" s="38">
        <f t="shared" si="82"/>
        <v>1526</v>
      </c>
      <c r="H535" s="75">
        <f t="shared" si="83"/>
        <v>6.5530799475753605E-4</v>
      </c>
      <c r="I535" s="75">
        <f t="shared" si="84"/>
        <v>2.5477560956656938E-6</v>
      </c>
      <c r="J535" s="38">
        <v>1E-4</v>
      </c>
      <c r="K535" s="76">
        <v>0</v>
      </c>
      <c r="L535" s="40">
        <v>0.53804839837520924</v>
      </c>
      <c r="M535" s="77"/>
      <c r="N535" s="40">
        <v>0</v>
      </c>
      <c r="O535" s="13"/>
      <c r="P535" s="13">
        <v>-0.7</v>
      </c>
      <c r="Q535" s="13">
        <v>5.55</v>
      </c>
      <c r="R535" s="13">
        <v>0</v>
      </c>
      <c r="S535" s="78">
        <v>4515.9642000000049</v>
      </c>
      <c r="T535" s="78">
        <v>592.25760000000071</v>
      </c>
      <c r="U535" s="13">
        <f t="shared" si="85"/>
        <v>3.6547504904265184</v>
      </c>
      <c r="V535" s="40">
        <f t="shared" si="87"/>
        <v>5.6918032786885252E-2</v>
      </c>
      <c r="X535" s="13">
        <v>66.98</v>
      </c>
      <c r="Y535" s="13"/>
      <c r="Z535" s="13">
        <v>20.34</v>
      </c>
      <c r="AA535" s="13"/>
      <c r="AB535" s="13"/>
      <c r="AC535" s="13"/>
      <c r="AD535" s="13"/>
      <c r="AE535" s="13">
        <v>11.21</v>
      </c>
      <c r="AF535" s="13"/>
      <c r="AG535" s="13"/>
      <c r="AH535" s="13"/>
      <c r="AI535" s="13"/>
      <c r="AJ535" s="13">
        <f t="shared" si="86"/>
        <v>98.53</v>
      </c>
      <c r="AL535" s="13">
        <v>0.99792485941122566</v>
      </c>
      <c r="AM535" s="40">
        <v>5.4801723339144108E-4</v>
      </c>
      <c r="AN535" s="13">
        <v>1.5404181090720099</v>
      </c>
      <c r="AO535" s="14">
        <v>1.5404181090720102</v>
      </c>
      <c r="AP535" s="14"/>
      <c r="AQ535" s="13">
        <v>8.5703347713467117</v>
      </c>
      <c r="AR535" s="40">
        <v>2.7677679105328853E-2</v>
      </c>
      <c r="AS535" s="40">
        <v>0.53804839837520924</v>
      </c>
      <c r="AT535" s="40">
        <v>0</v>
      </c>
      <c r="AW535" s="42">
        <f>(12900/((LN(497700/S535))+(0.85*(AN535-1))+3.8))-273</f>
        <v>1166.4535443849363</v>
      </c>
      <c r="AX535" s="42">
        <f>(12900/((LN(497700/S535))+(0.85*(AO535-1))+3.8))-273</f>
        <v>1166.4535443849363</v>
      </c>
      <c r="AY535" s="42">
        <f>(10108/((LN(497700/S535))+(1.16*(AN535-1))+1.48))-273</f>
        <v>1211.4482951792531</v>
      </c>
      <c r="AZ535" s="42">
        <f>(10108/((LN(497700/S535))+(1.16*(AO535-1))+1.48))-273</f>
        <v>1211.4482951792531</v>
      </c>
      <c r="BA535" s="42">
        <f>((LN(S535))-4.29+(1.35*(LN(AQ535))))/0.0056</f>
        <v>1254.5693162746788</v>
      </c>
      <c r="BB535" s="42">
        <f>(4338.8/((4.322*AR535)+6.456-LOG(S535)))-273</f>
        <v>1212.4465886844844</v>
      </c>
      <c r="BC535" s="42">
        <f>((LN(S535))-3.313+(1.35*(LN(AQ535))))/0.0065</f>
        <v>1231.1674109443386</v>
      </c>
      <c r="BD535" s="42">
        <f>(12288/(18.99-(1.069*(LN(AQ535)))-(LN(S535))))-273</f>
        <v>1211.4010974524265</v>
      </c>
      <c r="BE535" s="42">
        <f>(11113/(14.297+(0.964*AN535)-(LN(S535))))-273</f>
        <v>1235.5679288714441</v>
      </c>
      <c r="BF535" s="42">
        <f>(11113/(14.297+(0.964*AO535)-(LN(S535))))-273</f>
        <v>1235.5679288714441</v>
      </c>
      <c r="BG535" s="42">
        <f>(5790/(0.96-(1.28*J535)+(12.39*AS535)+(0.83*AT535)+(2.06*J535*AS535)-LOG(S535)))-273</f>
        <v>1184.831651671725</v>
      </c>
      <c r="BI535" s="42">
        <f t="shared" si="88"/>
        <v>86.546455615063678</v>
      </c>
      <c r="BJ535" s="42">
        <f t="shared" si="88"/>
        <v>86.546455615063678</v>
      </c>
      <c r="BK535" s="42">
        <f t="shared" si="88"/>
        <v>41.551704820746863</v>
      </c>
      <c r="BL535" s="42">
        <f t="shared" si="88"/>
        <v>41.551704820746863</v>
      </c>
      <c r="BM535" s="42">
        <f t="shared" si="88"/>
        <v>-1.5693162746788403</v>
      </c>
      <c r="BN535" s="42">
        <f t="shared" si="88"/>
        <v>40.553411315515632</v>
      </c>
      <c r="BO535" s="42">
        <f t="shared" si="88"/>
        <v>21.832589055661401</v>
      </c>
      <c r="BP535" s="42">
        <f t="shared" si="88"/>
        <v>41.598902547573516</v>
      </c>
      <c r="BQ535" s="42">
        <f t="shared" si="88"/>
        <v>17.43207112855589</v>
      </c>
      <c r="BR535" s="42">
        <f t="shared" si="88"/>
        <v>17.43207112855589</v>
      </c>
      <c r="BS535" s="42">
        <f t="shared" si="80"/>
        <v>68.168348328274988</v>
      </c>
      <c r="BU535" s="42">
        <f t="shared" si="90"/>
        <v>18.378107286788691</v>
      </c>
      <c r="CC535" s="119"/>
      <c r="CD535" s="118">
        <f t="shared" si="89"/>
        <v>0</v>
      </c>
    </row>
    <row r="536" spans="1:82" s="1" customFormat="1">
      <c r="A536" s="38" t="s">
        <v>678</v>
      </c>
      <c r="B536" s="38" t="s">
        <v>712</v>
      </c>
      <c r="C536" s="38" t="s">
        <v>210</v>
      </c>
      <c r="D536" s="38">
        <v>18</v>
      </c>
      <c r="E536" s="38">
        <v>1498</v>
      </c>
      <c r="F536" s="38">
        <v>2</v>
      </c>
      <c r="G536" s="38">
        <f t="shared" si="82"/>
        <v>1771</v>
      </c>
      <c r="H536" s="75">
        <f t="shared" si="83"/>
        <v>5.6465273856578201E-4</v>
      </c>
      <c r="I536" s="75">
        <f t="shared" si="84"/>
        <v>1.7825280168841053E-6</v>
      </c>
      <c r="J536" s="38">
        <v>1E-4</v>
      </c>
      <c r="K536" s="76">
        <v>0</v>
      </c>
      <c r="L536" s="40">
        <v>0.52829964624168313</v>
      </c>
      <c r="M536" s="77"/>
      <c r="N536" s="40">
        <v>0</v>
      </c>
      <c r="O536" s="13"/>
      <c r="P536" s="13">
        <v>-0.7</v>
      </c>
      <c r="Q536" s="13">
        <v>5.55</v>
      </c>
      <c r="R536" s="13">
        <v>0</v>
      </c>
      <c r="S536" s="78">
        <v>28058.203800000025</v>
      </c>
      <c r="T536" s="78">
        <v>962.41860000000077</v>
      </c>
      <c r="U536" s="13">
        <f t="shared" si="85"/>
        <v>4.448059865383823</v>
      </c>
      <c r="V536" s="40">
        <f t="shared" si="87"/>
        <v>1.4886543535620052E-2</v>
      </c>
      <c r="X536" s="13">
        <v>69.930000000000007</v>
      </c>
      <c r="Y536" s="13"/>
      <c r="Z536" s="13">
        <v>16.73</v>
      </c>
      <c r="AA536" s="13"/>
      <c r="AB536" s="13"/>
      <c r="AC536" s="13"/>
      <c r="AD536" s="13"/>
      <c r="AE536" s="13">
        <v>9.17</v>
      </c>
      <c r="AF536" s="13"/>
      <c r="AG536" s="13"/>
      <c r="AH536" s="13"/>
      <c r="AI536" s="13"/>
      <c r="AJ536" s="13">
        <f t="shared" si="86"/>
        <v>95.830000000000013</v>
      </c>
      <c r="AL536" s="13">
        <v>1.0034115847710909</v>
      </c>
      <c r="AM536" s="40">
        <v>2.2452604291099531E-3</v>
      </c>
      <c r="AN536" s="13">
        <v>1.41762458851011</v>
      </c>
      <c r="AO536" s="14">
        <v>1.417624588510106</v>
      </c>
      <c r="AP536" s="14"/>
      <c r="AQ536" s="13">
        <v>10.12762954745334</v>
      </c>
      <c r="AR536" s="40">
        <v>5.5947661739450705E-2</v>
      </c>
      <c r="AS536" s="40">
        <v>0.52829964624168313</v>
      </c>
      <c r="AT536" s="40">
        <v>0</v>
      </c>
      <c r="AW536" s="42">
        <f>(12900/((LN(497700/S536))+(0.85*(AN536-1))+3.8))-273</f>
        <v>1561.8108873553938</v>
      </c>
      <c r="AX536" s="42">
        <f>(12900/((LN(497700/S536))+(0.85*(AO536-1))+3.8))-273</f>
        <v>1561.8108873553947</v>
      </c>
      <c r="AY536" s="42">
        <f>(10108/((LN(497700/S536))+(1.16*(AN536-1))+1.48))-273</f>
        <v>1815.3603059998104</v>
      </c>
      <c r="AZ536" s="42">
        <f>(10108/((LN(497700/S536))+(1.16*(AO536-1))+1.48))-273</f>
        <v>1815.3603059998122</v>
      </c>
      <c r="BA536" s="42">
        <f>((LN(S536))-4.29+(1.35*(LN(AQ536))))/0.0056</f>
        <v>1621.0084244866423</v>
      </c>
      <c r="BB536" s="42">
        <f>(4338.8/((4.322*AR536)+6.456-LOG(S536)))-273</f>
        <v>1655.5733312097598</v>
      </c>
      <c r="BC536" s="42">
        <f>((LN(S536))-3.313+(1.35*(LN(AQ536))))/0.0065</f>
        <v>1546.8687964807996</v>
      </c>
      <c r="BD536" s="42">
        <f>(12288/(18.99-(1.069*(LN(AQ536)))-(LN(S536))))-273</f>
        <v>1685.8891746241318</v>
      </c>
      <c r="BE536" s="42">
        <f>(11113/(14.297+(0.964*AN536)-(LN(S536))))-273</f>
        <v>1776.781387887961</v>
      </c>
      <c r="BF536" s="42">
        <f>(11113/(14.297+(0.964*AO536)-(LN(S536))))-273</f>
        <v>1776.7813878879624</v>
      </c>
      <c r="BG536" s="42">
        <f>(5790/(0.96-(1.28*J536)+(12.39*AS536)+(0.83*AT536)+(2.06*J536*AS536)-LOG(S536)))-273</f>
        <v>1620.670820833285</v>
      </c>
      <c r="BI536" s="42">
        <f t="shared" si="88"/>
        <v>-63.810887355393788</v>
      </c>
      <c r="BJ536" s="42">
        <f t="shared" si="88"/>
        <v>-63.810887355394698</v>
      </c>
      <c r="BK536" s="42">
        <f t="shared" si="88"/>
        <v>-317.36030599981041</v>
      </c>
      <c r="BL536" s="42">
        <f t="shared" si="88"/>
        <v>-317.36030599981223</v>
      </c>
      <c r="BM536" s="42">
        <f t="shared" si="88"/>
        <v>-123.0084244866423</v>
      </c>
      <c r="BN536" s="42">
        <f t="shared" si="88"/>
        <v>-157.57333120975977</v>
      </c>
      <c r="BO536" s="42">
        <f t="shared" si="88"/>
        <v>-48.868796480799574</v>
      </c>
      <c r="BP536" s="42">
        <f t="shared" si="88"/>
        <v>-187.88917462413178</v>
      </c>
      <c r="BQ536" s="42">
        <f t="shared" si="88"/>
        <v>-278.78138788796105</v>
      </c>
      <c r="BR536" s="42">
        <f t="shared" si="88"/>
        <v>-278.78138788796241</v>
      </c>
      <c r="BS536" s="42">
        <f t="shared" si="80"/>
        <v>-122.67082083328501</v>
      </c>
      <c r="BU536" s="42">
        <f t="shared" si="90"/>
        <v>58.859933477890308</v>
      </c>
      <c r="CC536" s="119"/>
      <c r="CD536" s="118">
        <f t="shared" si="89"/>
        <v>1.3642420526593924E-12</v>
      </c>
    </row>
    <row r="537" spans="1:82" s="1" customFormat="1">
      <c r="A537" s="38" t="s">
        <v>678</v>
      </c>
      <c r="B537" s="38" t="s">
        <v>713</v>
      </c>
      <c r="C537" s="38" t="s">
        <v>210</v>
      </c>
      <c r="D537" s="38">
        <v>20</v>
      </c>
      <c r="E537" s="38">
        <v>1402</v>
      </c>
      <c r="F537" s="38">
        <v>2</v>
      </c>
      <c r="G537" s="38">
        <f t="shared" si="82"/>
        <v>1675</v>
      </c>
      <c r="H537" s="75">
        <f t="shared" si="83"/>
        <v>5.9701492537313433E-4</v>
      </c>
      <c r="I537" s="75">
        <f t="shared" si="84"/>
        <v>2.0349978937771801E-6</v>
      </c>
      <c r="J537" s="38">
        <v>1E-4</v>
      </c>
      <c r="K537" s="76">
        <v>0</v>
      </c>
      <c r="L537" s="40">
        <v>0.56801204316978537</v>
      </c>
      <c r="M537" s="77"/>
      <c r="N537" s="40">
        <v>0</v>
      </c>
      <c r="O537" s="13"/>
      <c r="P537" s="13">
        <v>-0.77</v>
      </c>
      <c r="Q537" s="13">
        <v>5.53</v>
      </c>
      <c r="R537" s="13">
        <v>0</v>
      </c>
      <c r="S537" s="78">
        <v>38200.615200000037</v>
      </c>
      <c r="T537" s="78">
        <v>518.2254000000006</v>
      </c>
      <c r="U537" s="13">
        <f t="shared" si="85"/>
        <v>4.5820703570429622</v>
      </c>
      <c r="V537" s="40">
        <f t="shared" si="87"/>
        <v>5.8875968992248076E-3</v>
      </c>
      <c r="X537" s="13">
        <v>57.53</v>
      </c>
      <c r="Y537" s="13">
        <v>5.25</v>
      </c>
      <c r="Z537" s="13">
        <v>10.62</v>
      </c>
      <c r="AA537" s="13">
        <v>9.85</v>
      </c>
      <c r="AB537" s="13"/>
      <c r="AC537" s="13"/>
      <c r="AD537" s="13"/>
      <c r="AE537" s="13">
        <v>10.75</v>
      </c>
      <c r="AF537" s="13"/>
      <c r="AG537" s="13"/>
      <c r="AH537" s="13"/>
      <c r="AI537" s="13"/>
      <c r="AJ537" s="13">
        <f t="shared" si="86"/>
        <v>94</v>
      </c>
      <c r="AL537" s="13">
        <v>0.54333609612347455</v>
      </c>
      <c r="AM537" s="40">
        <v>0.53905345620141032</v>
      </c>
      <c r="AN537" s="13">
        <v>3.2055086311372198</v>
      </c>
      <c r="AO537" s="14">
        <v>3.2055086311372203</v>
      </c>
      <c r="AP537" s="14"/>
      <c r="AQ537" s="13">
        <v>2.9121533525413179</v>
      </c>
      <c r="AR537" s="40">
        <v>0.15477107131677212</v>
      </c>
      <c r="AS537" s="40">
        <v>0.56801204316978537</v>
      </c>
      <c r="AT537" s="40">
        <v>0</v>
      </c>
      <c r="AW537" s="42">
        <f>(12900/((LN(497700/S537))+(0.85*(AN537-1))+3.8))-273</f>
        <v>1292.1867138720957</v>
      </c>
      <c r="AX537" s="42">
        <f>(12900/((LN(497700/S537))+(0.85*(AO537-1))+3.8))-273</f>
        <v>1292.1867138720952</v>
      </c>
      <c r="AY537" s="42">
        <f>(10108/((LN(497700/S537))+(1.16*(AN537-1))+1.48))-273</f>
        <v>1257.2316400987686</v>
      </c>
      <c r="AZ537" s="42">
        <f>(10108/((LN(497700/S537))+(1.16*(AO537-1))+1.48))-273</f>
        <v>1257.2316400987686</v>
      </c>
      <c r="BA537" s="42">
        <f>((LN(S537))-4.29+(1.35*(LN(AQ537))))/0.0056</f>
        <v>1375.6450298796851</v>
      </c>
      <c r="BB537" s="42">
        <f>(4338.8/((4.322*AR537)+6.456-LOG(S537)))-273</f>
        <v>1433.2743127760484</v>
      </c>
      <c r="BC537" s="42">
        <f>((LN(S537))-3.313+(1.35*(LN(AQ537))))/0.0065</f>
        <v>1335.4787949732672</v>
      </c>
      <c r="BD537" s="42">
        <f>(12288/(18.99-(1.069*(LN(AQ537)))-(LN(S537))))-273</f>
        <v>1411.0381739165859</v>
      </c>
      <c r="BE537" s="42">
        <f>(11113/(14.297+(0.964*AN537)-(LN(S537))))-273</f>
        <v>1352.5385707077655</v>
      </c>
      <c r="BF537" s="42">
        <f>(11113/(14.297+(0.964*AO537)-(LN(S537))))-273</f>
        <v>1352.5385707077655</v>
      </c>
      <c r="BG537" s="42">
        <f>(5790/(0.96-(1.28*J537)+(12.39*AS537)+(0.83*AT537)+(2.06*J537*AS537)-LOG(S537)))-273</f>
        <v>1422.1693890581046</v>
      </c>
      <c r="BI537" s="42">
        <f t="shared" si="88"/>
        <v>109.81328612790435</v>
      </c>
      <c r="BJ537" s="42">
        <f t="shared" si="88"/>
        <v>109.8132861279048</v>
      </c>
      <c r="BK537" s="42">
        <f t="shared" si="88"/>
        <v>144.76835990123141</v>
      </c>
      <c r="BL537" s="42">
        <f t="shared" si="88"/>
        <v>144.76835990123141</v>
      </c>
      <c r="BM537" s="42">
        <f t="shared" si="88"/>
        <v>26.354970120314874</v>
      </c>
      <c r="BN537" s="42">
        <f t="shared" si="88"/>
        <v>-31.274312776048419</v>
      </c>
      <c r="BO537" s="42">
        <f t="shared" ref="BM537:BS578" si="91">$E537-BC537</f>
        <v>66.521205026732787</v>
      </c>
      <c r="BP537" s="42">
        <f t="shared" si="91"/>
        <v>-9.0381739165859472</v>
      </c>
      <c r="BQ537" s="42">
        <f t="shared" si="91"/>
        <v>49.46142929223447</v>
      </c>
      <c r="BR537" s="42">
        <f t="shared" si="91"/>
        <v>49.46142929223447</v>
      </c>
      <c r="BS537" s="42">
        <f t="shared" si="80"/>
        <v>-20.169389058104571</v>
      </c>
      <c r="BU537" s="42">
        <f t="shared" si="90"/>
        <v>129.98267518600937</v>
      </c>
      <c r="CC537" s="119"/>
      <c r="CD537" s="118">
        <f t="shared" si="89"/>
        <v>0</v>
      </c>
    </row>
    <row r="538" spans="1:82" s="1" customFormat="1">
      <c r="A538" s="38" t="s">
        <v>678</v>
      </c>
      <c r="B538" s="38" t="s">
        <v>714</v>
      </c>
      <c r="C538" s="38" t="s">
        <v>210</v>
      </c>
      <c r="D538" s="38">
        <v>20</v>
      </c>
      <c r="E538" s="38">
        <v>1402</v>
      </c>
      <c r="F538" s="38">
        <v>2</v>
      </c>
      <c r="G538" s="38">
        <f t="shared" si="82"/>
        <v>1675</v>
      </c>
      <c r="H538" s="75">
        <f t="shared" si="83"/>
        <v>5.9701492537313433E-4</v>
      </c>
      <c r="I538" s="75">
        <f t="shared" si="84"/>
        <v>2.0349978937771801E-6</v>
      </c>
      <c r="J538" s="38">
        <v>1E-4</v>
      </c>
      <c r="K538" s="76">
        <v>0</v>
      </c>
      <c r="L538" s="40">
        <v>0.57947545575294446</v>
      </c>
      <c r="M538" s="77"/>
      <c r="N538" s="40">
        <v>0</v>
      </c>
      <c r="O538" s="13"/>
      <c r="P538" s="13">
        <v>-0.77</v>
      </c>
      <c r="Q538" s="13">
        <v>5.53</v>
      </c>
      <c r="R538" s="13">
        <v>0</v>
      </c>
      <c r="S538" s="78">
        <v>41828.193000000058</v>
      </c>
      <c r="T538" s="78">
        <v>814.35420000000113</v>
      </c>
      <c r="U538" s="13">
        <f t="shared" si="85"/>
        <v>4.6214691032351896</v>
      </c>
      <c r="V538" s="40">
        <f t="shared" si="87"/>
        <v>8.4495575221238944E-3</v>
      </c>
      <c r="X538" s="13">
        <v>52.49</v>
      </c>
      <c r="Y538" s="13">
        <v>11.45</v>
      </c>
      <c r="Z538" s="13">
        <v>9.4700000000000006</v>
      </c>
      <c r="AA538" s="13">
        <v>9.0500000000000007</v>
      </c>
      <c r="AB538" s="13"/>
      <c r="AC538" s="13"/>
      <c r="AD538" s="13"/>
      <c r="AE538" s="13">
        <v>9.89</v>
      </c>
      <c r="AF538" s="13"/>
      <c r="AG538" s="13"/>
      <c r="AH538" s="13"/>
      <c r="AI538" s="13"/>
      <c r="AJ538" s="13">
        <f t="shared" si="86"/>
        <v>92.35</v>
      </c>
      <c r="AL538" s="13">
        <v>0.52663072446259152</v>
      </c>
      <c r="AM538" s="40">
        <v>0.51221252483659652</v>
      </c>
      <c r="AN538" s="13">
        <v>3.4856443891929199</v>
      </c>
      <c r="AO538" s="14">
        <v>3.4856443891929203</v>
      </c>
      <c r="AP538" s="14"/>
      <c r="AQ538" s="13">
        <v>2.8741026555114413</v>
      </c>
      <c r="AR538" s="40">
        <v>0.17016865299318915</v>
      </c>
      <c r="AS538" s="40">
        <v>0.57947545575294446</v>
      </c>
      <c r="AT538" s="40">
        <v>0</v>
      </c>
      <c r="AW538" s="42">
        <f>(12900/((LN(497700/S538))+(0.85*(AN538-1))+3.8))-273</f>
        <v>1264.68680273627</v>
      </c>
      <c r="AX538" s="42">
        <f>(12900/((LN(497700/S538))+(0.85*(AO538-1))+3.8))-273</f>
        <v>1264.6868027362696</v>
      </c>
      <c r="AY538" s="42">
        <f>(10108/((LN(497700/S538))+(1.16*(AN538-1))+1.48))-273</f>
        <v>1204.8265219695027</v>
      </c>
      <c r="AZ538" s="42">
        <f>(10108/((LN(497700/S538))+(1.16*(AO538-1))+1.48))-273</f>
        <v>1204.8265219695022</v>
      </c>
      <c r="BA538" s="42">
        <f>((LN(S538))-4.29+(1.35*(LN(AQ538))))/0.0056</f>
        <v>1388.674204919156</v>
      </c>
      <c r="BB538" s="42">
        <f>(4338.8/((4.322*AR538)+6.456-LOG(S538)))-273</f>
        <v>1415.2491487641139</v>
      </c>
      <c r="BC538" s="42">
        <f>((LN(S538))-3.313+(1.35*(LN(AQ538))))/0.0065</f>
        <v>1346.703930391888</v>
      </c>
      <c r="BD538" s="42">
        <f>(12288/(18.99-(1.069*(LN(AQ538)))-(LN(S538))))-273</f>
        <v>1428.9184242832946</v>
      </c>
      <c r="BE538" s="42">
        <f>(11113/(14.297+(0.964*AN538)-(LN(S538))))-273</f>
        <v>1310.9881472527795</v>
      </c>
      <c r="BF538" s="42">
        <f>(11113/(14.297+(0.964*AO538)-(LN(S538))))-273</f>
        <v>1310.9881472527788</v>
      </c>
      <c r="BG538" s="42">
        <f>(5790/(0.96-(1.28*J538)+(12.39*AS538)+(0.83*AT538)+(2.06*J538*AS538)-LOG(S538)))-273</f>
        <v>1372.717092877313</v>
      </c>
      <c r="BI538" s="42">
        <f t="shared" ref="BI538:BQ576" si="92">$E538-AW538</f>
        <v>137.31319726372999</v>
      </c>
      <c r="BJ538" s="42">
        <f t="shared" si="92"/>
        <v>137.31319726373044</v>
      </c>
      <c r="BK538" s="42">
        <f t="shared" si="92"/>
        <v>197.17347803049734</v>
      </c>
      <c r="BL538" s="42">
        <f t="shared" si="92"/>
        <v>197.17347803049779</v>
      </c>
      <c r="BM538" s="42">
        <f t="shared" si="91"/>
        <v>13.325795080844046</v>
      </c>
      <c r="BN538" s="42">
        <f t="shared" si="91"/>
        <v>-13.249148764113897</v>
      </c>
      <c r="BO538" s="42">
        <f t="shared" si="91"/>
        <v>55.29606960811202</v>
      </c>
      <c r="BP538" s="42">
        <f t="shared" si="91"/>
        <v>-26.918424283294598</v>
      </c>
      <c r="BQ538" s="42">
        <f t="shared" si="91"/>
        <v>91.011852747220473</v>
      </c>
      <c r="BR538" s="42">
        <f t="shared" si="91"/>
        <v>91.011852747221155</v>
      </c>
      <c r="BS538" s="42">
        <f t="shared" si="80"/>
        <v>29.282907122686993</v>
      </c>
      <c r="BU538" s="42">
        <f t="shared" si="90"/>
        <v>108.03029014104345</v>
      </c>
      <c r="CC538" s="119"/>
      <c r="CD538" s="118">
        <f t="shared" si="89"/>
        <v>6.8212102632969618E-13</v>
      </c>
    </row>
    <row r="539" spans="1:82" s="1" customFormat="1">
      <c r="A539" s="38" t="s">
        <v>678</v>
      </c>
      <c r="B539" s="38" t="s">
        <v>715</v>
      </c>
      <c r="C539" s="38" t="s">
        <v>210</v>
      </c>
      <c r="D539" s="38">
        <v>20</v>
      </c>
      <c r="E539" s="38">
        <v>1402</v>
      </c>
      <c r="F539" s="38">
        <v>2</v>
      </c>
      <c r="G539" s="38">
        <f t="shared" si="82"/>
        <v>1675</v>
      </c>
      <c r="H539" s="75">
        <f t="shared" si="83"/>
        <v>5.9701492537313433E-4</v>
      </c>
      <c r="I539" s="75">
        <f t="shared" si="84"/>
        <v>2.0349978937771801E-6</v>
      </c>
      <c r="J539" s="38">
        <v>1E-4</v>
      </c>
      <c r="K539" s="76">
        <v>0</v>
      </c>
      <c r="L539" s="40">
        <v>0.52816341269686806</v>
      </c>
      <c r="M539" s="77"/>
      <c r="N539" s="40">
        <v>0</v>
      </c>
      <c r="O539" s="13"/>
      <c r="P539" s="13">
        <v>-0.77</v>
      </c>
      <c r="Q539" s="13">
        <v>5.53</v>
      </c>
      <c r="R539" s="13">
        <v>0</v>
      </c>
      <c r="S539" s="78">
        <v>11845.152000000018</v>
      </c>
      <c r="T539" s="78">
        <v>444.19320000000067</v>
      </c>
      <c r="U539" s="13">
        <f t="shared" si="85"/>
        <v>4.0735406380716759</v>
      </c>
      <c r="V539" s="40">
        <f t="shared" si="87"/>
        <v>1.6274999999999998E-2</v>
      </c>
      <c r="X539" s="13">
        <v>71.22</v>
      </c>
      <c r="Y539" s="13"/>
      <c r="Z539" s="13">
        <v>16.72</v>
      </c>
      <c r="AA539" s="13"/>
      <c r="AB539" s="13"/>
      <c r="AC539" s="13"/>
      <c r="AD539" s="13"/>
      <c r="AE539" s="13">
        <v>9.3699999999999992</v>
      </c>
      <c r="AF539" s="13"/>
      <c r="AG539" s="13"/>
      <c r="AH539" s="13"/>
      <c r="AI539" s="13"/>
      <c r="AJ539" s="13">
        <f t="shared" si="86"/>
        <v>97.31</v>
      </c>
      <c r="AL539" s="13">
        <v>0.98140708231818607</v>
      </c>
      <c r="AM539" s="40">
        <v>4.1058037647678574E-3</v>
      </c>
      <c r="AN539" s="13">
        <v>1.4445099678509099</v>
      </c>
      <c r="AO539" s="14">
        <v>1.4445099678509103</v>
      </c>
      <c r="AP539" s="14"/>
      <c r="AQ539" s="13">
        <v>10.038189525685162</v>
      </c>
      <c r="AR539" s="40">
        <v>5.8055868109432252E-2</v>
      </c>
      <c r="AS539" s="40">
        <v>0.52816341269686806</v>
      </c>
      <c r="AT539" s="40">
        <v>0</v>
      </c>
      <c r="AW539" s="42">
        <f>(12900/((LN(497700/S539))+(0.85*(AN539-1))+3.8))-273</f>
        <v>1356.6289713307019</v>
      </c>
      <c r="AX539" s="42">
        <f>(12900/((LN(497700/S539))+(0.85*(AO539-1))+3.8))-273</f>
        <v>1356.6289713307017</v>
      </c>
      <c r="AY539" s="42">
        <f>(10108/((LN(497700/S539))+(1.16*(AN539-1))+1.48))-273</f>
        <v>1489.9073204818976</v>
      </c>
      <c r="AZ539" s="42">
        <f>(10108/((LN(497700/S539))+(1.16*(AO539-1))+1.48))-273</f>
        <v>1489.9073204818976</v>
      </c>
      <c r="BA539" s="42">
        <f>((LN(S539))-4.29+(1.35*(LN(AQ539))))/0.0056</f>
        <v>1464.8767126717421</v>
      </c>
      <c r="BB539" s="42">
        <f>(4338.8/((4.322*AR539)+6.456-LOG(S539)))-273</f>
        <v>1374.6183585373672</v>
      </c>
      <c r="BC539" s="42">
        <f>((LN(S539))-3.313+(1.35*(LN(AQ539))))/0.0065</f>
        <v>1412.3553216864241</v>
      </c>
      <c r="BD539" s="42">
        <f>(12288/(18.99-(1.069*(LN(AQ539)))-(LN(S539))))-273</f>
        <v>1446.8551123779957</v>
      </c>
      <c r="BE539" s="42">
        <f>(11113/(14.297+(0.964*AN539)-(LN(S539))))-273</f>
        <v>1488.2191697397129</v>
      </c>
      <c r="BF539" s="42">
        <f>(11113/(14.297+(0.964*AO539)-(LN(S539))))-273</f>
        <v>1488.2191697397129</v>
      </c>
      <c r="BG539" s="42">
        <f>(5790/(0.96-(1.28*J539)+(12.39*AS539)+(0.83*AT539)+(2.06*J539*AS539)-LOG(S539)))-273</f>
        <v>1414.8572691991149</v>
      </c>
      <c r="BI539" s="42">
        <f t="shared" si="92"/>
        <v>45.371028669298084</v>
      </c>
      <c r="BJ539" s="42">
        <f t="shared" si="92"/>
        <v>45.371028669298312</v>
      </c>
      <c r="BK539" s="42">
        <f t="shared" si="92"/>
        <v>-87.907320481897614</v>
      </c>
      <c r="BL539" s="42">
        <f t="shared" si="92"/>
        <v>-87.907320481897614</v>
      </c>
      <c r="BM539" s="42">
        <f t="shared" si="91"/>
        <v>-62.876712671742098</v>
      </c>
      <c r="BN539" s="42">
        <f t="shared" si="91"/>
        <v>27.381641462632842</v>
      </c>
      <c r="BO539" s="42">
        <f t="shared" si="91"/>
        <v>-10.355321686424077</v>
      </c>
      <c r="BP539" s="42">
        <f t="shared" si="91"/>
        <v>-44.855112377995738</v>
      </c>
      <c r="BQ539" s="42">
        <f t="shared" si="91"/>
        <v>-86.219169739712925</v>
      </c>
      <c r="BR539" s="42">
        <f t="shared" si="91"/>
        <v>-86.219169739712925</v>
      </c>
      <c r="BS539" s="42">
        <f t="shared" si="80"/>
        <v>-12.857269199114853</v>
      </c>
      <c r="BU539" s="42">
        <f t="shared" si="90"/>
        <v>58.228297868413165</v>
      </c>
      <c r="CC539" s="119"/>
      <c r="CD539" s="118">
        <f t="shared" si="89"/>
        <v>0</v>
      </c>
    </row>
    <row r="540" spans="1:82" s="1" customFormat="1">
      <c r="A540" s="38" t="s">
        <v>678</v>
      </c>
      <c r="B540" s="38" t="s">
        <v>716</v>
      </c>
      <c r="C540" s="38" t="s">
        <v>210</v>
      </c>
      <c r="D540" s="38">
        <v>3</v>
      </c>
      <c r="E540" s="38">
        <v>1451</v>
      </c>
      <c r="F540" s="38">
        <v>2</v>
      </c>
      <c r="G540" s="38">
        <f t="shared" si="82"/>
        <v>1724</v>
      </c>
      <c r="H540" s="75">
        <f t="shared" si="83"/>
        <v>5.8004640371229696E-4</v>
      </c>
      <c r="I540" s="75">
        <f t="shared" si="84"/>
        <v>1.8998756056447203E-6</v>
      </c>
      <c r="J540" s="38">
        <v>1E-4</v>
      </c>
      <c r="K540" s="76">
        <v>0</v>
      </c>
      <c r="L540" s="40">
        <v>0.57760400086136066</v>
      </c>
      <c r="M540" s="77"/>
      <c r="N540" s="40">
        <v>0</v>
      </c>
      <c r="O540" s="13"/>
      <c r="P540" s="13">
        <v>-0.7</v>
      </c>
      <c r="Q540" s="13">
        <v>5.55</v>
      </c>
      <c r="R540" s="13">
        <v>0</v>
      </c>
      <c r="S540" s="78">
        <v>56856.729600000006</v>
      </c>
      <c r="T540" s="78">
        <v>1036.4508000000003</v>
      </c>
      <c r="U540" s="13">
        <f t="shared" si="85"/>
        <v>4.7547818754472626</v>
      </c>
      <c r="V540" s="40">
        <f t="shared" si="87"/>
        <v>7.9114583333333346E-3</v>
      </c>
      <c r="X540" s="13">
        <v>52.53</v>
      </c>
      <c r="Y540" s="13">
        <v>11.25</v>
      </c>
      <c r="Z540" s="13">
        <v>9.52</v>
      </c>
      <c r="AA540" s="13">
        <v>8.8000000000000007</v>
      </c>
      <c r="AB540" s="13"/>
      <c r="AC540" s="13"/>
      <c r="AD540" s="13"/>
      <c r="AE540" s="13">
        <v>9.51</v>
      </c>
      <c r="AF540" s="13"/>
      <c r="AG540" s="13"/>
      <c r="AH540" s="13"/>
      <c r="AI540" s="13"/>
      <c r="AJ540" s="13">
        <f t="shared" si="86"/>
        <v>91.61</v>
      </c>
      <c r="AL540" s="13">
        <v>0.5505654279792348</v>
      </c>
      <c r="AM540" s="40">
        <v>0.49016378712561748</v>
      </c>
      <c r="AN540" s="13">
        <v>3.3028280278228199</v>
      </c>
      <c r="AO540" s="14">
        <v>3.3028280278228199</v>
      </c>
      <c r="AP540" s="14"/>
      <c r="AQ540" s="13">
        <v>2.9757723711215651</v>
      </c>
      <c r="AR540" s="40">
        <v>0.16708099212291735</v>
      </c>
      <c r="AS540" s="40">
        <v>0.57760400086136066</v>
      </c>
      <c r="AT540" s="40">
        <v>0</v>
      </c>
      <c r="AW540" s="42">
        <f>(12900/((LN(497700/S540))+(0.85*(AN540-1))+3.8))-273</f>
        <v>1354.3769262150661</v>
      </c>
      <c r="AX540" s="42">
        <f>(12900/((LN(497700/S540))+(0.85*(AO540-1))+3.8))-273</f>
        <v>1354.3769262150661</v>
      </c>
      <c r="AY540" s="42">
        <f>(10108/((LN(497700/S540))+(1.16*(AN540-1))+1.48))-273</f>
        <v>1326.1789800490358</v>
      </c>
      <c r="AZ540" s="42">
        <f>(10108/((LN(497700/S540))+(1.16*(AO540-1))+1.48))-273</f>
        <v>1326.1789800490358</v>
      </c>
      <c r="BA540" s="42">
        <f>((LN(S540))-4.29+(1.35*(LN(AQ540))))/0.0056</f>
        <v>1451.8696003101231</v>
      </c>
      <c r="BB540" s="42">
        <f>(4338.8/((4.322*AR540)+6.456-LOG(S540)))-273</f>
        <v>1517.4198792982054</v>
      </c>
      <c r="BC540" s="42">
        <f>((LN(S540))-3.313+(1.35*(LN(AQ540))))/0.0065</f>
        <v>1401.149194113337</v>
      </c>
      <c r="BD540" s="42">
        <f>(12288/(18.99-(1.069*(LN(AQ540)))-(LN(S540))))-273</f>
        <v>1514.0954542852946</v>
      </c>
      <c r="BE540" s="42">
        <f>(11113/(14.297+(0.964*AN540)-(LN(S540))))-273</f>
        <v>1428.1508679240992</v>
      </c>
      <c r="BF540" s="42">
        <f>(11113/(14.297+(0.964*AO540)-(LN(S540))))-273</f>
        <v>1428.1508679240992</v>
      </c>
      <c r="BG540" s="42">
        <f>(5790/(0.96-(1.28*J540)+(12.39*AS540)+(0.83*AT540)+(2.06*J540*AS540)-LOG(S540)))-273</f>
        <v>1449.3312415405956</v>
      </c>
      <c r="BI540" s="42">
        <f t="shared" si="92"/>
        <v>96.623073784933922</v>
      </c>
      <c r="BJ540" s="42">
        <f t="shared" si="92"/>
        <v>96.623073784933922</v>
      </c>
      <c r="BK540" s="42">
        <f t="shared" si="92"/>
        <v>124.82101995096423</v>
      </c>
      <c r="BL540" s="42">
        <f t="shared" si="92"/>
        <v>124.82101995096423</v>
      </c>
      <c r="BM540" s="42">
        <f t="shared" si="91"/>
        <v>-0.86960031012313266</v>
      </c>
      <c r="BN540" s="42">
        <f t="shared" si="91"/>
        <v>-66.419879298205387</v>
      </c>
      <c r="BO540" s="42">
        <f t="shared" si="91"/>
        <v>49.850805886663011</v>
      </c>
      <c r="BP540" s="42">
        <f t="shared" si="91"/>
        <v>-63.095454285294636</v>
      </c>
      <c r="BQ540" s="42">
        <f t="shared" si="91"/>
        <v>22.849132075900798</v>
      </c>
      <c r="BR540" s="42">
        <f t="shared" si="91"/>
        <v>22.849132075900798</v>
      </c>
      <c r="BS540" s="42">
        <f t="shared" si="91"/>
        <v>1.6687584594044438</v>
      </c>
      <c r="BU540" s="42">
        <f t="shared" si="90"/>
        <v>94.954315325529478</v>
      </c>
      <c r="CC540" s="119"/>
      <c r="CD540" s="118">
        <f t="shared" si="89"/>
        <v>0</v>
      </c>
    </row>
    <row r="541" spans="1:82" s="1" customFormat="1">
      <c r="A541" s="38" t="s">
        <v>678</v>
      </c>
      <c r="B541" s="38" t="s">
        <v>717</v>
      </c>
      <c r="C541" s="38" t="s">
        <v>210</v>
      </c>
      <c r="D541" s="38">
        <v>43</v>
      </c>
      <c r="E541" s="38">
        <v>1300</v>
      </c>
      <c r="F541" s="38">
        <v>2</v>
      </c>
      <c r="G541" s="38">
        <f t="shared" si="82"/>
        <v>1573</v>
      </c>
      <c r="H541" s="75">
        <f t="shared" si="83"/>
        <v>6.3572790845518119E-4</v>
      </c>
      <c r="I541" s="75">
        <f t="shared" si="84"/>
        <v>2.3668639053254436E-6</v>
      </c>
      <c r="J541" s="38">
        <v>1E-4</v>
      </c>
      <c r="K541" s="76">
        <v>0</v>
      </c>
      <c r="L541" s="40">
        <v>0.5696095492894746</v>
      </c>
      <c r="M541" s="77"/>
      <c r="N541" s="40">
        <v>0</v>
      </c>
      <c r="O541" s="13"/>
      <c r="P541" s="13">
        <v>-0.7</v>
      </c>
      <c r="Q541" s="13">
        <v>5.55</v>
      </c>
      <c r="R541" s="13">
        <v>0</v>
      </c>
      <c r="S541" s="78">
        <v>21025.144799999987</v>
      </c>
      <c r="T541" s="78">
        <v>962.41859999999929</v>
      </c>
      <c r="U541" s="13">
        <f t="shared" si="85"/>
        <v>4.3227389954627879</v>
      </c>
      <c r="V541" s="40">
        <f t="shared" si="87"/>
        <v>1.986619718309859E-2</v>
      </c>
      <c r="X541" s="13">
        <v>58.21</v>
      </c>
      <c r="Y541" s="13">
        <v>5.48</v>
      </c>
      <c r="Z541" s="13">
        <v>10.9</v>
      </c>
      <c r="AA541" s="13">
        <v>10.199999999999999</v>
      </c>
      <c r="AB541" s="13"/>
      <c r="AC541" s="13"/>
      <c r="AD541" s="13"/>
      <c r="AE541" s="13">
        <v>11.19</v>
      </c>
      <c r="AF541" s="13"/>
      <c r="AG541" s="13"/>
      <c r="AH541" s="13"/>
      <c r="AI541" s="13"/>
      <c r="AJ541" s="13">
        <f t="shared" si="86"/>
        <v>95.98</v>
      </c>
      <c r="AL541" s="13">
        <v>0.53573363915579164</v>
      </c>
      <c r="AM541" s="40">
        <v>0.55260369561769962</v>
      </c>
      <c r="AN541" s="13">
        <v>3.2828041921523101</v>
      </c>
      <c r="AO541" s="14">
        <v>3.2828041921523146</v>
      </c>
      <c r="AP541" s="14"/>
      <c r="AQ541" s="13">
        <v>2.849003952587172</v>
      </c>
      <c r="AR541" s="40">
        <v>0.15607058507678381</v>
      </c>
      <c r="AS541" s="40">
        <v>0.5696095492894746</v>
      </c>
      <c r="AT541" s="40">
        <v>0</v>
      </c>
      <c r="AW541" s="42">
        <f>(12900/((LN(497700/S541))+(0.85*(AN541-1))+3.8))-273</f>
        <v>1175.6793618083573</v>
      </c>
      <c r="AX541" s="42">
        <f>(12900/((LN(497700/S541))+(0.85*(AO541-1))+3.8))-273</f>
        <v>1175.6793618083566</v>
      </c>
      <c r="AY541" s="42">
        <f>(10108/((LN(497700/S541))+(1.16*(AN541-1))+1.48))-273</f>
        <v>1113.1136645212639</v>
      </c>
      <c r="AZ541" s="42">
        <f>(10108/((LN(497700/S541))+(1.16*(AO541-1))+1.48))-273</f>
        <v>1113.113664521263</v>
      </c>
      <c r="BA541" s="42">
        <f>((LN(S541))-4.29+(1.35*(LN(AQ541))))/0.0056</f>
        <v>1263.7291285244585</v>
      </c>
      <c r="BB541" s="42">
        <f>(4338.8/((4.322*AR541)+6.456-LOG(S541)))-273</f>
        <v>1272.2678172810217</v>
      </c>
      <c r="BC541" s="42">
        <f>((LN(S541))-3.313+(1.35*(LN(AQ541))))/0.0065</f>
        <v>1239.0589414979952</v>
      </c>
      <c r="BD541" s="42">
        <f>(12288/(18.99-(1.069*(LN(AQ541)))-(LN(S541))))-273</f>
        <v>1279.0412594609238</v>
      </c>
      <c r="BE541" s="42">
        <f>(11113/(14.297+(0.964*AN541)-(LN(S541))))-273</f>
        <v>1207.1251537944538</v>
      </c>
      <c r="BF541" s="42">
        <f>(11113/(14.297+(0.964*AO541)-(LN(S541))))-273</f>
        <v>1207.1251537944531</v>
      </c>
      <c r="BG541" s="42">
        <f>(5790/(0.96-(1.28*J541)+(12.39*AS541)+(0.83*AT541)+(2.06*J541*AS541)-LOG(S541)))-273</f>
        <v>1294.1042738982362</v>
      </c>
      <c r="BI541" s="42">
        <f t="shared" si="92"/>
        <v>124.32063819164273</v>
      </c>
      <c r="BJ541" s="42">
        <f t="shared" si="92"/>
        <v>124.32063819164341</v>
      </c>
      <c r="BK541" s="42">
        <f t="shared" si="92"/>
        <v>186.8863354787361</v>
      </c>
      <c r="BL541" s="42">
        <f t="shared" si="92"/>
        <v>186.88633547873701</v>
      </c>
      <c r="BM541" s="42">
        <f t="shared" si="91"/>
        <v>36.270871475541526</v>
      </c>
      <c r="BN541" s="42">
        <f t="shared" si="91"/>
        <v>27.732182718978265</v>
      </c>
      <c r="BO541" s="42">
        <f t="shared" si="91"/>
        <v>60.941058502004807</v>
      </c>
      <c r="BP541" s="42">
        <f t="shared" si="91"/>
        <v>20.958740539076189</v>
      </c>
      <c r="BQ541" s="42">
        <f t="shared" si="91"/>
        <v>92.874846205546191</v>
      </c>
      <c r="BR541" s="42">
        <f t="shared" si="91"/>
        <v>92.874846205546874</v>
      </c>
      <c r="BS541" s="42">
        <f t="shared" si="91"/>
        <v>5.8957261017637848</v>
      </c>
      <c r="BU541" s="42">
        <f t="shared" si="90"/>
        <v>118.42491208987963</v>
      </c>
      <c r="CC541" s="119"/>
      <c r="CD541" s="118">
        <f t="shared" si="89"/>
        <v>6.8212102632969618E-13</v>
      </c>
    </row>
    <row r="542" spans="1:82" s="1" customFormat="1">
      <c r="A542" s="38" t="s">
        <v>678</v>
      </c>
      <c r="B542" s="38" t="s">
        <v>718</v>
      </c>
      <c r="C542" s="38" t="s">
        <v>210</v>
      </c>
      <c r="D542" s="38">
        <v>68</v>
      </c>
      <c r="E542" s="38">
        <v>1201</v>
      </c>
      <c r="F542" s="38">
        <v>2</v>
      </c>
      <c r="G542" s="38">
        <f t="shared" si="82"/>
        <v>1474</v>
      </c>
      <c r="H542" s="75">
        <f t="shared" si="83"/>
        <v>6.7842605156037987E-4</v>
      </c>
      <c r="I542" s="75">
        <f t="shared" si="84"/>
        <v>2.7731539287618355E-6</v>
      </c>
      <c r="J542" s="38">
        <v>1E-4</v>
      </c>
      <c r="K542" s="76">
        <v>0</v>
      </c>
      <c r="L542" s="40">
        <v>0.57567767694730987</v>
      </c>
      <c r="M542" s="77"/>
      <c r="N542" s="40">
        <v>0</v>
      </c>
      <c r="O542" s="13"/>
      <c r="P542" s="13">
        <v>-0.7</v>
      </c>
      <c r="Q542" s="13">
        <v>5.55</v>
      </c>
      <c r="R542" s="13">
        <v>0</v>
      </c>
      <c r="S542" s="78">
        <v>12141.280800000015</v>
      </c>
      <c r="T542" s="78">
        <v>666.28980000000081</v>
      </c>
      <c r="U542" s="13">
        <f t="shared" si="85"/>
        <v>4.0842645034634488</v>
      </c>
      <c r="V542" s="40">
        <f t="shared" si="87"/>
        <v>2.3817073170731708E-2</v>
      </c>
      <c r="X542" s="13">
        <v>56.76</v>
      </c>
      <c r="Y542" s="13">
        <v>6.06</v>
      </c>
      <c r="Z542" s="13">
        <v>12.38</v>
      </c>
      <c r="AA542" s="13">
        <v>9.9600000000000009</v>
      </c>
      <c r="AB542" s="13"/>
      <c r="AC542" s="13"/>
      <c r="AD542" s="13"/>
      <c r="AE542" s="13">
        <v>12.55</v>
      </c>
      <c r="AF542" s="13"/>
      <c r="AG542" s="13"/>
      <c r="AH542" s="13"/>
      <c r="AI542" s="13"/>
      <c r="AJ542" s="13">
        <f t="shared" si="86"/>
        <v>97.71</v>
      </c>
      <c r="AL542" s="13">
        <v>0.54253707844773524</v>
      </c>
      <c r="AM542" s="40">
        <v>0.55327229525537092</v>
      </c>
      <c r="AN542" s="13">
        <v>3.3838761284402001</v>
      </c>
      <c r="AO542" s="14">
        <v>3.3838761284401966</v>
      </c>
      <c r="AP542" s="14"/>
      <c r="AQ542" s="13">
        <v>2.7795299553956436</v>
      </c>
      <c r="AR542" s="40">
        <v>0.13538960088186772</v>
      </c>
      <c r="AS542" s="40">
        <v>0.57567767694730987</v>
      </c>
      <c r="AT542" s="40">
        <v>0</v>
      </c>
      <c r="AW542" s="42">
        <f>(12900/((LN(497700/S542))+(0.85*(AN542-1))+3.8))-273</f>
        <v>1079.2464868919633</v>
      </c>
      <c r="AX542" s="42">
        <f>(12900/((LN(497700/S542))+(0.85*(AO542-1))+3.8))-273</f>
        <v>1079.2464868919637</v>
      </c>
      <c r="AY542" s="42">
        <f>(10108/((LN(497700/S542))+(1.16*(AN542-1))+1.48))-273</f>
        <v>997.05945825278241</v>
      </c>
      <c r="AZ542" s="42">
        <f>(10108/((LN(497700/S542))+(1.16*(AO542-1))+1.48))-273</f>
        <v>997.05945825278309</v>
      </c>
      <c r="BA542" s="42">
        <f>((LN(S542))-4.29+(1.35*(LN(AQ542))))/0.0056</f>
        <v>1159.7226849193489</v>
      </c>
      <c r="BB542" s="42">
        <f>(4338.8/((4.322*AR542)+6.456-LOG(S542)))-273</f>
        <v>1194.3528442072279</v>
      </c>
      <c r="BC542" s="42">
        <f>((LN(S542))-3.313+(1.35*(LN(AQ542))))/0.0065</f>
        <v>1149.4533900843621</v>
      </c>
      <c r="BD542" s="42">
        <f>(12288/(18.99-(1.069*(LN(AQ542)))-(LN(S542))))-273</f>
        <v>1173.8702328045263</v>
      </c>
      <c r="BE542" s="42">
        <f>(11113/(14.297+(0.964*AN542)-(LN(S542))))-273</f>
        <v>1089.7740556861825</v>
      </c>
      <c r="BF542" s="42">
        <f>(11113/(14.297+(0.964*AO542)-(LN(S542))))-273</f>
        <v>1089.7740556861831</v>
      </c>
      <c r="BG542" s="42">
        <f>(5790/(0.96-(1.28*J542)+(12.39*AS542)+(0.83*AT542)+(2.06*J542*AS542)-LOG(S542)))-273</f>
        <v>1171.4765287962678</v>
      </c>
      <c r="BI542" s="42">
        <f t="shared" si="92"/>
        <v>121.75351310803671</v>
      </c>
      <c r="BJ542" s="42">
        <f t="shared" si="92"/>
        <v>121.75351310803626</v>
      </c>
      <c r="BK542" s="42">
        <f t="shared" si="92"/>
        <v>203.94054174721759</v>
      </c>
      <c r="BL542" s="42">
        <f t="shared" si="92"/>
        <v>203.94054174721691</v>
      </c>
      <c r="BM542" s="42">
        <f t="shared" si="91"/>
        <v>41.277315080651078</v>
      </c>
      <c r="BN542" s="42">
        <f t="shared" si="91"/>
        <v>6.6471557927720823</v>
      </c>
      <c r="BO542" s="42">
        <f t="shared" si="91"/>
        <v>51.546609915637873</v>
      </c>
      <c r="BP542" s="42">
        <f t="shared" si="91"/>
        <v>27.129767195473732</v>
      </c>
      <c r="BQ542" s="42">
        <f t="shared" si="91"/>
        <v>111.22594431381754</v>
      </c>
      <c r="BR542" s="42">
        <f t="shared" si="91"/>
        <v>111.22594431381685</v>
      </c>
      <c r="BS542" s="42">
        <f t="shared" si="91"/>
        <v>29.523471203732242</v>
      </c>
      <c r="BU542" s="42">
        <f t="shared" si="90"/>
        <v>92.230041904304016</v>
      </c>
      <c r="CC542" s="119"/>
      <c r="CD542" s="118">
        <f t="shared" si="89"/>
        <v>6.8212102632969618E-13</v>
      </c>
    </row>
    <row r="543" spans="1:82" s="1" customFormat="1">
      <c r="A543" s="38" t="s">
        <v>678</v>
      </c>
      <c r="B543" s="38" t="s">
        <v>719</v>
      </c>
      <c r="C543" s="38" t="s">
        <v>210</v>
      </c>
      <c r="D543" s="38">
        <v>25</v>
      </c>
      <c r="E543" s="38">
        <v>1351</v>
      </c>
      <c r="F543" s="38">
        <v>2</v>
      </c>
      <c r="G543" s="38">
        <f t="shared" si="82"/>
        <v>1624</v>
      </c>
      <c r="H543" s="75">
        <f t="shared" si="83"/>
        <v>6.1576354679802956E-4</v>
      </c>
      <c r="I543" s="75">
        <f t="shared" si="84"/>
        <v>2.1915394523671639E-6</v>
      </c>
      <c r="J543" s="38">
        <v>1E-4</v>
      </c>
      <c r="K543" s="76">
        <v>0</v>
      </c>
      <c r="L543" s="40">
        <v>0.56778159925014959</v>
      </c>
      <c r="M543" s="77"/>
      <c r="N543" s="40">
        <v>0</v>
      </c>
      <c r="O543" s="13"/>
      <c r="P543" s="13">
        <v>-0.7</v>
      </c>
      <c r="Q543" s="13">
        <v>5.55</v>
      </c>
      <c r="R543" s="13">
        <v>0</v>
      </c>
      <c r="S543" s="78">
        <v>28798.525800000014</v>
      </c>
      <c r="T543" s="78">
        <v>1036.4508000000005</v>
      </c>
      <c r="U543" s="13">
        <f t="shared" si="85"/>
        <v>4.459370256741459</v>
      </c>
      <c r="V543" s="40">
        <f t="shared" si="87"/>
        <v>1.5619537275064268E-2</v>
      </c>
      <c r="X543" s="13">
        <v>58.74</v>
      </c>
      <c r="Y543" s="13">
        <v>5.37</v>
      </c>
      <c r="Z543" s="13">
        <v>10.56</v>
      </c>
      <c r="AA543" s="13">
        <v>9.94</v>
      </c>
      <c r="AB543" s="13"/>
      <c r="AC543" s="13"/>
      <c r="AD543" s="13"/>
      <c r="AE543" s="13">
        <v>11</v>
      </c>
      <c r="AF543" s="13"/>
      <c r="AG543" s="13"/>
      <c r="AH543" s="13"/>
      <c r="AI543" s="13"/>
      <c r="AJ543" s="13">
        <f t="shared" si="86"/>
        <v>95.61</v>
      </c>
      <c r="AL543" s="13">
        <v>0.52798761883185097</v>
      </c>
      <c r="AM543" s="40">
        <v>0.54187134561781325</v>
      </c>
      <c r="AN543" s="13">
        <v>3.2833497924366499</v>
      </c>
      <c r="AO543" s="14">
        <v>3.2833497924366473</v>
      </c>
      <c r="AP543" s="14"/>
      <c r="AQ543" s="13">
        <v>2.9096405906832916</v>
      </c>
      <c r="AR543" s="40">
        <v>0.15484730453245543</v>
      </c>
      <c r="AS543" s="40">
        <v>0.56778159925014959</v>
      </c>
      <c r="AT543" s="40">
        <v>0</v>
      </c>
      <c r="AW543" s="42">
        <f>(12900/((LN(497700/S543))+(0.85*(AN543-1))+3.8))-273</f>
        <v>1228.6552062427736</v>
      </c>
      <c r="AX543" s="42">
        <f>(12900/((LN(497700/S543))+(0.85*(AO543-1))+3.8))-273</f>
        <v>1228.6552062427736</v>
      </c>
      <c r="AY543" s="42">
        <f>(10108/((LN(497700/S543))+(1.16*(AN543-1))+1.48))-273</f>
        <v>1175.4780637210349</v>
      </c>
      <c r="AZ543" s="42">
        <f>(10108/((LN(497700/S543))+(1.16*(AO543-1))+1.48))-273</f>
        <v>1175.4780637210356</v>
      </c>
      <c r="BA543" s="42">
        <f>((LN(S543))-4.29+(1.35*(LN(AQ543))))/0.0056</f>
        <v>1324.9856054166157</v>
      </c>
      <c r="BB543" s="42">
        <f>(4338.8/((4.322*AR543)+6.456-LOG(S543)))-273</f>
        <v>1354.5302474867328</v>
      </c>
      <c r="BC543" s="42">
        <f>((LN(S543))-3.313+(1.35*(LN(AQ543))))/0.0065</f>
        <v>1291.8337523589303</v>
      </c>
      <c r="BD543" s="42">
        <f>(12288/(18.99-(1.069*(LN(AQ543)))-(LN(S543))))-273</f>
        <v>1348.0660664567752</v>
      </c>
      <c r="BE543" s="42">
        <f>(11113/(14.297+(0.964*AN543)-(LN(S543))))-273</f>
        <v>1271.7445505144976</v>
      </c>
      <c r="BF543" s="42">
        <f>(11113/(14.297+(0.964*AO543)-(LN(S543))))-273</f>
        <v>1271.7445505144985</v>
      </c>
      <c r="BG543" s="42">
        <f>(5790/(0.96-(1.28*J543)+(12.39*AS543)+(0.83*AT543)+(2.06*J543*AS543)-LOG(S543)))-273</f>
        <v>1364.7061754407828</v>
      </c>
      <c r="BI543" s="42">
        <f t="shared" si="92"/>
        <v>122.3447937572264</v>
      </c>
      <c r="BJ543" s="42">
        <f t="shared" si="92"/>
        <v>122.3447937572264</v>
      </c>
      <c r="BK543" s="42">
        <f t="shared" si="92"/>
        <v>175.52193627896509</v>
      </c>
      <c r="BL543" s="42">
        <f t="shared" si="92"/>
        <v>175.5219362789644</v>
      </c>
      <c r="BM543" s="42">
        <f t="shared" si="91"/>
        <v>26.014394583384274</v>
      </c>
      <c r="BN543" s="42">
        <f t="shared" si="91"/>
        <v>-3.5302474867328328</v>
      </c>
      <c r="BO543" s="42">
        <f t="shared" si="91"/>
        <v>59.166247641069731</v>
      </c>
      <c r="BP543" s="42">
        <f t="shared" si="91"/>
        <v>2.933933543224839</v>
      </c>
      <c r="BQ543" s="42">
        <f t="shared" si="91"/>
        <v>79.255449485502368</v>
      </c>
      <c r="BR543" s="42">
        <f t="shared" si="91"/>
        <v>79.255449485501458</v>
      </c>
      <c r="BS543" s="42">
        <f t="shared" si="91"/>
        <v>-13.706175440782772</v>
      </c>
      <c r="BU543" s="42">
        <f t="shared" si="90"/>
        <v>136.05096919800917</v>
      </c>
      <c r="CC543" s="119"/>
      <c r="CD543" s="118">
        <f t="shared" si="89"/>
        <v>9.0949470177292824E-13</v>
      </c>
    </row>
    <row r="544" spans="1:82" s="1" customFormat="1">
      <c r="A544" s="38" t="s">
        <v>678</v>
      </c>
      <c r="B544" s="38" t="s">
        <v>720</v>
      </c>
      <c r="C544" s="38" t="s">
        <v>210</v>
      </c>
      <c r="D544" s="38">
        <v>25</v>
      </c>
      <c r="E544" s="38">
        <v>1351</v>
      </c>
      <c r="F544" s="38">
        <v>2</v>
      </c>
      <c r="G544" s="38">
        <f t="shared" si="82"/>
        <v>1624</v>
      </c>
      <c r="H544" s="75">
        <f t="shared" si="83"/>
        <v>6.1576354679802956E-4</v>
      </c>
      <c r="I544" s="75">
        <f t="shared" si="84"/>
        <v>2.1915394523671639E-6</v>
      </c>
      <c r="J544" s="38">
        <v>1E-4</v>
      </c>
      <c r="K544" s="76">
        <v>0</v>
      </c>
      <c r="L544" s="40">
        <v>0.58931884645146293</v>
      </c>
      <c r="M544" s="77"/>
      <c r="N544" s="40">
        <v>0</v>
      </c>
      <c r="O544" s="13"/>
      <c r="P544" s="13">
        <v>-0.7</v>
      </c>
      <c r="Q544" s="13">
        <v>5.55</v>
      </c>
      <c r="R544" s="13">
        <v>0</v>
      </c>
      <c r="S544" s="78">
        <v>36571.906800000048</v>
      </c>
      <c r="T544" s="78">
        <v>814.35420000000113</v>
      </c>
      <c r="U544" s="13">
        <f t="shared" si="85"/>
        <v>4.5631476043393979</v>
      </c>
      <c r="V544" s="40">
        <f t="shared" si="87"/>
        <v>9.6639676113360329E-3</v>
      </c>
      <c r="X544" s="13">
        <v>50.48</v>
      </c>
      <c r="Y544" s="13">
        <v>18.52</v>
      </c>
      <c r="Z544" s="13">
        <v>8.7200000000000006</v>
      </c>
      <c r="AA544" s="13">
        <v>8.27</v>
      </c>
      <c r="AB544" s="13"/>
      <c r="AC544" s="13"/>
      <c r="AD544" s="13"/>
      <c r="AE544" s="13">
        <v>9.19</v>
      </c>
      <c r="AF544" s="13"/>
      <c r="AG544" s="13"/>
      <c r="AH544" s="13"/>
      <c r="AI544" s="13"/>
      <c r="AJ544" s="13">
        <f t="shared" si="86"/>
        <v>95.179999999999993</v>
      </c>
      <c r="AL544" s="13">
        <v>0.52185936210257311</v>
      </c>
      <c r="AM544" s="40">
        <v>0.45619724486084046</v>
      </c>
      <c r="AN544" s="13">
        <v>3.6770137015547899</v>
      </c>
      <c r="AO544" s="14">
        <v>3.6770137015547881</v>
      </c>
      <c r="AP544" s="14"/>
      <c r="AQ544" s="13">
        <v>2.9715863443202775</v>
      </c>
      <c r="AR544" s="40">
        <v>0.18310953947557726</v>
      </c>
      <c r="AS544" s="40">
        <v>0.58931884645146293</v>
      </c>
      <c r="AT544" s="40">
        <v>0</v>
      </c>
      <c r="AW544" s="42">
        <f>(12900/((LN(497700/S544))+(0.85*(AN544-1))+3.8))-273</f>
        <v>1212.1179507128863</v>
      </c>
      <c r="AX544" s="42">
        <f>(12900/((LN(497700/S544))+(0.85*(AO544-1))+3.8))-273</f>
        <v>1212.1179507128863</v>
      </c>
      <c r="AY544" s="42">
        <f>(10108/((LN(497700/S544))+(1.16*(AN544-1))+1.48))-273</f>
        <v>1131.6589135864172</v>
      </c>
      <c r="AZ544" s="42">
        <f>(10108/((LN(497700/S544))+(1.16*(AO544-1))+1.48))-273</f>
        <v>1131.6589135864176</v>
      </c>
      <c r="BA544" s="42">
        <f>((LN(S544))-4.29+(1.35*(LN(AQ544))))/0.0056</f>
        <v>1372.7348500505427</v>
      </c>
      <c r="BB544" s="42">
        <f>(4338.8/((4.322*AR544)+6.456-LOG(S544)))-273</f>
        <v>1343.390816669011</v>
      </c>
      <c r="BC544" s="42">
        <f>((LN(S544))-3.313+(1.35*(LN(AQ544))))/0.0065</f>
        <v>1332.9715631204676</v>
      </c>
      <c r="BD544" s="42">
        <f>(12288/(18.99-(1.069*(LN(AQ544)))-(LN(S544))))-273</f>
        <v>1405.9819342847788</v>
      </c>
      <c r="BE544" s="42">
        <f>(11113/(14.297+(0.964*AN544)-(LN(S544))))-273</f>
        <v>1242.146235609704</v>
      </c>
      <c r="BF544" s="42">
        <f>(11113/(14.297+(0.964*AO544)-(LN(S544))))-273</f>
        <v>1242.146235609704</v>
      </c>
      <c r="BG544" s="42">
        <f>(5790/(0.96-(1.28*J544)+(12.39*AS544)+(0.83*AT544)+(2.06*J544*AS544)-LOG(S544)))-273</f>
        <v>1292.4968589607906</v>
      </c>
      <c r="BI544" s="42">
        <f t="shared" si="92"/>
        <v>138.88204928711366</v>
      </c>
      <c r="BJ544" s="42">
        <f t="shared" si="92"/>
        <v>138.88204928711366</v>
      </c>
      <c r="BK544" s="42">
        <f t="shared" si="92"/>
        <v>219.34108641358284</v>
      </c>
      <c r="BL544" s="42">
        <f t="shared" si="92"/>
        <v>219.34108641358239</v>
      </c>
      <c r="BM544" s="42">
        <f t="shared" si="91"/>
        <v>-21.734850050542718</v>
      </c>
      <c r="BN544" s="42">
        <f t="shared" si="91"/>
        <v>7.6091833309890262</v>
      </c>
      <c r="BO544" s="42">
        <f t="shared" si="91"/>
        <v>18.028436879532364</v>
      </c>
      <c r="BP544" s="42">
        <f t="shared" si="91"/>
        <v>-54.981934284778845</v>
      </c>
      <c r="BQ544" s="42">
        <f t="shared" si="91"/>
        <v>108.85376439029596</v>
      </c>
      <c r="BR544" s="42">
        <f t="shared" si="91"/>
        <v>108.85376439029596</v>
      </c>
      <c r="BS544" s="42">
        <f t="shared" si="91"/>
        <v>58.503141039209368</v>
      </c>
      <c r="BU544" s="42">
        <f t="shared" si="90"/>
        <v>80.378908247904292</v>
      </c>
      <c r="CC544" s="119"/>
      <c r="CD544" s="118">
        <f t="shared" si="89"/>
        <v>0</v>
      </c>
    </row>
    <row r="545" spans="1:82" s="1" customFormat="1">
      <c r="A545" s="38" t="s">
        <v>678</v>
      </c>
      <c r="B545" s="38" t="s">
        <v>721</v>
      </c>
      <c r="C545" s="38" t="s">
        <v>210</v>
      </c>
      <c r="D545" s="38">
        <v>25</v>
      </c>
      <c r="E545" s="38">
        <v>1351</v>
      </c>
      <c r="F545" s="38">
        <v>2</v>
      </c>
      <c r="G545" s="38">
        <f t="shared" si="82"/>
        <v>1624</v>
      </c>
      <c r="H545" s="75">
        <f t="shared" si="83"/>
        <v>6.1576354679802956E-4</v>
      </c>
      <c r="I545" s="75">
        <f t="shared" si="84"/>
        <v>2.1915394523671639E-6</v>
      </c>
      <c r="J545" s="38">
        <v>1E-4</v>
      </c>
      <c r="K545" s="76">
        <v>0</v>
      </c>
      <c r="L545" s="40">
        <v>0.52865078793540654</v>
      </c>
      <c r="M545" s="77"/>
      <c r="N545" s="40">
        <v>0</v>
      </c>
      <c r="O545" s="13"/>
      <c r="P545" s="13">
        <v>-0.7</v>
      </c>
      <c r="Q545" s="13">
        <v>5.55</v>
      </c>
      <c r="R545" s="13">
        <v>0</v>
      </c>
      <c r="S545" s="78">
        <v>8587.7352000000064</v>
      </c>
      <c r="T545" s="78">
        <v>888.38640000000078</v>
      </c>
      <c r="U545" s="13">
        <f t="shared" si="85"/>
        <v>3.9338786446426695</v>
      </c>
      <c r="V545" s="40">
        <f t="shared" si="87"/>
        <v>4.4896551724137937E-2</v>
      </c>
      <c r="X545" s="13">
        <v>72.41</v>
      </c>
      <c r="Y545" s="13"/>
      <c r="Z545" s="13">
        <v>16.940000000000001</v>
      </c>
      <c r="AA545" s="13"/>
      <c r="AB545" s="13"/>
      <c r="AC545" s="13"/>
      <c r="AD545" s="13"/>
      <c r="AE545" s="13">
        <v>9.7200000000000006</v>
      </c>
      <c r="AF545" s="13"/>
      <c r="AG545" s="13"/>
      <c r="AH545" s="13"/>
      <c r="AI545" s="13"/>
      <c r="AJ545" s="13">
        <f t="shared" si="86"/>
        <v>99.07</v>
      </c>
      <c r="AL545" s="13">
        <v>0.95851661769242491</v>
      </c>
      <c r="AM545" s="40">
        <v>9.3537719824368613E-3</v>
      </c>
      <c r="AN545" s="13">
        <v>1.48098453476823</v>
      </c>
      <c r="AO545" s="14">
        <v>1.480984534768232</v>
      </c>
      <c r="AP545" s="14"/>
      <c r="AQ545" s="13">
        <v>9.8283403970406464</v>
      </c>
      <c r="AR545" s="40">
        <v>5.9121096618993896E-2</v>
      </c>
      <c r="AS545" s="40">
        <v>0.52865078793540654</v>
      </c>
      <c r="AT545" s="40">
        <v>0</v>
      </c>
      <c r="AW545" s="42">
        <f>(12900/((LN(497700/S545))+(0.85*(AN545-1))+3.8))-273</f>
        <v>1287.138005747689</v>
      </c>
      <c r="AX545" s="42">
        <f>(12900/((LN(497700/S545))+(0.85*(AO545-1))+3.8))-273</f>
        <v>1287.1380057476888</v>
      </c>
      <c r="AY545" s="42">
        <f>(10108/((LN(497700/S545))+(1.16*(AN545-1))+1.48))-273</f>
        <v>1384.7001672339964</v>
      </c>
      <c r="AZ545" s="42">
        <f>(10108/((LN(497700/S545))+(1.16*(AO545-1))+1.48))-273</f>
        <v>1384.7001672339959</v>
      </c>
      <c r="BA545" s="42">
        <f>((LN(S545))-4.29+(1.35*(LN(AQ545))))/0.0056</f>
        <v>1402.3580260030221</v>
      </c>
      <c r="BB545" s="42">
        <f>(4338.8/((4.322*AR545)+6.456-LOG(S545)))-273</f>
        <v>1289.0439394220737</v>
      </c>
      <c r="BC545" s="42">
        <f>((LN(S545))-3.313+(1.35*(LN(AQ545))))/0.0065</f>
        <v>1358.4930685564498</v>
      </c>
      <c r="BD545" s="42">
        <f>(12288/(18.99-(1.069*(LN(AQ545)))-(LN(S545))))-273</f>
        <v>1367.8161675420645</v>
      </c>
      <c r="BE545" s="42">
        <f>(11113/(14.297+(0.964*AN545)-(LN(S545))))-273</f>
        <v>1393.9719790135221</v>
      </c>
      <c r="BF545" s="42">
        <f>(11113/(14.297+(0.964*AO545)-(LN(S545))))-273</f>
        <v>1393.9719790135216</v>
      </c>
      <c r="BG545" s="42">
        <f>(5790/(0.96-(1.28*J545)+(12.39*AS545)+(0.83*AT545)+(2.06*J545*AS545)-LOG(S545)))-273</f>
        <v>1346.0887963155385</v>
      </c>
      <c r="BI545" s="42">
        <f t="shared" si="92"/>
        <v>63.861994252310978</v>
      </c>
      <c r="BJ545" s="42">
        <f t="shared" si="92"/>
        <v>63.861994252311206</v>
      </c>
      <c r="BK545" s="42">
        <f t="shared" si="92"/>
        <v>-33.700167233996353</v>
      </c>
      <c r="BL545" s="42">
        <f t="shared" si="92"/>
        <v>-33.700167233995899</v>
      </c>
      <c r="BM545" s="42">
        <f t="shared" si="91"/>
        <v>-51.358026003022132</v>
      </c>
      <c r="BN545" s="42">
        <f t="shared" si="91"/>
        <v>61.956060577926337</v>
      </c>
      <c r="BO545" s="42">
        <f t="shared" si="91"/>
        <v>-7.4930685564497708</v>
      </c>
      <c r="BP545" s="42">
        <f t="shared" si="91"/>
        <v>-16.816167542064477</v>
      </c>
      <c r="BQ545" s="42">
        <f t="shared" si="91"/>
        <v>-42.971979013522059</v>
      </c>
      <c r="BR545" s="42">
        <f t="shared" si="91"/>
        <v>-42.971979013521604</v>
      </c>
      <c r="BS545" s="42">
        <f t="shared" si="91"/>
        <v>4.9112036844614977</v>
      </c>
      <c r="BU545" s="42">
        <f t="shared" si="90"/>
        <v>58.950790567849708</v>
      </c>
      <c r="CC545" s="119"/>
      <c r="CD545" s="118">
        <f t="shared" si="89"/>
        <v>4.5474735088646412E-13</v>
      </c>
    </row>
    <row r="546" spans="1:82" s="1" customFormat="1">
      <c r="A546" s="38" t="s">
        <v>678</v>
      </c>
      <c r="B546" s="38" t="s">
        <v>722</v>
      </c>
      <c r="C546" s="38" t="s">
        <v>210</v>
      </c>
      <c r="D546" s="38">
        <v>17</v>
      </c>
      <c r="E546" s="38">
        <v>1452</v>
      </c>
      <c r="F546" s="38">
        <v>2</v>
      </c>
      <c r="G546" s="38">
        <f t="shared" si="82"/>
        <v>1725</v>
      </c>
      <c r="H546" s="75">
        <f t="shared" si="83"/>
        <v>5.7971014492753622E-4</v>
      </c>
      <c r="I546" s="75">
        <f t="shared" si="84"/>
        <v>1.8972595982363076E-6</v>
      </c>
      <c r="J546" s="38">
        <v>1E-4</v>
      </c>
      <c r="K546" s="76">
        <v>0</v>
      </c>
      <c r="L546" s="40">
        <v>0.54439497204123122</v>
      </c>
      <c r="M546" s="77"/>
      <c r="N546" s="40">
        <v>0</v>
      </c>
      <c r="O546" s="13"/>
      <c r="P546" s="13">
        <v>-0.7</v>
      </c>
      <c r="Q546" s="13">
        <v>5.55</v>
      </c>
      <c r="R546" s="13">
        <v>0</v>
      </c>
      <c r="S546" s="78">
        <v>35979.649200000029</v>
      </c>
      <c r="T546" s="78">
        <v>962.41860000000077</v>
      </c>
      <c r="U546" s="13">
        <f t="shared" si="85"/>
        <v>4.5560569246780442</v>
      </c>
      <c r="V546" s="40">
        <f t="shared" si="87"/>
        <v>1.1609053497942386E-2</v>
      </c>
      <c r="X546" s="13">
        <v>67.7</v>
      </c>
      <c r="Y546" s="13"/>
      <c r="Z546" s="13">
        <v>9.25</v>
      </c>
      <c r="AA546" s="13">
        <v>8.74</v>
      </c>
      <c r="AB546" s="13"/>
      <c r="AC546" s="13"/>
      <c r="AD546" s="13"/>
      <c r="AE546" s="13">
        <v>9.7100000000000009</v>
      </c>
      <c r="AF546" s="13"/>
      <c r="AG546" s="13"/>
      <c r="AH546" s="13"/>
      <c r="AI546" s="13"/>
      <c r="AJ546" s="13">
        <f t="shared" si="86"/>
        <v>95.4</v>
      </c>
      <c r="AL546" s="13">
        <v>0.52393210116231348</v>
      </c>
      <c r="AM546" s="40">
        <v>0.45755158852098143</v>
      </c>
      <c r="AN546" s="13">
        <v>2.87663514272346</v>
      </c>
      <c r="AO546" s="14">
        <v>2.8766351427234644</v>
      </c>
      <c r="AP546" s="14"/>
      <c r="AQ546" s="13">
        <v>3.5869242838298714</v>
      </c>
      <c r="AR546" s="40">
        <v>0.13193423548834446</v>
      </c>
      <c r="AS546" s="40">
        <v>0.54439497204123122</v>
      </c>
      <c r="AT546" s="40">
        <v>0</v>
      </c>
      <c r="AW546" s="42">
        <f>(12900/((LN(497700/S546))+(0.85*(AN546-1))+3.8))-273</f>
        <v>1335.0409269185852</v>
      </c>
      <c r="AX546" s="42">
        <f>(12900/((LN(497700/S546))+(0.85*(AO546-1))+3.8))-273</f>
        <v>1335.0409269185845</v>
      </c>
      <c r="AY546" s="42">
        <f>(10108/((LN(497700/S546))+(1.16*(AN546-1))+1.48))-273</f>
        <v>1335.5447596413535</v>
      </c>
      <c r="AZ546" s="42">
        <f>(10108/((LN(497700/S546))+(1.16*(AO546-1))+1.48))-273</f>
        <v>1335.5447596413526</v>
      </c>
      <c r="BA546" s="42">
        <f>((LN(S546))-4.29+(1.35*(LN(AQ546))))/0.0056</f>
        <v>1415.1887730125329</v>
      </c>
      <c r="BB546" s="42">
        <f>(4338.8/((4.322*AR546)+6.456-LOG(S546)))-273</f>
        <v>1483.4833895984507</v>
      </c>
      <c r="BC546" s="42">
        <f>((LN(S546))-3.313+(1.35*(LN(AQ546))))/0.0065</f>
        <v>1369.5472505954131</v>
      </c>
      <c r="BD546" s="42">
        <f>(12288/(18.99-(1.069*(LN(AQ546)))-(LN(S546))))-273</f>
        <v>1449.4889739763739</v>
      </c>
      <c r="BE546" s="42">
        <f>(11113/(14.297+(0.964*AN546)-(LN(S546))))-273</f>
        <v>1416.0681309770964</v>
      </c>
      <c r="BF546" s="42">
        <f>(11113/(14.297+(0.964*AO546)-(LN(S546))))-273</f>
        <v>1416.0681309770946</v>
      </c>
      <c r="BG546" s="42">
        <f>(5790/(0.96-(1.28*J546)+(12.39*AS546)+(0.83*AT546)+(2.06*J546*AS546)-LOG(S546)))-273</f>
        <v>1565.6900839449445</v>
      </c>
      <c r="BI546" s="42">
        <f t="shared" si="92"/>
        <v>116.95907308141477</v>
      </c>
      <c r="BJ546" s="42">
        <f t="shared" si="92"/>
        <v>116.95907308141545</v>
      </c>
      <c r="BK546" s="42">
        <f t="shared" si="92"/>
        <v>116.45524035864651</v>
      </c>
      <c r="BL546" s="42">
        <f t="shared" si="92"/>
        <v>116.45524035864742</v>
      </c>
      <c r="BM546" s="42">
        <f t="shared" si="91"/>
        <v>36.81122698746708</v>
      </c>
      <c r="BN546" s="42">
        <f t="shared" si="91"/>
        <v>-31.483389598450685</v>
      </c>
      <c r="BO546" s="42">
        <f t="shared" si="91"/>
        <v>82.452749404586939</v>
      </c>
      <c r="BP546" s="42">
        <f t="shared" si="91"/>
        <v>2.5110260236260729</v>
      </c>
      <c r="BQ546" s="42">
        <f t="shared" si="91"/>
        <v>35.931869022903584</v>
      </c>
      <c r="BR546" s="42">
        <f t="shared" si="91"/>
        <v>35.931869022905403</v>
      </c>
      <c r="BS546" s="42">
        <f t="shared" si="91"/>
        <v>-113.69008394494449</v>
      </c>
      <c r="BU546" s="42">
        <f t="shared" si="90"/>
        <v>230.64915702635994</v>
      </c>
      <c r="CC546" s="119"/>
      <c r="CD546" s="118">
        <f t="shared" si="89"/>
        <v>1.8189894035458565E-12</v>
      </c>
    </row>
    <row r="547" spans="1:82" s="1" customFormat="1">
      <c r="A547" s="38" t="s">
        <v>678</v>
      </c>
      <c r="B547" s="38" t="s">
        <v>723</v>
      </c>
      <c r="C547" s="38" t="s">
        <v>210</v>
      </c>
      <c r="D547" s="38">
        <v>17</v>
      </c>
      <c r="E547" s="38">
        <v>1452</v>
      </c>
      <c r="F547" s="38">
        <v>2</v>
      </c>
      <c r="G547" s="38">
        <f t="shared" si="82"/>
        <v>1725</v>
      </c>
      <c r="H547" s="75">
        <f t="shared" si="83"/>
        <v>5.7971014492753622E-4</v>
      </c>
      <c r="I547" s="75">
        <f t="shared" si="84"/>
        <v>1.8972595982363076E-6</v>
      </c>
      <c r="J547" s="38">
        <v>1E-4</v>
      </c>
      <c r="K547" s="76">
        <v>0</v>
      </c>
      <c r="L547" s="40">
        <v>0.56587602977958396</v>
      </c>
      <c r="M547" s="77"/>
      <c r="N547" s="40">
        <v>0</v>
      </c>
      <c r="O547" s="13"/>
      <c r="P547" s="13">
        <v>-0.7</v>
      </c>
      <c r="Q547" s="13">
        <v>5.55</v>
      </c>
      <c r="R547" s="13">
        <v>0</v>
      </c>
      <c r="S547" s="78">
        <v>49379.477400000025</v>
      </c>
      <c r="T547" s="78">
        <v>1184.5152000000005</v>
      </c>
      <c r="U547" s="13">
        <f t="shared" si="85"/>
        <v>4.6935464893322996</v>
      </c>
      <c r="V547" s="40">
        <f t="shared" si="87"/>
        <v>1.0410794602698651E-2</v>
      </c>
      <c r="X547" s="13">
        <v>57.49</v>
      </c>
      <c r="Y547" s="13">
        <v>5.05</v>
      </c>
      <c r="Z547" s="13">
        <v>9.84</v>
      </c>
      <c r="AA547" s="13">
        <v>9.39</v>
      </c>
      <c r="AB547" s="13"/>
      <c r="AC547" s="13"/>
      <c r="AD547" s="13"/>
      <c r="AE547" s="13">
        <v>10.5</v>
      </c>
      <c r="AF547" s="13"/>
      <c r="AG547" s="13"/>
      <c r="AH547" s="13"/>
      <c r="AI547" s="13"/>
      <c r="AJ547" s="13">
        <f t="shared" si="86"/>
        <v>92.27</v>
      </c>
      <c r="AL547" s="13">
        <v>0.51541648505014026</v>
      </c>
      <c r="AM547" s="40">
        <v>0.53370637474736893</v>
      </c>
      <c r="AN547" s="13">
        <v>3.3118644828396002</v>
      </c>
      <c r="AO547" s="14">
        <v>3.3118644828396011</v>
      </c>
      <c r="AP547" s="14"/>
      <c r="AQ547" s="13">
        <v>2.9659443447291474</v>
      </c>
      <c r="AR547" s="40">
        <v>0.15377875432918334</v>
      </c>
      <c r="AS547" s="40">
        <v>0.56587602977958396</v>
      </c>
      <c r="AT547" s="40">
        <v>0</v>
      </c>
      <c r="AW547" s="42">
        <f>(12900/((LN(497700/S547))+(0.85*(AN547-1))+3.8))-273</f>
        <v>1324.4149327573768</v>
      </c>
      <c r="AX547" s="42">
        <f>(12900/((LN(497700/S547))+(0.85*(AO547-1))+3.8))-273</f>
        <v>1324.4149327573764</v>
      </c>
      <c r="AY547" s="42">
        <f>(10108/((LN(497700/S547))+(1.16*(AN547-1))+1.48))-273</f>
        <v>1288.7503097020806</v>
      </c>
      <c r="AZ547" s="42">
        <f>(10108/((LN(497700/S547))+(1.16*(AO547-1))+1.48))-273</f>
        <v>1288.7503097020801</v>
      </c>
      <c r="BA547" s="42">
        <f>((LN(S547))-4.29+(1.35*(LN(AQ547))))/0.0056</f>
        <v>1425.8935850753844</v>
      </c>
      <c r="BB547" s="42">
        <f>(4338.8/((4.322*AR547)+6.456-LOG(S547)))-273</f>
        <v>1514.6586469609808</v>
      </c>
      <c r="BC547" s="42">
        <f>((LN(S547))-3.313+(1.35*(LN(AQ547))))/0.0065</f>
        <v>1378.7698579111002</v>
      </c>
      <c r="BD547" s="42">
        <f>(12288/(18.99-(1.069*(LN(AQ547)))-(LN(S547))))-273</f>
        <v>1477.3032202169074</v>
      </c>
      <c r="BE547" s="42">
        <f>(11113/(14.297+(0.964*AN547)-(LN(S547))))-273</f>
        <v>1390.0384051565479</v>
      </c>
      <c r="BF547" s="42">
        <f>(11113/(14.297+(0.964*AO547)-(LN(S547))))-273</f>
        <v>1390.0384051565479</v>
      </c>
      <c r="BG547" s="42">
        <f>(5790/(0.96-(1.28*J547)+(12.39*AS547)+(0.83*AT547)+(2.06*J547*AS547)-LOG(S547)))-273</f>
        <v>1493.5116491650649</v>
      </c>
      <c r="BI547" s="42">
        <f t="shared" si="92"/>
        <v>127.58506724262315</v>
      </c>
      <c r="BJ547" s="42">
        <f t="shared" si="92"/>
        <v>127.58506724262361</v>
      </c>
      <c r="BK547" s="42">
        <f t="shared" si="92"/>
        <v>163.24969029791941</v>
      </c>
      <c r="BL547" s="42">
        <f t="shared" si="92"/>
        <v>163.24969029791987</v>
      </c>
      <c r="BM547" s="42">
        <f t="shared" si="91"/>
        <v>26.106414924615592</v>
      </c>
      <c r="BN547" s="42">
        <f t="shared" si="91"/>
        <v>-62.658646960980832</v>
      </c>
      <c r="BO547" s="42">
        <f t="shared" si="91"/>
        <v>73.230142088899811</v>
      </c>
      <c r="BP547" s="42">
        <f t="shared" si="91"/>
        <v>-25.303220216907448</v>
      </c>
      <c r="BQ547" s="42">
        <f t="shared" si="91"/>
        <v>61.961594843452076</v>
      </c>
      <c r="BR547" s="42">
        <f t="shared" si="91"/>
        <v>61.961594843452076</v>
      </c>
      <c r="BS547" s="42">
        <f t="shared" si="91"/>
        <v>-41.51164916506491</v>
      </c>
      <c r="BU547" s="42">
        <f t="shared" si="90"/>
        <v>169.09671640768852</v>
      </c>
      <c r="CC547" s="119"/>
      <c r="CD547" s="118">
        <f t="shared" si="89"/>
        <v>0</v>
      </c>
    </row>
    <row r="548" spans="1:82" s="1" customFormat="1">
      <c r="A548" s="38" t="s">
        <v>678</v>
      </c>
      <c r="B548" s="38" t="s">
        <v>724</v>
      </c>
      <c r="C548" s="38" t="s">
        <v>210</v>
      </c>
      <c r="D548" s="38">
        <v>17</v>
      </c>
      <c r="E548" s="38">
        <v>1452</v>
      </c>
      <c r="F548" s="38">
        <v>2</v>
      </c>
      <c r="G548" s="38">
        <f t="shared" si="82"/>
        <v>1725</v>
      </c>
      <c r="H548" s="75">
        <f t="shared" si="83"/>
        <v>5.7971014492753622E-4</v>
      </c>
      <c r="I548" s="75">
        <f t="shared" si="84"/>
        <v>1.8972595982363076E-6</v>
      </c>
      <c r="J548" s="38">
        <v>1E-4</v>
      </c>
      <c r="K548" s="76">
        <v>0</v>
      </c>
      <c r="L548" s="40">
        <v>0.58911917760015742</v>
      </c>
      <c r="M548" s="77"/>
      <c r="N548" s="40">
        <v>0</v>
      </c>
      <c r="O548" s="13"/>
      <c r="P548" s="13">
        <v>-0.7</v>
      </c>
      <c r="Q548" s="13">
        <v>5.55</v>
      </c>
      <c r="R548" s="13">
        <v>0</v>
      </c>
      <c r="S548" s="78">
        <v>61372.693800000066</v>
      </c>
      <c r="T548" s="78">
        <v>814.35420000000079</v>
      </c>
      <c r="U548" s="13">
        <f t="shared" si="85"/>
        <v>4.7879751859660251</v>
      </c>
      <c r="V548" s="40">
        <f t="shared" si="87"/>
        <v>5.7587454764776837E-3</v>
      </c>
      <c r="X548" s="13">
        <v>48.73</v>
      </c>
      <c r="Y548" s="13">
        <v>18.77</v>
      </c>
      <c r="Z548" s="13">
        <v>8.0399999999999991</v>
      </c>
      <c r="AA548" s="13">
        <v>7.65</v>
      </c>
      <c r="AB548" s="13"/>
      <c r="AC548" s="13"/>
      <c r="AD548" s="13"/>
      <c r="AE548" s="13">
        <v>8.5399999999999991</v>
      </c>
      <c r="AF548" s="13"/>
      <c r="AG548" s="13"/>
      <c r="AH548" s="13"/>
      <c r="AI548" s="13"/>
      <c r="AJ548" s="13">
        <f t="shared" si="86"/>
        <v>91.72999999999999</v>
      </c>
      <c r="AL548" s="13">
        <v>0.51778645289423331</v>
      </c>
      <c r="AM548" s="40">
        <v>0.43736805012856755</v>
      </c>
      <c r="AN548" s="13">
        <v>3.68112632843857</v>
      </c>
      <c r="AO548" s="14">
        <v>3.681126328438574</v>
      </c>
      <c r="AP548" s="14"/>
      <c r="AQ548" s="13">
        <v>3.0622699210461954</v>
      </c>
      <c r="AR548" s="40">
        <v>0.1834642090964147</v>
      </c>
      <c r="AS548" s="40">
        <v>0.58911917760015742</v>
      </c>
      <c r="AT548" s="40">
        <v>0</v>
      </c>
      <c r="AW548" s="42">
        <f>(12900/((LN(497700/S548))+(0.85*(AN548-1))+3.8))-273</f>
        <v>1305.5628994398915</v>
      </c>
      <c r="AX548" s="42">
        <f>(12900/((LN(497700/S548))+(0.85*(AO548-1))+3.8))-273</f>
        <v>1305.5628994398908</v>
      </c>
      <c r="AY548" s="42">
        <f>(10108/((LN(497700/S548))+(1.16*(AN548-1))+1.48))-273</f>
        <v>1239.4629271186993</v>
      </c>
      <c r="AZ548" s="42">
        <f>(10108/((LN(497700/S548))+(1.16*(AO548-1))+1.48))-273</f>
        <v>1239.462927118698</v>
      </c>
      <c r="BA548" s="42">
        <f>((LN(S548))-4.29+(1.35*(LN(AQ548))))/0.0056</f>
        <v>1472.425266051278</v>
      </c>
      <c r="BB548" s="42">
        <f>(4338.8/((4.322*AR548)+6.456-LOG(S548)))-273</f>
        <v>1490.0538763165318</v>
      </c>
      <c r="BC548" s="42">
        <f>((LN(S548))-3.313+(1.35*(LN(AQ548))))/0.0065</f>
        <v>1418.8586907518702</v>
      </c>
      <c r="BD548" s="42">
        <f>(12288/(18.99-(1.069*(LN(AQ548)))-(LN(S548))))-273</f>
        <v>1542.3610378645867</v>
      </c>
      <c r="BE548" s="42">
        <f>(11113/(14.297+(0.964*AN548)-(LN(S548))))-273</f>
        <v>1356.2606016309719</v>
      </c>
      <c r="BF548" s="42">
        <f>(11113/(14.297+(0.964*AO548)-(LN(S548))))-273</f>
        <v>1356.260601630971</v>
      </c>
      <c r="BG548" s="42">
        <f>(5790/(0.96-(1.28*J548)+(12.39*AS548)+(0.83*AT548)+(2.06*J548*AS548)-LOG(S548)))-273</f>
        <v>1395.008764067132</v>
      </c>
      <c r="BI548" s="42">
        <f t="shared" si="92"/>
        <v>146.43710056010855</v>
      </c>
      <c r="BJ548" s="42">
        <f t="shared" si="92"/>
        <v>146.43710056010923</v>
      </c>
      <c r="BK548" s="42">
        <f t="shared" si="92"/>
        <v>212.53707288130067</v>
      </c>
      <c r="BL548" s="42">
        <f t="shared" si="92"/>
        <v>212.53707288130204</v>
      </c>
      <c r="BM548" s="42">
        <f t="shared" si="91"/>
        <v>-20.425266051277958</v>
      </c>
      <c r="BN548" s="42">
        <f t="shared" si="91"/>
        <v>-38.053876316531841</v>
      </c>
      <c r="BO548" s="42">
        <f t="shared" si="91"/>
        <v>33.141309248129801</v>
      </c>
      <c r="BP548" s="42">
        <f t="shared" si="91"/>
        <v>-90.361037864586706</v>
      </c>
      <c r="BQ548" s="42">
        <f t="shared" si="91"/>
        <v>95.739398369028095</v>
      </c>
      <c r="BR548" s="42">
        <f t="shared" si="91"/>
        <v>95.739398369029004</v>
      </c>
      <c r="BS548" s="42">
        <f t="shared" si="91"/>
        <v>56.991235932867994</v>
      </c>
      <c r="BU548" s="42">
        <f t="shared" si="90"/>
        <v>89.445864627241235</v>
      </c>
      <c r="CC548" s="119"/>
      <c r="CD548" s="118">
        <f t="shared" si="89"/>
        <v>9.0949470177292824E-13</v>
      </c>
    </row>
    <row r="549" spans="1:82" s="1" customFormat="1">
      <c r="A549" s="38" t="s">
        <v>678</v>
      </c>
      <c r="B549" s="38" t="s">
        <v>725</v>
      </c>
      <c r="C549" s="38" t="s">
        <v>210</v>
      </c>
      <c r="D549" s="38">
        <v>27</v>
      </c>
      <c r="E549" s="38">
        <v>1302</v>
      </c>
      <c r="F549" s="38">
        <v>2</v>
      </c>
      <c r="G549" s="38">
        <f t="shared" ref="G549:G612" si="93">E549+273</f>
        <v>1575</v>
      </c>
      <c r="H549" s="75">
        <f t="shared" ref="H549:H612" si="94">1/G549</f>
        <v>6.3492063492063492E-4</v>
      </c>
      <c r="I549" s="75">
        <f t="shared" ref="I549:I612" si="95">((F549/E549)^2)</f>
        <v>2.3595980188815034E-6</v>
      </c>
      <c r="J549" s="38">
        <v>1E-4</v>
      </c>
      <c r="K549" s="76">
        <v>0</v>
      </c>
      <c r="L549" s="40">
        <v>0.58607807130060363</v>
      </c>
      <c r="M549" s="77"/>
      <c r="N549" s="40">
        <v>0</v>
      </c>
      <c r="O549" s="13"/>
      <c r="P549" s="13">
        <v>-0.7</v>
      </c>
      <c r="Q549" s="13">
        <v>5.55</v>
      </c>
      <c r="R549" s="13">
        <v>0</v>
      </c>
      <c r="S549" s="78">
        <v>26947.720799999999</v>
      </c>
      <c r="T549" s="78">
        <v>592.25760000000002</v>
      </c>
      <c r="U549" s="13">
        <f t="shared" ref="U549:U612" si="96">LOG(S549)</f>
        <v>4.4305220390648063</v>
      </c>
      <c r="V549" s="40">
        <f t="shared" si="87"/>
        <v>9.5384615384615391E-3</v>
      </c>
      <c r="X549" s="13">
        <v>52.17</v>
      </c>
      <c r="Y549" s="13">
        <v>15.41</v>
      </c>
      <c r="Z549" s="13">
        <v>9.48</v>
      </c>
      <c r="AA549" s="13">
        <v>8.9600000000000009</v>
      </c>
      <c r="AB549" s="13"/>
      <c r="AC549" s="13"/>
      <c r="AD549" s="13"/>
      <c r="AE549" s="13">
        <v>10.02</v>
      </c>
      <c r="AF549" s="13"/>
      <c r="AG549" s="13"/>
      <c r="AH549" s="13"/>
      <c r="AI549" s="13"/>
      <c r="AJ549" s="13">
        <f t="shared" ref="AJ549:AJ612" si="97">SUM(X549:AI549)</f>
        <v>96.04</v>
      </c>
      <c r="AL549" s="13">
        <v>0.52034707943757774</v>
      </c>
      <c r="AM549" s="40">
        <v>0.49393503876689909</v>
      </c>
      <c r="AN549" s="13">
        <v>3.6479540014421299</v>
      </c>
      <c r="AO549" s="14">
        <v>3.647954001442129</v>
      </c>
      <c r="AP549" s="14"/>
      <c r="AQ549" s="13">
        <v>2.8609438546891721</v>
      </c>
      <c r="AR549" s="40">
        <v>0.17653851591716435</v>
      </c>
      <c r="AS549" s="40">
        <v>0.58607807130060363</v>
      </c>
      <c r="AT549" s="40">
        <v>0</v>
      </c>
      <c r="AW549" s="42">
        <f>(12900/((LN(497700/S549))+(0.85*(AN549-1))+3.8))-273</f>
        <v>1165.6307450227823</v>
      </c>
      <c r="AX549" s="42">
        <f>(12900/((LN(497700/S549))+(0.85*(AO549-1))+3.8))-273</f>
        <v>1165.6307450227823</v>
      </c>
      <c r="AY549" s="42">
        <f>(10108/((LN(497700/S549))+(1.16*(AN549-1))+1.48))-273</f>
        <v>1080.5580717762703</v>
      </c>
      <c r="AZ549" s="42">
        <f>(10108/((LN(497700/S549))+(1.16*(AO549-1))+1.48))-273</f>
        <v>1080.5580717762705</v>
      </c>
      <c r="BA549" s="42">
        <f>((LN(S549))-4.29+(1.35*(LN(AQ549))))/0.0056</f>
        <v>1309.0551155660812</v>
      </c>
      <c r="BB549" s="42">
        <f>(4338.8/((4.322*AR549)+6.456-LOG(S549)))-273</f>
        <v>1282.9745825481955</v>
      </c>
      <c r="BC549" s="42">
        <f>((LN(S549))-3.313+(1.35*(LN(AQ549))))/0.0065</f>
        <v>1278.109022641547</v>
      </c>
      <c r="BD549" s="42">
        <f>(12288/(18.99-(1.069*(LN(AQ549)))-(LN(S549))))-273</f>
        <v>1330.2011941800886</v>
      </c>
      <c r="BE549" s="42">
        <f>(11113/(14.297+(0.964*AN549)-(LN(S549))))-273</f>
        <v>1186.9367394231183</v>
      </c>
      <c r="BF549" s="42">
        <f>(11113/(14.297+(0.964*AO549)-(LN(S549))))-273</f>
        <v>1186.9367394231183</v>
      </c>
      <c r="BG549" s="42">
        <f>(5790/(0.96-(1.28*J549)+(12.39*AS549)+(0.83*AT549)+(2.06*J549*AS549)-LOG(S549)))-273</f>
        <v>1254.3103683136358</v>
      </c>
      <c r="BI549" s="42">
        <f t="shared" si="92"/>
        <v>136.36925497721768</v>
      </c>
      <c r="BJ549" s="42">
        <f t="shared" si="92"/>
        <v>136.36925497721768</v>
      </c>
      <c r="BK549" s="42">
        <f t="shared" si="92"/>
        <v>221.44192822372975</v>
      </c>
      <c r="BL549" s="42">
        <f t="shared" si="92"/>
        <v>221.44192822372952</v>
      </c>
      <c r="BM549" s="42">
        <f t="shared" si="91"/>
        <v>-7.0551155660812128</v>
      </c>
      <c r="BN549" s="42">
        <f t="shared" si="91"/>
        <v>19.025417451804515</v>
      </c>
      <c r="BO549" s="42">
        <f t="shared" si="91"/>
        <v>23.890977358453029</v>
      </c>
      <c r="BP549" s="42">
        <f t="shared" si="91"/>
        <v>-28.201194180088578</v>
      </c>
      <c r="BQ549" s="42">
        <f t="shared" si="91"/>
        <v>115.0632605768817</v>
      </c>
      <c r="BR549" s="42">
        <f t="shared" si="91"/>
        <v>115.0632605768817</v>
      </c>
      <c r="BS549" s="42">
        <f t="shared" si="91"/>
        <v>47.689631686364237</v>
      </c>
      <c r="BU549" s="42">
        <f t="shared" si="90"/>
        <v>88.679623290853442</v>
      </c>
      <c r="CC549" s="119"/>
      <c r="CD549" s="118">
        <f t="shared" si="89"/>
        <v>0</v>
      </c>
    </row>
    <row r="550" spans="1:82" s="1" customFormat="1">
      <c r="A550" s="38" t="s">
        <v>678</v>
      </c>
      <c r="B550" s="38" t="s">
        <v>726</v>
      </c>
      <c r="C550" s="38" t="s">
        <v>210</v>
      </c>
      <c r="D550" s="38">
        <v>64</v>
      </c>
      <c r="E550" s="38">
        <v>1251</v>
      </c>
      <c r="F550" s="38">
        <v>2</v>
      </c>
      <c r="G550" s="38">
        <f t="shared" si="93"/>
        <v>1524</v>
      </c>
      <c r="H550" s="75">
        <f t="shared" si="94"/>
        <v>6.5616797900262466E-4</v>
      </c>
      <c r="I550" s="75">
        <f t="shared" si="95"/>
        <v>2.5559089099623577E-6</v>
      </c>
      <c r="J550" s="38">
        <v>1E-4</v>
      </c>
      <c r="K550" s="76">
        <v>0</v>
      </c>
      <c r="L550" s="40">
        <v>0.58590768657190173</v>
      </c>
      <c r="M550" s="77"/>
      <c r="N550" s="40">
        <v>0</v>
      </c>
      <c r="O550" s="13"/>
      <c r="P550" s="13">
        <v>-0.7</v>
      </c>
      <c r="Q550" s="13">
        <v>5.55</v>
      </c>
      <c r="R550" s="13">
        <v>0</v>
      </c>
      <c r="S550" s="78">
        <v>19248.37200000005</v>
      </c>
      <c r="T550" s="78">
        <v>666.28980000000183</v>
      </c>
      <c r="U550" s="13">
        <f t="shared" si="96"/>
        <v>4.2843940033865699</v>
      </c>
      <c r="V550" s="40">
        <f t="shared" si="87"/>
        <v>1.5023076923076924E-2</v>
      </c>
      <c r="X550" s="13">
        <v>52.5</v>
      </c>
      <c r="Y550" s="13">
        <v>12.73</v>
      </c>
      <c r="Z550" s="13">
        <v>10.4</v>
      </c>
      <c r="AA550" s="13">
        <v>9.93</v>
      </c>
      <c r="AB550" s="13"/>
      <c r="AC550" s="13"/>
      <c r="AD550" s="13"/>
      <c r="AE550" s="13">
        <v>10.92</v>
      </c>
      <c r="AF550" s="13"/>
      <c r="AG550" s="13"/>
      <c r="AH550" s="13"/>
      <c r="AI550" s="13"/>
      <c r="AJ550" s="13">
        <f t="shared" si="97"/>
        <v>96.48</v>
      </c>
      <c r="AL550" s="13">
        <v>0.52379724090461399</v>
      </c>
      <c r="AM550" s="40">
        <v>0.54819975526089937</v>
      </c>
      <c r="AN550" s="13">
        <v>3.6669090984809301</v>
      </c>
      <c r="AO550" s="14">
        <v>3.6669090984809332</v>
      </c>
      <c r="AP550" s="14"/>
      <c r="AQ550" s="13">
        <v>2.6745747357182008</v>
      </c>
      <c r="AR550" s="40">
        <v>0.17420211309723674</v>
      </c>
      <c r="AS550" s="40">
        <v>0.58590768657190173</v>
      </c>
      <c r="AT550" s="40">
        <v>0</v>
      </c>
      <c r="AW550" s="42">
        <f>(12900/((LN(497700/S550))+(0.85*(AN550-1))+3.8))-273</f>
        <v>1111.2027881076672</v>
      </c>
      <c r="AX550" s="42">
        <f>(12900/((LN(497700/S550))+(0.85*(AO550-1))+3.8))-273</f>
        <v>1111.2027881076667</v>
      </c>
      <c r="AY550" s="42">
        <f>(10108/((LN(497700/S550))+(1.16*(AN550-1))+1.48))-273</f>
        <v>1018.5615058923975</v>
      </c>
      <c r="AZ550" s="42">
        <f>(10108/((LN(497700/S550))+(1.16*(AO550-1))+1.48))-273</f>
        <v>1018.5615058923968</v>
      </c>
      <c r="BA550" s="42">
        <f>((LN(S550))-4.29+(1.35*(LN(AQ550))))/0.0056</f>
        <v>1232.7319271003526</v>
      </c>
      <c r="BB550" s="42">
        <f>(4338.8/((4.322*AR550)+6.456-LOG(S550)))-273</f>
        <v>1210.6002151996345</v>
      </c>
      <c r="BC550" s="42">
        <f>((LN(S550))-3.313+(1.35*(LN(AQ550))))/0.0065</f>
        <v>1212.3536602710731</v>
      </c>
      <c r="BD550" s="42">
        <f>(12288/(18.99-(1.069*(LN(AQ550)))-(LN(S550))))-273</f>
        <v>1249.0831546073355</v>
      </c>
      <c r="BE550" s="42">
        <f>(11113/(14.297+(0.964*AN550)-(LN(S550))))-273</f>
        <v>1121.9281441065461</v>
      </c>
      <c r="BF550" s="42">
        <f>(11113/(14.297+(0.964*AO550)-(LN(S550))))-273</f>
        <v>1121.9281441065455</v>
      </c>
      <c r="BG550" s="42">
        <f>(5790/(0.96-(1.28*J550)+(12.39*AS550)+(0.83*AT550)+(2.06*J550*AS550)-LOG(S550)))-273</f>
        <v>1198.4123150527864</v>
      </c>
      <c r="BI550" s="42">
        <f t="shared" si="92"/>
        <v>139.79721189233283</v>
      </c>
      <c r="BJ550" s="42">
        <f t="shared" si="92"/>
        <v>139.79721189233328</v>
      </c>
      <c r="BK550" s="42">
        <f t="shared" si="92"/>
        <v>232.43849410760254</v>
      </c>
      <c r="BL550" s="42">
        <f t="shared" si="92"/>
        <v>232.43849410760322</v>
      </c>
      <c r="BM550" s="42">
        <f t="shared" si="91"/>
        <v>18.26807289964745</v>
      </c>
      <c r="BN550" s="42">
        <f t="shared" si="91"/>
        <v>40.399784800365524</v>
      </c>
      <c r="BO550" s="42">
        <f t="shared" si="91"/>
        <v>38.646339728926932</v>
      </c>
      <c r="BP550" s="42">
        <f t="shared" si="91"/>
        <v>1.916845392664527</v>
      </c>
      <c r="BQ550" s="42">
        <f t="shared" si="91"/>
        <v>129.07185589345386</v>
      </c>
      <c r="BR550" s="42">
        <f t="shared" si="91"/>
        <v>129.07185589345454</v>
      </c>
      <c r="BS550" s="42">
        <f t="shared" si="91"/>
        <v>52.587684947213575</v>
      </c>
      <c r="BU550" s="42">
        <f t="shared" si="90"/>
        <v>87.209526945119705</v>
      </c>
      <c r="CC550" s="119"/>
      <c r="CD550" s="118">
        <f t="shared" si="89"/>
        <v>6.8212102632969618E-13</v>
      </c>
    </row>
    <row r="551" spans="1:82" s="1" customFormat="1">
      <c r="A551" s="38" t="s">
        <v>678</v>
      </c>
      <c r="B551" s="38" t="s">
        <v>727</v>
      </c>
      <c r="C551" s="38" t="s">
        <v>210</v>
      </c>
      <c r="D551" s="38">
        <v>91</v>
      </c>
      <c r="E551" s="38">
        <v>1334</v>
      </c>
      <c r="F551" s="38">
        <v>2</v>
      </c>
      <c r="G551" s="38">
        <f t="shared" si="93"/>
        <v>1607</v>
      </c>
      <c r="H551" s="75">
        <f t="shared" si="94"/>
        <v>6.222775357809583E-4</v>
      </c>
      <c r="I551" s="75">
        <f t="shared" si="95"/>
        <v>2.2477516863757025E-6</v>
      </c>
      <c r="J551" s="38">
        <v>1E-4</v>
      </c>
      <c r="K551" s="76">
        <v>0</v>
      </c>
      <c r="L551" s="40">
        <v>0.56103316545276904</v>
      </c>
      <c r="M551" s="77"/>
      <c r="N551" s="40">
        <v>0</v>
      </c>
      <c r="O551" s="13"/>
      <c r="P551" s="13">
        <v>-0.7</v>
      </c>
      <c r="Q551" s="13">
        <v>5.55</v>
      </c>
      <c r="R551" s="13">
        <v>0</v>
      </c>
      <c r="S551" s="78">
        <v>22283.692200000034</v>
      </c>
      <c r="T551" s="78">
        <v>666.28980000000092</v>
      </c>
      <c r="U551" s="13">
        <f t="shared" si="96"/>
        <v>4.3479871510095949</v>
      </c>
      <c r="V551" s="40">
        <f t="shared" si="87"/>
        <v>1.297674418604651E-2</v>
      </c>
      <c r="X551" s="13">
        <v>61.59</v>
      </c>
      <c r="Y551" s="13"/>
      <c r="Z551" s="13">
        <v>12.11</v>
      </c>
      <c r="AA551" s="13">
        <v>10.92</v>
      </c>
      <c r="AB551" s="13"/>
      <c r="AC551" s="13"/>
      <c r="AD551" s="13"/>
      <c r="AE551" s="13">
        <v>11.87</v>
      </c>
      <c r="AF551" s="13"/>
      <c r="AG551" s="13"/>
      <c r="AH551" s="13"/>
      <c r="AI551" s="13"/>
      <c r="AJ551" s="13">
        <f t="shared" si="97"/>
        <v>96.490000000000009</v>
      </c>
      <c r="AL551" s="13">
        <v>0.56110731396146751</v>
      </c>
      <c r="AM551" s="40">
        <v>0.57633301120550795</v>
      </c>
      <c r="AN551" s="13">
        <v>3.03425915822362</v>
      </c>
      <c r="AO551" s="14">
        <v>3.0342591582236205</v>
      </c>
      <c r="AP551" s="14"/>
      <c r="AQ551" s="13">
        <v>2.8622941452454147</v>
      </c>
      <c r="AR551" s="40">
        <v>0.14428859836243424</v>
      </c>
      <c r="AS551" s="40">
        <v>0.56103316545276904</v>
      </c>
      <c r="AT551" s="40">
        <v>0</v>
      </c>
      <c r="AW551" s="42">
        <f>(12900/((LN(497700/S551))+(0.85*(AN551-1))+3.8))-273</f>
        <v>1220.8746534440268</v>
      </c>
      <c r="AX551" s="42">
        <f>(12900/((LN(497700/S551))+(0.85*(AO551-1))+3.8))-273</f>
        <v>1220.8746534440268</v>
      </c>
      <c r="AY551" s="42">
        <f>(10108/((LN(497700/S551))+(1.16*(AN551-1))+1.48))-273</f>
        <v>1182.2505440470773</v>
      </c>
      <c r="AZ551" s="42">
        <f>(10108/((LN(497700/S551))+(1.16*(AO551-1))+1.48))-273</f>
        <v>1182.2505440470773</v>
      </c>
      <c r="BA551" s="42">
        <f>((LN(S551))-4.29+(1.35*(LN(AQ551))))/0.0056</f>
        <v>1275.2325104648885</v>
      </c>
      <c r="BB551" s="42">
        <f>(4338.8/((4.322*AR551)+6.456-LOG(S551)))-273</f>
        <v>1315.3567338641128</v>
      </c>
      <c r="BC551" s="42">
        <f>((LN(S551))-3.313+(1.35*(LN(AQ551))))/0.0065</f>
        <v>1248.9695474774423</v>
      </c>
      <c r="BD551" s="42">
        <f>(12288/(18.99-(1.069*(LN(AQ551)))-(LN(S551))))-273</f>
        <v>1291.5124311035106</v>
      </c>
      <c r="BE551" s="42">
        <f>(11113/(14.297+(0.964*AN551)-(LN(S551))))-273</f>
        <v>1268.2426798093279</v>
      </c>
      <c r="BF551" s="42">
        <f>(11113/(14.297+(0.964*AO551)-(LN(S551))))-273</f>
        <v>1268.2426798093279</v>
      </c>
      <c r="BG551" s="42">
        <f>(5790/(0.96-(1.28*J551)+(12.39*AS551)+(0.83*AT551)+(2.06*J551*AS551)-LOG(S551)))-273</f>
        <v>1351.9432587785984</v>
      </c>
      <c r="BI551" s="42">
        <f t="shared" si="92"/>
        <v>113.12534655597324</v>
      </c>
      <c r="BJ551" s="42">
        <f t="shared" si="92"/>
        <v>113.12534655597324</v>
      </c>
      <c r="BK551" s="42">
        <f t="shared" si="92"/>
        <v>151.74945595292274</v>
      </c>
      <c r="BL551" s="42">
        <f t="shared" si="92"/>
        <v>151.74945595292274</v>
      </c>
      <c r="BM551" s="42">
        <f t="shared" si="91"/>
        <v>58.767489535111508</v>
      </c>
      <c r="BN551" s="42">
        <f t="shared" si="91"/>
        <v>18.643266135887188</v>
      </c>
      <c r="BO551" s="42">
        <f t="shared" si="91"/>
        <v>85.030452522557653</v>
      </c>
      <c r="BP551" s="42">
        <f t="shared" si="91"/>
        <v>42.487568896489393</v>
      </c>
      <c r="BQ551" s="42">
        <f t="shared" si="91"/>
        <v>65.75732019067209</v>
      </c>
      <c r="BR551" s="42">
        <f t="shared" si="91"/>
        <v>65.75732019067209</v>
      </c>
      <c r="BS551" s="42">
        <f t="shared" si="91"/>
        <v>-17.94325877859842</v>
      </c>
      <c r="BU551" s="42">
        <f t="shared" si="90"/>
        <v>131.06860533457166</v>
      </c>
      <c r="CC551" s="119"/>
      <c r="CD551" s="118">
        <f t="shared" si="89"/>
        <v>0</v>
      </c>
    </row>
    <row r="552" spans="1:82" s="1" customFormat="1">
      <c r="A552" s="38" t="s">
        <v>678</v>
      </c>
      <c r="B552" s="38" t="s">
        <v>728</v>
      </c>
      <c r="C552" s="38" t="s">
        <v>210</v>
      </c>
      <c r="D552" s="38">
        <v>91</v>
      </c>
      <c r="E552" s="38">
        <v>1334</v>
      </c>
      <c r="F552" s="38">
        <v>2</v>
      </c>
      <c r="G552" s="38">
        <f t="shared" si="93"/>
        <v>1607</v>
      </c>
      <c r="H552" s="75">
        <f t="shared" si="94"/>
        <v>6.222775357809583E-4</v>
      </c>
      <c r="I552" s="75">
        <f t="shared" si="95"/>
        <v>2.2477516863757025E-6</v>
      </c>
      <c r="J552" s="38">
        <v>1E-4</v>
      </c>
      <c r="K552" s="76">
        <v>0</v>
      </c>
      <c r="L552" s="40">
        <v>0.56934719641697862</v>
      </c>
      <c r="M552" s="77"/>
      <c r="N552" s="40">
        <v>0</v>
      </c>
      <c r="O552" s="13"/>
      <c r="P552" s="13">
        <v>-0.7</v>
      </c>
      <c r="Q552" s="13">
        <v>5.55</v>
      </c>
      <c r="R552" s="13">
        <v>0</v>
      </c>
      <c r="S552" s="78">
        <v>24800.786999999997</v>
      </c>
      <c r="T552" s="78">
        <v>592.25759999999991</v>
      </c>
      <c r="U552" s="13">
        <f t="shared" si="96"/>
        <v>4.3944654624525956</v>
      </c>
      <c r="V552" s="40">
        <f t="shared" si="87"/>
        <v>1.0364179104477612E-2</v>
      </c>
      <c r="X552" s="13">
        <v>57.98</v>
      </c>
      <c r="Y552" s="13">
        <v>5.08</v>
      </c>
      <c r="Z552" s="13">
        <v>11.2</v>
      </c>
      <c r="AA552" s="13">
        <v>10.25</v>
      </c>
      <c r="AB552" s="13"/>
      <c r="AC552" s="13"/>
      <c r="AD552" s="13"/>
      <c r="AE552" s="13">
        <v>11.17</v>
      </c>
      <c r="AF552" s="13"/>
      <c r="AG552" s="13"/>
      <c r="AH552" s="13"/>
      <c r="AI552" s="13"/>
      <c r="AJ552" s="13">
        <f t="shared" si="97"/>
        <v>95.679999999999993</v>
      </c>
      <c r="AL552" s="13">
        <v>0.55146423930512634</v>
      </c>
      <c r="AM552" s="40">
        <v>0.55061246102052619</v>
      </c>
      <c r="AN552" s="13">
        <v>3.19792689398091</v>
      </c>
      <c r="AO552" s="14">
        <v>3.1979268939809051</v>
      </c>
      <c r="AP552" s="14"/>
      <c r="AQ552" s="13">
        <v>2.8544739459600494</v>
      </c>
      <c r="AR552" s="40">
        <v>0.15439016067061243</v>
      </c>
      <c r="AS552" s="40">
        <v>0.56934719641697862</v>
      </c>
      <c r="AT552" s="40">
        <v>0</v>
      </c>
      <c r="AW552" s="42">
        <f>(12900/((LN(497700/S552))+(0.85*(AN552-1))+3.8))-273</f>
        <v>1215.3424780682537</v>
      </c>
      <c r="AX552" s="42">
        <f>(12900/((LN(497700/S552))+(0.85*(AO552-1))+3.8))-273</f>
        <v>1215.3424780682542</v>
      </c>
      <c r="AY552" s="42">
        <f>(10108/((LN(497700/S552))+(1.16*(AN552-1))+1.48))-273</f>
        <v>1165.1002356230404</v>
      </c>
      <c r="AZ552" s="42">
        <f>(10108/((LN(497700/S552))+(1.16*(AO552-1))+1.48))-273</f>
        <v>1165.1002356230415</v>
      </c>
      <c r="BA552" s="42">
        <f>((LN(S552))-4.29+(1.35*(LN(AQ552))))/0.0056</f>
        <v>1293.6837292326024</v>
      </c>
      <c r="BB552" s="42">
        <f>(4338.8/((4.322*AR552)+6.456-LOG(S552)))-273</f>
        <v>1316.9977971979636</v>
      </c>
      <c r="BC552" s="42">
        <f>((LN(S552))-3.313+(1.35*(LN(AQ552))))/0.0065</f>
        <v>1264.8659821080882</v>
      </c>
      <c r="BD552" s="42">
        <f>(12288/(18.99-(1.069*(LN(AQ552)))-(LN(S552))))-273</f>
        <v>1312.5261849852479</v>
      </c>
      <c r="BE552" s="42">
        <f>(11113/(14.297+(0.964*AN552)-(LN(S552))))-273</f>
        <v>1257.4694261905804</v>
      </c>
      <c r="BF552" s="42">
        <f>(11113/(14.297+(0.964*AO552)-(LN(S552))))-273</f>
        <v>1257.4694261905811</v>
      </c>
      <c r="BG552" s="42">
        <f>(5790/(0.96-(1.28*J552)+(12.39*AS552)+(0.83*AT552)+(2.06*J552*AS552)-LOG(S552)))-273</f>
        <v>1326.5643497586468</v>
      </c>
      <c r="BI552" s="42">
        <f t="shared" si="92"/>
        <v>118.65752193174626</v>
      </c>
      <c r="BJ552" s="42">
        <f t="shared" si="92"/>
        <v>118.6575219317458</v>
      </c>
      <c r="BK552" s="42">
        <f t="shared" si="92"/>
        <v>168.89976437695964</v>
      </c>
      <c r="BL552" s="42">
        <f t="shared" si="92"/>
        <v>168.8997643769585</v>
      </c>
      <c r="BM552" s="42">
        <f t="shared" si="91"/>
        <v>40.316270767397555</v>
      </c>
      <c r="BN552" s="42">
        <f t="shared" si="91"/>
        <v>17.002202802036436</v>
      </c>
      <c r="BO552" s="42">
        <f t="shared" si="91"/>
        <v>69.134017891911753</v>
      </c>
      <c r="BP552" s="42">
        <f t="shared" si="91"/>
        <v>21.473815014752063</v>
      </c>
      <c r="BQ552" s="42">
        <f t="shared" si="91"/>
        <v>76.530573809419593</v>
      </c>
      <c r="BR552" s="42">
        <f t="shared" si="91"/>
        <v>76.530573809418911</v>
      </c>
      <c r="BS552" s="42">
        <f t="shared" si="91"/>
        <v>7.4356502413531871</v>
      </c>
      <c r="BU552" s="42">
        <f t="shared" si="90"/>
        <v>111.22187169039262</v>
      </c>
      <c r="CC552" s="119"/>
      <c r="CD552" s="118">
        <f t="shared" si="89"/>
        <v>6.8212102632969618E-13</v>
      </c>
    </row>
    <row r="553" spans="1:82" s="1" customFormat="1">
      <c r="A553" s="38" t="s">
        <v>678</v>
      </c>
      <c r="B553" s="38" t="s">
        <v>729</v>
      </c>
      <c r="C553" s="38" t="s">
        <v>210</v>
      </c>
      <c r="D553" s="38">
        <v>91</v>
      </c>
      <c r="E553" s="38">
        <v>1334</v>
      </c>
      <c r="F553" s="38">
        <v>2</v>
      </c>
      <c r="G553" s="38">
        <f t="shared" si="93"/>
        <v>1607</v>
      </c>
      <c r="H553" s="75">
        <f t="shared" si="94"/>
        <v>6.222775357809583E-4</v>
      </c>
      <c r="I553" s="75">
        <f t="shared" si="95"/>
        <v>2.2477516863757025E-6</v>
      </c>
      <c r="J553" s="38">
        <v>1E-4</v>
      </c>
      <c r="K553" s="76">
        <v>0</v>
      </c>
      <c r="L553" s="40">
        <v>0.57589239201723841</v>
      </c>
      <c r="M553" s="77"/>
      <c r="N553" s="40">
        <v>0</v>
      </c>
      <c r="O553" s="13"/>
      <c r="P553" s="13">
        <v>-0.7</v>
      </c>
      <c r="Q553" s="13">
        <v>5.55</v>
      </c>
      <c r="R553" s="13">
        <v>0</v>
      </c>
      <c r="S553" s="78">
        <v>26355.463200000002</v>
      </c>
      <c r="T553" s="78">
        <v>962.41860000000008</v>
      </c>
      <c r="U553" s="13">
        <f t="shared" si="96"/>
        <v>4.4208706533886257</v>
      </c>
      <c r="V553" s="40">
        <f t="shared" si="87"/>
        <v>1.5848314606741572E-2</v>
      </c>
      <c r="X553" s="13">
        <v>54.86</v>
      </c>
      <c r="Y553" s="13">
        <v>8.6999999999999993</v>
      </c>
      <c r="Z553" s="13">
        <v>10.8</v>
      </c>
      <c r="AA553" s="13">
        <v>9.73</v>
      </c>
      <c r="AB553" s="13"/>
      <c r="AC553" s="13"/>
      <c r="AD553" s="13"/>
      <c r="AE553" s="13">
        <v>10.61</v>
      </c>
      <c r="AF553" s="13"/>
      <c r="AG553" s="13"/>
      <c r="AH553" s="13"/>
      <c r="AI553" s="13"/>
      <c r="AJ553" s="13">
        <f t="shared" si="97"/>
        <v>94.7</v>
      </c>
      <c r="AL553" s="13">
        <v>0.55983607086317866</v>
      </c>
      <c r="AM553" s="40">
        <v>0.52631803892316975</v>
      </c>
      <c r="AN553" s="13">
        <v>3.2562175253872301</v>
      </c>
      <c r="AO553" s="14">
        <v>3.2562175253872314</v>
      </c>
      <c r="AP553" s="14"/>
      <c r="AQ553" s="13">
        <v>2.8582755456201228</v>
      </c>
      <c r="AR553" s="40">
        <v>0.16078181463604541</v>
      </c>
      <c r="AS553" s="40">
        <v>0.57589239201723841</v>
      </c>
      <c r="AT553" s="40">
        <v>0</v>
      </c>
      <c r="AW553" s="42">
        <f>(12900/((LN(497700/S553))+(0.85*(AN553-1))+3.8))-273</f>
        <v>1217.2773617178807</v>
      </c>
      <c r="AX553" s="42">
        <f>(12900/((LN(497700/S553))+(0.85*(AO553-1))+3.8))-273</f>
        <v>1217.2773617178807</v>
      </c>
      <c r="AY553" s="42">
        <f>(10108/((LN(497700/S553))+(1.16*(AN553-1))+1.48))-273</f>
        <v>1163.7068185469645</v>
      </c>
      <c r="AZ553" s="42">
        <f>(10108/((LN(497700/S553))+(1.16*(AO553-1))+1.48))-273</f>
        <v>1163.7068185469641</v>
      </c>
      <c r="BA553" s="42">
        <f>((LN(S553))-4.29+(1.35*(LN(AQ553))))/0.0056</f>
        <v>1304.8617539049246</v>
      </c>
      <c r="BB553" s="42">
        <f>(4338.8/((4.322*AR553)+6.456-LOG(S553)))-273</f>
        <v>1316.2875254738381</v>
      </c>
      <c r="BC553" s="42">
        <f>((LN(S553))-3.313+(1.35*(LN(AQ553))))/0.0065</f>
        <v>1274.4962802873195</v>
      </c>
      <c r="BD553" s="42">
        <f>(12288/(18.99-(1.069*(LN(AQ553)))-(LN(S553))))-273</f>
        <v>1325.3588573731902</v>
      </c>
      <c r="BE553" s="42">
        <f>(11113/(14.297+(0.964*AN553)-(LN(S553))))-273</f>
        <v>1258.4412980992054</v>
      </c>
      <c r="BF553" s="42">
        <f>(11113/(14.297+(0.964*AO553)-(LN(S553))))-273</f>
        <v>1258.4412980992047</v>
      </c>
      <c r="BG553" s="42">
        <f>(5790/(0.96-(1.28*J553)+(12.39*AS553)+(0.83*AT553)+(2.06*J553*AS553)-LOG(S553)))-273</f>
        <v>1302.7560145001232</v>
      </c>
      <c r="BI553" s="42">
        <f t="shared" si="92"/>
        <v>116.72263828211931</v>
      </c>
      <c r="BJ553" s="42">
        <f t="shared" si="92"/>
        <v>116.72263828211931</v>
      </c>
      <c r="BK553" s="42">
        <f t="shared" si="92"/>
        <v>170.29318145303546</v>
      </c>
      <c r="BL553" s="42">
        <f t="shared" si="92"/>
        <v>170.29318145303591</v>
      </c>
      <c r="BM553" s="42">
        <f t="shared" si="91"/>
        <v>29.138246095075374</v>
      </c>
      <c r="BN553" s="42">
        <f t="shared" si="91"/>
        <v>17.712474526161941</v>
      </c>
      <c r="BO553" s="42">
        <f t="shared" si="91"/>
        <v>59.503719712680549</v>
      </c>
      <c r="BP553" s="42">
        <f t="shared" si="91"/>
        <v>8.6411426268098239</v>
      </c>
      <c r="BQ553" s="42">
        <f t="shared" si="91"/>
        <v>75.558701900794631</v>
      </c>
      <c r="BR553" s="42">
        <f t="shared" si="91"/>
        <v>75.558701900795313</v>
      </c>
      <c r="BS553" s="42">
        <f t="shared" si="91"/>
        <v>31.243985499876771</v>
      </c>
      <c r="BU553" s="42">
        <f t="shared" si="90"/>
        <v>85.478652782242534</v>
      </c>
      <c r="CC553" s="119"/>
      <c r="CD553" s="118">
        <f t="shared" si="89"/>
        <v>6.8212102632969618E-13</v>
      </c>
    </row>
    <row r="554" spans="1:82" s="1" customFormat="1">
      <c r="A554" s="38" t="s">
        <v>678</v>
      </c>
      <c r="B554" s="38" t="s">
        <v>730</v>
      </c>
      <c r="C554" s="38" t="s">
        <v>210</v>
      </c>
      <c r="D554" s="38">
        <v>91</v>
      </c>
      <c r="E554" s="38">
        <v>1334</v>
      </c>
      <c r="F554" s="38">
        <v>2</v>
      </c>
      <c r="G554" s="38">
        <f t="shared" si="93"/>
        <v>1607</v>
      </c>
      <c r="H554" s="75">
        <f t="shared" si="94"/>
        <v>6.222775357809583E-4</v>
      </c>
      <c r="I554" s="75">
        <f t="shared" si="95"/>
        <v>2.2477516863757025E-6</v>
      </c>
      <c r="J554" s="38">
        <v>1E-4</v>
      </c>
      <c r="K554" s="76">
        <v>0</v>
      </c>
      <c r="L554" s="40">
        <v>0.58022945433480377</v>
      </c>
      <c r="M554" s="77"/>
      <c r="N554" s="40">
        <v>0</v>
      </c>
      <c r="O554" s="13"/>
      <c r="P554" s="13">
        <v>-0.7</v>
      </c>
      <c r="Q554" s="13">
        <v>5.55</v>
      </c>
      <c r="R554" s="13">
        <v>0</v>
      </c>
      <c r="S554" s="78">
        <v>29612.88000000007</v>
      </c>
      <c r="T554" s="78">
        <v>666.28980000000161</v>
      </c>
      <c r="U554" s="13">
        <f t="shared" si="96"/>
        <v>4.4714806467437143</v>
      </c>
      <c r="V554" s="40">
        <f t="shared" si="87"/>
        <v>9.7650000000000011E-3</v>
      </c>
      <c r="X554" s="13">
        <v>52.9</v>
      </c>
      <c r="Y554" s="13">
        <v>11.47</v>
      </c>
      <c r="Z554" s="13">
        <v>10.32</v>
      </c>
      <c r="AA554" s="13">
        <v>9.35</v>
      </c>
      <c r="AB554" s="13"/>
      <c r="AC554" s="13"/>
      <c r="AD554" s="13"/>
      <c r="AE554" s="13">
        <v>10.07</v>
      </c>
      <c r="AF554" s="13"/>
      <c r="AG554" s="13"/>
      <c r="AH554" s="13"/>
      <c r="AI554" s="13"/>
      <c r="AJ554" s="13">
        <f t="shared" si="97"/>
        <v>94.109999999999985</v>
      </c>
      <c r="AL554" s="13">
        <v>0.56364120183141986</v>
      </c>
      <c r="AM554" s="40">
        <v>0.50607283366678224</v>
      </c>
      <c r="AN554" s="13">
        <v>3.3008455193472699</v>
      </c>
      <c r="AO554" s="14">
        <v>3.3008455193472694</v>
      </c>
      <c r="AP554" s="14"/>
      <c r="AQ554" s="13">
        <v>2.8770544380337668</v>
      </c>
      <c r="AR554" s="40">
        <v>0.16780975603313708</v>
      </c>
      <c r="AS554" s="40">
        <v>0.58022945433480377</v>
      </c>
      <c r="AT554" s="40">
        <v>0</v>
      </c>
      <c r="AW554" s="42">
        <f>(12900/((LN(497700/S554))+(0.85*(AN554-1))+3.8))-273</f>
        <v>1230.933524933359</v>
      </c>
      <c r="AX554" s="42">
        <f>(12900/((LN(497700/S554))+(0.85*(AO554-1))+3.8))-273</f>
        <v>1230.933524933359</v>
      </c>
      <c r="AY554" s="42">
        <f>(10108/((LN(497700/S554))+(1.16*(AN554-1))+1.48))-273</f>
        <v>1177.0552470755424</v>
      </c>
      <c r="AZ554" s="42">
        <f>(10108/((LN(497700/S554))+(1.16*(AO554-1))+1.48))-273</f>
        <v>1177.0552470755424</v>
      </c>
      <c r="BA554" s="42">
        <f>((LN(S554))-4.29+(1.35*(LN(AQ554))))/0.0056</f>
        <v>1327.2500248513575</v>
      </c>
      <c r="BB554" s="42">
        <f>(4338.8/((4.322*AR554)+6.456-LOG(S554)))-273</f>
        <v>1328.1554424017957</v>
      </c>
      <c r="BC554" s="42">
        <f>((LN(S554))-3.313+(1.35*(LN(AQ554))))/0.0065</f>
        <v>1293.7846367950156</v>
      </c>
      <c r="BD554" s="42">
        <f>(12288/(18.99-(1.069*(LN(AQ554)))-(LN(S554))))-273</f>
        <v>1351.4618166387206</v>
      </c>
      <c r="BE554" s="42">
        <f>(11113/(14.297+(0.964*AN554)-(LN(S554))))-273</f>
        <v>1274.1143012216951</v>
      </c>
      <c r="BF554" s="42">
        <f>(11113/(14.297+(0.964*AO554)-(LN(S554))))-273</f>
        <v>1274.1143012216951</v>
      </c>
      <c r="BG554" s="42">
        <f>(5790/(0.96-(1.28*J554)+(12.39*AS554)+(0.83*AT554)+(2.06*J554*AS554)-LOG(S554)))-273</f>
        <v>1301.4161156618472</v>
      </c>
      <c r="BI554" s="42">
        <f t="shared" si="92"/>
        <v>103.06647506664103</v>
      </c>
      <c r="BJ554" s="42">
        <f t="shared" si="92"/>
        <v>103.06647506664103</v>
      </c>
      <c r="BK554" s="42">
        <f t="shared" si="92"/>
        <v>156.94475292445759</v>
      </c>
      <c r="BL554" s="42">
        <f t="shared" si="92"/>
        <v>156.94475292445759</v>
      </c>
      <c r="BM554" s="42">
        <f t="shared" si="91"/>
        <v>6.7499751486425339</v>
      </c>
      <c r="BN554" s="42">
        <f t="shared" si="91"/>
        <v>5.8445575982043465</v>
      </c>
      <c r="BO554" s="42">
        <f t="shared" si="91"/>
        <v>40.215363204984442</v>
      </c>
      <c r="BP554" s="42">
        <f t="shared" si="91"/>
        <v>-17.46181663872062</v>
      </c>
      <c r="BQ554" s="42">
        <f t="shared" si="91"/>
        <v>59.885698778304914</v>
      </c>
      <c r="BR554" s="42">
        <f t="shared" si="91"/>
        <v>59.885698778304914</v>
      </c>
      <c r="BS554" s="42">
        <f t="shared" si="91"/>
        <v>32.583884338152757</v>
      </c>
      <c r="BU554" s="42">
        <f t="shared" si="90"/>
        <v>70.482590728488276</v>
      </c>
      <c r="CC554" s="119"/>
      <c r="CD554" s="118">
        <f t="shared" si="89"/>
        <v>0</v>
      </c>
    </row>
    <row r="555" spans="1:82" s="1" customFormat="1">
      <c r="A555" s="38" t="s">
        <v>678</v>
      </c>
      <c r="B555" s="38" t="s">
        <v>731</v>
      </c>
      <c r="C555" s="38" t="s">
        <v>210</v>
      </c>
      <c r="D555" s="38">
        <v>91</v>
      </c>
      <c r="E555" s="38">
        <v>1334</v>
      </c>
      <c r="F555" s="38">
        <v>2</v>
      </c>
      <c r="G555" s="38">
        <f t="shared" si="93"/>
        <v>1607</v>
      </c>
      <c r="H555" s="75">
        <f t="shared" si="94"/>
        <v>6.222775357809583E-4</v>
      </c>
      <c r="I555" s="75">
        <f t="shared" si="95"/>
        <v>2.2477516863757025E-6</v>
      </c>
      <c r="J555" s="38">
        <v>1E-4</v>
      </c>
      <c r="K555" s="76">
        <v>0</v>
      </c>
      <c r="L555" s="40">
        <v>0.58838822472258645</v>
      </c>
      <c r="M555" s="77"/>
      <c r="N555" s="40">
        <v>0</v>
      </c>
      <c r="O555" s="13"/>
      <c r="P555" s="13">
        <v>-0.7</v>
      </c>
      <c r="Q555" s="13">
        <v>5.55</v>
      </c>
      <c r="R555" s="13">
        <v>0</v>
      </c>
      <c r="S555" s="78">
        <v>31389.652800000084</v>
      </c>
      <c r="T555" s="78">
        <v>740.32200000000205</v>
      </c>
      <c r="U555" s="13">
        <f t="shared" si="96"/>
        <v>4.4967865120084847</v>
      </c>
      <c r="V555" s="40">
        <f t="shared" si="87"/>
        <v>1.0235849056603774E-2</v>
      </c>
      <c r="X555" s="13">
        <v>50.43</v>
      </c>
      <c r="Y555" s="13">
        <v>16.29</v>
      </c>
      <c r="Z555" s="13">
        <v>9.73</v>
      </c>
      <c r="AA555" s="13">
        <v>8.7899999999999991</v>
      </c>
      <c r="AB555" s="13"/>
      <c r="AC555" s="13"/>
      <c r="AD555" s="13"/>
      <c r="AE555" s="13">
        <v>9.66</v>
      </c>
      <c r="AF555" s="13"/>
      <c r="AG555" s="13"/>
      <c r="AH555" s="13"/>
      <c r="AI555" s="13"/>
      <c r="AJ555" s="13">
        <f t="shared" si="97"/>
        <v>94.9</v>
      </c>
      <c r="AL555" s="13">
        <v>0.55397251673933623</v>
      </c>
      <c r="AM555" s="40">
        <v>0.47794048871263739</v>
      </c>
      <c r="AN555" s="13">
        <v>3.49383675471412</v>
      </c>
      <c r="AO555" s="14">
        <v>3.4938367547141231</v>
      </c>
      <c r="AP555" s="14"/>
      <c r="AQ555" s="13">
        <v>2.8835644419215458</v>
      </c>
      <c r="AR555" s="40">
        <v>0.17759188391524378</v>
      </c>
      <c r="AS555" s="40">
        <v>0.58838822472258645</v>
      </c>
      <c r="AT555" s="40">
        <v>0</v>
      </c>
      <c r="AW555" s="42">
        <f>(12900/((LN(497700/S555))+(0.85*(AN555-1))+3.8))-273</f>
        <v>1212.613659799742</v>
      </c>
      <c r="AX555" s="42">
        <f>(12900/((LN(497700/S555))+(0.85*(AO555-1))+3.8))-273</f>
        <v>1212.6136597997418</v>
      </c>
      <c r="AY555" s="42">
        <f>(10108/((LN(497700/S555))+(1.16*(AN555-1))+1.48))-273</f>
        <v>1143.4064177098185</v>
      </c>
      <c r="AZ555" s="42">
        <f>(10108/((LN(497700/S555))+(1.16*(AO555-1))+1.48))-273</f>
        <v>1143.4064177098178</v>
      </c>
      <c r="BA555" s="42">
        <f>((LN(S555))-4.29+(1.35*(LN(AQ555))))/0.0056</f>
        <v>1338.2000509061606</v>
      </c>
      <c r="BB555" s="42">
        <f>(4338.8/((4.322*AR555)+6.456-LOG(S555)))-273</f>
        <v>1318.1892036680367</v>
      </c>
      <c r="BC555" s="42">
        <f>((LN(S555))-3.313+(1.35*(LN(AQ555))))/0.0065</f>
        <v>1303.2185053960768</v>
      </c>
      <c r="BD555" s="42">
        <f>(12288/(18.99-(1.069*(LN(AQ555)))-(LN(S555))))-273</f>
        <v>1364.5994642704597</v>
      </c>
      <c r="BE555" s="42">
        <f>(11113/(14.297+(0.964*AN555)-(LN(S555))))-273</f>
        <v>1247.0746749127493</v>
      </c>
      <c r="BF555" s="42">
        <f>(11113/(14.297+(0.964*AO555)-(LN(S555))))-273</f>
        <v>1247.0746749127486</v>
      </c>
      <c r="BG555" s="42">
        <f>(5790/(0.96-(1.28*J555)+(12.39*AS555)+(0.83*AT555)+(2.06*J555*AS555)-LOG(S555)))-273</f>
        <v>1269.6273495014198</v>
      </c>
      <c r="BI555" s="42">
        <f t="shared" si="92"/>
        <v>121.38634020025802</v>
      </c>
      <c r="BJ555" s="42">
        <f t="shared" si="92"/>
        <v>121.38634020025825</v>
      </c>
      <c r="BK555" s="42">
        <f t="shared" si="92"/>
        <v>190.59358229018153</v>
      </c>
      <c r="BL555" s="42">
        <f t="shared" si="92"/>
        <v>190.59358229018221</v>
      </c>
      <c r="BM555" s="42">
        <f t="shared" si="91"/>
        <v>-4.2000509061606408</v>
      </c>
      <c r="BN555" s="42">
        <f t="shared" si="91"/>
        <v>15.810796331963274</v>
      </c>
      <c r="BO555" s="42">
        <f t="shared" si="91"/>
        <v>30.781494603923193</v>
      </c>
      <c r="BP555" s="42">
        <f t="shared" si="91"/>
        <v>-30.599464270459748</v>
      </c>
      <c r="BQ555" s="42">
        <f t="shared" si="91"/>
        <v>86.925325087250712</v>
      </c>
      <c r="BR555" s="42">
        <f t="shared" si="91"/>
        <v>86.925325087251395</v>
      </c>
      <c r="BS555" s="42">
        <f t="shared" si="91"/>
        <v>64.372650498580242</v>
      </c>
      <c r="BU555" s="42">
        <f t="shared" si="90"/>
        <v>57.013689701678004</v>
      </c>
      <c r="CC555" s="119"/>
      <c r="CD555" s="118">
        <f t="shared" si="89"/>
        <v>6.8212102632969618E-13</v>
      </c>
    </row>
    <row r="556" spans="1:82" s="1" customFormat="1">
      <c r="A556" s="38" t="s">
        <v>678</v>
      </c>
      <c r="B556" s="38" t="s">
        <v>732</v>
      </c>
      <c r="C556" s="38" t="s">
        <v>210</v>
      </c>
      <c r="D556" s="38">
        <v>91</v>
      </c>
      <c r="E556" s="38">
        <v>1334</v>
      </c>
      <c r="F556" s="38">
        <v>2</v>
      </c>
      <c r="G556" s="38">
        <f t="shared" si="93"/>
        <v>1607</v>
      </c>
      <c r="H556" s="75">
        <f t="shared" si="94"/>
        <v>6.222775357809583E-4</v>
      </c>
      <c r="I556" s="75">
        <f t="shared" si="95"/>
        <v>2.2477516863757025E-6</v>
      </c>
      <c r="J556" s="38">
        <v>1E-4</v>
      </c>
      <c r="K556" s="76">
        <v>0</v>
      </c>
      <c r="L556" s="40">
        <v>0.58845340630655063</v>
      </c>
      <c r="M556" s="77"/>
      <c r="N556" s="40">
        <v>0</v>
      </c>
      <c r="O556" s="13"/>
      <c r="P556" s="13">
        <v>-0.7</v>
      </c>
      <c r="Q556" s="13">
        <v>5.55</v>
      </c>
      <c r="R556" s="13">
        <v>0</v>
      </c>
      <c r="S556" s="78">
        <v>31907.878200000017</v>
      </c>
      <c r="T556" s="78">
        <v>518.22540000000038</v>
      </c>
      <c r="U556" s="13">
        <f t="shared" si="96"/>
        <v>4.5038979255764824</v>
      </c>
      <c r="V556" s="40">
        <f t="shared" si="87"/>
        <v>7.0487238979118341E-3</v>
      </c>
      <c r="X556" s="13">
        <v>50.15</v>
      </c>
      <c r="Y556" s="13">
        <v>16.77</v>
      </c>
      <c r="Z556" s="13">
        <v>9.5</v>
      </c>
      <c r="AA556" s="13">
        <v>8.64</v>
      </c>
      <c r="AB556" s="13"/>
      <c r="AC556" s="13"/>
      <c r="AD556" s="13"/>
      <c r="AE556" s="13">
        <v>9.39</v>
      </c>
      <c r="AF556" s="13"/>
      <c r="AG556" s="13"/>
      <c r="AH556" s="13"/>
      <c r="AI556" s="13"/>
      <c r="AJ556" s="13">
        <f t="shared" si="97"/>
        <v>94.45</v>
      </c>
      <c r="AL556" s="13">
        <v>0.55642997636033276</v>
      </c>
      <c r="AM556" s="40">
        <v>0.46896363746039343</v>
      </c>
      <c r="AN556" s="13">
        <v>3.4726392607897898</v>
      </c>
      <c r="AO556" s="14">
        <v>3.4726392607897867</v>
      </c>
      <c r="AP556" s="14"/>
      <c r="AQ556" s="13">
        <v>2.9181047014535877</v>
      </c>
      <c r="AR556" s="40">
        <v>0.17942595033233566</v>
      </c>
      <c r="AS556" s="40">
        <v>0.58845340630655063</v>
      </c>
      <c r="AT556" s="40">
        <v>0</v>
      </c>
      <c r="AW556" s="42">
        <f>(12900/((LN(497700/S556))+(0.85*(AN556-1))+3.8))-273</f>
        <v>1218.5212372020351</v>
      </c>
      <c r="AX556" s="42">
        <f>(12900/((LN(497700/S556))+(0.85*(AO556-1))+3.8))-273</f>
        <v>1218.5212372020358</v>
      </c>
      <c r="AY556" s="42">
        <f>(10108/((LN(497700/S556))+(1.16*(AN556-1))+1.48))-273</f>
        <v>1151.5837209254375</v>
      </c>
      <c r="AZ556" s="42">
        <f>(10108/((LN(497700/S556))+(1.16*(AO556-1))+1.48))-273</f>
        <v>1151.5837209254382</v>
      </c>
      <c r="BA556" s="42">
        <f>((LN(S556))-4.29+(1.35*(LN(AQ556))))/0.0056</f>
        <v>1343.9945661138945</v>
      </c>
      <c r="BB556" s="42">
        <f>(4338.8/((4.322*AR556)+6.456-LOG(S556)))-273</f>
        <v>1317.7135111584739</v>
      </c>
      <c r="BC556" s="42">
        <f>((LN(S556))-3.313+(1.35*(LN(AQ556))))/0.0065</f>
        <v>1308.2107031135092</v>
      </c>
      <c r="BD556" s="42">
        <f>(12288/(18.99-(1.069*(LN(AQ556)))-(LN(S556))))-273</f>
        <v>1370.9757131386934</v>
      </c>
      <c r="BE556" s="42">
        <f>(11113/(14.297+(0.964*AN556)-(LN(S556))))-273</f>
        <v>1254.7667747694577</v>
      </c>
      <c r="BF556" s="42">
        <f>(11113/(14.297+(0.964*AO556)-(LN(S556))))-273</f>
        <v>1254.7667747694584</v>
      </c>
      <c r="BG556" s="42">
        <f>(5790/(0.96-(1.28*J556)+(12.39*AS556)+(0.83*AT556)+(2.06*J556*AS556)-LOG(S556)))-273</f>
        <v>1272.2225801204811</v>
      </c>
      <c r="BI556" s="42">
        <f t="shared" si="92"/>
        <v>115.47876279796492</v>
      </c>
      <c r="BJ556" s="42">
        <f t="shared" si="92"/>
        <v>115.47876279796424</v>
      </c>
      <c r="BK556" s="42">
        <f t="shared" si="92"/>
        <v>182.41627907456245</v>
      </c>
      <c r="BL556" s="42">
        <f t="shared" si="92"/>
        <v>182.41627907456177</v>
      </c>
      <c r="BM556" s="42">
        <f t="shared" si="91"/>
        <v>-9.994566113894507</v>
      </c>
      <c r="BN556" s="42">
        <f t="shared" si="91"/>
        <v>16.286488841526079</v>
      </c>
      <c r="BO556" s="42">
        <f t="shared" si="91"/>
        <v>25.789296886490774</v>
      </c>
      <c r="BP556" s="42">
        <f t="shared" si="91"/>
        <v>-36.975713138693436</v>
      </c>
      <c r="BQ556" s="42">
        <f t="shared" si="91"/>
        <v>79.233225230542303</v>
      </c>
      <c r="BR556" s="42">
        <f t="shared" si="91"/>
        <v>79.23322523054162</v>
      </c>
      <c r="BS556" s="42">
        <f t="shared" si="91"/>
        <v>61.777419879518902</v>
      </c>
      <c r="BU556" s="42">
        <f t="shared" si="90"/>
        <v>53.701342918445334</v>
      </c>
      <c r="CC556" s="119"/>
      <c r="CD556" s="118">
        <f t="shared" si="89"/>
        <v>6.8212102632969618E-13</v>
      </c>
    </row>
    <row r="557" spans="1:82" s="1" customFormat="1">
      <c r="A557" s="38" t="s">
        <v>678</v>
      </c>
      <c r="B557" s="38" t="s">
        <v>733</v>
      </c>
      <c r="C557" s="38" t="s">
        <v>210</v>
      </c>
      <c r="D557" s="38">
        <v>91</v>
      </c>
      <c r="E557" s="38">
        <v>1334</v>
      </c>
      <c r="F557" s="38">
        <v>2</v>
      </c>
      <c r="G557" s="38">
        <f t="shared" si="93"/>
        <v>1607</v>
      </c>
      <c r="H557" s="75">
        <f t="shared" si="94"/>
        <v>6.222775357809583E-4</v>
      </c>
      <c r="I557" s="75">
        <f t="shared" si="95"/>
        <v>2.2477516863757025E-6</v>
      </c>
      <c r="J557" s="38">
        <v>1E-4</v>
      </c>
      <c r="K557" s="76">
        <v>0</v>
      </c>
      <c r="L557" s="40">
        <v>0.5888365614316996</v>
      </c>
      <c r="M557" s="77"/>
      <c r="N557" s="40">
        <v>0</v>
      </c>
      <c r="O557" s="13"/>
      <c r="P557" s="13">
        <v>-0.7</v>
      </c>
      <c r="Q557" s="13">
        <v>5.55</v>
      </c>
      <c r="R557" s="13">
        <v>0</v>
      </c>
      <c r="S557" s="78">
        <v>30797.395199999999</v>
      </c>
      <c r="T557" s="78">
        <v>740.322</v>
      </c>
      <c r="U557" s="13">
        <f t="shared" si="96"/>
        <v>4.4885139860424932</v>
      </c>
      <c r="V557" s="40">
        <f t="shared" si="87"/>
        <v>1.0432692307692308E-2</v>
      </c>
      <c r="X557" s="13">
        <v>49.98</v>
      </c>
      <c r="Y557" s="13">
        <v>16.559999999999999</v>
      </c>
      <c r="Z557" s="13">
        <v>9.58</v>
      </c>
      <c r="AA557" s="13">
        <v>8.7200000000000006</v>
      </c>
      <c r="AB557" s="13"/>
      <c r="AC557" s="13"/>
      <c r="AD557" s="13"/>
      <c r="AE557" s="13">
        <v>9.51</v>
      </c>
      <c r="AF557" s="13"/>
      <c r="AG557" s="13"/>
      <c r="AH557" s="13"/>
      <c r="AI557" s="13"/>
      <c r="AJ557" s="13">
        <f t="shared" si="97"/>
        <v>94.35</v>
      </c>
      <c r="AL557" s="13">
        <v>0.55403537815557435</v>
      </c>
      <c r="AM557" s="40">
        <v>0.47589417749935786</v>
      </c>
      <c r="AN557" s="13">
        <v>3.5000215678152702</v>
      </c>
      <c r="AO557" s="14">
        <v>3.5000215678152724</v>
      </c>
      <c r="AP557" s="14"/>
      <c r="AQ557" s="13">
        <v>2.8856849290815676</v>
      </c>
      <c r="AR557" s="40">
        <v>0.17934613913647643</v>
      </c>
      <c r="AS557" s="40">
        <v>0.5888365614316996</v>
      </c>
      <c r="AT557" s="40">
        <v>0</v>
      </c>
      <c r="AW557" s="42">
        <f>(12900/((LN(497700/S557))+(0.85*(AN557-1))+3.8))-273</f>
        <v>1208.4669001496168</v>
      </c>
      <c r="AX557" s="42">
        <f>(12900/((LN(497700/S557))+(0.85*(AO557-1))+3.8))-273</f>
        <v>1208.4669001496168</v>
      </c>
      <c r="AY557" s="42">
        <f>(10108/((LN(497700/S557))+(1.16*(AN557-1))+1.48))-273</f>
        <v>1138.2208890651539</v>
      </c>
      <c r="AZ557" s="42">
        <f>(10108/((LN(497700/S557))+(1.16*(AO557-1))+1.48))-273</f>
        <v>1138.2208890651532</v>
      </c>
      <c r="BA557" s="42">
        <f>((LN(S557))-4.29+(1.35*(LN(AQ557))))/0.0056</f>
        <v>1334.9757990963619</v>
      </c>
      <c r="BB557" s="42">
        <f>(4338.8/((4.322*AR557)+6.456-LOG(S557)))-273</f>
        <v>1308.9909272167383</v>
      </c>
      <c r="BC557" s="42">
        <f>((LN(S557))-3.313+(1.35*(LN(AQ557))))/0.0065</f>
        <v>1300.4406884522505</v>
      </c>
      <c r="BD557" s="42">
        <f>(12288/(18.99-(1.069*(LN(AQ557)))-(LN(S557))))-273</f>
        <v>1360.6235621238518</v>
      </c>
      <c r="BE557" s="42">
        <f>(11113/(14.297+(0.964*AN557)-(LN(S557))))-273</f>
        <v>1241.892223987561</v>
      </c>
      <c r="BF557" s="42">
        <f>(11113/(14.297+(0.964*AO557)-(LN(S557))))-273</f>
        <v>1241.8922239875601</v>
      </c>
      <c r="BG557" s="42">
        <f>(5790/(0.96-(1.28*J557)+(12.39*AS557)+(0.83*AT557)+(2.06*J557*AS557)-LOG(S557)))-273</f>
        <v>1263.9650811281711</v>
      </c>
      <c r="BI557" s="42">
        <f t="shared" si="92"/>
        <v>125.53309985038322</v>
      </c>
      <c r="BJ557" s="42">
        <f t="shared" si="92"/>
        <v>125.53309985038322</v>
      </c>
      <c r="BK557" s="42">
        <f t="shared" si="92"/>
        <v>195.77911093484613</v>
      </c>
      <c r="BL557" s="42">
        <f t="shared" si="92"/>
        <v>195.77911093484681</v>
      </c>
      <c r="BM557" s="42">
        <f t="shared" si="92"/>
        <v>-0.97579909636192497</v>
      </c>
      <c r="BN557" s="42">
        <f t="shared" si="92"/>
        <v>25.009072783261672</v>
      </c>
      <c r="BO557" s="42">
        <f t="shared" si="92"/>
        <v>33.55931154774953</v>
      </c>
      <c r="BP557" s="42">
        <f t="shared" si="92"/>
        <v>-26.623562123851798</v>
      </c>
      <c r="BQ557" s="42">
        <f t="shared" si="92"/>
        <v>92.10777601243899</v>
      </c>
      <c r="BR557" s="42">
        <f t="shared" si="91"/>
        <v>92.107776012439899</v>
      </c>
      <c r="BS557" s="42">
        <f t="shared" si="91"/>
        <v>70.03491887182895</v>
      </c>
      <c r="BU557" s="42">
        <f t="shared" si="90"/>
        <v>55.498180978554274</v>
      </c>
      <c r="CC557" s="119"/>
      <c r="CD557" s="118">
        <f t="shared" si="89"/>
        <v>9.0949470177292824E-13</v>
      </c>
    </row>
    <row r="558" spans="1:82" s="1" customFormat="1">
      <c r="A558" s="38" t="s">
        <v>678</v>
      </c>
      <c r="B558" s="38" t="s">
        <v>734</v>
      </c>
      <c r="C558" s="38" t="s">
        <v>210</v>
      </c>
      <c r="D558" s="38">
        <v>48.5</v>
      </c>
      <c r="E558" s="38">
        <v>1421</v>
      </c>
      <c r="F558" s="38">
        <v>2</v>
      </c>
      <c r="G558" s="38">
        <f t="shared" si="93"/>
        <v>1694</v>
      </c>
      <c r="H558" s="75">
        <f t="shared" si="94"/>
        <v>5.9031877213695393E-4</v>
      </c>
      <c r="I558" s="75">
        <f t="shared" si="95"/>
        <v>1.9809423441778369E-6</v>
      </c>
      <c r="J558" s="38">
        <v>1E-4</v>
      </c>
      <c r="K558" s="76">
        <v>0</v>
      </c>
      <c r="L558" s="40">
        <v>0.56827822714373988</v>
      </c>
      <c r="M558" s="77"/>
      <c r="N558" s="40">
        <v>0</v>
      </c>
      <c r="O558" s="13"/>
      <c r="P558" s="13">
        <v>-0.61</v>
      </c>
      <c r="Q558" s="13">
        <v>5.51</v>
      </c>
      <c r="R558" s="13">
        <v>0</v>
      </c>
      <c r="S558" s="78">
        <v>41680.128600000084</v>
      </c>
      <c r="T558" s="78">
        <v>962.4186000000019</v>
      </c>
      <c r="U558" s="13">
        <f t="shared" si="96"/>
        <v>4.619929050267098</v>
      </c>
      <c r="V558" s="40">
        <f t="shared" si="87"/>
        <v>1.0021314387211367E-2</v>
      </c>
      <c r="X558" s="13">
        <v>56.68</v>
      </c>
      <c r="Y558" s="13">
        <v>4.8600000000000003</v>
      </c>
      <c r="Z558" s="13">
        <v>10.89</v>
      </c>
      <c r="AA558" s="13">
        <v>9.85</v>
      </c>
      <c r="AB558" s="13"/>
      <c r="AC558" s="13"/>
      <c r="AD558" s="13"/>
      <c r="AE558" s="13">
        <v>10.72</v>
      </c>
      <c r="AF558" s="13"/>
      <c r="AG558" s="13"/>
      <c r="AH558" s="13"/>
      <c r="AI558" s="13"/>
      <c r="AJ558" s="13">
        <f t="shared" si="97"/>
        <v>93</v>
      </c>
      <c r="AL558" s="13">
        <v>0.55870891335110162</v>
      </c>
      <c r="AM558" s="40">
        <v>0.53990515594478661</v>
      </c>
      <c r="AN558" s="13">
        <v>3.1369852003682599</v>
      </c>
      <c r="AO558" s="14">
        <v>3.1369852003682555</v>
      </c>
      <c r="AP558" s="14"/>
      <c r="AQ558" s="13">
        <v>2.9014895424402023</v>
      </c>
      <c r="AR558" s="40">
        <v>0.15303459809005696</v>
      </c>
      <c r="AS558" s="40">
        <v>0.56827822714373988</v>
      </c>
      <c r="AT558" s="40">
        <v>0</v>
      </c>
      <c r="AW558" s="42">
        <f>(12900/((LN(497700/S558))+(0.85*(AN558-1))+3.8))-273</f>
        <v>1320.2986750322209</v>
      </c>
      <c r="AX558" s="42">
        <f>(12900/((LN(497700/S558))+(0.85*(AO558-1))+3.8))-273</f>
        <v>1320.2986750322218</v>
      </c>
      <c r="AY558" s="42">
        <f>(10108/((LN(497700/S558))+(1.16*(AN558-1))+1.48))-273</f>
        <v>1296.8392480822486</v>
      </c>
      <c r="AZ558" s="42">
        <f>(10108/((LN(497700/S558))+(1.16*(AO558-1))+1.48))-273</f>
        <v>1296.8392480822499</v>
      </c>
      <c r="BA558" s="42">
        <f>((LN(S558))-4.29+(1.35*(LN(AQ558))))/0.0056</f>
        <v>1390.327229722184</v>
      </c>
      <c r="BB558" s="42">
        <f>(4338.8/((4.322*AR558)+6.456-LOG(S558)))-273</f>
        <v>1464.2666599369843</v>
      </c>
      <c r="BC558" s="42">
        <f>((LN(S558))-3.313+(1.35*(LN(AQ558))))/0.0065</f>
        <v>1348.1280748375739</v>
      </c>
      <c r="BD558" s="42">
        <f>(12288/(18.99-(1.069*(LN(AQ558)))-(LN(S558))))-273</f>
        <v>1430.4737121835597</v>
      </c>
      <c r="BE558" s="42">
        <f>(11113/(14.297+(0.964*AN558)-(LN(S558))))-273</f>
        <v>1389.8077866760489</v>
      </c>
      <c r="BF558" s="42">
        <f>(11113/(14.297+(0.964*AO558)-(LN(S558))))-273</f>
        <v>1389.8077866760507</v>
      </c>
      <c r="BG558" s="42">
        <f>(5790/(0.96-(1.28*J558)+(12.39*AS558)+(0.83*AT558)+(2.06*J558*AS558)-LOG(S558)))-273</f>
        <v>1439.4972894253788</v>
      </c>
      <c r="BI558" s="42">
        <f t="shared" si="92"/>
        <v>100.7013249677791</v>
      </c>
      <c r="BJ558" s="42">
        <f t="shared" si="92"/>
        <v>100.70132496777819</v>
      </c>
      <c r="BK558" s="42">
        <f t="shared" si="92"/>
        <v>124.16075191775144</v>
      </c>
      <c r="BL558" s="42">
        <f t="shared" si="92"/>
        <v>124.16075191775008</v>
      </c>
      <c r="BM558" s="42">
        <f t="shared" si="92"/>
        <v>30.672770277815971</v>
      </c>
      <c r="BN558" s="42">
        <f t="shared" si="92"/>
        <v>-43.266659936984297</v>
      </c>
      <c r="BO558" s="42">
        <f t="shared" si="92"/>
        <v>72.871925162426123</v>
      </c>
      <c r="BP558" s="42">
        <f t="shared" si="92"/>
        <v>-9.4737121835596554</v>
      </c>
      <c r="BQ558" s="42">
        <f t="shared" si="92"/>
        <v>31.192213323951137</v>
      </c>
      <c r="BR558" s="42">
        <f t="shared" si="91"/>
        <v>31.192213323949318</v>
      </c>
      <c r="BS558" s="42">
        <f t="shared" si="91"/>
        <v>-18.497289425378767</v>
      </c>
      <c r="BU558" s="42">
        <f t="shared" si="90"/>
        <v>119.19861439315696</v>
      </c>
      <c r="CC558" s="119"/>
      <c r="CD558" s="118">
        <f t="shared" si="89"/>
        <v>1.8189894035458565E-12</v>
      </c>
    </row>
    <row r="559" spans="1:82" s="1" customFormat="1">
      <c r="A559" s="38" t="s">
        <v>678</v>
      </c>
      <c r="B559" s="38" t="s">
        <v>735</v>
      </c>
      <c r="C559" s="38" t="s">
        <v>210</v>
      </c>
      <c r="D559" s="38">
        <v>48.5</v>
      </c>
      <c r="E559" s="38">
        <v>1421</v>
      </c>
      <c r="F559" s="38">
        <v>2</v>
      </c>
      <c r="G559" s="38">
        <f t="shared" si="93"/>
        <v>1694</v>
      </c>
      <c r="H559" s="75">
        <f t="shared" si="94"/>
        <v>5.9031877213695393E-4</v>
      </c>
      <c r="I559" s="75">
        <f t="shared" si="95"/>
        <v>1.9809423441778369E-6</v>
      </c>
      <c r="J559" s="38">
        <v>1E-4</v>
      </c>
      <c r="K559" s="76">
        <v>0</v>
      </c>
      <c r="L559" s="40">
        <v>0.5786113146213232</v>
      </c>
      <c r="M559" s="77"/>
      <c r="N559" s="40">
        <v>0</v>
      </c>
      <c r="O559" s="13"/>
      <c r="P559" s="13">
        <v>-0.61</v>
      </c>
      <c r="Q559" s="13">
        <v>5.51</v>
      </c>
      <c r="R559" s="13">
        <v>0</v>
      </c>
      <c r="S559" s="78">
        <v>45677.867400000134</v>
      </c>
      <c r="T559" s="78">
        <v>888.38640000000248</v>
      </c>
      <c r="U559" s="13">
        <f t="shared" si="96"/>
        <v>4.6597058194489938</v>
      </c>
      <c r="V559" s="40">
        <f t="shared" si="87"/>
        <v>8.440842787682333E-3</v>
      </c>
      <c r="X559" s="13">
        <v>52.31</v>
      </c>
      <c r="Y559" s="13">
        <v>11.06</v>
      </c>
      <c r="Z559" s="13">
        <v>10.01</v>
      </c>
      <c r="AA559" s="13">
        <v>8.94</v>
      </c>
      <c r="AB559" s="13"/>
      <c r="AC559" s="13"/>
      <c r="AD559" s="13"/>
      <c r="AE559" s="13">
        <v>9.75</v>
      </c>
      <c r="AF559" s="13"/>
      <c r="AG559" s="13"/>
      <c r="AH559" s="13"/>
      <c r="AI559" s="13"/>
      <c r="AJ559" s="13">
        <f t="shared" si="97"/>
        <v>92.070000000000007</v>
      </c>
      <c r="AL559" s="13">
        <v>0.56465342569517396</v>
      </c>
      <c r="AM559" s="40">
        <v>0.49360225643332262</v>
      </c>
      <c r="AN559" s="13">
        <v>3.2570032184576201</v>
      </c>
      <c r="AO559" s="14">
        <v>3.2570032184576161</v>
      </c>
      <c r="AP559" s="14"/>
      <c r="AQ559" s="13">
        <v>2.9446447598597119</v>
      </c>
      <c r="AR559" s="40">
        <v>0.1648998159030553</v>
      </c>
      <c r="AS559" s="40">
        <v>0.5786113146213232</v>
      </c>
      <c r="AT559" s="40">
        <v>0</v>
      </c>
      <c r="AW559" s="42">
        <f>(12900/((LN(497700/S559))+(0.85*(AN559-1))+3.8))-273</f>
        <v>1318.2495891498477</v>
      </c>
      <c r="AX559" s="42">
        <f>(12900/((LN(497700/S559))+(0.85*(AO559-1))+3.8))-273</f>
        <v>1318.2495891498484</v>
      </c>
      <c r="AY559" s="42">
        <f>(10108/((LN(497700/S559))+(1.16*(AN559-1))+1.48))-273</f>
        <v>1285.3116566668018</v>
      </c>
      <c r="AZ559" s="42">
        <f>(10108/((LN(497700/S559))+(1.16*(AO559-1))+1.48))-273</f>
        <v>1285.3116566668029</v>
      </c>
      <c r="BA559" s="42">
        <f>((LN(S559))-4.29+(1.35*(LN(AQ559))))/0.0056</f>
        <v>1410.2416441679584</v>
      </c>
      <c r="BB559" s="42">
        <f>(4338.8/((4.322*AR559)+6.456-LOG(S559)))-273</f>
        <v>1456.3006153788378</v>
      </c>
      <c r="BC559" s="42">
        <f>((LN(S559))-3.313+(1.35*(LN(AQ559))))/0.0065</f>
        <v>1365.2851088216255</v>
      </c>
      <c r="BD559" s="42">
        <f>(12288/(18.99-(1.069*(LN(AQ559)))-(LN(S559))))-273</f>
        <v>1456.2128468225055</v>
      </c>
      <c r="BE559" s="42">
        <f>(11113/(14.297+(0.964*AN559)-(LN(S559))))-273</f>
        <v>1383.8312481887112</v>
      </c>
      <c r="BF559" s="42">
        <f>(11113/(14.297+(0.964*AO559)-(LN(S559))))-273</f>
        <v>1383.8312481887122</v>
      </c>
      <c r="BG559" s="42">
        <f>(5790/(0.96-(1.28*J559)+(12.39*AS559)+(0.83*AT559)+(2.06*J559*AS559)-LOG(S559)))-273</f>
        <v>1395.9343984703239</v>
      </c>
      <c r="BI559" s="42">
        <f t="shared" si="92"/>
        <v>102.75041085015232</v>
      </c>
      <c r="BJ559" s="42">
        <f t="shared" si="92"/>
        <v>102.75041085015164</v>
      </c>
      <c r="BK559" s="42">
        <f t="shared" si="92"/>
        <v>135.68834333319819</v>
      </c>
      <c r="BL559" s="42">
        <f t="shared" si="92"/>
        <v>135.68834333319705</v>
      </c>
      <c r="BM559" s="42">
        <f t="shared" si="92"/>
        <v>10.758355832041616</v>
      </c>
      <c r="BN559" s="42">
        <f t="shared" si="92"/>
        <v>-35.300615378837847</v>
      </c>
      <c r="BO559" s="42">
        <f t="shared" si="92"/>
        <v>55.714891178374501</v>
      </c>
      <c r="BP559" s="42">
        <f t="shared" si="92"/>
        <v>-35.212846822505526</v>
      </c>
      <c r="BQ559" s="42">
        <f t="shared" si="92"/>
        <v>37.168751811288757</v>
      </c>
      <c r="BR559" s="42">
        <f t="shared" si="91"/>
        <v>37.168751811287848</v>
      </c>
      <c r="BS559" s="42">
        <f t="shared" si="91"/>
        <v>25.065601529676087</v>
      </c>
      <c r="BU559" s="42">
        <f t="shared" si="90"/>
        <v>77.684809320475551</v>
      </c>
      <c r="CC559" s="119"/>
      <c r="CD559" s="118">
        <f t="shared" si="89"/>
        <v>9.0949470177292824E-13</v>
      </c>
    </row>
    <row r="560" spans="1:82" s="1" customFormat="1">
      <c r="A560" s="38" t="s">
        <v>678</v>
      </c>
      <c r="B560" s="38" t="s">
        <v>736</v>
      </c>
      <c r="C560" s="38" t="s">
        <v>210</v>
      </c>
      <c r="D560" s="38">
        <v>48.5</v>
      </c>
      <c r="E560" s="38">
        <v>1421</v>
      </c>
      <c r="F560" s="38">
        <v>2</v>
      </c>
      <c r="G560" s="38">
        <f t="shared" si="93"/>
        <v>1694</v>
      </c>
      <c r="H560" s="75">
        <f t="shared" si="94"/>
        <v>5.9031877213695393E-4</v>
      </c>
      <c r="I560" s="75">
        <f t="shared" si="95"/>
        <v>1.9809423441778369E-6</v>
      </c>
      <c r="J560" s="38">
        <v>1E-4</v>
      </c>
      <c r="K560" s="76">
        <v>0</v>
      </c>
      <c r="L560" s="40">
        <v>0.58685881811334917</v>
      </c>
      <c r="M560" s="77"/>
      <c r="N560" s="40">
        <v>0</v>
      </c>
      <c r="O560" s="13"/>
      <c r="P560" s="13">
        <v>-0.61</v>
      </c>
      <c r="Q560" s="13">
        <v>5.51</v>
      </c>
      <c r="R560" s="13">
        <v>0</v>
      </c>
      <c r="S560" s="78">
        <v>49897.702800000086</v>
      </c>
      <c r="T560" s="78">
        <v>962.41860000000145</v>
      </c>
      <c r="U560" s="13">
        <f t="shared" si="96"/>
        <v>4.6980805519510715</v>
      </c>
      <c r="V560" s="40">
        <f t="shared" si="87"/>
        <v>8.3709198813056371E-3</v>
      </c>
      <c r="X560" s="13">
        <v>49.54</v>
      </c>
      <c r="Y560" s="13">
        <v>15.63</v>
      </c>
      <c r="Z560" s="13">
        <v>9.27</v>
      </c>
      <c r="AA560" s="13">
        <v>8.3699999999999992</v>
      </c>
      <c r="AB560" s="13"/>
      <c r="AC560" s="13"/>
      <c r="AD560" s="13"/>
      <c r="AE560" s="13">
        <v>9.32</v>
      </c>
      <c r="AF560" s="13"/>
      <c r="AG560" s="13"/>
      <c r="AH560" s="13"/>
      <c r="AI560" s="13"/>
      <c r="AJ560" s="13">
        <f t="shared" si="97"/>
        <v>92.13</v>
      </c>
      <c r="AL560" s="13">
        <v>0.54703652836320393</v>
      </c>
      <c r="AM560" s="40">
        <v>0.4707836456698643</v>
      </c>
      <c r="AN560" s="13">
        <v>3.49398487934354</v>
      </c>
      <c r="AO560" s="14">
        <v>3.4939848793435386</v>
      </c>
      <c r="AP560" s="14"/>
      <c r="AQ560" s="13">
        <v>2.9348789508206941</v>
      </c>
      <c r="AR560" s="40">
        <v>0.17554727711027499</v>
      </c>
      <c r="AS560" s="40">
        <v>0.58685881811334917</v>
      </c>
      <c r="AT560" s="40">
        <v>0</v>
      </c>
      <c r="AW560" s="42">
        <f>(12900/((LN(497700/S560))+(0.85*(AN560-1))+3.8))-273</f>
        <v>1296.3603119168504</v>
      </c>
      <c r="AX560" s="42">
        <f>(12900/((LN(497700/S560))+(0.85*(AO560-1))+3.8))-273</f>
        <v>1296.3603119168511</v>
      </c>
      <c r="AY560" s="42">
        <f>(10108/((LN(497700/S560))+(1.16*(AN560-1))+1.48))-273</f>
        <v>1241.7507666852027</v>
      </c>
      <c r="AZ560" s="42">
        <f>(10108/((LN(497700/S560))+(1.16*(AO560-1))+1.48))-273</f>
        <v>1241.7507666852032</v>
      </c>
      <c r="BA560" s="42">
        <f>((LN(S560))-4.29+(1.35*(LN(AQ560))))/0.0056</f>
        <v>1425.2195762302667</v>
      </c>
      <c r="BB560" s="42">
        <f>(4338.8/((4.322*AR560)+6.456-LOG(S560)))-273</f>
        <v>1451.0483342932782</v>
      </c>
      <c r="BC560" s="42">
        <f>((LN(S560))-3.313+(1.35*(LN(AQ560))))/0.0065</f>
        <v>1378.1891733676143</v>
      </c>
      <c r="BD560" s="42">
        <f>(12288/(18.99-(1.069*(LN(AQ560)))-(LN(S560))))-273</f>
        <v>1477.0998728692446</v>
      </c>
      <c r="BE560" s="42">
        <f>(11113/(14.297+(0.964*AN560)-(LN(S560))))-273</f>
        <v>1349.9349068241099</v>
      </c>
      <c r="BF560" s="42">
        <f>(11113/(14.297+(0.964*AO560)-(LN(S560))))-273</f>
        <v>1349.9349068241099</v>
      </c>
      <c r="BG560" s="42">
        <f>(5790/(0.96-(1.28*J560)+(12.39*AS560)+(0.83*AT560)+(2.06*J560*AS560)-LOG(S560)))-273</f>
        <v>1365.7906687988152</v>
      </c>
      <c r="BI560" s="42">
        <f t="shared" si="92"/>
        <v>124.63968808314962</v>
      </c>
      <c r="BJ560" s="42">
        <f t="shared" si="92"/>
        <v>124.63968808314894</v>
      </c>
      <c r="BK560" s="42">
        <f t="shared" si="92"/>
        <v>179.24923331479727</v>
      </c>
      <c r="BL560" s="42">
        <f t="shared" si="92"/>
        <v>179.24923331479681</v>
      </c>
      <c r="BM560" s="42">
        <f t="shared" si="92"/>
        <v>-4.219576230266739</v>
      </c>
      <c r="BN560" s="42">
        <f t="shared" si="92"/>
        <v>-30.048334293278231</v>
      </c>
      <c r="BO560" s="42">
        <f t="shared" si="92"/>
        <v>42.81082663238567</v>
      </c>
      <c r="BP560" s="42">
        <f t="shared" si="92"/>
        <v>-56.099872869244564</v>
      </c>
      <c r="BQ560" s="42">
        <f t="shared" si="92"/>
        <v>71.06509317589007</v>
      </c>
      <c r="BR560" s="42">
        <f t="shared" si="91"/>
        <v>71.06509317589007</v>
      </c>
      <c r="BS560" s="42">
        <f t="shared" si="91"/>
        <v>55.209331201184796</v>
      </c>
      <c r="BU560" s="42">
        <f t="shared" si="90"/>
        <v>69.430356881964144</v>
      </c>
      <c r="CC560" s="119"/>
      <c r="CD560" s="118">
        <f t="shared" si="89"/>
        <v>0</v>
      </c>
    </row>
    <row r="561" spans="1:82" s="1" customFormat="1">
      <c r="A561" s="38" t="s">
        <v>678</v>
      </c>
      <c r="B561" s="38" t="s">
        <v>737</v>
      </c>
      <c r="C561" s="38" t="s">
        <v>210</v>
      </c>
      <c r="D561" s="38">
        <v>48.5</v>
      </c>
      <c r="E561" s="38">
        <v>1421</v>
      </c>
      <c r="F561" s="38">
        <v>2</v>
      </c>
      <c r="G561" s="38">
        <f t="shared" si="93"/>
        <v>1694</v>
      </c>
      <c r="H561" s="75">
        <f t="shared" si="94"/>
        <v>5.9031877213695393E-4</v>
      </c>
      <c r="I561" s="75">
        <f t="shared" si="95"/>
        <v>1.9809423441778369E-6</v>
      </c>
      <c r="J561" s="38">
        <v>1E-4</v>
      </c>
      <c r="K561" s="76">
        <v>0</v>
      </c>
      <c r="L561" s="40">
        <v>0.59090407976155335</v>
      </c>
      <c r="M561" s="77"/>
      <c r="N561" s="40">
        <v>0</v>
      </c>
      <c r="O561" s="13"/>
      <c r="P561" s="13">
        <v>-0.61</v>
      </c>
      <c r="Q561" s="13">
        <v>5.51</v>
      </c>
      <c r="R561" s="13">
        <v>0</v>
      </c>
      <c r="S561" s="78">
        <v>53155.119600000042</v>
      </c>
      <c r="T561" s="78">
        <v>888.38640000000078</v>
      </c>
      <c r="U561" s="13">
        <f t="shared" si="96"/>
        <v>4.725545099658051</v>
      </c>
      <c r="V561" s="40">
        <f t="shared" si="87"/>
        <v>7.2534818941504178E-3</v>
      </c>
      <c r="X561" s="13">
        <v>47.55</v>
      </c>
      <c r="Y561" s="13">
        <v>18.350000000000001</v>
      </c>
      <c r="Z561" s="13">
        <v>8.6999999999999993</v>
      </c>
      <c r="AA561" s="13">
        <v>7.87</v>
      </c>
      <c r="AB561" s="13"/>
      <c r="AC561" s="13"/>
      <c r="AD561" s="13"/>
      <c r="AE561" s="13">
        <v>8.66</v>
      </c>
      <c r="AF561" s="13"/>
      <c r="AG561" s="13"/>
      <c r="AH561" s="13"/>
      <c r="AI561" s="13"/>
      <c r="AJ561" s="13">
        <f t="shared" si="97"/>
        <v>91.13000000000001</v>
      </c>
      <c r="AL561" s="13">
        <v>0.55252745908356227</v>
      </c>
      <c r="AM561" s="40">
        <v>0.44364255702509225</v>
      </c>
      <c r="AN561" s="13">
        <v>3.52532074579717</v>
      </c>
      <c r="AO561" s="14">
        <v>3.5253207457971745</v>
      </c>
      <c r="AP561" s="14"/>
      <c r="AQ561" s="13">
        <v>2.9951020285299998</v>
      </c>
      <c r="AR561" s="40">
        <v>0.18292491143579609</v>
      </c>
      <c r="AS561" s="40">
        <v>0.59090407976155335</v>
      </c>
      <c r="AT561" s="40">
        <v>0</v>
      </c>
      <c r="AW561" s="42">
        <f>(12900/((LN(497700/S561))+(0.85*(AN561-1))+3.8))-273</f>
        <v>1303.3800692741279</v>
      </c>
      <c r="AX561" s="42">
        <f>(12900/((LN(497700/S561))+(0.85*(AO561-1))+3.8))-273</f>
        <v>1303.3800692741272</v>
      </c>
      <c r="AY561" s="42">
        <f>(10108/((LN(497700/S561))+(1.16*(AN561-1))+1.48))-273</f>
        <v>1247.8793364738051</v>
      </c>
      <c r="AZ561" s="42">
        <f>(10108/((LN(497700/S561))+(1.16*(AO561-1))+1.48))-273</f>
        <v>1247.879336473804</v>
      </c>
      <c r="BA561" s="42">
        <f>((LN(S561))-4.29+(1.35*(LN(AQ561))))/0.0056</f>
        <v>1441.4090007257175</v>
      </c>
      <c r="BB561" s="42">
        <f>(4338.8/((4.322*AR561)+6.456-LOG(S561)))-273</f>
        <v>1448.0245894606719</v>
      </c>
      <c r="BC561" s="42">
        <f>((LN(S561))-3.313+(1.35*(LN(AQ561))))/0.0065</f>
        <v>1392.1369852406178</v>
      </c>
      <c r="BD561" s="42">
        <f>(12288/(18.99-(1.069*(LN(AQ561)))-(LN(S561))))-273</f>
        <v>1498.534222375245</v>
      </c>
      <c r="BE561" s="42">
        <f>(11113/(14.297+(0.964*AN561)-(LN(S561))))-273</f>
        <v>1357.801771178576</v>
      </c>
      <c r="BF561" s="42">
        <f>(11113/(14.297+(0.964*AO561)-(LN(S561))))-273</f>
        <v>1357.8017711785753</v>
      </c>
      <c r="BG561" s="42">
        <f>(5790/(0.96-(1.28*J561)+(12.39*AS561)+(0.83*AT561)+(2.06*J561*AS561)-LOG(S561)))-273</f>
        <v>1355.3483696320232</v>
      </c>
      <c r="BI561" s="42">
        <f t="shared" si="92"/>
        <v>117.61993072587211</v>
      </c>
      <c r="BJ561" s="42">
        <f t="shared" si="92"/>
        <v>117.61993072587279</v>
      </c>
      <c r="BK561" s="42">
        <f t="shared" si="92"/>
        <v>173.1206635261949</v>
      </c>
      <c r="BL561" s="42">
        <f t="shared" si="92"/>
        <v>173.12066352619604</v>
      </c>
      <c r="BM561" s="42">
        <f t="shared" si="92"/>
        <v>-20.409000725717533</v>
      </c>
      <c r="BN561" s="42">
        <f t="shared" si="92"/>
        <v>-27.024589460671905</v>
      </c>
      <c r="BO561" s="42">
        <f t="shared" si="92"/>
        <v>28.863014759382168</v>
      </c>
      <c r="BP561" s="42">
        <f t="shared" si="92"/>
        <v>-77.534222375245008</v>
      </c>
      <c r="BQ561" s="42">
        <f t="shared" si="92"/>
        <v>63.198228821423982</v>
      </c>
      <c r="BR561" s="42">
        <f t="shared" si="91"/>
        <v>63.198228821424664</v>
      </c>
      <c r="BS561" s="42">
        <f t="shared" si="91"/>
        <v>65.65163036797685</v>
      </c>
      <c r="BU561" s="42">
        <f t="shared" si="90"/>
        <v>51.968300357895941</v>
      </c>
      <c r="CC561" s="119"/>
      <c r="CD561" s="118">
        <f t="shared" si="89"/>
        <v>6.8212102632969618E-13</v>
      </c>
    </row>
    <row r="562" spans="1:82" s="1" customFormat="1">
      <c r="A562" s="38" t="s">
        <v>678</v>
      </c>
      <c r="B562" s="38" t="s">
        <v>738</v>
      </c>
      <c r="C562" s="38" t="s">
        <v>210</v>
      </c>
      <c r="D562" s="38">
        <v>48.5</v>
      </c>
      <c r="E562" s="38">
        <v>1421</v>
      </c>
      <c r="F562" s="38">
        <v>2</v>
      </c>
      <c r="G562" s="38">
        <f t="shared" si="93"/>
        <v>1694</v>
      </c>
      <c r="H562" s="75">
        <f t="shared" si="94"/>
        <v>5.9031877213695393E-4</v>
      </c>
      <c r="I562" s="75">
        <f t="shared" si="95"/>
        <v>1.9809423441778369E-6</v>
      </c>
      <c r="J562" s="38">
        <v>1E-4</v>
      </c>
      <c r="K562" s="76">
        <v>0</v>
      </c>
      <c r="L562" s="40">
        <v>0.60060138122218365</v>
      </c>
      <c r="M562" s="77"/>
      <c r="N562" s="40">
        <v>0</v>
      </c>
      <c r="O562" s="13"/>
      <c r="P562" s="13">
        <v>-0.61</v>
      </c>
      <c r="Q562" s="13">
        <v>5.51</v>
      </c>
      <c r="R562" s="13">
        <v>0</v>
      </c>
      <c r="S562" s="78">
        <v>55820.278800000015</v>
      </c>
      <c r="T562" s="78">
        <v>1110.4829999999999</v>
      </c>
      <c r="U562" s="13">
        <f t="shared" si="96"/>
        <v>4.7467920012855247</v>
      </c>
      <c r="V562" s="40">
        <f t="shared" si="87"/>
        <v>8.6339522546419068E-3</v>
      </c>
      <c r="X562" s="13">
        <v>44.33</v>
      </c>
      <c r="Y562" s="13">
        <v>23.45</v>
      </c>
      <c r="Z562" s="13">
        <v>8.1300000000000008</v>
      </c>
      <c r="AA562" s="13">
        <v>7.31</v>
      </c>
      <c r="AB562" s="13"/>
      <c r="AC562" s="13"/>
      <c r="AD562" s="13"/>
      <c r="AE562" s="13">
        <v>8.1199999999999992</v>
      </c>
      <c r="AF562" s="13"/>
      <c r="AG562" s="13"/>
      <c r="AH562" s="13"/>
      <c r="AI562" s="13"/>
      <c r="AJ562" s="13">
        <f t="shared" si="97"/>
        <v>91.34</v>
      </c>
      <c r="AL562" s="13">
        <v>0.55066442696825613</v>
      </c>
      <c r="AM562" s="40">
        <v>0.41386558894940345</v>
      </c>
      <c r="AN562" s="13">
        <v>3.7340302036667299</v>
      </c>
      <c r="AO562" s="14">
        <v>3.7340302036667339</v>
      </c>
      <c r="AP562" s="14"/>
      <c r="AQ562" s="13">
        <v>2.9953895425931139</v>
      </c>
      <c r="AR562" s="40">
        <v>0.19723156447584361</v>
      </c>
      <c r="AS562" s="40">
        <v>0.60060138122218365</v>
      </c>
      <c r="AT562" s="40">
        <v>0</v>
      </c>
      <c r="AW562" s="42">
        <f>(12900/((LN(497700/S562))+(0.85*(AN562-1))+3.8))-273</f>
        <v>1279.0130208989258</v>
      </c>
      <c r="AX562" s="42">
        <f>(12900/((LN(497700/S562))+(0.85*(AO562-1))+3.8))-273</f>
        <v>1279.0130208989251</v>
      </c>
      <c r="AY562" s="42">
        <f>(10108/((LN(497700/S562))+(1.16*(AN562-1))+1.48))-273</f>
        <v>1204.921399889801</v>
      </c>
      <c r="AZ562" s="42">
        <f>(10108/((LN(497700/S562))+(1.16*(AO562-1))+1.48))-273</f>
        <v>1204.9213998898003</v>
      </c>
      <c r="BA562" s="42">
        <f>((LN(S562))-4.29+(1.35*(LN(AQ562))))/0.0056</f>
        <v>1450.168355305932</v>
      </c>
      <c r="BB562" s="42">
        <f>(4338.8/((4.322*AR562)+6.456-LOG(S562)))-273</f>
        <v>1420.7568210067418</v>
      </c>
      <c r="BC562" s="42">
        <f>((LN(S562))-3.313+(1.35*(LN(AQ562))))/0.0065</f>
        <v>1399.6835061097261</v>
      </c>
      <c r="BD562" s="42">
        <f>(12288/(18.99-(1.069*(LN(AQ562)))-(LN(S562))))-273</f>
        <v>1511.1443531145189</v>
      </c>
      <c r="BE562" s="42">
        <f>(11113/(14.297+(0.964*AN562)-(LN(S562))))-273</f>
        <v>1322.1569434141391</v>
      </c>
      <c r="BF562" s="42">
        <f>(11113/(14.297+(0.964*AO562)-(LN(S562))))-273</f>
        <v>1322.1569434141381</v>
      </c>
      <c r="BG562" s="42">
        <f>(5790/(0.96-(1.28*J562)+(12.39*AS562)+(0.83*AT562)+(2.06*J562*AS562)-LOG(S562)))-273</f>
        <v>1311.2809403115148</v>
      </c>
      <c r="BI562" s="42">
        <f t="shared" si="92"/>
        <v>141.98697910107421</v>
      </c>
      <c r="BJ562" s="42">
        <f t="shared" si="92"/>
        <v>141.98697910107489</v>
      </c>
      <c r="BK562" s="42">
        <f t="shared" si="92"/>
        <v>216.07860011019898</v>
      </c>
      <c r="BL562" s="42">
        <f t="shared" si="92"/>
        <v>216.07860011019966</v>
      </c>
      <c r="BM562" s="42">
        <f t="shared" si="92"/>
        <v>-29.168355305931982</v>
      </c>
      <c r="BN562" s="42">
        <f t="shared" si="92"/>
        <v>0.24317899325819781</v>
      </c>
      <c r="BO562" s="42">
        <f t="shared" si="92"/>
        <v>21.316493890273932</v>
      </c>
      <c r="BP562" s="42">
        <f t="shared" si="92"/>
        <v>-90.144353114518935</v>
      </c>
      <c r="BQ562" s="42">
        <f t="shared" si="92"/>
        <v>98.84305658586095</v>
      </c>
      <c r="BR562" s="42">
        <f t="shared" si="91"/>
        <v>98.843056585861859</v>
      </c>
      <c r="BS562" s="42">
        <f t="shared" si="91"/>
        <v>109.71905968848523</v>
      </c>
      <c r="BU562" s="42">
        <f t="shared" si="90"/>
        <v>32.267919412589663</v>
      </c>
      <c r="CC562" s="119"/>
      <c r="CD562" s="118">
        <f t="shared" si="89"/>
        <v>9.0949470177292824E-13</v>
      </c>
    </row>
    <row r="563" spans="1:82" s="1" customFormat="1">
      <c r="A563" s="38" t="s">
        <v>678</v>
      </c>
      <c r="B563" s="38" t="s">
        <v>739</v>
      </c>
      <c r="C563" s="38" t="s">
        <v>210</v>
      </c>
      <c r="D563" s="38">
        <v>22</v>
      </c>
      <c r="E563" s="38">
        <v>1410</v>
      </c>
      <c r="F563" s="38">
        <v>2</v>
      </c>
      <c r="G563" s="38">
        <f t="shared" si="93"/>
        <v>1683</v>
      </c>
      <c r="H563" s="75">
        <f t="shared" si="94"/>
        <v>5.941770647653001E-4</v>
      </c>
      <c r="I563" s="75">
        <f t="shared" si="95"/>
        <v>2.0119712288114281E-6</v>
      </c>
      <c r="J563" s="38">
        <v>1E-4</v>
      </c>
      <c r="K563" s="76">
        <v>0</v>
      </c>
      <c r="L563" s="40">
        <v>0.560304814726585</v>
      </c>
      <c r="M563" s="77"/>
      <c r="N563" s="40">
        <v>0</v>
      </c>
      <c r="O563" s="13"/>
      <c r="P563" s="13">
        <v>-0.68</v>
      </c>
      <c r="Q563" s="13">
        <v>5.52</v>
      </c>
      <c r="R563" s="13">
        <v>0</v>
      </c>
      <c r="S563" s="78">
        <v>33092.393400000074</v>
      </c>
      <c r="T563" s="78">
        <v>814.35420000000181</v>
      </c>
      <c r="U563" s="13">
        <f t="shared" si="96"/>
        <v>4.5197281785476884</v>
      </c>
      <c r="V563" s="40">
        <f t="shared" si="87"/>
        <v>1.0680089485458613E-2</v>
      </c>
      <c r="X563" s="13">
        <v>61.01</v>
      </c>
      <c r="Y563" s="13"/>
      <c r="Z563" s="13">
        <v>11.56</v>
      </c>
      <c r="AA563" s="13">
        <v>10.54</v>
      </c>
      <c r="AB563" s="13"/>
      <c r="AC563" s="13"/>
      <c r="AD563" s="13"/>
      <c r="AE563" s="13">
        <v>11.75</v>
      </c>
      <c r="AF563" s="13"/>
      <c r="AG563" s="13"/>
      <c r="AH563" s="13"/>
      <c r="AI563" s="13"/>
      <c r="AJ563" s="13">
        <f t="shared" si="97"/>
        <v>94.859999999999985</v>
      </c>
      <c r="AL563" s="13">
        <v>0.54109369447661326</v>
      </c>
      <c r="AM563" s="40">
        <v>0.5758767312695624</v>
      </c>
      <c r="AN563" s="13">
        <v>3.1181411395868399</v>
      </c>
      <c r="AO563" s="14">
        <v>3.1181411395868395</v>
      </c>
      <c r="AP563" s="14"/>
      <c r="AQ563" s="13">
        <v>2.8777401968442442</v>
      </c>
      <c r="AR563" s="40">
        <v>0.14337397149998826</v>
      </c>
      <c r="AS563" s="40">
        <v>0.560304814726585</v>
      </c>
      <c r="AT563" s="40">
        <v>0</v>
      </c>
      <c r="AW563" s="42">
        <f>(12900/((LN(497700/S563))+(0.85*(AN563-1))+3.8))-273</f>
        <v>1279.1384969511855</v>
      </c>
      <c r="AX563" s="42">
        <f>(12900/((LN(497700/S563))+(0.85*(AO563-1))+3.8))-273</f>
        <v>1279.1384969511855</v>
      </c>
      <c r="AY563" s="42">
        <f>(10108/((LN(497700/S563))+(1.16*(AN563-1))+1.48))-273</f>
        <v>1247.5172597458352</v>
      </c>
      <c r="AZ563" s="42">
        <f>(10108/((LN(497700/S563))+(1.16*(AO563-1))+1.48))-273</f>
        <v>1247.5172597458352</v>
      </c>
      <c r="BA563" s="42">
        <f>((LN(S563))-4.29+(1.35*(LN(AQ563))))/0.0056</f>
        <v>1347.1457012279841</v>
      </c>
      <c r="BB563" s="42">
        <f>(4338.8/((4.322*AR563)+6.456-LOG(S563)))-273</f>
        <v>1424.5398369608581</v>
      </c>
      <c r="BC563" s="42">
        <f>((LN(S563))-3.313+(1.35*(LN(AQ563))))/0.0065</f>
        <v>1310.9255272118016</v>
      </c>
      <c r="BD563" s="42">
        <f>(12288/(18.99-(1.069*(LN(AQ563)))-(LN(S563))))-273</f>
        <v>1375.731485348246</v>
      </c>
      <c r="BE563" s="42">
        <f>(11113/(14.297+(0.964*AN563)-(LN(S563))))-273</f>
        <v>1338.553805609165</v>
      </c>
      <c r="BF563" s="42">
        <f>(11113/(14.297+(0.964*AO563)-(LN(S563))))-273</f>
        <v>1338.553805609165</v>
      </c>
      <c r="BG563" s="42">
        <f>(5790/(0.96-(1.28*J563)+(12.39*AS563)+(0.83*AT563)+(2.06*J563*AS563)-LOG(S563)))-273</f>
        <v>1438.7841027568729</v>
      </c>
      <c r="BI563" s="42">
        <f t="shared" si="92"/>
        <v>130.86150304881448</v>
      </c>
      <c r="BJ563" s="42">
        <f t="shared" si="92"/>
        <v>130.86150304881448</v>
      </c>
      <c r="BK563" s="42">
        <f t="shared" si="92"/>
        <v>162.48274025416481</v>
      </c>
      <c r="BL563" s="42">
        <f t="shared" si="92"/>
        <v>162.48274025416481</v>
      </c>
      <c r="BM563" s="42">
        <f t="shared" si="92"/>
        <v>62.854298772015909</v>
      </c>
      <c r="BN563" s="42">
        <f t="shared" si="92"/>
        <v>-14.539836960858111</v>
      </c>
      <c r="BO563" s="42">
        <f t="shared" si="92"/>
        <v>99.074472788198364</v>
      </c>
      <c r="BP563" s="42">
        <f t="shared" si="92"/>
        <v>34.268514651754003</v>
      </c>
      <c r="BQ563" s="42">
        <f t="shared" si="92"/>
        <v>71.446194390834989</v>
      </c>
      <c r="BR563" s="42">
        <f t="shared" si="91"/>
        <v>71.446194390834989</v>
      </c>
      <c r="BS563" s="42">
        <f t="shared" si="91"/>
        <v>-28.784102756872926</v>
      </c>
      <c r="BU563" s="42">
        <f t="shared" si="90"/>
        <v>159.64560580568741</v>
      </c>
      <c r="CC563" s="119"/>
      <c r="CD563" s="118">
        <f t="shared" si="89"/>
        <v>0</v>
      </c>
    </row>
    <row r="564" spans="1:82" s="1" customFormat="1">
      <c r="A564" s="38" t="s">
        <v>678</v>
      </c>
      <c r="B564" s="38" t="s">
        <v>740</v>
      </c>
      <c r="C564" s="38" t="s">
        <v>210</v>
      </c>
      <c r="D564" s="38">
        <v>22</v>
      </c>
      <c r="E564" s="38">
        <v>1410</v>
      </c>
      <c r="F564" s="38">
        <v>2</v>
      </c>
      <c r="G564" s="38">
        <f t="shared" si="93"/>
        <v>1683</v>
      </c>
      <c r="H564" s="75">
        <f t="shared" si="94"/>
        <v>5.941770647653001E-4</v>
      </c>
      <c r="I564" s="75">
        <f t="shared" si="95"/>
        <v>2.0119712288114281E-6</v>
      </c>
      <c r="J564" s="38">
        <v>1E-4</v>
      </c>
      <c r="K564" s="76">
        <v>0</v>
      </c>
      <c r="L564" s="40">
        <v>0.57309979617245455</v>
      </c>
      <c r="M564" s="77"/>
      <c r="N564" s="40">
        <v>0</v>
      </c>
      <c r="O564" s="13"/>
      <c r="P564" s="13">
        <v>-6.21</v>
      </c>
      <c r="Q564" s="13">
        <v>0</v>
      </c>
      <c r="R564" s="13">
        <v>0</v>
      </c>
      <c r="S564" s="78">
        <v>36645.938999999998</v>
      </c>
      <c r="T564" s="78">
        <v>740.322</v>
      </c>
      <c r="U564" s="13">
        <f t="shared" si="96"/>
        <v>4.5640258543493193</v>
      </c>
      <c r="V564" s="40">
        <f t="shared" si="87"/>
        <v>8.7676767676767679E-3</v>
      </c>
      <c r="X564" s="13">
        <v>57.11</v>
      </c>
      <c r="Y564" s="13"/>
      <c r="Z564" s="13">
        <v>10.72</v>
      </c>
      <c r="AA564" s="13">
        <v>9.83</v>
      </c>
      <c r="AB564" s="13"/>
      <c r="AC564" s="13">
        <v>5.9</v>
      </c>
      <c r="AD564" s="13"/>
      <c r="AE564" s="13">
        <v>10.9</v>
      </c>
      <c r="AF564" s="13"/>
      <c r="AG564" s="13"/>
      <c r="AH564" s="13"/>
      <c r="AI564" s="13"/>
      <c r="AJ564" s="13">
        <f t="shared" si="97"/>
        <v>94.460000000000008</v>
      </c>
      <c r="AL564" s="13">
        <v>0.5409047471213152</v>
      </c>
      <c r="AM564" s="40">
        <v>0.71547331282671922</v>
      </c>
      <c r="AN564" s="13">
        <v>3.2699250266409301</v>
      </c>
      <c r="AO564" s="14">
        <v>3.2699250266409337</v>
      </c>
      <c r="AP564" s="14"/>
      <c r="AQ564" s="13">
        <v>2.4326243782790544</v>
      </c>
      <c r="AR564" s="40">
        <v>0.14392170404170068</v>
      </c>
      <c r="AS564" s="40">
        <v>0.57309979617245455</v>
      </c>
      <c r="AT564" s="40">
        <v>0</v>
      </c>
      <c r="AW564" s="42">
        <f>(12900/((LN(497700/S564))+(0.85*(AN564-1))+3.8))-273</f>
        <v>1274.1092720306226</v>
      </c>
      <c r="AX564" s="42">
        <f>(12900/((LN(497700/S564))+(0.85*(AO564-1))+3.8))-273</f>
        <v>1274.1092720306219</v>
      </c>
      <c r="AY564" s="42">
        <f>(10108/((LN(497700/S564))+(1.16*(AN564-1))+1.48))-273</f>
        <v>1230.7621055449949</v>
      </c>
      <c r="AZ564" s="42">
        <f>(10108/((LN(497700/S564))+(1.16*(AO564-1))+1.48))-273</f>
        <v>1230.7621055449943</v>
      </c>
      <c r="BA564" s="42">
        <f>((LN(S564))-4.29+(1.35*(LN(AQ564))))/0.0056</f>
        <v>1324.8514812289663</v>
      </c>
      <c r="BB564" s="42">
        <f>(4338.8/((4.322*AR564)+6.456-LOG(S564)))-273</f>
        <v>1452.8526361006561</v>
      </c>
      <c r="BC564" s="42">
        <f>((LN(S564))-3.313+(1.35*(LN(AQ564))))/0.0065</f>
        <v>1291.7181992126477</v>
      </c>
      <c r="BD564" s="42">
        <f>(12288/(18.99-(1.069*(LN(AQ564)))-(LN(S564))))-273</f>
        <v>1358.7354567148518</v>
      </c>
      <c r="BE564" s="42">
        <f>(11113/(14.297+(0.964*AN564)-(LN(S564))))-273</f>
        <v>1328.2622599146987</v>
      </c>
      <c r="BF564" s="42">
        <f>(11113/(14.297+(0.964*AO564)-(LN(S564))))-273</f>
        <v>1328.2622599146987</v>
      </c>
      <c r="BG564" s="42">
        <f>(5790/(0.96-(1.28*J564)+(12.39*AS564)+(0.83*AT564)+(2.06*J564*AS564)-LOG(S564)))-273</f>
        <v>1382.8608264508343</v>
      </c>
      <c r="BI564" s="42">
        <f t="shared" si="92"/>
        <v>135.89072796937739</v>
      </c>
      <c r="BJ564" s="42">
        <f t="shared" si="92"/>
        <v>135.89072796937808</v>
      </c>
      <c r="BK564" s="42">
        <f t="shared" si="92"/>
        <v>179.23789445500506</v>
      </c>
      <c r="BL564" s="42">
        <f t="shared" si="92"/>
        <v>179.23789445500574</v>
      </c>
      <c r="BM564" s="42">
        <f t="shared" si="92"/>
        <v>85.14851877103365</v>
      </c>
      <c r="BN564" s="42">
        <f t="shared" si="92"/>
        <v>-42.852636100656127</v>
      </c>
      <c r="BO564" s="42">
        <f t="shared" si="92"/>
        <v>118.28180078735227</v>
      </c>
      <c r="BP564" s="42">
        <f t="shared" si="92"/>
        <v>51.264543285148193</v>
      </c>
      <c r="BQ564" s="42">
        <f t="shared" si="92"/>
        <v>81.737740085301311</v>
      </c>
      <c r="BR564" s="42">
        <f t="shared" si="91"/>
        <v>81.737740085301311</v>
      </c>
      <c r="BS564" s="42">
        <f t="shared" si="91"/>
        <v>27.139173549165662</v>
      </c>
      <c r="BU564" s="42">
        <f t="shared" si="90"/>
        <v>108.75155442021241</v>
      </c>
      <c r="CC564" s="119"/>
      <c r="CD564" s="118">
        <f t="shared" si="89"/>
        <v>0</v>
      </c>
    </row>
    <row r="565" spans="1:82" s="1" customFormat="1">
      <c r="A565" s="38" t="s">
        <v>678</v>
      </c>
      <c r="B565" s="38" t="s">
        <v>741</v>
      </c>
      <c r="C565" s="38" t="s">
        <v>210</v>
      </c>
      <c r="D565" s="38">
        <v>22</v>
      </c>
      <c r="E565" s="38">
        <v>1410</v>
      </c>
      <c r="F565" s="38">
        <v>2</v>
      </c>
      <c r="G565" s="38">
        <f t="shared" si="93"/>
        <v>1683</v>
      </c>
      <c r="H565" s="75">
        <f t="shared" si="94"/>
        <v>5.941770647653001E-4</v>
      </c>
      <c r="I565" s="75">
        <f t="shared" si="95"/>
        <v>2.0119712288114281E-6</v>
      </c>
      <c r="J565" s="38">
        <v>1E-4</v>
      </c>
      <c r="K565" s="76">
        <v>0</v>
      </c>
      <c r="L565" s="40">
        <v>0.58764516674851131</v>
      </c>
      <c r="M565" s="77"/>
      <c r="N565" s="40">
        <v>0</v>
      </c>
      <c r="O565" s="13"/>
      <c r="P565" s="13">
        <v>-6.21</v>
      </c>
      <c r="Q565" s="13">
        <v>0</v>
      </c>
      <c r="R565" s="13">
        <v>0</v>
      </c>
      <c r="S565" s="78">
        <v>42124.321800000034</v>
      </c>
      <c r="T565" s="78">
        <v>1184.515200000001</v>
      </c>
      <c r="U565" s="13">
        <f t="shared" si="96"/>
        <v>4.6245329218108226</v>
      </c>
      <c r="V565" s="40">
        <f t="shared" si="87"/>
        <v>1.2203866432337434E-2</v>
      </c>
      <c r="X565" s="13">
        <v>52.55</v>
      </c>
      <c r="Y565" s="13"/>
      <c r="Z565" s="13">
        <v>9.91</v>
      </c>
      <c r="AA565" s="13">
        <v>9.02</v>
      </c>
      <c r="AB565" s="13"/>
      <c r="AC565" s="13">
        <v>11.79</v>
      </c>
      <c r="AD565" s="13"/>
      <c r="AE565" s="13">
        <v>10.06</v>
      </c>
      <c r="AF565" s="13"/>
      <c r="AG565" s="13"/>
      <c r="AH565" s="13"/>
      <c r="AI565" s="13"/>
      <c r="AJ565" s="13">
        <f t="shared" si="97"/>
        <v>93.329999999999984</v>
      </c>
      <c r="AL565" s="13">
        <v>0.5417865000231572</v>
      </c>
      <c r="AM565" s="40">
        <v>0.87952217404443911</v>
      </c>
      <c r="AN565" s="13">
        <v>3.45318191460579</v>
      </c>
      <c r="AO565" s="14">
        <v>3.4531819146057914</v>
      </c>
      <c r="AP565" s="14"/>
      <c r="AQ565" s="13">
        <v>2.0556959142181026</v>
      </c>
      <c r="AR565" s="40">
        <v>0.14311482979661866</v>
      </c>
      <c r="AS565" s="40">
        <v>0.58764516674851131</v>
      </c>
      <c r="AT565" s="40">
        <v>0</v>
      </c>
      <c r="AW565" s="42">
        <f>(12900/((LN(497700/S565))+(0.85*(AN565-1))+3.8))-273</f>
        <v>1271.0638432174612</v>
      </c>
      <c r="AX565" s="42">
        <f>(12900/((LN(497700/S565))+(0.85*(AO565-1))+3.8))-273</f>
        <v>1271.0638432174605</v>
      </c>
      <c r="AY565" s="42">
        <f>(10108/((LN(497700/S565))+(1.16*(AN565-1))+1.48))-273</f>
        <v>1214.5505460011525</v>
      </c>
      <c r="AZ565" s="42">
        <f>(10108/((LN(497700/S565))+(1.16*(AO565-1))+1.48))-273</f>
        <v>1214.5505460011525</v>
      </c>
      <c r="BA565" s="42">
        <f>((LN(S565))-4.29+(1.35*(LN(AQ565))))/0.0056</f>
        <v>1309.1446526936827</v>
      </c>
      <c r="BB565" s="42">
        <f>(4338.8/((4.322*AR565)+6.456-LOG(S565)))-273</f>
        <v>1497.9320007410481</v>
      </c>
      <c r="BC565" s="42">
        <f>((LN(S565))-3.313+(1.35*(LN(AQ565))))/0.0065</f>
        <v>1278.1861623207112</v>
      </c>
      <c r="BD565" s="42">
        <f>(12288/(18.99-(1.069*(LN(AQ565)))-(LN(S565))))-273</f>
        <v>1349.9746857063076</v>
      </c>
      <c r="BE565" s="42">
        <f>(11113/(14.297+(0.964*AN565)-(LN(S565))))-273</f>
        <v>1319.6938053700444</v>
      </c>
      <c r="BF565" s="42">
        <f>(11113/(14.297+(0.964*AO565)-(LN(S565))))-273</f>
        <v>1319.6938053700444</v>
      </c>
      <c r="BG565" s="42">
        <f>(5790/(0.96-(1.28*J565)+(12.39*AS565)+(0.83*AT565)+(2.06*J565*AS565)-LOG(S565)))-273</f>
        <v>1328.0469025663556</v>
      </c>
      <c r="BI565" s="42">
        <f t="shared" si="92"/>
        <v>138.93615678253877</v>
      </c>
      <c r="BJ565" s="42">
        <f t="shared" si="92"/>
        <v>138.93615678253946</v>
      </c>
      <c r="BK565" s="42">
        <f t="shared" si="92"/>
        <v>195.4494539988475</v>
      </c>
      <c r="BL565" s="42">
        <f t="shared" si="92"/>
        <v>195.4494539988475</v>
      </c>
      <c r="BM565" s="42">
        <f t="shared" si="92"/>
        <v>100.8553473063173</v>
      </c>
      <c r="BN565" s="42">
        <f t="shared" si="92"/>
        <v>-87.932000741048114</v>
      </c>
      <c r="BO565" s="42">
        <f t="shared" si="92"/>
        <v>131.81383767928878</v>
      </c>
      <c r="BP565" s="42">
        <f t="shared" si="92"/>
        <v>60.025314293692418</v>
      </c>
      <c r="BQ565" s="42">
        <f t="shared" si="92"/>
        <v>90.306194629955598</v>
      </c>
      <c r="BR565" s="42">
        <f t="shared" si="91"/>
        <v>90.306194629955598</v>
      </c>
      <c r="BS565" s="42">
        <f t="shared" si="91"/>
        <v>81.953097433644416</v>
      </c>
      <c r="BU565" s="42">
        <f t="shared" si="90"/>
        <v>56.98305934889504</v>
      </c>
      <c r="CC565" s="119"/>
      <c r="CD565" s="118">
        <f t="shared" si="89"/>
        <v>0</v>
      </c>
    </row>
    <row r="566" spans="1:82" s="1" customFormat="1">
      <c r="A566" s="38" t="s">
        <v>678</v>
      </c>
      <c r="B566" s="38" t="s">
        <v>742</v>
      </c>
      <c r="C566" s="38" t="s">
        <v>210</v>
      </c>
      <c r="D566" s="38">
        <v>22.5</v>
      </c>
      <c r="E566" s="38">
        <v>1410</v>
      </c>
      <c r="F566" s="38">
        <v>2</v>
      </c>
      <c r="G566" s="38">
        <f t="shared" si="93"/>
        <v>1683</v>
      </c>
      <c r="H566" s="75">
        <f t="shared" si="94"/>
        <v>5.941770647653001E-4</v>
      </c>
      <c r="I566" s="75">
        <f t="shared" si="95"/>
        <v>2.0119712288114281E-6</v>
      </c>
      <c r="J566" s="38">
        <v>1E-4</v>
      </c>
      <c r="K566" s="76">
        <v>0</v>
      </c>
      <c r="L566" s="40">
        <v>0.56062649062810543</v>
      </c>
      <c r="M566" s="77"/>
      <c r="N566" s="40">
        <v>0</v>
      </c>
      <c r="O566" s="13"/>
      <c r="P566" s="13">
        <v>-0.68</v>
      </c>
      <c r="Q566" s="13">
        <v>5.52</v>
      </c>
      <c r="R566" s="13">
        <v>0</v>
      </c>
      <c r="S566" s="78">
        <v>32870.296799999967</v>
      </c>
      <c r="T566" s="78">
        <v>666.28979999999922</v>
      </c>
      <c r="U566" s="13">
        <f t="shared" si="96"/>
        <v>4.5168036255303701</v>
      </c>
      <c r="V566" s="40">
        <f t="shared" si="87"/>
        <v>8.797297297297297E-3</v>
      </c>
      <c r="X566" s="13">
        <v>61.51</v>
      </c>
      <c r="Y566" s="13"/>
      <c r="Z566" s="13">
        <v>11.67</v>
      </c>
      <c r="AA566" s="13">
        <v>10.6</v>
      </c>
      <c r="AB566" s="13"/>
      <c r="AC566" s="13"/>
      <c r="AD566" s="13"/>
      <c r="AE566" s="13">
        <v>11.98</v>
      </c>
      <c r="AF566" s="13"/>
      <c r="AG566" s="13"/>
      <c r="AH566" s="13"/>
      <c r="AI566" s="13"/>
      <c r="AJ566" s="13">
        <f t="shared" si="97"/>
        <v>95.759999999999991</v>
      </c>
      <c r="AL566" s="13">
        <v>0.53575538325748651</v>
      </c>
      <c r="AM566" s="40">
        <v>0.5782619441601039</v>
      </c>
      <c r="AN566" s="13">
        <v>3.1529102031916199</v>
      </c>
      <c r="AO566" s="14">
        <v>3.152910203191619</v>
      </c>
      <c r="AP566" s="14"/>
      <c r="AQ566" s="13">
        <v>2.8682384779136036</v>
      </c>
      <c r="AR566" s="40">
        <v>0.14240807849355069</v>
      </c>
      <c r="AS566" s="40">
        <v>0.56062649062810543</v>
      </c>
      <c r="AT566" s="40">
        <v>0</v>
      </c>
      <c r="AW566" s="42">
        <f>(12900/((LN(497700/S566))+(0.85*(AN566-1))+3.8))-273</f>
        <v>1272.3910569526824</v>
      </c>
      <c r="AX566" s="42">
        <f>(12900/((LN(497700/S566))+(0.85*(AO566-1))+3.8))-273</f>
        <v>1272.3910569526824</v>
      </c>
      <c r="AY566" s="42">
        <f>(10108/((LN(497700/S566))+(1.16*(AN566-1))+1.48))-273</f>
        <v>1236.8276430956696</v>
      </c>
      <c r="AZ566" s="42">
        <f>(10108/((LN(497700/S566))+(1.16*(AO566-1))+1.48))-273</f>
        <v>1236.8276430956701</v>
      </c>
      <c r="BA566" s="42">
        <f>((LN(S566))-4.29+(1.35*(LN(AQ566))))/0.0056</f>
        <v>1345.1459091793563</v>
      </c>
      <c r="BB566" s="42">
        <f>(4338.8/((4.322*AR566)+6.456-LOG(S566)))-273</f>
        <v>1425.370462892598</v>
      </c>
      <c r="BC566" s="42">
        <f>((LN(S566))-3.313+(1.35*(LN(AQ566))))/0.0065</f>
        <v>1309.2026294468301</v>
      </c>
      <c r="BD566" s="42">
        <f>(12288/(18.99-(1.069*(LN(AQ566)))-(LN(S566))))-273</f>
        <v>1373.4628236288274</v>
      </c>
      <c r="BE566" s="42">
        <f>(11113/(14.297+(0.964*AN566)-(LN(S566))))-273</f>
        <v>1329.201649169687</v>
      </c>
      <c r="BF566" s="42">
        <f>(11113/(14.297+(0.964*AO566)-(LN(S566))))-273</f>
        <v>1329.201649169687</v>
      </c>
      <c r="BG566" s="42">
        <f>(5790/(0.96-(1.28*J566)+(12.39*AS566)+(0.83*AT566)+(2.06*J566*AS566)-LOG(S566)))-273</f>
        <v>1435.2941249495675</v>
      </c>
      <c r="BI566" s="42">
        <f t="shared" si="92"/>
        <v>137.60894304731755</v>
      </c>
      <c r="BJ566" s="42">
        <f t="shared" si="92"/>
        <v>137.60894304731755</v>
      </c>
      <c r="BK566" s="42">
        <f t="shared" si="92"/>
        <v>173.1723569043304</v>
      </c>
      <c r="BL566" s="42">
        <f t="shared" si="92"/>
        <v>173.17235690432994</v>
      </c>
      <c r="BM566" s="42">
        <f t="shared" si="92"/>
        <v>64.854090820643705</v>
      </c>
      <c r="BN566" s="42">
        <f t="shared" si="92"/>
        <v>-15.37046289259797</v>
      </c>
      <c r="BO566" s="42">
        <f t="shared" si="92"/>
        <v>100.79737055316991</v>
      </c>
      <c r="BP566" s="42">
        <f t="shared" si="92"/>
        <v>36.537176371172563</v>
      </c>
      <c r="BQ566" s="42">
        <f t="shared" si="92"/>
        <v>80.798350830312984</v>
      </c>
      <c r="BR566" s="42">
        <f t="shared" si="91"/>
        <v>80.798350830312984</v>
      </c>
      <c r="BS566" s="42">
        <f t="shared" si="91"/>
        <v>-25.294124949567504</v>
      </c>
      <c r="BU566" s="42">
        <f t="shared" si="90"/>
        <v>162.90306799688506</v>
      </c>
      <c r="CC566" s="119"/>
      <c r="CD566" s="118">
        <f t="shared" si="89"/>
        <v>0</v>
      </c>
    </row>
    <row r="567" spans="1:82" s="1" customFormat="1">
      <c r="A567" s="38" t="s">
        <v>678</v>
      </c>
      <c r="B567" s="38" t="s">
        <v>743</v>
      </c>
      <c r="C567" s="38" t="s">
        <v>210</v>
      </c>
      <c r="D567" s="38">
        <v>22.5</v>
      </c>
      <c r="E567" s="38">
        <v>1410</v>
      </c>
      <c r="F567" s="38">
        <v>2</v>
      </c>
      <c r="G567" s="38">
        <f t="shared" si="93"/>
        <v>1683</v>
      </c>
      <c r="H567" s="75">
        <f t="shared" si="94"/>
        <v>5.941770647653001E-4</v>
      </c>
      <c r="I567" s="75">
        <f t="shared" si="95"/>
        <v>2.0119712288114281E-6</v>
      </c>
      <c r="J567" s="38">
        <v>1E-4</v>
      </c>
      <c r="K567" s="76">
        <v>0</v>
      </c>
      <c r="L567" s="40">
        <v>0.56986680311903259</v>
      </c>
      <c r="M567" s="77"/>
      <c r="N567" s="40">
        <v>0</v>
      </c>
      <c r="O567" s="13"/>
      <c r="P567" s="13">
        <v>-6.21</v>
      </c>
      <c r="Q567" s="13">
        <v>0</v>
      </c>
      <c r="R567" s="13">
        <v>0</v>
      </c>
      <c r="S567" s="78">
        <v>36423.842400000089</v>
      </c>
      <c r="T567" s="78">
        <v>592.2576000000015</v>
      </c>
      <c r="U567" s="13">
        <f t="shared" si="96"/>
        <v>4.5613857581831123</v>
      </c>
      <c r="V567" s="40">
        <f t="shared" ref="V567:V623" si="98">0.434*(T567/S567)</f>
        <v>7.0569105691056918E-3</v>
      </c>
      <c r="X567" s="13">
        <v>58.46</v>
      </c>
      <c r="Y567" s="13"/>
      <c r="Z567" s="13">
        <v>11.01</v>
      </c>
      <c r="AA567" s="13">
        <v>9.99</v>
      </c>
      <c r="AB567" s="13"/>
      <c r="AC567" s="13">
        <v>4.53</v>
      </c>
      <c r="AD567" s="13"/>
      <c r="AE567" s="13">
        <v>11.2</v>
      </c>
      <c r="AF567" s="13"/>
      <c r="AG567" s="13"/>
      <c r="AH567" s="13"/>
      <c r="AI567" s="13"/>
      <c r="AJ567" s="13">
        <f t="shared" si="97"/>
        <v>95.19</v>
      </c>
      <c r="AL567" s="13">
        <v>0.54065696459623136</v>
      </c>
      <c r="AM567" s="40">
        <v>0.67734455650795933</v>
      </c>
      <c r="AN567" s="13">
        <v>3.2308702880606202</v>
      </c>
      <c r="AO567" s="14">
        <v>3.2308702880606219</v>
      </c>
      <c r="AP567" s="14"/>
      <c r="AQ567" s="13">
        <v>2.5397788791861697</v>
      </c>
      <c r="AR567" s="40">
        <v>0.14258962711901987</v>
      </c>
      <c r="AS567" s="40">
        <v>0.56986680311903259</v>
      </c>
      <c r="AT567" s="40">
        <v>0</v>
      </c>
      <c r="AW567" s="42">
        <f>(12900/((LN(497700/S567))+(0.85*(AN567-1))+3.8))-273</f>
        <v>1279.1572371907212</v>
      </c>
      <c r="AX567" s="42">
        <f>(12900/((LN(497700/S567))+(0.85*(AO567-1))+3.8))-273</f>
        <v>1279.1572371907207</v>
      </c>
      <c r="AY567" s="42">
        <f>(10108/((LN(497700/S567))+(1.16*(AN567-1))+1.48))-273</f>
        <v>1239.5886683541839</v>
      </c>
      <c r="AZ567" s="42">
        <f>(10108/((LN(497700/S567))+(1.16*(AO567-1))+1.48))-273</f>
        <v>1239.5886683541835</v>
      </c>
      <c r="BA567" s="42">
        <f>((LN(S567))-4.29+(1.35*(LN(AQ567))))/0.0056</f>
        <v>1334.1576481466066</v>
      </c>
      <c r="BB567" s="42">
        <f>(4338.8/((4.322*AR567)+6.456-LOG(S567)))-273</f>
        <v>1454.9951959322834</v>
      </c>
      <c r="BC567" s="42">
        <f>((LN(S567))-3.313+(1.35*(LN(AQ567))))/0.0065</f>
        <v>1299.7358199416915</v>
      </c>
      <c r="BD567" s="42">
        <f>(12288/(18.99-(1.069*(LN(AQ567)))-(LN(S567))))-273</f>
        <v>1367.4492900444322</v>
      </c>
      <c r="BE567" s="42">
        <f>(11113/(14.297+(0.964*AN567)-(LN(S567))))-273</f>
        <v>1335.5794515042785</v>
      </c>
      <c r="BF567" s="42">
        <f>(11113/(14.297+(0.964*AO567)-(LN(S567))))-273</f>
        <v>1335.5794515042785</v>
      </c>
      <c r="BG567" s="42">
        <f>(5790/(0.96-(1.28*J567)+(12.39*AS567)+(0.83*AT567)+(2.06*J567*AS567)-LOG(S567)))-273</f>
        <v>1400.7716079123118</v>
      </c>
      <c r="BI567" s="42">
        <f t="shared" si="92"/>
        <v>130.84276280927884</v>
      </c>
      <c r="BJ567" s="42">
        <f t="shared" si="92"/>
        <v>130.84276280927929</v>
      </c>
      <c r="BK567" s="42">
        <f t="shared" si="92"/>
        <v>170.41133164581606</v>
      </c>
      <c r="BL567" s="42">
        <f t="shared" si="92"/>
        <v>170.41133164581652</v>
      </c>
      <c r="BM567" s="42">
        <f t="shared" si="92"/>
        <v>75.842351853393438</v>
      </c>
      <c r="BN567" s="42">
        <f t="shared" si="92"/>
        <v>-44.995195932283423</v>
      </c>
      <c r="BO567" s="42">
        <f t="shared" si="92"/>
        <v>110.26418005830851</v>
      </c>
      <c r="BP567" s="42">
        <f t="shared" si="92"/>
        <v>42.550709955567754</v>
      </c>
      <c r="BQ567" s="42">
        <f t="shared" si="92"/>
        <v>74.420548495721505</v>
      </c>
      <c r="BR567" s="42">
        <f t="shared" si="91"/>
        <v>74.420548495721505</v>
      </c>
      <c r="BS567" s="42">
        <f t="shared" si="91"/>
        <v>9.2283920876882348</v>
      </c>
      <c r="BU567" s="42">
        <f t="shared" si="90"/>
        <v>121.61437072159106</v>
      </c>
      <c r="CC567" s="119"/>
      <c r="CD567" s="118">
        <f t="shared" si="89"/>
        <v>0</v>
      </c>
    </row>
    <row r="568" spans="1:82" s="1" customFormat="1">
      <c r="A568" s="38" t="s">
        <v>678</v>
      </c>
      <c r="B568" s="38" t="s">
        <v>744</v>
      </c>
      <c r="C568" s="38" t="s">
        <v>210</v>
      </c>
      <c r="D568" s="38">
        <v>22.5</v>
      </c>
      <c r="E568" s="38">
        <v>1410</v>
      </c>
      <c r="F568" s="38">
        <v>2</v>
      </c>
      <c r="G568" s="38">
        <f t="shared" si="93"/>
        <v>1683</v>
      </c>
      <c r="H568" s="75">
        <f t="shared" si="94"/>
        <v>5.941770647653001E-4</v>
      </c>
      <c r="I568" s="75">
        <f t="shared" si="95"/>
        <v>2.0119712288114281E-6</v>
      </c>
      <c r="J568" s="38">
        <v>1E-4</v>
      </c>
      <c r="K568" s="76">
        <v>0</v>
      </c>
      <c r="L568" s="40">
        <v>0.58178839008983874</v>
      </c>
      <c r="M568" s="77"/>
      <c r="N568" s="40">
        <v>0</v>
      </c>
      <c r="O568" s="13"/>
      <c r="P568" s="13">
        <v>-6.21</v>
      </c>
      <c r="Q568" s="13">
        <v>0</v>
      </c>
      <c r="R568" s="13">
        <v>0</v>
      </c>
      <c r="S568" s="78">
        <v>41309.967600000069</v>
      </c>
      <c r="T568" s="78">
        <v>888.38640000000146</v>
      </c>
      <c r="U568" s="13">
        <f t="shared" si="96"/>
        <v>4.6160548543533304</v>
      </c>
      <c r="V568" s="40">
        <f t="shared" si="98"/>
        <v>9.3333333333333324E-3</v>
      </c>
      <c r="X568" s="13">
        <v>54.55</v>
      </c>
      <c r="Y568" s="13"/>
      <c r="Z568" s="13">
        <v>10.29</v>
      </c>
      <c r="AA568" s="13">
        <v>9.35</v>
      </c>
      <c r="AB568" s="13"/>
      <c r="AC568" s="13">
        <v>9.76</v>
      </c>
      <c r="AD568" s="13"/>
      <c r="AE568" s="13">
        <v>10.26</v>
      </c>
      <c r="AF568" s="13"/>
      <c r="AG568" s="13"/>
      <c r="AH568" s="13"/>
      <c r="AI568" s="13"/>
      <c r="AJ568" s="13">
        <f t="shared" si="97"/>
        <v>94.210000000000008</v>
      </c>
      <c r="AL568" s="13">
        <v>0.55159525237367468</v>
      </c>
      <c r="AM568" s="40">
        <v>0.81077771234892571</v>
      </c>
      <c r="AN568" s="13">
        <v>3.3158232373938699</v>
      </c>
      <c r="AO568" s="14">
        <v>3.3158232373938699</v>
      </c>
      <c r="AP568" s="14"/>
      <c r="AQ568" s="13">
        <v>2.1980148713275174</v>
      </c>
      <c r="AR568" s="40">
        <v>0.14364546060210298</v>
      </c>
      <c r="AS568" s="40">
        <v>0.58178839008983874</v>
      </c>
      <c r="AT568" s="40">
        <v>0</v>
      </c>
      <c r="AW568" s="42">
        <f>(12900/((LN(497700/S568))+(0.85*(AN568-1))+3.8))-273</f>
        <v>1289.2457905636547</v>
      </c>
      <c r="AX568" s="42">
        <f>(12900/((LN(497700/S568))+(0.85*(AO568-1))+3.8))-273</f>
        <v>1289.2457905636547</v>
      </c>
      <c r="AY568" s="42">
        <f>(10108/((LN(497700/S568))+(1.16*(AN568-1))+1.48))-273</f>
        <v>1245.801260605934</v>
      </c>
      <c r="AZ568" s="42">
        <f>(10108/((LN(497700/S568))+(1.16*(AO568-1))+1.48))-273</f>
        <v>1245.801260605934</v>
      </c>
      <c r="BA568" s="42">
        <f>((LN(S568))-4.29+(1.35*(LN(AQ568))))/0.0056</f>
        <v>1321.7960420556585</v>
      </c>
      <c r="BB568" s="42">
        <f>(4338.8/((4.322*AR568)+6.456-LOG(S568)))-273</f>
        <v>1490.1801879739855</v>
      </c>
      <c r="BC568" s="42">
        <f>((LN(S568))-3.313+(1.35*(LN(AQ568))))/0.0065</f>
        <v>1289.0858208479517</v>
      </c>
      <c r="BD568" s="42">
        <f>(12288/(18.99-(1.069*(LN(AQ568)))-(LN(S568))))-273</f>
        <v>1361.2066229260708</v>
      </c>
      <c r="BE568" s="42">
        <f>(11113/(14.297+(0.964*AN568)-(LN(S568))))-273</f>
        <v>1345.886591520655</v>
      </c>
      <c r="BF568" s="42">
        <f>(11113/(14.297+(0.964*AO568)-(LN(S568))))-273</f>
        <v>1345.886591520655</v>
      </c>
      <c r="BG568" s="42">
        <f>(5790/(0.96-(1.28*J568)+(12.39*AS568)+(0.83*AT568)+(2.06*J568*AS568)-LOG(S568)))-273</f>
        <v>1356.9321311892572</v>
      </c>
      <c r="BI568" s="42">
        <f t="shared" si="92"/>
        <v>120.75420943634526</v>
      </c>
      <c r="BJ568" s="42">
        <f t="shared" si="92"/>
        <v>120.75420943634526</v>
      </c>
      <c r="BK568" s="42">
        <f t="shared" si="92"/>
        <v>164.19873939406602</v>
      </c>
      <c r="BL568" s="42">
        <f t="shared" si="92"/>
        <v>164.19873939406602</v>
      </c>
      <c r="BM568" s="42">
        <f t="shared" si="92"/>
        <v>88.203957944341482</v>
      </c>
      <c r="BN568" s="42">
        <f t="shared" si="92"/>
        <v>-80.180187973985539</v>
      </c>
      <c r="BO568" s="42">
        <f t="shared" si="92"/>
        <v>120.91417915204829</v>
      </c>
      <c r="BP568" s="42">
        <f t="shared" si="92"/>
        <v>48.79337707392915</v>
      </c>
      <c r="BQ568" s="42">
        <f t="shared" si="92"/>
        <v>64.113408479345026</v>
      </c>
      <c r="BR568" s="42">
        <f t="shared" si="91"/>
        <v>64.113408479345026</v>
      </c>
      <c r="BS568" s="42">
        <f t="shared" si="91"/>
        <v>53.067868810742766</v>
      </c>
      <c r="BU568" s="42">
        <f t="shared" si="90"/>
        <v>67.686340625602497</v>
      </c>
      <c r="CC568" s="119"/>
      <c r="CD568" s="118">
        <f t="shared" si="89"/>
        <v>0</v>
      </c>
    </row>
    <row r="569" spans="1:82" s="1" customFormat="1">
      <c r="A569" s="38" t="s">
        <v>678</v>
      </c>
      <c r="B569" s="38" t="s">
        <v>745</v>
      </c>
      <c r="C569" s="38" t="s">
        <v>210</v>
      </c>
      <c r="D569" s="38">
        <v>22.5</v>
      </c>
      <c r="E569" s="38">
        <v>1318</v>
      </c>
      <c r="F569" s="38">
        <v>2</v>
      </c>
      <c r="G569" s="38">
        <f t="shared" si="93"/>
        <v>1591</v>
      </c>
      <c r="H569" s="75">
        <f t="shared" si="94"/>
        <v>6.285355122564425E-4</v>
      </c>
      <c r="I569" s="75">
        <f t="shared" si="95"/>
        <v>2.3026565748904512E-6</v>
      </c>
      <c r="J569" s="38">
        <v>1E-4</v>
      </c>
      <c r="K569" s="76">
        <v>0</v>
      </c>
      <c r="L569" s="40">
        <v>0.56112778240901351</v>
      </c>
      <c r="M569" s="77"/>
      <c r="N569" s="40">
        <v>0</v>
      </c>
      <c r="O569" s="13"/>
      <c r="P569" s="13">
        <v>-0.7</v>
      </c>
      <c r="Q569" s="13">
        <v>5.55</v>
      </c>
      <c r="R569" s="13">
        <v>0</v>
      </c>
      <c r="S569" s="78">
        <v>19248.37200000005</v>
      </c>
      <c r="T569" s="78">
        <v>444.19320000000118</v>
      </c>
      <c r="U569" s="13">
        <f t="shared" si="96"/>
        <v>4.2843940033865699</v>
      </c>
      <c r="V569" s="40">
        <f t="shared" si="98"/>
        <v>1.0015384615384615E-2</v>
      </c>
      <c r="X569" s="13">
        <v>62.49</v>
      </c>
      <c r="Y569" s="13"/>
      <c r="Z569" s="13">
        <v>12.1</v>
      </c>
      <c r="AA569" s="13">
        <v>10.93</v>
      </c>
      <c r="AB569" s="13"/>
      <c r="AC569" s="13"/>
      <c r="AD569" s="13"/>
      <c r="AE569" s="13">
        <v>12.21</v>
      </c>
      <c r="AF569" s="13"/>
      <c r="AG569" s="13"/>
      <c r="AH569" s="13"/>
      <c r="AI569" s="13"/>
      <c r="AJ569" s="13">
        <f t="shared" si="97"/>
        <v>97.730000000000018</v>
      </c>
      <c r="AL569" s="13">
        <v>0.54503226418453088</v>
      </c>
      <c r="AM569" s="40">
        <v>0.57969821540968491</v>
      </c>
      <c r="AN569" s="13">
        <v>3.1159739374075901</v>
      </c>
      <c r="AO569" s="14">
        <v>3.1159739374075874</v>
      </c>
      <c r="AP569" s="14"/>
      <c r="AQ569" s="13">
        <v>2.8553816338734626</v>
      </c>
      <c r="AR569" s="40">
        <v>0.14282833432352104</v>
      </c>
      <c r="AS569" s="40">
        <v>0.56112778240901351</v>
      </c>
      <c r="AT569" s="40">
        <v>0</v>
      </c>
      <c r="AW569" s="42">
        <f>(12900/((LN(497700/S569))+(0.85*(AN569-1))+3.8))-273</f>
        <v>1184.4379239448981</v>
      </c>
      <c r="AX569" s="42">
        <f>(12900/((LN(497700/S569))+(0.85*(AO569-1))+3.8))-273</f>
        <v>1184.4379239448986</v>
      </c>
      <c r="AY569" s="42">
        <f>(10108/((LN(497700/S569))+(1.16*(AN569-1))+1.48))-273</f>
        <v>1133.4085542905227</v>
      </c>
      <c r="AZ569" s="42">
        <f>(10108/((LN(497700/S569))+(1.16*(AO569-1))+1.48))-273</f>
        <v>1133.4085542905234</v>
      </c>
      <c r="BA569" s="42">
        <f>((LN(S569))-4.29+(1.35*(LN(AQ569))))/0.0056</f>
        <v>1248.5016425348215</v>
      </c>
      <c r="BB569" s="42">
        <f>(4338.8/((4.322*AR569)+6.456-LOG(S569)))-273</f>
        <v>1282.7332113451068</v>
      </c>
      <c r="BC569" s="42">
        <f>((LN(S569))-3.313+(1.35*(LN(AQ569))))/0.0065</f>
        <v>1225.9398766453846</v>
      </c>
      <c r="BD569" s="42">
        <f>(12288/(18.99-(1.069*(LN(AQ569)))-(LN(S569))))-273</f>
        <v>1262.3824789414202</v>
      </c>
      <c r="BE569" s="42">
        <f>(11113/(14.297+(0.964*AN569)-(LN(S569))))-273</f>
        <v>1221.5632399003778</v>
      </c>
      <c r="BF569" s="42">
        <f>(11113/(14.297+(0.964*AO569)-(LN(S569))))-273</f>
        <v>1221.5632399003778</v>
      </c>
      <c r="BG569" s="42">
        <f>(5790/(0.96-(1.28*J569)+(12.39*AS569)+(0.83*AT569)+(2.06*J569*AS569)-LOG(S569)))-273</f>
        <v>1322.9352161871834</v>
      </c>
      <c r="BI569" s="42">
        <f t="shared" si="92"/>
        <v>133.5620760551019</v>
      </c>
      <c r="BJ569" s="42">
        <f t="shared" si="92"/>
        <v>133.56207605510144</v>
      </c>
      <c r="BK569" s="42">
        <f t="shared" si="92"/>
        <v>184.59144570947728</v>
      </c>
      <c r="BL569" s="42">
        <f t="shared" si="92"/>
        <v>184.5914457094766</v>
      </c>
      <c r="BM569" s="42">
        <f t="shared" si="92"/>
        <v>69.498357465178515</v>
      </c>
      <c r="BN569" s="42">
        <f t="shared" si="92"/>
        <v>35.266788654893162</v>
      </c>
      <c r="BO569" s="42">
        <f t="shared" si="92"/>
        <v>92.060123354615371</v>
      </c>
      <c r="BP569" s="42">
        <f t="shared" si="92"/>
        <v>55.617521058579769</v>
      </c>
      <c r="BQ569" s="42">
        <f t="shared" si="92"/>
        <v>96.436760099622234</v>
      </c>
      <c r="BR569" s="42">
        <f t="shared" si="91"/>
        <v>96.436760099622234</v>
      </c>
      <c r="BS569" s="42">
        <f t="shared" si="91"/>
        <v>-4.9352161871834141</v>
      </c>
      <c r="BU569" s="42">
        <f t="shared" si="90"/>
        <v>138.49729224228486</v>
      </c>
      <c r="CC569" s="119"/>
      <c r="CD569" s="118">
        <f t="shared" si="89"/>
        <v>0</v>
      </c>
    </row>
    <row r="570" spans="1:82" s="1" customFormat="1">
      <c r="A570" s="38" t="s">
        <v>678</v>
      </c>
      <c r="B570" s="38" t="s">
        <v>746</v>
      </c>
      <c r="C570" s="38" t="s">
        <v>210</v>
      </c>
      <c r="D570" s="38">
        <v>22.5</v>
      </c>
      <c r="E570" s="38">
        <v>1318</v>
      </c>
      <c r="F570" s="38">
        <v>2</v>
      </c>
      <c r="G570" s="38">
        <f t="shared" si="93"/>
        <v>1591</v>
      </c>
      <c r="H570" s="75">
        <f t="shared" si="94"/>
        <v>6.285355122564425E-4</v>
      </c>
      <c r="I570" s="75">
        <f t="shared" si="95"/>
        <v>2.3026565748904512E-6</v>
      </c>
      <c r="J570" s="38">
        <v>1E-4</v>
      </c>
      <c r="K570" s="76">
        <v>0</v>
      </c>
      <c r="L570" s="40">
        <v>0.57160391226092255</v>
      </c>
      <c r="M570" s="77"/>
      <c r="N570" s="40">
        <v>0</v>
      </c>
      <c r="O570" s="13"/>
      <c r="P570" s="13">
        <v>-7.11</v>
      </c>
      <c r="Q570" s="13">
        <v>0</v>
      </c>
      <c r="R570" s="13">
        <v>0</v>
      </c>
      <c r="S570" s="78">
        <v>21395.305800000006</v>
      </c>
      <c r="T570" s="78">
        <v>814.35420000000022</v>
      </c>
      <c r="U570" s="13">
        <f t="shared" si="96"/>
        <v>4.3303184981722991</v>
      </c>
      <c r="V570" s="40">
        <f t="shared" si="98"/>
        <v>1.6519031141868513E-2</v>
      </c>
      <c r="X570" s="13">
        <v>59.12</v>
      </c>
      <c r="Y570" s="13"/>
      <c r="Z570" s="13">
        <v>11.45</v>
      </c>
      <c r="AA570" s="13">
        <v>10.35</v>
      </c>
      <c r="AB570" s="13"/>
      <c r="AC570" s="13">
        <v>4.74</v>
      </c>
      <c r="AD570" s="13"/>
      <c r="AE570" s="13">
        <v>11.64</v>
      </c>
      <c r="AF570" s="13"/>
      <c r="AG570" s="13"/>
      <c r="AH570" s="13"/>
      <c r="AI570" s="13"/>
      <c r="AJ570" s="13">
        <f t="shared" si="97"/>
        <v>97.299999999999983</v>
      </c>
      <c r="AL570" s="13">
        <v>0.54100965023846392</v>
      </c>
      <c r="AM570" s="40">
        <v>0.69181278631597831</v>
      </c>
      <c r="AN570" s="13">
        <v>3.2665769410471501</v>
      </c>
      <c r="AO570" s="14">
        <v>3.2665769410471546</v>
      </c>
      <c r="AP570" s="14"/>
      <c r="AQ570" s="13">
        <v>2.4905535204958809</v>
      </c>
      <c r="AR570" s="40">
        <v>0.14252786515696622</v>
      </c>
      <c r="AS570" s="40">
        <v>0.57160391226092255</v>
      </c>
      <c r="AT570" s="40">
        <v>0</v>
      </c>
      <c r="AW570" s="42">
        <f>(12900/((LN(497700/S570))+(0.85*(AN570-1))+3.8))-273</f>
        <v>1180.780539699339</v>
      </c>
      <c r="AX570" s="42">
        <f>(12900/((LN(497700/S570))+(0.85*(AO570-1))+3.8))-273</f>
        <v>1180.7805396993383</v>
      </c>
      <c r="AY570" s="42">
        <f>(10108/((LN(497700/S570))+(1.16*(AN570-1))+1.48))-273</f>
        <v>1120.0434277082109</v>
      </c>
      <c r="AZ570" s="42">
        <f>(10108/((LN(497700/S570))+(1.16*(AO570-1))+1.48))-273</f>
        <v>1120.0434277082099</v>
      </c>
      <c r="BA570" s="42">
        <f>((LN(S570))-4.29+(1.35*(LN(AQ570))))/0.0056</f>
        <v>1234.4300980489386</v>
      </c>
      <c r="BB570" s="42">
        <f>(4338.8/((4.322*AR570)+6.456-LOG(S570)))-273</f>
        <v>1309.5293342410212</v>
      </c>
      <c r="BC570" s="42">
        <f>((LN(S570))-3.313+(1.35*(LN(AQ570))))/0.0065</f>
        <v>1213.8166998575471</v>
      </c>
      <c r="BD570" s="42">
        <f>(12288/(18.99-(1.069*(LN(AQ570)))-(LN(S570))))-273</f>
        <v>1254.6731594217335</v>
      </c>
      <c r="BE570" s="42">
        <f>(11113/(14.297+(0.964*AN570)-(LN(S570))))-273</f>
        <v>1213.6783527303071</v>
      </c>
      <c r="BF570" s="42">
        <f>(11113/(14.297+(0.964*AO570)-(LN(S570))))-273</f>
        <v>1213.6783527303064</v>
      </c>
      <c r="BG570" s="42">
        <f>(5790/(0.96-(1.28*J570)+(12.39*AS570)+(0.83*AT570)+(2.06*J570*AS570)-LOG(S570)))-273</f>
        <v>1286.8717049359466</v>
      </c>
      <c r="BI570" s="42">
        <f t="shared" si="92"/>
        <v>137.21946030066101</v>
      </c>
      <c r="BJ570" s="42">
        <f t="shared" si="92"/>
        <v>137.21946030066169</v>
      </c>
      <c r="BK570" s="42">
        <f t="shared" si="92"/>
        <v>197.95657229178914</v>
      </c>
      <c r="BL570" s="42">
        <f t="shared" si="92"/>
        <v>197.95657229179005</v>
      </c>
      <c r="BM570" s="42">
        <f t="shared" si="92"/>
        <v>83.569901951061411</v>
      </c>
      <c r="BN570" s="42">
        <f t="shared" si="92"/>
        <v>8.4706657589788392</v>
      </c>
      <c r="BO570" s="42">
        <f t="shared" si="92"/>
        <v>104.18330014245294</v>
      </c>
      <c r="BP570" s="42">
        <f t="shared" si="92"/>
        <v>63.326840578266456</v>
      </c>
      <c r="BQ570" s="42">
        <f t="shared" si="92"/>
        <v>104.3216472696929</v>
      </c>
      <c r="BR570" s="42">
        <f t="shared" si="91"/>
        <v>104.32164726969359</v>
      </c>
      <c r="BS570" s="42">
        <f t="shared" si="91"/>
        <v>31.128295064053418</v>
      </c>
      <c r="BU570" s="42">
        <f t="shared" si="90"/>
        <v>106.09116523660828</v>
      </c>
      <c r="CC570" s="119"/>
      <c r="CD570" s="118">
        <f t="shared" si="89"/>
        <v>6.8212102632969618E-13</v>
      </c>
    </row>
    <row r="571" spans="1:82" s="1" customFormat="1">
      <c r="A571" s="38" t="s">
        <v>678</v>
      </c>
      <c r="B571" s="38" t="s">
        <v>747</v>
      </c>
      <c r="C571" s="38" t="s">
        <v>210</v>
      </c>
      <c r="D571" s="38">
        <v>22.5</v>
      </c>
      <c r="E571" s="38">
        <v>1318</v>
      </c>
      <c r="F571" s="38">
        <v>2</v>
      </c>
      <c r="G571" s="38">
        <f t="shared" si="93"/>
        <v>1591</v>
      </c>
      <c r="H571" s="75">
        <f t="shared" si="94"/>
        <v>6.285355122564425E-4</v>
      </c>
      <c r="I571" s="75">
        <f t="shared" si="95"/>
        <v>2.3026565748904512E-6</v>
      </c>
      <c r="J571" s="38">
        <v>1E-4</v>
      </c>
      <c r="K571" s="76">
        <v>0</v>
      </c>
      <c r="L571" s="40">
        <v>0.58256111593451521</v>
      </c>
      <c r="M571" s="77"/>
      <c r="N571" s="40">
        <v>0</v>
      </c>
      <c r="O571" s="13"/>
      <c r="P571" s="13">
        <v>-7.11</v>
      </c>
      <c r="Q571" s="13">
        <v>0</v>
      </c>
      <c r="R571" s="13">
        <v>0</v>
      </c>
      <c r="S571" s="78">
        <v>24356.593800000021</v>
      </c>
      <c r="T571" s="78">
        <v>666.28980000000058</v>
      </c>
      <c r="U571" s="13">
        <f t="shared" si="96"/>
        <v>4.3866165533657258</v>
      </c>
      <c r="V571" s="40">
        <f t="shared" si="98"/>
        <v>1.1872340425531916E-2</v>
      </c>
      <c r="X571" s="13">
        <v>55.54</v>
      </c>
      <c r="Y571" s="13"/>
      <c r="Z571" s="13">
        <v>10.73</v>
      </c>
      <c r="AA571" s="13">
        <v>9.74</v>
      </c>
      <c r="AB571" s="13"/>
      <c r="AC571" s="13">
        <v>9.65</v>
      </c>
      <c r="AD571" s="13"/>
      <c r="AE571" s="13">
        <v>10.79</v>
      </c>
      <c r="AF571" s="13"/>
      <c r="AG571" s="13"/>
      <c r="AH571" s="13"/>
      <c r="AI571" s="13"/>
      <c r="AJ571" s="13">
        <f t="shared" si="97"/>
        <v>96.449999999999989</v>
      </c>
      <c r="AL571" s="13">
        <v>0.54692878727079086</v>
      </c>
      <c r="AM571" s="40">
        <v>0.81624600388304902</v>
      </c>
      <c r="AN571" s="13">
        <v>3.3689737471772601</v>
      </c>
      <c r="AO571" s="14">
        <v>3.3689737471772574</v>
      </c>
      <c r="AP571" s="14"/>
      <c r="AQ571" s="13">
        <v>2.1817329953580384</v>
      </c>
      <c r="AR571" s="40">
        <v>0.14363866464209232</v>
      </c>
      <c r="AS571" s="40">
        <v>0.58256111593451521</v>
      </c>
      <c r="AT571" s="40">
        <v>0</v>
      </c>
      <c r="AW571" s="42">
        <f>(12900/((LN(497700/S571))+(0.85*(AN571-1))+3.8))-273</f>
        <v>1187.7925710586799</v>
      </c>
      <c r="AX571" s="42">
        <f>(12900/((LN(497700/S571))+(0.85*(AO571-1))+3.8))-273</f>
        <v>1187.7925710586803</v>
      </c>
      <c r="AY571" s="42">
        <f>(10108/((LN(497700/S571))+(1.16*(AN571-1))+1.48))-273</f>
        <v>1122.1297167235255</v>
      </c>
      <c r="AZ571" s="42">
        <f>(10108/((LN(497700/S571))+(1.16*(AO571-1))+1.48))-273</f>
        <v>1122.1297167235261</v>
      </c>
      <c r="BA571" s="42">
        <f>((LN(S571))-4.29+(1.35*(LN(AQ571))))/0.0056</f>
        <v>1225.6641476788468</v>
      </c>
      <c r="BB571" s="42">
        <f>(4338.8/((4.322*AR571)+6.456-LOG(S571)))-273</f>
        <v>1339.823032867946</v>
      </c>
      <c r="BC571" s="42">
        <f>((LN(S571))-3.313+(1.35*(LN(AQ571))))/0.0065</f>
        <v>1206.2644964617757</v>
      </c>
      <c r="BD571" s="42">
        <f>(12288/(18.99-(1.069*(LN(AQ571)))-(LN(S571))))-273</f>
        <v>1252.4184854116875</v>
      </c>
      <c r="BE571" s="42">
        <f>(11113/(14.297+(0.964*AN571)-(LN(S571))))-273</f>
        <v>1219.8535380681024</v>
      </c>
      <c r="BF571" s="42">
        <f>(11113/(14.297+(0.964*AO571)-(LN(S571))))-273</f>
        <v>1219.853538068103</v>
      </c>
      <c r="BG571" s="42">
        <f>(5790/(0.96-(1.28*J571)+(12.39*AS571)+(0.83*AT571)+(2.06*J571*AS571)-LOG(S571)))-273</f>
        <v>1254.1775565846597</v>
      </c>
      <c r="BI571" s="42">
        <f t="shared" si="92"/>
        <v>130.20742894132013</v>
      </c>
      <c r="BJ571" s="42">
        <f t="shared" si="92"/>
        <v>130.20742894131968</v>
      </c>
      <c r="BK571" s="42">
        <f t="shared" si="92"/>
        <v>195.87028327647454</v>
      </c>
      <c r="BL571" s="42">
        <f t="shared" si="92"/>
        <v>195.87028327647386</v>
      </c>
      <c r="BM571" s="42">
        <f t="shared" si="92"/>
        <v>92.335852321153197</v>
      </c>
      <c r="BN571" s="42">
        <f t="shared" si="92"/>
        <v>-21.82303286794604</v>
      </c>
      <c r="BO571" s="42">
        <f t="shared" si="92"/>
        <v>111.73550353822429</v>
      </c>
      <c r="BP571" s="42">
        <f t="shared" si="92"/>
        <v>65.58151458831253</v>
      </c>
      <c r="BQ571" s="42">
        <f t="shared" si="92"/>
        <v>98.146461931897647</v>
      </c>
      <c r="BR571" s="42">
        <f t="shared" si="91"/>
        <v>98.146461931896965</v>
      </c>
      <c r="BS571" s="42">
        <f t="shared" si="91"/>
        <v>63.822443415340331</v>
      </c>
      <c r="BU571" s="42">
        <f t="shared" si="90"/>
        <v>66.384985525979346</v>
      </c>
      <c r="CC571" s="119"/>
      <c r="CD571" s="118">
        <f t="shared" si="89"/>
        <v>6.8212102632969618E-13</v>
      </c>
    </row>
    <row r="572" spans="1:82" s="1" customFormat="1">
      <c r="A572" s="38" t="s">
        <v>748</v>
      </c>
      <c r="B572" s="38" t="s">
        <v>749</v>
      </c>
      <c r="C572" s="38" t="s">
        <v>210</v>
      </c>
      <c r="D572" s="38">
        <v>49</v>
      </c>
      <c r="E572" s="38">
        <v>975</v>
      </c>
      <c r="F572" s="38">
        <v>10</v>
      </c>
      <c r="G572" s="38">
        <f t="shared" si="93"/>
        <v>1248</v>
      </c>
      <c r="H572" s="75">
        <f t="shared" si="94"/>
        <v>8.0128205128205125E-4</v>
      </c>
      <c r="I572" s="75">
        <f t="shared" si="95"/>
        <v>1.051939513477975E-4</v>
      </c>
      <c r="J572" s="38">
        <v>0.2</v>
      </c>
      <c r="K572" s="40">
        <v>2E-3</v>
      </c>
      <c r="L572" s="40">
        <v>0.55935795190956494</v>
      </c>
      <c r="M572" s="40">
        <v>7.6055411062966758E-3</v>
      </c>
      <c r="N572" s="40">
        <v>0.17741086924949626</v>
      </c>
      <c r="O572" s="13"/>
      <c r="P572" s="13">
        <v>-10.71</v>
      </c>
      <c r="Q572" s="13">
        <v>0.78</v>
      </c>
      <c r="R572" s="13">
        <v>0</v>
      </c>
      <c r="S572" s="78">
        <v>1403</v>
      </c>
      <c r="T572" s="78">
        <v>54</v>
      </c>
      <c r="U572" s="13">
        <f t="shared" si="96"/>
        <v>3.1470576710283598</v>
      </c>
      <c r="V572" s="40">
        <f t="shared" si="98"/>
        <v>1.6704205274411976E-2</v>
      </c>
      <c r="X572" s="13">
        <v>62.60443413431517</v>
      </c>
      <c r="Y572" s="13">
        <v>0.66273572431499816</v>
      </c>
      <c r="Z572" s="13">
        <v>17.707959010126011</v>
      </c>
      <c r="AA572" s="13">
        <v>2.7745715819879098</v>
      </c>
      <c r="AB572" s="13">
        <v>0.12110387356093927</v>
      </c>
      <c r="AC572" s="13">
        <v>4.8912774956833358</v>
      </c>
      <c r="AD572" s="13"/>
      <c r="AE572" s="13">
        <v>6.3098513560956668</v>
      </c>
      <c r="AF572" s="13">
        <v>3.1456752923067479</v>
      </c>
      <c r="AG572" s="13">
        <v>1.748322905065141</v>
      </c>
      <c r="AH572" s="13"/>
      <c r="AI572" s="91">
        <v>6</v>
      </c>
      <c r="AJ572" s="13">
        <f t="shared" si="97"/>
        <v>105.96593137345592</v>
      </c>
      <c r="AL572" s="77">
        <v>0.95511579234404753</v>
      </c>
      <c r="AM572" s="40">
        <v>0.21006177172908574</v>
      </c>
      <c r="AN572" s="77">
        <v>1.7968025361471638</v>
      </c>
      <c r="AO572" s="14">
        <v>1.7960282806543528</v>
      </c>
      <c r="AP572" s="14"/>
      <c r="AQ572" s="13">
        <v>4.9033198524478623</v>
      </c>
      <c r="AR572" s="40">
        <v>4.44096898471135E-2</v>
      </c>
      <c r="AS572" s="40">
        <v>0.55935795190956494</v>
      </c>
      <c r="AT572" s="40">
        <v>0.17741086924949626</v>
      </c>
      <c r="AW572" s="42">
        <f>(12900/((LN(497700/S572))+(0.85*(AN572-1))+3.8))-273</f>
        <v>973.53737518667981</v>
      </c>
      <c r="AX572" s="42">
        <f>(12900/((LN(497700/S572))+(0.85*(AO572-1))+3.8))-273</f>
        <v>973.61665301396124</v>
      </c>
      <c r="AY572" s="42">
        <f>(10108/((LN(497700/S572))+(1.16*(AN572-1))+1.48))-273</f>
        <v>948.41084981859285</v>
      </c>
      <c r="AZ572" s="42">
        <f>(10108/((LN(497700/S572))+(1.16*(AO572-1))+1.48))-273</f>
        <v>948.54342057475492</v>
      </c>
      <c r="BA572" s="42">
        <f>((LN(S572))-4.29+(1.35*(LN(AQ572))))/0.0056</f>
        <v>911.20534830836016</v>
      </c>
      <c r="BB572" s="42">
        <f>(4338.8/((4.322*AR572)+6.456-LOG(S572)))-273</f>
        <v>966.34517896406282</v>
      </c>
      <c r="BC572" s="42">
        <f>((LN(S572))-3.313+(1.35*(LN(AQ572))))/0.0065</f>
        <v>935.34614623489483</v>
      </c>
      <c r="BD572" s="42">
        <f>(12288/(18.99-(1.069*(LN(AQ572)))-(LN(S572))))-273</f>
        <v>950.4150821140986</v>
      </c>
      <c r="BE572" s="42">
        <f>(11113/(14.297+(0.964*AN572)-(LN(S572))))-273</f>
        <v>992.32128897434586</v>
      </c>
      <c r="BF572" s="42">
        <f>(11113/(14.297+(0.964*AO572)-(LN(S572))))-273</f>
        <v>992.42882860830468</v>
      </c>
      <c r="BG572" s="42">
        <f>(5790/(0.96-(1.28*J572)+(12.39*AS572)+(0.83*AT572)+(2.06*J572*AS572)-LOG(S572)))-273</f>
        <v>917.11064895570212</v>
      </c>
      <c r="BI572" s="42">
        <f t="shared" si="92"/>
        <v>1.4626248133201898</v>
      </c>
      <c r="BJ572" s="42">
        <f t="shared" si="92"/>
        <v>1.3833469860387595</v>
      </c>
      <c r="BK572" s="42">
        <f t="shared" si="92"/>
        <v>26.589150181407149</v>
      </c>
      <c r="BL572" s="42">
        <f t="shared" si="92"/>
        <v>26.456579425245081</v>
      </c>
      <c r="BM572" s="42">
        <f t="shared" si="92"/>
        <v>63.794651691639842</v>
      </c>
      <c r="BN572" s="42">
        <f t="shared" si="92"/>
        <v>8.6548210359371751</v>
      </c>
      <c r="BO572" s="42">
        <f t="shared" si="92"/>
        <v>39.653853765105168</v>
      </c>
      <c r="BP572" s="42">
        <f t="shared" si="92"/>
        <v>24.584917885901405</v>
      </c>
      <c r="BQ572" s="42">
        <f t="shared" si="92"/>
        <v>-17.321288974345862</v>
      </c>
      <c r="BR572" s="42">
        <f t="shared" si="91"/>
        <v>-17.428828608304684</v>
      </c>
      <c r="BS572" s="42">
        <f t="shared" si="91"/>
        <v>57.889351044297882</v>
      </c>
      <c r="BU572" s="42">
        <f t="shared" si="90"/>
        <v>-56.506004058259123</v>
      </c>
      <c r="CC572" s="119"/>
      <c r="CD572" s="118">
        <f t="shared" si="89"/>
        <v>0.10753963395882238</v>
      </c>
    </row>
    <row r="573" spans="1:82" s="1" customFormat="1">
      <c r="A573" s="38" t="s">
        <v>748</v>
      </c>
      <c r="B573" s="38" t="s">
        <v>750</v>
      </c>
      <c r="C573" s="38" t="s">
        <v>210</v>
      </c>
      <c r="D573" s="38">
        <v>50</v>
      </c>
      <c r="E573" s="38">
        <v>950</v>
      </c>
      <c r="F573" s="38">
        <v>10</v>
      </c>
      <c r="G573" s="38">
        <f t="shared" si="93"/>
        <v>1223</v>
      </c>
      <c r="H573" s="75">
        <f t="shared" si="94"/>
        <v>8.1766148814390845E-4</v>
      </c>
      <c r="I573" s="75">
        <f t="shared" si="95"/>
        <v>1.1080332409972299E-4</v>
      </c>
      <c r="J573" s="38">
        <v>0.2</v>
      </c>
      <c r="K573" s="40">
        <v>2E-3</v>
      </c>
      <c r="L573" s="40">
        <v>0.55927684083372575</v>
      </c>
      <c r="M573" s="40">
        <v>5.2738184962072034E-3</v>
      </c>
      <c r="N573" s="40">
        <v>0.17767719326933937</v>
      </c>
      <c r="O573" s="13"/>
      <c r="P573" s="13">
        <v>-10.68</v>
      </c>
      <c r="Q573" s="13">
        <v>1.1299999999999999</v>
      </c>
      <c r="R573" s="13">
        <v>0</v>
      </c>
      <c r="S573" s="78">
        <v>1439</v>
      </c>
      <c r="T573" s="78">
        <v>36</v>
      </c>
      <c r="U573" s="13">
        <f t="shared" si="96"/>
        <v>3.1580607939366052</v>
      </c>
      <c r="V573" s="40">
        <f t="shared" si="98"/>
        <v>1.0857539958304378E-2</v>
      </c>
      <c r="X573" s="13">
        <v>62.87211549531029</v>
      </c>
      <c r="Y573" s="13">
        <v>0.70378499162629515</v>
      </c>
      <c r="Z573" s="13">
        <v>17.378844770794807</v>
      </c>
      <c r="AA573" s="13">
        <v>2.4393045917147922</v>
      </c>
      <c r="AB573" s="13">
        <v>0.12357382611767755</v>
      </c>
      <c r="AC573" s="13">
        <v>5.3731925947418366</v>
      </c>
      <c r="AD573" s="13"/>
      <c r="AE573" s="13">
        <v>5.944604497131718</v>
      </c>
      <c r="AF573" s="13">
        <v>3.2880193290880002</v>
      </c>
      <c r="AG573" s="13">
        <v>1.8654917989787339</v>
      </c>
      <c r="AH573" s="13"/>
      <c r="AI573" s="91">
        <v>6</v>
      </c>
      <c r="AJ573" s="13">
        <f t="shared" si="97"/>
        <v>105.98893189550415</v>
      </c>
      <c r="AL573" s="77">
        <v>0.95294351929895826</v>
      </c>
      <c r="AM573" s="40">
        <v>0.2083933969572935</v>
      </c>
      <c r="AN573" s="77">
        <v>1.7898146677285611</v>
      </c>
      <c r="AO573" s="14">
        <v>1.7899565096808576</v>
      </c>
      <c r="AP573" s="14"/>
      <c r="AQ573" s="13">
        <v>4.9582115562125555</v>
      </c>
      <c r="AR573" s="40">
        <v>4.4356666337952128E-2</v>
      </c>
      <c r="AS573" s="40">
        <v>0.55927684083372575</v>
      </c>
      <c r="AT573" s="40">
        <v>0.17767719326933937</v>
      </c>
      <c r="AW573" s="42">
        <f>(12900/((LN(497700/S573))+(0.85*(AN573-1))+3.8))-273</f>
        <v>977.31602882194011</v>
      </c>
      <c r="AX573" s="42">
        <f>(12900/((LN(497700/S573))+(0.85*(AO573-1))+3.8))-273</f>
        <v>977.30141820891572</v>
      </c>
      <c r="AY573" s="42">
        <f>(10108/((LN(497700/S573))+(1.16*(AN573-1))+1.48))-273</f>
        <v>953.36653012502325</v>
      </c>
      <c r="AZ573" s="42">
        <f>(10108/((LN(497700/S573))+(1.16*(AO573-1))+1.48))-273</f>
        <v>953.34204911311303</v>
      </c>
      <c r="BA573" s="42">
        <f>((LN(S573))-4.29+(1.35*(LN(AQ573))))/0.0056</f>
        <v>918.41332055132148</v>
      </c>
      <c r="BB573" s="42">
        <f>(4338.8/((4.322*AR573)+6.456-LOG(S573)))-273</f>
        <v>970.3343154712943</v>
      </c>
      <c r="BC573" s="42">
        <f>((LN(S573))-3.313+(1.35*(LN(AQ573))))/0.0065</f>
        <v>941.5560915519078</v>
      </c>
      <c r="BD573" s="42">
        <f>(12288/(18.99-(1.069*(LN(AQ573)))-(LN(S573))))-273</f>
        <v>954.96755113559857</v>
      </c>
      <c r="BE573" s="42">
        <f>(11113/(14.297+(0.964*AN573)-(LN(S573))))-273</f>
        <v>996.95879248729102</v>
      </c>
      <c r="BF573" s="42">
        <f>(11113/(14.297+(0.964*AO573)-(LN(S573))))-273</f>
        <v>996.93894877635057</v>
      </c>
      <c r="BG573" s="42">
        <f>(5790/(0.96-(1.28*J573)+(12.39*AS573)+(0.83*AT573)+(2.06*J573*AS573)-LOG(S573)))-273</f>
        <v>920.00923961001536</v>
      </c>
      <c r="BI573" s="42">
        <f t="shared" si="92"/>
        <v>-27.316028821940108</v>
      </c>
      <c r="BJ573" s="42">
        <f t="shared" si="92"/>
        <v>-27.30141820891572</v>
      </c>
      <c r="BK573" s="42">
        <f t="shared" si="92"/>
        <v>-3.366530125023246</v>
      </c>
      <c r="BL573" s="42">
        <f t="shared" si="92"/>
        <v>-3.3420491131130348</v>
      </c>
      <c r="BM573" s="42">
        <f t="shared" si="92"/>
        <v>31.586679448678524</v>
      </c>
      <c r="BN573" s="42">
        <f t="shared" si="92"/>
        <v>-20.334315471294303</v>
      </c>
      <c r="BO573" s="42">
        <f t="shared" si="92"/>
        <v>8.443908448092202</v>
      </c>
      <c r="BP573" s="42">
        <f t="shared" si="92"/>
        <v>-4.9675511355985691</v>
      </c>
      <c r="BQ573" s="42">
        <f t="shared" si="92"/>
        <v>-46.958792487291021</v>
      </c>
      <c r="BR573" s="42">
        <f t="shared" si="91"/>
        <v>-46.938948776350571</v>
      </c>
      <c r="BS573" s="42">
        <f t="shared" si="91"/>
        <v>29.990760389984644</v>
      </c>
      <c r="BU573" s="42">
        <f t="shared" si="90"/>
        <v>-57.292178598900364</v>
      </c>
      <c r="CC573" s="119"/>
      <c r="CD573" s="118">
        <f t="shared" si="89"/>
        <v>1.9843710940449455E-2</v>
      </c>
    </row>
    <row r="574" spans="1:82" s="1" customFormat="1">
      <c r="A574" s="38" t="s">
        <v>748</v>
      </c>
      <c r="B574" s="38" t="s">
        <v>751</v>
      </c>
      <c r="C574" s="38" t="s">
        <v>210</v>
      </c>
      <c r="D574" s="38">
        <v>73</v>
      </c>
      <c r="E574" s="38">
        <v>925</v>
      </c>
      <c r="F574" s="38">
        <v>10</v>
      </c>
      <c r="G574" s="38">
        <f t="shared" si="93"/>
        <v>1198</v>
      </c>
      <c r="H574" s="75">
        <f t="shared" si="94"/>
        <v>8.3472454090150253E-4</v>
      </c>
      <c r="I574" s="75">
        <f t="shared" si="95"/>
        <v>1.1687363038714391E-4</v>
      </c>
      <c r="J574" s="38">
        <v>0.2</v>
      </c>
      <c r="K574" s="40">
        <v>2E-3</v>
      </c>
      <c r="L574" s="40">
        <v>0.55163832303884142</v>
      </c>
      <c r="M574" s="40">
        <v>7.5876687797408046E-3</v>
      </c>
      <c r="N574" s="40">
        <v>0.17802176948043788</v>
      </c>
      <c r="O574" s="13"/>
      <c r="P574" s="13">
        <v>-11.71</v>
      </c>
      <c r="Q574" s="13">
        <v>0.62</v>
      </c>
      <c r="R574" s="13">
        <v>0</v>
      </c>
      <c r="S574" s="78">
        <v>978</v>
      </c>
      <c r="T574" s="78">
        <v>38</v>
      </c>
      <c r="U574" s="13">
        <f t="shared" si="96"/>
        <v>2.9903388547876015</v>
      </c>
      <c r="V574" s="40">
        <f t="shared" si="98"/>
        <v>1.6862985685071576E-2</v>
      </c>
      <c r="X574" s="13">
        <v>66.004598413704201</v>
      </c>
      <c r="Y574" s="13">
        <v>0.80376112574817404</v>
      </c>
      <c r="Z574" s="13">
        <v>16.424027103960643</v>
      </c>
      <c r="AA574" s="13">
        <v>1.5148918764627528</v>
      </c>
      <c r="AB574" s="13">
        <v>0.12395510661296623</v>
      </c>
      <c r="AC574" s="13">
        <v>4.6656046894403236</v>
      </c>
      <c r="AD574" s="13"/>
      <c r="AE574" s="13">
        <v>4.6680569151784921</v>
      </c>
      <c r="AF574" s="13">
        <v>3.5238483857488414</v>
      </c>
      <c r="AG574" s="13">
        <v>2.2511432276391345</v>
      </c>
      <c r="AH574" s="13"/>
      <c r="AI574" s="91">
        <v>6</v>
      </c>
      <c r="AJ574" s="13">
        <f t="shared" si="97"/>
        <v>105.97988684449552</v>
      </c>
      <c r="AL574" s="77">
        <v>0.98221780485520149</v>
      </c>
      <c r="AM574" s="40">
        <v>0.14983595677955933</v>
      </c>
      <c r="AN574" s="77">
        <v>1.6511191069232483</v>
      </c>
      <c r="AO574" s="14">
        <v>1.6494762642441041</v>
      </c>
      <c r="AP574" s="14"/>
      <c r="AQ574" s="13">
        <v>5.9348522201017113</v>
      </c>
      <c r="AR574" s="40">
        <v>3.6896318297597014E-2</v>
      </c>
      <c r="AS574" s="40">
        <v>0.55163832303884142</v>
      </c>
      <c r="AT574" s="40">
        <v>0.17802176948043788</v>
      </c>
      <c r="AW574" s="42">
        <f>(12900/((LN(497700/S574))+(0.85*(AN574-1))+3.8))-273</f>
        <v>945.62577842430392</v>
      </c>
      <c r="AX574" s="42">
        <f>(12900/((LN(497700/S574))+(0.85*(AO574-1))+3.8))-273</f>
        <v>945.78655516035678</v>
      </c>
      <c r="AY574" s="42">
        <f>(10108/((LN(497700/S574))+(1.16*(AN574-1))+1.48))-273</f>
        <v>920.73495693853806</v>
      </c>
      <c r="AZ574" s="42">
        <f>(10108/((LN(497700/S574))+(1.16*(AO574-1))+1.48))-273</f>
        <v>921.00367837308841</v>
      </c>
      <c r="BA574" s="42">
        <f>((LN(S574))-4.29+(1.35*(LN(AQ574))))/0.0056</f>
        <v>892.79402551140129</v>
      </c>
      <c r="BB574" s="42">
        <f>(4338.8/((4.322*AR574)+6.456-LOG(S574)))-273</f>
        <v>923.86840230134771</v>
      </c>
      <c r="BC574" s="42">
        <f>((LN(S574))-3.313+(1.35*(LN(AQ574))))/0.0065</f>
        <v>919.48408351751493</v>
      </c>
      <c r="BD574" s="42">
        <f>(12288/(18.99-(1.069*(LN(AQ574)))-(LN(S574))))-273</f>
        <v>931.6149345028698</v>
      </c>
      <c r="BE574" s="42">
        <f>(11113/(14.297+(0.964*AN574)-(LN(S574))))-273</f>
        <v>961.34313140567428</v>
      </c>
      <c r="BF574" s="42">
        <f>(11113/(14.297+(0.964*AO574)-(LN(S574))))-273</f>
        <v>961.56029644302839</v>
      </c>
      <c r="BG574" s="42">
        <f>(5790/(0.96-(1.28*J574)+(12.39*AS574)+(0.83*AT574)+(2.06*J574*AS574)-LOG(S574)))-273</f>
        <v>902.99435402894596</v>
      </c>
      <c r="BI574" s="42">
        <f t="shared" si="92"/>
        <v>-20.625778424303917</v>
      </c>
      <c r="BJ574" s="42">
        <f t="shared" si="92"/>
        <v>-20.786555160356784</v>
      </c>
      <c r="BK574" s="42">
        <f t="shared" si="92"/>
        <v>4.2650430614619381</v>
      </c>
      <c r="BL574" s="42">
        <f t="shared" si="92"/>
        <v>3.9963216269115946</v>
      </c>
      <c r="BM574" s="42">
        <f t="shared" si="92"/>
        <v>32.205974488598713</v>
      </c>
      <c r="BN574" s="42">
        <f t="shared" si="92"/>
        <v>1.1315976986522855</v>
      </c>
      <c r="BO574" s="42">
        <f t="shared" si="92"/>
        <v>5.5159164824850677</v>
      </c>
      <c r="BP574" s="42">
        <f t="shared" si="92"/>
        <v>-6.6149345028698008</v>
      </c>
      <c r="BQ574" s="42">
        <f t="shared" si="92"/>
        <v>-36.343131405674285</v>
      </c>
      <c r="BR574" s="42">
        <f t="shared" si="91"/>
        <v>-36.560296443028392</v>
      </c>
      <c r="BS574" s="42">
        <f t="shared" si="91"/>
        <v>22.005645971054037</v>
      </c>
      <c r="BU574" s="42">
        <f t="shared" si="90"/>
        <v>-42.79220113141082</v>
      </c>
      <c r="CC574" s="119"/>
      <c r="CD574" s="118">
        <f t="shared" si="89"/>
        <v>0.21716503735410697</v>
      </c>
    </row>
    <row r="575" spans="1:82" s="1" customFormat="1">
      <c r="A575" s="38" t="s">
        <v>748</v>
      </c>
      <c r="B575" s="38" t="s">
        <v>752</v>
      </c>
      <c r="C575" s="38" t="s">
        <v>210</v>
      </c>
      <c r="D575" s="38">
        <v>100.5</v>
      </c>
      <c r="E575" s="38">
        <v>900</v>
      </c>
      <c r="F575" s="38">
        <v>10</v>
      </c>
      <c r="G575" s="38">
        <f t="shared" si="93"/>
        <v>1173</v>
      </c>
      <c r="H575" s="75">
        <f t="shared" si="94"/>
        <v>8.5251491901108269E-4</v>
      </c>
      <c r="I575" s="75">
        <f t="shared" si="95"/>
        <v>1.2345679012345679E-4</v>
      </c>
      <c r="J575" s="38">
        <v>0.2</v>
      </c>
      <c r="K575" s="40">
        <v>2E-3</v>
      </c>
      <c r="L575" s="40">
        <v>0.54610479627523523</v>
      </c>
      <c r="M575" s="40">
        <v>7.2985611876973154E-3</v>
      </c>
      <c r="N575" s="40">
        <v>0.17799999999999999</v>
      </c>
      <c r="O575" s="13"/>
      <c r="P575" s="13">
        <v>-11.78</v>
      </c>
      <c r="Q575" s="13">
        <v>0.99</v>
      </c>
      <c r="R575" s="13">
        <v>0</v>
      </c>
      <c r="S575" s="78">
        <v>685</v>
      </c>
      <c r="T575" s="78">
        <v>20</v>
      </c>
      <c r="U575" s="13">
        <f t="shared" si="96"/>
        <v>2.8356905714924254</v>
      </c>
      <c r="V575" s="40">
        <f t="shared" si="98"/>
        <v>1.2671532846715327E-2</v>
      </c>
      <c r="X575" s="13">
        <v>68.082834283496524</v>
      </c>
      <c r="Y575" s="13">
        <v>0.56478445609680195</v>
      </c>
      <c r="Z575" s="13">
        <v>16.107821331976481</v>
      </c>
      <c r="AA575" s="13">
        <v>1.136347885047102</v>
      </c>
      <c r="AB575" s="13">
        <v>9.9201135228885295E-2</v>
      </c>
      <c r="AC575" s="13">
        <v>3.9995217900300166</v>
      </c>
      <c r="AD575" s="13"/>
      <c r="AE575" s="13">
        <v>4.067383712099117</v>
      </c>
      <c r="AF575" s="13">
        <v>3.453016736771402</v>
      </c>
      <c r="AG575" s="13">
        <v>2.4682969314282719</v>
      </c>
      <c r="AH575" s="13"/>
      <c r="AI575" s="91">
        <v>6</v>
      </c>
      <c r="AJ575" s="13">
        <f t="shared" si="97"/>
        <v>105.97920826217459</v>
      </c>
      <c r="AL575" s="77">
        <v>1.0228654917543576</v>
      </c>
      <c r="AM575" s="40">
        <v>0.11225418607941597</v>
      </c>
      <c r="AN575" s="77">
        <v>1.5267116900207418</v>
      </c>
      <c r="AO575" s="14">
        <v>1.5338484608475154</v>
      </c>
      <c r="AP575" s="14"/>
      <c r="AQ575" s="13">
        <v>6.7435446372115742</v>
      </c>
      <c r="AR575" s="40">
        <v>2.6859620194177369E-2</v>
      </c>
      <c r="AS575" s="40">
        <v>0.54610479627523523</v>
      </c>
      <c r="AT575" s="40">
        <v>0.17799999999999999</v>
      </c>
      <c r="AW575" s="42">
        <f>(12900/((LN(497700/S575))+(0.85*(AN575-1))+3.8))-273</f>
        <v>917.47192087193162</v>
      </c>
      <c r="AX575" s="42">
        <f>(12900/((LN(497700/S575))+(0.85*(AO575-1))+3.8))-273</f>
        <v>916.80584113880559</v>
      </c>
      <c r="AY575" s="42">
        <f>(10108/((LN(497700/S575))+(1.16*(AN575-1))+1.48))-273</f>
        <v>891.60743438814757</v>
      </c>
      <c r="AZ575" s="42">
        <f>(10108/((LN(497700/S575))+(1.16*(AO575-1))+1.48))-273</f>
        <v>890.49764753754744</v>
      </c>
      <c r="BA575" s="42">
        <f>((LN(S575))-4.29+(1.35*(LN(AQ575))))/0.0056</f>
        <v>860.00170170464196</v>
      </c>
      <c r="BB575" s="42">
        <f>(4338.8/((4.322*AR575)+6.456-LOG(S575)))-273</f>
        <v>888.22573170208011</v>
      </c>
      <c r="BC575" s="42">
        <f>((LN(S575))-3.313+(1.35*(LN(AQ575))))/0.0065</f>
        <v>891.23223531476833</v>
      </c>
      <c r="BD575" s="42">
        <f>(12288/(18.99-(1.069*(LN(AQ575)))-(LN(S575))))-273</f>
        <v>906.23633692900034</v>
      </c>
      <c r="BE575" s="42">
        <f>(11113/(14.297+(0.964*AN575)-(LN(S575))))-273</f>
        <v>929.79268296089799</v>
      </c>
      <c r="BF575" s="42">
        <f>(11113/(14.297+(0.964*AO575)-(LN(S575))))-273</f>
        <v>928.89771856366383</v>
      </c>
      <c r="BG575" s="42">
        <f>(5790/(0.96-(1.28*J575)+(12.39*AS575)+(0.83*AT575)+(2.06*J575*AS575)-LOG(S575)))-273</f>
        <v>883.31570351051687</v>
      </c>
      <c r="BI575" s="42">
        <f t="shared" si="92"/>
        <v>-17.471920871931616</v>
      </c>
      <c r="BJ575" s="42">
        <f t="shared" si="92"/>
        <v>-16.80584113880559</v>
      </c>
      <c r="BK575" s="42">
        <f t="shared" si="92"/>
        <v>8.392565611852433</v>
      </c>
      <c r="BL575" s="42">
        <f t="shared" si="92"/>
        <v>9.5023524624525635</v>
      </c>
      <c r="BM575" s="42">
        <f t="shared" si="92"/>
        <v>39.99829829535804</v>
      </c>
      <c r="BN575" s="42">
        <f t="shared" si="92"/>
        <v>11.774268297919889</v>
      </c>
      <c r="BO575" s="42">
        <f t="shared" si="92"/>
        <v>8.7677646852316684</v>
      </c>
      <c r="BP575" s="42">
        <f t="shared" si="92"/>
        <v>-6.2363369290003448</v>
      </c>
      <c r="BQ575" s="42">
        <f t="shared" si="92"/>
        <v>-29.792682960897992</v>
      </c>
      <c r="BR575" s="42">
        <f t="shared" si="91"/>
        <v>-28.89771856366383</v>
      </c>
      <c r="BS575" s="42">
        <f t="shared" si="91"/>
        <v>16.684296489483131</v>
      </c>
      <c r="BU575" s="42">
        <f t="shared" si="90"/>
        <v>-33.490137628288721</v>
      </c>
      <c r="CC575" s="119"/>
      <c r="CD575" s="118">
        <f t="shared" si="89"/>
        <v>0.89496439723416188</v>
      </c>
    </row>
    <row r="576" spans="1:82" s="1" customFormat="1">
      <c r="A576" s="38" t="s">
        <v>748</v>
      </c>
      <c r="B576" s="38" t="s">
        <v>753</v>
      </c>
      <c r="C576" s="38" t="s">
        <v>210</v>
      </c>
      <c r="D576" s="38">
        <v>97.5</v>
      </c>
      <c r="E576" s="38">
        <v>875</v>
      </c>
      <c r="F576" s="38">
        <v>10</v>
      </c>
      <c r="G576" s="38">
        <f t="shared" si="93"/>
        <v>1148</v>
      </c>
      <c r="H576" s="75">
        <f t="shared" si="94"/>
        <v>8.710801393728223E-4</v>
      </c>
      <c r="I576" s="75">
        <f t="shared" si="95"/>
        <v>1.3061224489795917E-4</v>
      </c>
      <c r="J576" s="38">
        <v>0.2</v>
      </c>
      <c r="K576" s="40">
        <v>2E-3</v>
      </c>
      <c r="L576" s="40">
        <v>0.53884582698022321</v>
      </c>
      <c r="M576" s="40">
        <v>8.2451890220329484E-3</v>
      </c>
      <c r="N576" s="40">
        <v>0.17777291488510386</v>
      </c>
      <c r="O576" s="13"/>
      <c r="P576" s="13">
        <v>-12.42</v>
      </c>
      <c r="Q576" s="13">
        <v>0.82</v>
      </c>
      <c r="R576" s="13">
        <v>0</v>
      </c>
      <c r="S576" s="78">
        <v>443</v>
      </c>
      <c r="T576" s="78">
        <v>4</v>
      </c>
      <c r="U576" s="13">
        <f t="shared" si="96"/>
        <v>2.6464037262230695</v>
      </c>
      <c r="V576" s="40">
        <f t="shared" si="98"/>
        <v>3.918735891647855E-3</v>
      </c>
      <c r="X576" s="13">
        <v>71.011546193478964</v>
      </c>
      <c r="Y576" s="13">
        <v>0.42883895736013972</v>
      </c>
      <c r="Z576" s="13">
        <v>15.309174467072543</v>
      </c>
      <c r="AA576" s="13">
        <v>0.72399322942823374</v>
      </c>
      <c r="AB576" s="13">
        <v>8.0929870833140544E-2</v>
      </c>
      <c r="AC576" s="13">
        <v>3.0939702316853004</v>
      </c>
      <c r="AD576" s="13"/>
      <c r="AE576" s="13">
        <v>3.2731058640825363</v>
      </c>
      <c r="AF576" s="13">
        <v>3.3716933901091197</v>
      </c>
      <c r="AG576" s="13">
        <v>2.6740293229507941</v>
      </c>
      <c r="AH576" s="13"/>
      <c r="AI576" s="91">
        <v>6</v>
      </c>
      <c r="AJ576" s="13">
        <f t="shared" si="97"/>
        <v>105.96728152700078</v>
      </c>
      <c r="AL576" s="77">
        <v>1.0636930597275627</v>
      </c>
      <c r="AM576" s="40">
        <v>7.1498062157455591E-2</v>
      </c>
      <c r="AN576" s="77">
        <v>1.4092678565576977</v>
      </c>
      <c r="AO576" s="14">
        <v>1.410851908636414</v>
      </c>
      <c r="AP576" s="14"/>
      <c r="AQ576" s="13">
        <v>8.0733755909547629</v>
      </c>
      <c r="AR576" s="40">
        <v>1.6693925857475374E-2</v>
      </c>
      <c r="AS576" s="40">
        <v>0.53884582698022321</v>
      </c>
      <c r="AT576" s="40">
        <v>0.17777291488510386</v>
      </c>
      <c r="AW576" s="42">
        <f>(12900/((LN(497700/S576))+(0.85*(AN576-1))+3.8))-273</f>
        <v>881.66612451538867</v>
      </c>
      <c r="AX576" s="42">
        <f>(12900/((LN(497700/S576))+(0.85*(AO576-1))+3.8))-273</f>
        <v>881.52698221373907</v>
      </c>
      <c r="AY576" s="42">
        <f>(10108/((LN(497700/S576))+(1.16*(AN576-1))+1.48))-273</f>
        <v>852.74614405875741</v>
      </c>
      <c r="AZ576" s="42">
        <f>(10108/((LN(497700/S576))+(1.16*(AO576-1))+1.48))-273</f>
        <v>852.51581205779212</v>
      </c>
      <c r="BA576" s="42">
        <f>((LN(S576))-4.29+(1.35*(LN(AQ576))))/0.0056</f>
        <v>825.56098982026549</v>
      </c>
      <c r="BB576" s="42">
        <f>(4338.8/((4.322*AR576)+6.456-LOG(S576)))-273</f>
        <v>844.74402841236792</v>
      </c>
      <c r="BC576" s="42">
        <f>((LN(S576))-3.313+(1.35*(LN(AQ576))))/0.0065</f>
        <v>861.56023738361353</v>
      </c>
      <c r="BD576" s="42">
        <f>(12288/(18.99-(1.069*(LN(AQ576)))-(LN(S576))))-273</f>
        <v>879.31539951521836</v>
      </c>
      <c r="BE576" s="42">
        <f>(11113/(14.297+(0.964*AN576)-(LN(S576))))-273</f>
        <v>889.20888139248882</v>
      </c>
      <c r="BF576" s="42">
        <f>(11113/(14.297+(0.964*AO576)-(LN(S576))))-273</f>
        <v>889.02330864200735</v>
      </c>
      <c r="BG576" s="42">
        <f>(5790/(0.96-(1.28*J576)+(12.39*AS576)+(0.83*AT576)+(2.06*J576*AS576)-LOG(S576)))-273</f>
        <v>861.52618353870525</v>
      </c>
      <c r="BI576" s="42">
        <f t="shared" si="92"/>
        <v>-6.6661245153886739</v>
      </c>
      <c r="BJ576" s="42">
        <f t="shared" si="92"/>
        <v>-6.5269822137390747</v>
      </c>
      <c r="BK576" s="42">
        <f t="shared" si="92"/>
        <v>22.253855941242591</v>
      </c>
      <c r="BL576" s="42">
        <f t="shared" si="92"/>
        <v>22.484187942207882</v>
      </c>
      <c r="BM576" s="42">
        <f t="shared" si="92"/>
        <v>49.43901017973451</v>
      </c>
      <c r="BN576" s="42">
        <f t="shared" si="92"/>
        <v>30.255971587632075</v>
      </c>
      <c r="BO576" s="42">
        <f t="shared" si="92"/>
        <v>13.439762616386474</v>
      </c>
      <c r="BP576" s="42">
        <f t="shared" si="92"/>
        <v>-4.3153995152183597</v>
      </c>
      <c r="BQ576" s="42">
        <f t="shared" ref="BI576:BS600" si="99">$E576-BE576</f>
        <v>-14.20888139248882</v>
      </c>
      <c r="BR576" s="42">
        <f t="shared" si="91"/>
        <v>-14.02330864200735</v>
      </c>
      <c r="BS576" s="42">
        <f t="shared" si="91"/>
        <v>13.473816461294746</v>
      </c>
      <c r="BU576" s="42">
        <f t="shared" si="90"/>
        <v>-20.00079867503382</v>
      </c>
      <c r="CC576" s="119"/>
      <c r="CD576" s="118">
        <f t="shared" si="89"/>
        <v>0.18557275048146948</v>
      </c>
    </row>
    <row r="577" spans="1:82" s="1" customFormat="1">
      <c r="A577" s="38" t="s">
        <v>748</v>
      </c>
      <c r="B577" s="38" t="s">
        <v>754</v>
      </c>
      <c r="C577" s="38" t="s">
        <v>210</v>
      </c>
      <c r="D577" s="38">
        <v>97</v>
      </c>
      <c r="E577" s="38">
        <v>850</v>
      </c>
      <c r="F577" s="38">
        <v>10</v>
      </c>
      <c r="G577" s="38">
        <f t="shared" si="93"/>
        <v>1123</v>
      </c>
      <c r="H577" s="75">
        <f t="shared" si="94"/>
        <v>8.9047195013357077E-4</v>
      </c>
      <c r="I577" s="75">
        <f t="shared" si="95"/>
        <v>1.3840830449826988E-4</v>
      </c>
      <c r="J577" s="38">
        <v>0.2</v>
      </c>
      <c r="K577" s="40">
        <v>2E-3</v>
      </c>
      <c r="L577" s="40">
        <v>0.53500254477896292</v>
      </c>
      <c r="M577" s="40">
        <v>6.5212209072146674E-3</v>
      </c>
      <c r="N577" s="40">
        <v>0.17754318866063337</v>
      </c>
      <c r="O577" s="13"/>
      <c r="P577" s="13">
        <v>-12.89</v>
      </c>
      <c r="Q577" s="13">
        <v>0.83</v>
      </c>
      <c r="R577" s="13">
        <v>0</v>
      </c>
      <c r="S577" s="78">
        <v>294</v>
      </c>
      <c r="T577" s="78">
        <v>6</v>
      </c>
      <c r="U577" s="13">
        <f t="shared" si="96"/>
        <v>2.4683473304121573</v>
      </c>
      <c r="V577" s="40">
        <f t="shared" si="98"/>
        <v>8.8571428571428568E-3</v>
      </c>
      <c r="X577" s="13">
        <v>72.83127583167223</v>
      </c>
      <c r="Y577" s="13">
        <v>0.32714473078683004</v>
      </c>
      <c r="Z577" s="13">
        <v>14.628751588086525</v>
      </c>
      <c r="AA577" s="13">
        <v>0.50342397353997648</v>
      </c>
      <c r="AB577" s="13">
        <v>6.6637355990544253E-2</v>
      </c>
      <c r="AC577" s="13">
        <v>2.4037085289260101</v>
      </c>
      <c r="AD577" s="13"/>
      <c r="AE577" s="13">
        <v>2.7566166447637839</v>
      </c>
      <c r="AF577" s="13">
        <v>3.3717475092116671</v>
      </c>
      <c r="AG577" s="13">
        <v>3.078932106597045</v>
      </c>
      <c r="AH577" s="13"/>
      <c r="AI577" s="91">
        <v>6</v>
      </c>
      <c r="AJ577" s="13">
        <f t="shared" si="97"/>
        <v>105.96823826957463</v>
      </c>
      <c r="AL577" s="77">
        <v>1.0530530710242325</v>
      </c>
      <c r="AM577" s="40">
        <v>5.2765539454755539E-2</v>
      </c>
      <c r="AN577" s="77">
        <v>1.3896528068876877</v>
      </c>
      <c r="AO577" s="14">
        <v>1.3893221786059018</v>
      </c>
      <c r="AP577" s="14"/>
      <c r="AQ577" s="13">
        <v>9.015576487883191</v>
      </c>
      <c r="AR577" s="40">
        <v>9.8985823242566315E-3</v>
      </c>
      <c r="AS577" s="40">
        <v>0.53500254477896292</v>
      </c>
      <c r="AT577" s="40">
        <v>0.17754318866063337</v>
      </c>
      <c r="AW577" s="42">
        <f>(12900/((LN(497700/S577))+(0.85*(AN577-1))+3.8))-273</f>
        <v>842.39805530759509</v>
      </c>
      <c r="AX577" s="42">
        <f>(12900/((LN(497700/S577))+(0.85*(AO577-1))+3.8))-273</f>
        <v>842.42515969117585</v>
      </c>
      <c r="AY577" s="42">
        <f>(10108/((LN(497700/S577))+(1.16*(AN577-1))+1.48))-273</f>
        <v>806.20310291448004</v>
      </c>
      <c r="AZ577" s="42">
        <f>(10108/((LN(497700/S577))+(1.16*(AO577-1))+1.48))-273</f>
        <v>806.2472962631648</v>
      </c>
      <c r="BA577" s="42">
        <f>((LN(S577))-4.29+(1.35*(LN(AQ577))))/0.0056</f>
        <v>778.95846435061833</v>
      </c>
      <c r="BB577" s="42">
        <f>(4338.8/((4.322*AR577)+6.456-LOG(S577)))-273</f>
        <v>803.5092869429086</v>
      </c>
      <c r="BC577" s="42">
        <f>((LN(S577))-3.313+(1.35*(LN(AQ577))))/0.0065</f>
        <v>821.41036928668655</v>
      </c>
      <c r="BD577" s="42">
        <f>(12288/(18.99-(1.069*(LN(AQ577)))-(LN(S577))))-273</f>
        <v>848.60397654403209</v>
      </c>
      <c r="BE577" s="42">
        <f>(11113/(14.297+(0.964*AN577)-(LN(S577))))-273</f>
        <v>843.54266596208527</v>
      </c>
      <c r="BF577" s="42">
        <f>(11113/(14.297+(0.964*AO577)-(LN(S577))))-273</f>
        <v>843.57842207283602</v>
      </c>
      <c r="BG577" s="42">
        <f>(5790/(0.96-(1.28*J577)+(12.39*AS577)+(0.83*AT577)+(2.06*J577*AS577)-LOG(S577)))-273</f>
        <v>833.62682086828545</v>
      </c>
      <c r="BI577" s="42">
        <f t="shared" si="99"/>
        <v>7.6019446924049134</v>
      </c>
      <c r="BJ577" s="42">
        <f t="shared" si="99"/>
        <v>7.5748403088241503</v>
      </c>
      <c r="BK577" s="42">
        <f t="shared" si="99"/>
        <v>43.796897085519959</v>
      </c>
      <c r="BL577" s="42">
        <f t="shared" si="99"/>
        <v>43.752703736835201</v>
      </c>
      <c r="BM577" s="42">
        <f t="shared" si="99"/>
        <v>71.041535649381672</v>
      </c>
      <c r="BN577" s="42">
        <f t="shared" si="99"/>
        <v>46.490713057091398</v>
      </c>
      <c r="BO577" s="42">
        <f t="shared" si="99"/>
        <v>28.589630713313454</v>
      </c>
      <c r="BP577" s="42">
        <f t="shared" si="99"/>
        <v>1.3960234559679066</v>
      </c>
      <c r="BQ577" s="42">
        <f t="shared" si="99"/>
        <v>6.4573340379147339</v>
      </c>
      <c r="BR577" s="42">
        <f t="shared" si="91"/>
        <v>6.4215779271639803</v>
      </c>
      <c r="BS577" s="42">
        <f t="shared" si="91"/>
        <v>16.373179131714551</v>
      </c>
      <c r="BU577" s="42">
        <f t="shared" si="90"/>
        <v>-8.7983388228904005</v>
      </c>
      <c r="CC577" s="119"/>
      <c r="CD577" s="118">
        <f t="shared" si="89"/>
        <v>3.5756110750753578E-2</v>
      </c>
    </row>
    <row r="578" spans="1:82" s="1" customFormat="1">
      <c r="A578" s="38" t="s">
        <v>748</v>
      </c>
      <c r="B578" s="38" t="s">
        <v>755</v>
      </c>
      <c r="C578" s="38" t="s">
        <v>210</v>
      </c>
      <c r="D578" s="38">
        <v>98</v>
      </c>
      <c r="E578" s="38">
        <v>825</v>
      </c>
      <c r="F578" s="38">
        <v>10</v>
      </c>
      <c r="G578" s="38">
        <f t="shared" si="93"/>
        <v>1098</v>
      </c>
      <c r="H578" s="75">
        <f t="shared" si="94"/>
        <v>9.1074681238615665E-4</v>
      </c>
      <c r="I578" s="75">
        <f t="shared" si="95"/>
        <v>1.4692378328741966E-4</v>
      </c>
      <c r="J578" s="38">
        <v>0.2</v>
      </c>
      <c r="K578" s="40">
        <v>2E-3</v>
      </c>
      <c r="L578" s="40">
        <v>0.5319759981141895</v>
      </c>
      <c r="M578" s="40">
        <v>7.2156920898409837E-3</v>
      </c>
      <c r="N578" s="40">
        <v>0.17746875817539653</v>
      </c>
      <c r="O578" s="13"/>
      <c r="P578" s="13">
        <v>-13.46</v>
      </c>
      <c r="Q578" s="13">
        <v>0.26</v>
      </c>
      <c r="R578" s="13">
        <v>0</v>
      </c>
      <c r="S578" s="78">
        <v>153</v>
      </c>
      <c r="T578" s="78">
        <v>3</v>
      </c>
      <c r="U578" s="13">
        <f t="shared" si="96"/>
        <v>2.1846914308175989</v>
      </c>
      <c r="V578" s="40">
        <f t="shared" si="98"/>
        <v>8.5098039215686268E-3</v>
      </c>
      <c r="X578" s="13">
        <v>74.104565856324356</v>
      </c>
      <c r="Y578" s="13">
        <v>0.2729390361461867</v>
      </c>
      <c r="Z578" s="13">
        <v>14.248677667409538</v>
      </c>
      <c r="AA578" s="13">
        <v>0.38371516647476378</v>
      </c>
      <c r="AB578" s="13">
        <v>4.0435160514033945E-2</v>
      </c>
      <c r="AC578" s="13">
        <v>2.0146067845799633</v>
      </c>
      <c r="AD578" s="13"/>
      <c r="AE578" s="13">
        <v>2.3381153115155553</v>
      </c>
      <c r="AF578" s="13">
        <v>3.2207827871124555</v>
      </c>
      <c r="AG578" s="13">
        <v>3.3467808449715815</v>
      </c>
      <c r="AH578" s="13"/>
      <c r="AI578" s="91">
        <v>6</v>
      </c>
      <c r="AJ578" s="13">
        <f t="shared" si="97"/>
        <v>105.97061861504842</v>
      </c>
      <c r="AL578" s="77">
        <v>1.0817070196298753</v>
      </c>
      <c r="AM578" s="40">
        <v>4.1893432546851149E-2</v>
      </c>
      <c r="AN578" s="77">
        <v>1.3279184310872876</v>
      </c>
      <c r="AO578" s="14">
        <v>1.3275225146564356</v>
      </c>
      <c r="AP578" s="14"/>
      <c r="AQ578" s="13">
        <v>9.9104360923341144</v>
      </c>
      <c r="AR578" s="40">
        <v>1.3108310523073582E-3</v>
      </c>
      <c r="AS578" s="40">
        <v>0.5319759981141895</v>
      </c>
      <c r="AT578" s="40">
        <v>0.17746875817539653</v>
      </c>
      <c r="AW578" s="42">
        <f>(12900/((LN(497700/S578))+(0.85*(AN578-1))+3.8))-273</f>
        <v>787.32810657543973</v>
      </c>
      <c r="AX578" s="42">
        <f>(12900/((LN(497700/S578))+(0.85*(AO578-1))+3.8))-273</f>
        <v>787.35743746952267</v>
      </c>
      <c r="AY578" s="42">
        <f>(10108/((LN(497700/S578))+(1.16*(AN578-1))+1.48))-273</f>
        <v>743.11425484109395</v>
      </c>
      <c r="AZ578" s="42">
        <f>(10108/((LN(497700/S578))+(1.16*(AO578-1))+1.48))-273</f>
        <v>743.16116872843497</v>
      </c>
      <c r="BA578" s="42">
        <f>((LN(S578))-4.29+(1.35*(LN(AQ578))))/0.0056</f>
        <v>685.13967812074804</v>
      </c>
      <c r="BB578" s="42">
        <f>(4338.8/((4.322*AR578)+6.456-LOG(S578)))-273</f>
        <v>741.45555181872021</v>
      </c>
      <c r="BC578" s="42">
        <f>((LN(S578))-3.313+(1.35*(LN(AQ578))))/0.0065</f>
        <v>740.58187653479831</v>
      </c>
      <c r="BD578" s="42">
        <f>(12288/(18.99-(1.069*(LN(AQ578)))-(LN(S578))))-273</f>
        <v>794.80527618089764</v>
      </c>
      <c r="BE578" s="42">
        <f>(11113/(14.297+(0.964*AN578)-(LN(S578))))-273</f>
        <v>780.69697367805543</v>
      </c>
      <c r="BF578" s="42">
        <f>(11113/(14.297+(0.964*AO578)-(LN(S578))))-273</f>
        <v>780.73510627888004</v>
      </c>
      <c r="BG578" s="42">
        <f>(5790/(0.96-(1.28*J578)+(12.39*AS578)+(0.83*AT578)+(2.06*J578*AS578)-LOG(S578)))-273</f>
        <v>784.15495167337781</v>
      </c>
      <c r="BI578" s="42">
        <f t="shared" si="99"/>
        <v>37.671893424560267</v>
      </c>
      <c r="BJ578" s="42">
        <f t="shared" si="99"/>
        <v>37.642562530477335</v>
      </c>
      <c r="BK578" s="42">
        <f t="shared" si="99"/>
        <v>81.885745158906047</v>
      </c>
      <c r="BL578" s="42">
        <f t="shared" si="99"/>
        <v>81.838831271565027</v>
      </c>
      <c r="BM578" s="42">
        <f t="shared" si="99"/>
        <v>139.86032187925196</v>
      </c>
      <c r="BN578" s="42">
        <f t="shared" si="99"/>
        <v>83.54444818127979</v>
      </c>
      <c r="BO578" s="42">
        <f t="shared" si="99"/>
        <v>84.418123465201688</v>
      </c>
      <c r="BP578" s="42">
        <f t="shared" si="99"/>
        <v>30.194723819102364</v>
      </c>
      <c r="BQ578" s="42">
        <f t="shared" si="99"/>
        <v>44.303026321944571</v>
      </c>
      <c r="BR578" s="42">
        <f t="shared" si="91"/>
        <v>44.264893721119961</v>
      </c>
      <c r="BS578" s="42">
        <f t="shared" si="91"/>
        <v>40.845048326622191</v>
      </c>
      <c r="BU578" s="42">
        <f t="shared" si="90"/>
        <v>-3.2024857961448561</v>
      </c>
      <c r="CC578" s="119"/>
      <c r="CD578" s="118">
        <f t="shared" si="89"/>
        <v>3.8132600824610563E-2</v>
      </c>
    </row>
    <row r="579" spans="1:82" s="1" customFormat="1">
      <c r="A579" s="38" t="s">
        <v>748</v>
      </c>
      <c r="B579" s="38" t="s">
        <v>756</v>
      </c>
      <c r="C579" s="38" t="s">
        <v>210</v>
      </c>
      <c r="D579" s="38">
        <v>171</v>
      </c>
      <c r="E579" s="38">
        <v>800</v>
      </c>
      <c r="F579" s="38">
        <v>10</v>
      </c>
      <c r="G579" s="38">
        <f t="shared" si="93"/>
        <v>1073</v>
      </c>
      <c r="H579" s="75">
        <f t="shared" si="94"/>
        <v>9.3196644920782849E-4</v>
      </c>
      <c r="I579" s="75">
        <f t="shared" si="95"/>
        <v>1.5625000000000003E-4</v>
      </c>
      <c r="J579" s="38">
        <v>0.2</v>
      </c>
      <c r="K579" s="40">
        <v>2E-3</v>
      </c>
      <c r="L579" s="40">
        <v>0.52982624313585991</v>
      </c>
      <c r="M579" s="40">
        <v>7.6408987812336369E-3</v>
      </c>
      <c r="N579" s="40">
        <v>0.17688679241303457</v>
      </c>
      <c r="O579" s="13"/>
      <c r="P579" s="13">
        <v>-14.39</v>
      </c>
      <c r="Q579" s="13">
        <v>0.41</v>
      </c>
      <c r="R579" s="13">
        <v>0</v>
      </c>
      <c r="S579" s="78">
        <v>100</v>
      </c>
      <c r="T579" s="78">
        <v>1</v>
      </c>
      <c r="U579" s="13">
        <f t="shared" si="96"/>
        <v>2</v>
      </c>
      <c r="V579" s="40">
        <f t="shared" si="98"/>
        <v>4.3400000000000001E-3</v>
      </c>
      <c r="X579" s="13">
        <v>75.403427065245822</v>
      </c>
      <c r="Y579" s="13">
        <v>0.2325429560498094</v>
      </c>
      <c r="Z579" s="13">
        <v>13.33964579119726</v>
      </c>
      <c r="AA579" s="13">
        <v>0.45213514606002381</v>
      </c>
      <c r="AB579" s="13">
        <v>4.2277294096198861E-2</v>
      </c>
      <c r="AC579" s="13">
        <v>1.6803886514185369</v>
      </c>
      <c r="AD579" s="13"/>
      <c r="AE579" s="13">
        <v>2.1441901900266256</v>
      </c>
      <c r="AF579" s="13">
        <v>3.0396839299545508</v>
      </c>
      <c r="AG579" s="13">
        <v>3.656896746717623</v>
      </c>
      <c r="AH579" s="13"/>
      <c r="AI579" s="91">
        <v>6</v>
      </c>
      <c r="AJ579" s="13">
        <f t="shared" si="97"/>
        <v>105.99118777076644</v>
      </c>
      <c r="AL579" s="77">
        <v>1.037494613481325</v>
      </c>
      <c r="AM579" s="40">
        <v>4.0110763363599838E-2</v>
      </c>
      <c r="AN579" s="77">
        <v>1.3579351761913387</v>
      </c>
      <c r="AO579" s="14">
        <v>1.358435955555058</v>
      </c>
      <c r="AP579" s="14"/>
      <c r="AQ579" s="13">
        <v>10.251125270234485</v>
      </c>
      <c r="AR579" s="40">
        <v>-1.580117325045538E-3</v>
      </c>
      <c r="AS579" s="40">
        <v>0.52982624313585991</v>
      </c>
      <c r="AT579" s="40">
        <v>0.17688679241303457</v>
      </c>
      <c r="AW579" s="42">
        <f>(12900/((LN(497700/S579))+(0.85*(AN579-1))+3.8))-273</f>
        <v>749.44403530591455</v>
      </c>
      <c r="AX579" s="42">
        <f>(12900/((LN(497700/S579))+(0.85*(AO579-1))+3.8))-273</f>
        <v>749.40954158231591</v>
      </c>
      <c r="AY579" s="42">
        <f>(10108/((LN(497700/S579))+(1.16*(AN579-1))+1.48))-273</f>
        <v>698.19585823560828</v>
      </c>
      <c r="AZ579" s="42">
        <f>(10108/((LN(497700/S579))+(1.16*(AO579-1))+1.48))-273</f>
        <v>698.14165457914737</v>
      </c>
      <c r="BA579" s="42">
        <f>((LN(S579))-4.29+(1.35*(LN(AQ579))))/0.0056</f>
        <v>617.347015484998</v>
      </c>
      <c r="BB579" s="42">
        <f>(4338.8/((4.322*AR579)+6.456-LOG(S579)))-273</f>
        <v>702.19296526328435</v>
      </c>
      <c r="BC579" s="42">
        <f>((LN(S579))-3.313+(1.35*(LN(AQ579))))/0.0065</f>
        <v>682.17589026399821</v>
      </c>
      <c r="BD579" s="42">
        <f>(12288/(18.99-(1.069*(LN(AQ579)))-(LN(S579))))-273</f>
        <v>759.87822565848319</v>
      </c>
      <c r="BE579" s="42">
        <f>(11113/(14.297+(0.964*AN579)-(LN(S579))))-273</f>
        <v>737.1919740085192</v>
      </c>
      <c r="BF579" s="42">
        <f>(11113/(14.297+(0.964*AO579)-(LN(S579))))-273</f>
        <v>737.14764572516094</v>
      </c>
      <c r="BG579" s="42">
        <f>(5790/(0.96-(1.28*J579)+(12.39*AS579)+(0.83*AT579)+(2.06*J579*AS579)-LOG(S579)))-273</f>
        <v>754.75258548244119</v>
      </c>
      <c r="BI579" s="42">
        <f t="shared" si="99"/>
        <v>50.555964694085446</v>
      </c>
      <c r="BJ579" s="42">
        <f t="shared" si="99"/>
        <v>50.59045841768409</v>
      </c>
      <c r="BK579" s="42">
        <f t="shared" si="99"/>
        <v>101.80414176439172</v>
      </c>
      <c r="BL579" s="42">
        <f t="shared" si="99"/>
        <v>101.85834542085263</v>
      </c>
      <c r="BM579" s="42">
        <f t="shared" si="99"/>
        <v>182.652984515002</v>
      </c>
      <c r="BN579" s="42">
        <f t="shared" si="99"/>
        <v>97.80703473671565</v>
      </c>
      <c r="BO579" s="42">
        <f t="shared" si="99"/>
        <v>117.82410973600179</v>
      </c>
      <c r="BP579" s="42">
        <f t="shared" si="99"/>
        <v>40.121774341516812</v>
      </c>
      <c r="BQ579" s="42">
        <f t="shared" si="99"/>
        <v>62.808025991480804</v>
      </c>
      <c r="BR579" s="42">
        <f t="shared" si="99"/>
        <v>62.852354274839058</v>
      </c>
      <c r="BS579" s="42">
        <f t="shared" si="99"/>
        <v>45.247414517558809</v>
      </c>
      <c r="BU579" s="42">
        <f t="shared" si="90"/>
        <v>5.3430439001252807</v>
      </c>
      <c r="CC579" s="119"/>
      <c r="CD579" s="118">
        <f t="shared" si="89"/>
        <v>4.4328283358254339E-2</v>
      </c>
    </row>
    <row r="580" spans="1:82" s="1" customFormat="1" ht="18">
      <c r="A580" s="38" t="s">
        <v>757</v>
      </c>
      <c r="B580" s="38" t="s">
        <v>758</v>
      </c>
      <c r="C580" s="38" t="s">
        <v>757</v>
      </c>
      <c r="D580" s="38">
        <v>56</v>
      </c>
      <c r="E580" s="38">
        <v>1050</v>
      </c>
      <c r="F580" s="38">
        <v>15</v>
      </c>
      <c r="G580" s="38">
        <f t="shared" si="93"/>
        <v>1323</v>
      </c>
      <c r="H580" s="75">
        <f t="shared" si="94"/>
        <v>7.5585789871504159E-4</v>
      </c>
      <c r="I580" s="75">
        <f t="shared" si="95"/>
        <v>2.040816326530612E-4</v>
      </c>
      <c r="J580" s="76">
        <v>1</v>
      </c>
      <c r="K580" s="13">
        <v>0.03</v>
      </c>
      <c r="L580" s="40">
        <v>0.59487441739116753</v>
      </c>
      <c r="M580" s="77"/>
      <c r="N580" s="40">
        <v>0.373</v>
      </c>
      <c r="O580" s="13"/>
      <c r="P580" s="91">
        <v>-9.61</v>
      </c>
      <c r="Q580" s="91">
        <v>0.75</v>
      </c>
      <c r="R580" s="13">
        <v>0</v>
      </c>
      <c r="S580" s="97">
        <v>17531.50448648649</v>
      </c>
      <c r="T580" s="78">
        <v>2500.0000000000023</v>
      </c>
      <c r="U580" s="13">
        <f t="shared" si="96"/>
        <v>4.243819187180085</v>
      </c>
      <c r="V580" s="40">
        <f t="shared" si="98"/>
        <v>6.1888584681156877E-2</v>
      </c>
      <c r="X580" s="13">
        <v>43.67</v>
      </c>
      <c r="Y580" s="13">
        <v>2.16</v>
      </c>
      <c r="Z580" s="13">
        <v>12.51</v>
      </c>
      <c r="AA580" s="13">
        <v>4.93</v>
      </c>
      <c r="AB580" s="13"/>
      <c r="AC580" s="13">
        <v>7.87</v>
      </c>
      <c r="AD580" s="13"/>
      <c r="AE580" s="13">
        <v>9.9</v>
      </c>
      <c r="AF580" s="13">
        <v>1.72</v>
      </c>
      <c r="AG580" s="13">
        <v>0.53</v>
      </c>
      <c r="AH580" s="13">
        <v>0.19</v>
      </c>
      <c r="AI580" s="13">
        <v>14.14</v>
      </c>
      <c r="AJ580" s="13">
        <f t="shared" si="97"/>
        <v>97.62</v>
      </c>
      <c r="AL580" s="96">
        <v>0.58447890781088629</v>
      </c>
      <c r="AM580" s="40">
        <v>0.63962054785180844</v>
      </c>
      <c r="AN580" s="102">
        <v>3.28</v>
      </c>
      <c r="AO580" s="14">
        <v>3.4770649598965631</v>
      </c>
      <c r="AP580" s="14" t="s">
        <v>822</v>
      </c>
      <c r="AQ580" s="13">
        <v>2.4783668941720038</v>
      </c>
      <c r="AR580" s="40">
        <v>8.0991766381660363E-2</v>
      </c>
      <c r="AS580" s="40">
        <v>0.59487441739116753</v>
      </c>
      <c r="AT580" s="40">
        <v>0.373</v>
      </c>
      <c r="AW580" s="42">
        <f>(12900/((LN(497700/S580))+(0.85*(AN580-1))+3.8))-273</f>
        <v>1147.0795780386345</v>
      </c>
      <c r="AX580" s="42">
        <f>(12900/((LN(497700/S580))+(0.85*(AO580-1))+3.8))-273</f>
        <v>1121.3680010519995</v>
      </c>
      <c r="AY580" s="42">
        <f>(10108/((LN(497700/S580))+(1.16*(AN580-1))+1.48))-273</f>
        <v>1080.0013854658946</v>
      </c>
      <c r="AZ580" s="42">
        <f>(10108/((LN(497700/S580))+(1.16*(AO580-1))+1.48))-273</f>
        <v>1039.8307100513177</v>
      </c>
      <c r="BA580" s="42">
        <f>((LN(S580))-4.29+(1.35*(LN(AQ580))))/0.0056</f>
        <v>1197.6811735909532</v>
      </c>
      <c r="BB580" s="42">
        <f>(4338.8/((4.322*AR580)+6.456-LOG(S580)))-273</f>
        <v>1420.3704997251355</v>
      </c>
      <c r="BC580" s="42">
        <f>((LN(S580))-3.313+(1.35*(LN(AQ580))))/0.0065</f>
        <v>1182.1560880168211</v>
      </c>
      <c r="BD580" s="42">
        <f>(12288/(18.99-(1.069*(LN(AQ580)))-(LN(S580))))-273</f>
        <v>1216.8119231781432</v>
      </c>
      <c r="BE580" s="42">
        <f>(11113/(14.297+(0.964*AN580)-(LN(S580))))-273</f>
        <v>1172.6564556159174</v>
      </c>
      <c r="BF580" s="42">
        <f>(11113/(14.297+(0.964*AO580)-(LN(S580))))-273</f>
        <v>1137.7919742525337</v>
      </c>
      <c r="BG580" s="42">
        <f>(5790/(0.96-(1.28*J580)+(12.39*AS580)+(0.83*AT580)+(2.06*J580*AS580)-LOG(S580)))-273</f>
        <v>1060.5771256279943</v>
      </c>
      <c r="BI580" s="42">
        <f t="shared" si="99"/>
        <v>-97.079578038634509</v>
      </c>
      <c r="BJ580" s="42">
        <f t="shared" si="99"/>
        <v>-71.368001051999499</v>
      </c>
      <c r="BK580" s="42">
        <f t="shared" si="99"/>
        <v>-30.0013854658946</v>
      </c>
      <c r="BL580" s="42">
        <f t="shared" si="99"/>
        <v>10.169289948682263</v>
      </c>
      <c r="BM580" s="42">
        <f t="shared" si="99"/>
        <v>-147.68117359095322</v>
      </c>
      <c r="BN580" s="42">
        <f t="shared" si="99"/>
        <v>-370.37049972513546</v>
      </c>
      <c r="BO580" s="42">
        <f t="shared" si="99"/>
        <v>-132.15608801682106</v>
      </c>
      <c r="BP580" s="42">
        <f t="shared" si="99"/>
        <v>-166.81192317814316</v>
      </c>
      <c r="BQ580" s="42">
        <f t="shared" si="99"/>
        <v>-122.65645561591737</v>
      </c>
      <c r="BR580" s="42">
        <f t="shared" si="99"/>
        <v>-87.791974252533691</v>
      </c>
      <c r="BS580" s="42">
        <f t="shared" si="99"/>
        <v>-10.577125627994292</v>
      </c>
      <c r="BU580" s="42">
        <f t="shared" si="90"/>
        <v>-60.790875424005208</v>
      </c>
      <c r="CC580" s="119" t="s">
        <v>844</v>
      </c>
      <c r="CD580" s="118">
        <f t="shared" si="89"/>
        <v>34.864481363383675</v>
      </c>
    </row>
    <row r="581" spans="1:82" s="1" customFormat="1" ht="18">
      <c r="A581" s="38" t="s">
        <v>757</v>
      </c>
      <c r="B581" s="38" t="s">
        <v>759</v>
      </c>
      <c r="C581" s="38" t="s">
        <v>757</v>
      </c>
      <c r="D581" s="38">
        <v>51</v>
      </c>
      <c r="E581" s="38">
        <v>1100</v>
      </c>
      <c r="F581" s="38">
        <v>15</v>
      </c>
      <c r="G581" s="38">
        <f t="shared" si="93"/>
        <v>1373</v>
      </c>
      <c r="H581" s="75">
        <f t="shared" si="94"/>
        <v>7.2833211944646763E-4</v>
      </c>
      <c r="I581" s="75">
        <f t="shared" si="95"/>
        <v>1.8595041322314049E-4</v>
      </c>
      <c r="J581" s="76">
        <v>1</v>
      </c>
      <c r="K581" s="13">
        <v>0.03</v>
      </c>
      <c r="L581" s="40">
        <v>0.59499999999999997</v>
      </c>
      <c r="M581" s="77"/>
      <c r="N581" s="40">
        <v>0.27500000000000002</v>
      </c>
      <c r="O581" s="13"/>
      <c r="P581" s="91">
        <v>-8.94</v>
      </c>
      <c r="Q581" s="91">
        <v>0.73</v>
      </c>
      <c r="R581" s="13">
        <v>0</v>
      </c>
      <c r="S581" s="97">
        <v>8970.1581538461542</v>
      </c>
      <c r="T581" s="78">
        <v>2500.0000000000036</v>
      </c>
      <c r="U581" s="13">
        <f t="shared" si="96"/>
        <v>3.9528001002054269</v>
      </c>
      <c r="V581" s="40">
        <f t="shared" si="98"/>
        <v>0.12095661875646906</v>
      </c>
      <c r="X581" s="13">
        <v>46.43</v>
      </c>
      <c r="Y581" s="13">
        <v>2.4700000000000002</v>
      </c>
      <c r="Z581" s="13">
        <v>13.32</v>
      </c>
      <c r="AA581" s="13">
        <v>5.87</v>
      </c>
      <c r="AB581" s="13"/>
      <c r="AC581" s="13">
        <v>8.17</v>
      </c>
      <c r="AD581" s="13"/>
      <c r="AE581" s="13">
        <v>10.14</v>
      </c>
      <c r="AF581" s="13">
        <v>1.8</v>
      </c>
      <c r="AG581" s="13">
        <v>0.66</v>
      </c>
      <c r="AH581" s="13">
        <v>0.3</v>
      </c>
      <c r="AI581" s="13">
        <v>9.6299999999999955</v>
      </c>
      <c r="AJ581" s="13">
        <f t="shared" si="97"/>
        <v>98.789999999999992</v>
      </c>
      <c r="AL581" s="96">
        <v>0.60237750903581488</v>
      </c>
      <c r="AM581" s="40">
        <v>0.65041513396991857</v>
      </c>
      <c r="AN581" s="102">
        <v>3.1</v>
      </c>
      <c r="AO581" s="14">
        <v>3.3974276471647946</v>
      </c>
      <c r="AP581" s="14" t="s">
        <v>822</v>
      </c>
      <c r="AQ581" s="13">
        <v>2.445591052304843</v>
      </c>
      <c r="AR581" s="40">
        <v>8.7300515245368429E-2</v>
      </c>
      <c r="AS581" s="40">
        <v>0.59499999999999997</v>
      </c>
      <c r="AT581" s="40">
        <v>0.27500000000000002</v>
      </c>
      <c r="AW581" s="42">
        <f>(12900/((LN(497700/S581))+(0.85*(AN581-1))+3.8))-273</f>
        <v>1070.5968609545944</v>
      </c>
      <c r="AX581" s="42">
        <f>(12900/((LN(497700/S581))+(0.85*(AO581-1))+3.8))-273</f>
        <v>1036.1253156340483</v>
      </c>
      <c r="AY581" s="42">
        <f>(10108/((LN(497700/S581))+(1.16*(AN581-1))+1.48))-273</f>
        <v>1001.3166902079652</v>
      </c>
      <c r="AZ581" s="42">
        <f>(10108/((LN(497700/S581))+(1.16*(AO581-1))+1.48))-273</f>
        <v>948.1991499000294</v>
      </c>
      <c r="BA581" s="42">
        <f>((LN(S581))-4.29+(1.35*(LN(AQ581))))/0.0056</f>
        <v>1074.8117519158593</v>
      </c>
      <c r="BB581" s="42">
        <f>(4338.8/((4.322*AR581)+6.456-LOG(S581)))-273</f>
        <v>1233.2596182288585</v>
      </c>
      <c r="BC581" s="42">
        <f>((LN(S581))-3.313+(1.35*(LN(AQ581))))/0.0065</f>
        <v>1076.2993554967402</v>
      </c>
      <c r="BD581" s="42">
        <f>(12288/(18.99-(1.069*(LN(AQ581)))-(LN(S581))))-273</f>
        <v>1102.6740012995115</v>
      </c>
      <c r="BE581" s="42">
        <f>(11113/(14.297+(0.964*AN581)-(LN(S581))))-273</f>
        <v>1084.9363567647972</v>
      </c>
      <c r="BF581" s="42">
        <f>(11113/(14.297+(0.964*AO581)-(LN(S581))))-273</f>
        <v>1038.9709927027234</v>
      </c>
      <c r="BG581" s="42">
        <f>(5790/(0.96-(1.28*J581)+(12.39*AS581)+(0.83*AT581)+(2.06*J581*AS581)-LOG(S581)))-273</f>
        <v>998.63316512003507</v>
      </c>
      <c r="BI581" s="42">
        <f t="shared" si="99"/>
        <v>29.403139045405624</v>
      </c>
      <c r="BJ581" s="42">
        <f t="shared" si="99"/>
        <v>63.87468436595168</v>
      </c>
      <c r="BK581" s="42">
        <f t="shared" si="99"/>
        <v>98.683309792034834</v>
      </c>
      <c r="BL581" s="42">
        <f t="shared" si="99"/>
        <v>151.8008500999706</v>
      </c>
      <c r="BM581" s="42">
        <f t="shared" si="99"/>
        <v>25.188248084140696</v>
      </c>
      <c r="BN581" s="42">
        <f t="shared" si="99"/>
        <v>-133.25961822885847</v>
      </c>
      <c r="BO581" s="42">
        <f t="shared" si="99"/>
        <v>23.700644503259809</v>
      </c>
      <c r="BP581" s="42">
        <f t="shared" si="99"/>
        <v>-2.6740012995114739</v>
      </c>
      <c r="BQ581" s="42">
        <f t="shared" si="99"/>
        <v>15.06364323520279</v>
      </c>
      <c r="BR581" s="42">
        <f t="shared" si="99"/>
        <v>61.029007297276621</v>
      </c>
      <c r="BS581" s="42">
        <f t="shared" si="99"/>
        <v>101.36683487996493</v>
      </c>
      <c r="BU581" s="42">
        <f t="shared" si="90"/>
        <v>-37.492150514013247</v>
      </c>
      <c r="CC581" s="119" t="s">
        <v>844</v>
      </c>
      <c r="CD581" s="118">
        <f t="shared" si="89"/>
        <v>45.965364062073832</v>
      </c>
    </row>
    <row r="582" spans="1:82" s="1" customFormat="1" ht="18">
      <c r="A582" s="38" t="s">
        <v>757</v>
      </c>
      <c r="B582" s="38" t="s">
        <v>760</v>
      </c>
      <c r="C582" s="38" t="s">
        <v>757</v>
      </c>
      <c r="D582" s="38">
        <v>81</v>
      </c>
      <c r="E582" s="38">
        <v>1250</v>
      </c>
      <c r="F582" s="38">
        <v>15</v>
      </c>
      <c r="G582" s="38">
        <f t="shared" si="93"/>
        <v>1523</v>
      </c>
      <c r="H582" s="75">
        <f t="shared" si="94"/>
        <v>6.5659881812212733E-4</v>
      </c>
      <c r="I582" s="75">
        <f t="shared" si="95"/>
        <v>1.44E-4</v>
      </c>
      <c r="J582" s="76">
        <v>1</v>
      </c>
      <c r="K582" s="13">
        <v>0.03</v>
      </c>
      <c r="L582" s="40">
        <v>0.59899999999999998</v>
      </c>
      <c r="M582" s="77"/>
      <c r="N582" s="40">
        <v>0.123</v>
      </c>
      <c r="O582" s="13"/>
      <c r="P582" s="91">
        <v>-7.2</v>
      </c>
      <c r="Q582" s="91">
        <v>0.64</v>
      </c>
      <c r="R582" s="13">
        <v>0</v>
      </c>
      <c r="S582" s="97">
        <v>26765.152471031259</v>
      </c>
      <c r="T582" s="78">
        <v>2500.0000000000032</v>
      </c>
      <c r="U582" s="13">
        <f t="shared" si="96"/>
        <v>4.4275697217392116</v>
      </c>
      <c r="V582" s="40">
        <f t="shared" si="98"/>
        <v>4.0537785135890035E-2</v>
      </c>
      <c r="X582" s="13">
        <v>47.15</v>
      </c>
      <c r="Y582" s="13">
        <v>2.58</v>
      </c>
      <c r="Z582" s="13">
        <v>14.13</v>
      </c>
      <c r="AA582" s="13">
        <v>6.37</v>
      </c>
      <c r="AB582" s="13"/>
      <c r="AC582" s="13">
        <v>8.4499999999999993</v>
      </c>
      <c r="AD582" s="13"/>
      <c r="AE582" s="13">
        <v>10.73</v>
      </c>
      <c r="AF582" s="13">
        <v>2.41</v>
      </c>
      <c r="AG582" s="13">
        <v>0.62</v>
      </c>
      <c r="AH582" s="13">
        <v>0.25</v>
      </c>
      <c r="AI582" s="13">
        <v>3.7000000000000028</v>
      </c>
      <c r="AJ582" s="13">
        <f t="shared" si="97"/>
        <v>96.390000000000015</v>
      </c>
      <c r="AL582" s="96">
        <v>0.58520600631975939</v>
      </c>
      <c r="AM582" s="40">
        <v>0.68441676577061827</v>
      </c>
      <c r="AN582" s="102">
        <v>3.32</v>
      </c>
      <c r="AO582" s="14">
        <v>3.6052967665396523</v>
      </c>
      <c r="AP582" s="14" t="s">
        <v>822</v>
      </c>
      <c r="AQ582" s="13">
        <v>2.3425294021040828</v>
      </c>
      <c r="AR582" s="40">
        <v>0.10098190037911441</v>
      </c>
      <c r="AS582" s="40">
        <v>0.59899999999999998</v>
      </c>
      <c r="AT582" s="40">
        <v>0.123</v>
      </c>
      <c r="AW582" s="42">
        <f>(12900/((LN(497700/S582))+(0.85*(AN582-1))+3.8))-273</f>
        <v>1210.6288926064249</v>
      </c>
      <c r="AX582" s="42">
        <f>(12900/((LN(497700/S582))+(0.85*(AO582-1))+3.8))-273</f>
        <v>1170.3729582050366</v>
      </c>
      <c r="AY582" s="42">
        <f>(10108/((LN(497700/S582))+(1.16*(AN582-1))+1.48))-273</f>
        <v>1151.8466564939888</v>
      </c>
      <c r="AZ582" s="42">
        <f>(10108/((LN(497700/S582))+(1.16*(AO582-1))+1.48))-273</f>
        <v>1088.3392888506394</v>
      </c>
      <c r="BA582" s="42">
        <f>((LN(S582))-4.29+(1.35*(LN(AQ582))))/0.0056</f>
        <v>1259.6461207923851</v>
      </c>
      <c r="BB582" s="42">
        <f>(4338.8/((4.322*AR582)+6.456-LOG(S582)))-273</f>
        <v>1487.2522112676572</v>
      </c>
      <c r="BC582" s="42">
        <f>((LN(S582))-3.313+(1.35*(LN(AQ582))))/0.0065</f>
        <v>1235.5412732980549</v>
      </c>
      <c r="BD582" s="42">
        <f>(12288/(18.99-(1.069*(LN(AQ582)))-(LN(S582))))-273</f>
        <v>1285.3669061071214</v>
      </c>
      <c r="BE582" s="42">
        <f>(11113/(14.297+(0.964*AN582)-(LN(S582))))-273</f>
        <v>1248.7817677676478</v>
      </c>
      <c r="BF582" s="42">
        <f>(11113/(14.297+(0.964*AO582)-(LN(S582))))-273</f>
        <v>1193.549647481831</v>
      </c>
      <c r="BG582" s="42">
        <f>(5790/(0.96-(1.28*J582)+(12.39*AS582)+(0.83*AT582)+(2.06*J582*AS582)-LOG(S582)))-273</f>
        <v>1170.8649694965413</v>
      </c>
      <c r="BI582" s="42">
        <f t="shared" si="99"/>
        <v>39.37110739357513</v>
      </c>
      <c r="BJ582" s="42">
        <f t="shared" si="99"/>
        <v>79.627041794963361</v>
      </c>
      <c r="BK582" s="42">
        <f t="shared" si="99"/>
        <v>98.153343506011197</v>
      </c>
      <c r="BL582" s="42">
        <f t="shared" si="99"/>
        <v>161.66071114936062</v>
      </c>
      <c r="BM582" s="42">
        <f t="shared" si="99"/>
        <v>-9.6461207923850907</v>
      </c>
      <c r="BN582" s="42">
        <f t="shared" si="99"/>
        <v>-237.25221126765723</v>
      </c>
      <c r="BO582" s="42">
        <f t="shared" si="99"/>
        <v>14.458726701945125</v>
      </c>
      <c r="BP582" s="42">
        <f t="shared" si="99"/>
        <v>-35.366906107121395</v>
      </c>
      <c r="BQ582" s="42">
        <f t="shared" si="99"/>
        <v>1.218232232352193</v>
      </c>
      <c r="BR582" s="42">
        <f t="shared" si="99"/>
        <v>56.450352518168984</v>
      </c>
      <c r="BS582" s="42">
        <f t="shared" si="99"/>
        <v>79.135030503458665</v>
      </c>
      <c r="BU582" s="42">
        <f t="shared" si="90"/>
        <v>0.49201129150469569</v>
      </c>
      <c r="CC582" s="119" t="s">
        <v>844</v>
      </c>
      <c r="CD582" s="118">
        <f t="shared" si="89"/>
        <v>55.232120285816791</v>
      </c>
    </row>
    <row r="583" spans="1:82" s="1" customFormat="1" ht="18">
      <c r="A583" s="38" t="s">
        <v>757</v>
      </c>
      <c r="B583" s="38" t="s">
        <v>761</v>
      </c>
      <c r="C583" s="38" t="s">
        <v>757</v>
      </c>
      <c r="D583" s="38">
        <v>76</v>
      </c>
      <c r="E583" s="38">
        <v>1100</v>
      </c>
      <c r="F583" s="38">
        <v>15</v>
      </c>
      <c r="G583" s="38">
        <f t="shared" si="93"/>
        <v>1373</v>
      </c>
      <c r="H583" s="75">
        <f t="shared" si="94"/>
        <v>7.2833211944646763E-4</v>
      </c>
      <c r="I583" s="75">
        <f t="shared" si="95"/>
        <v>1.8595041322314049E-4</v>
      </c>
      <c r="J583" s="38">
        <v>1.5</v>
      </c>
      <c r="K583" s="13">
        <v>4.4999999999999998E-2</v>
      </c>
      <c r="L583" s="40">
        <v>0.59399999999999997</v>
      </c>
      <c r="M583" s="77"/>
      <c r="N583" s="40">
        <v>0.252</v>
      </c>
      <c r="O583" s="13"/>
      <c r="P583" s="91">
        <v>-8.94</v>
      </c>
      <c r="Q583" s="91">
        <v>0.73</v>
      </c>
      <c r="R583" s="13">
        <v>0</v>
      </c>
      <c r="S583" s="97">
        <v>7947.5317777777782</v>
      </c>
      <c r="T583" s="78">
        <v>2500.0000000000041</v>
      </c>
      <c r="U583" s="13">
        <f t="shared" si="96"/>
        <v>3.9002322730933781</v>
      </c>
      <c r="V583" s="40">
        <f t="shared" si="98"/>
        <v>0.13652037265629913</v>
      </c>
      <c r="X583" s="13">
        <v>46.84</v>
      </c>
      <c r="Y583" s="13">
        <v>2.7</v>
      </c>
      <c r="Z583" s="13">
        <v>13.98</v>
      </c>
      <c r="AA583" s="13">
        <v>5.71</v>
      </c>
      <c r="AB583" s="13"/>
      <c r="AC583" s="13">
        <v>8.5399999999999991</v>
      </c>
      <c r="AD583" s="13"/>
      <c r="AE583" s="13">
        <v>9.6999999999999993</v>
      </c>
      <c r="AF583" s="13">
        <v>1.78</v>
      </c>
      <c r="AG583" s="13">
        <v>0.72</v>
      </c>
      <c r="AH583" s="13">
        <v>0.35</v>
      </c>
      <c r="AI583" s="13">
        <v>8.6200000000000045</v>
      </c>
      <c r="AJ583" s="13">
        <f t="shared" si="97"/>
        <v>98.940000000000012</v>
      </c>
      <c r="AL583" s="96">
        <v>0.65497258174334894</v>
      </c>
      <c r="AM583" s="40">
        <v>0.61367918459635795</v>
      </c>
      <c r="AN583" s="102">
        <v>2.81</v>
      </c>
      <c r="AO583" s="14">
        <v>3.1311742033574088</v>
      </c>
      <c r="AP583" s="14" t="s">
        <v>822</v>
      </c>
      <c r="AQ583" s="13">
        <v>2.5345013013981488</v>
      </c>
      <c r="AR583" s="40">
        <v>8.0212846208031513E-2</v>
      </c>
      <c r="AS583" s="40">
        <v>0.59399999999999997</v>
      </c>
      <c r="AT583" s="40">
        <v>0.252</v>
      </c>
      <c r="AW583" s="42">
        <f>(12900/((LN(497700/S583))+(0.85*(AN583-1))+3.8))-273</f>
        <v>1088.386180282959</v>
      </c>
      <c r="AX583" s="42">
        <f>(12900/((LN(497700/S583))+(0.85*(AO583-1))+3.8))-273</f>
        <v>1050.2622956399039</v>
      </c>
      <c r="AY583" s="42">
        <f>(10108/((LN(497700/S583))+(1.16*(AN583-1))+1.48))-273</f>
        <v>1036.8802270264166</v>
      </c>
      <c r="AZ583" s="42">
        <f>(10108/((LN(497700/S583))+(1.16*(AO583-1))+1.48))-273</f>
        <v>976.55216301702194</v>
      </c>
      <c r="BA583" s="42">
        <f>((LN(S583))-4.29+(1.35*(LN(AQ583))))/0.0056</f>
        <v>1061.8058028542446</v>
      </c>
      <c r="BB583" s="42">
        <f>(4338.8/((4.322*AR583)+6.456-LOG(S583)))-273</f>
        <v>1221.8762306408066</v>
      </c>
      <c r="BC583" s="42">
        <f>((LN(S583))-3.313+(1.35*(LN(AQ583))))/0.0065</f>
        <v>1065.0942301513489</v>
      </c>
      <c r="BD583" s="42">
        <f>(12288/(18.99-(1.069*(LN(AQ583)))-(LN(S583))))-273</f>
        <v>1090.0288104274487</v>
      </c>
      <c r="BE583" s="42">
        <f>(11113/(14.297+(0.964*AN583)-(LN(S583))))-273</f>
        <v>1111.7589746030192</v>
      </c>
      <c r="BF583" s="42">
        <f>(11113/(14.297+(0.964*AO583)-(LN(S583))))-273</f>
        <v>1060.3196972633555</v>
      </c>
      <c r="BG583" s="42">
        <f>(5790/(0.96-(1.28*J583)+(12.39*AS583)+(0.83*AT583)+(2.06*J583*AS583)-LOG(S583)))-273</f>
        <v>1001.1943632580562</v>
      </c>
      <c r="BI583" s="42">
        <f t="shared" si="99"/>
        <v>11.613819717040997</v>
      </c>
      <c r="BJ583" s="42">
        <f t="shared" si="99"/>
        <v>49.737704360096131</v>
      </c>
      <c r="BK583" s="42">
        <f t="shared" si="99"/>
        <v>63.119772973583395</v>
      </c>
      <c r="BL583" s="42">
        <f t="shared" si="99"/>
        <v>123.44783698297806</v>
      </c>
      <c r="BM583" s="42">
        <f t="shared" si="99"/>
        <v>38.194197145755425</v>
      </c>
      <c r="BN583" s="42">
        <f t="shared" si="99"/>
        <v>-121.87623064080663</v>
      </c>
      <c r="BO583" s="42">
        <f t="shared" si="99"/>
        <v>34.905769848651062</v>
      </c>
      <c r="BP583" s="42">
        <f t="shared" si="99"/>
        <v>9.9711895725513386</v>
      </c>
      <c r="BQ583" s="42">
        <f t="shared" si="99"/>
        <v>-11.758974603019169</v>
      </c>
      <c r="BR583" s="42">
        <f t="shared" si="99"/>
        <v>39.680302736644535</v>
      </c>
      <c r="BS583" s="42">
        <f t="shared" si="99"/>
        <v>98.805636741943772</v>
      </c>
      <c r="BU583" s="42">
        <f t="shared" si="90"/>
        <v>-49.06793238184764</v>
      </c>
      <c r="CC583" s="119" t="s">
        <v>844</v>
      </c>
      <c r="CD583" s="118">
        <f t="shared" si="89"/>
        <v>51.439277339663704</v>
      </c>
    </row>
    <row r="584" spans="1:82" s="1" customFormat="1" ht="18">
      <c r="A584" s="38" t="s">
        <v>757</v>
      </c>
      <c r="B584" s="38" t="s">
        <v>762</v>
      </c>
      <c r="C584" s="38" t="s">
        <v>757</v>
      </c>
      <c r="D584" s="38">
        <v>87</v>
      </c>
      <c r="E584" s="38">
        <v>1050</v>
      </c>
      <c r="F584" s="38">
        <v>15</v>
      </c>
      <c r="G584" s="38">
        <f t="shared" si="93"/>
        <v>1323</v>
      </c>
      <c r="H584" s="75">
        <f t="shared" si="94"/>
        <v>7.5585789871504159E-4</v>
      </c>
      <c r="I584" s="75">
        <f t="shared" si="95"/>
        <v>2.040816326530612E-4</v>
      </c>
      <c r="J584" s="38">
        <v>1.5</v>
      </c>
      <c r="K584" s="13">
        <v>4.4999999999999998E-2</v>
      </c>
      <c r="L584" s="40">
        <v>0.56499999999999995</v>
      </c>
      <c r="M584" s="77"/>
      <c r="N584" s="40">
        <v>0.32100000000000001</v>
      </c>
      <c r="O584" s="13"/>
      <c r="P584" s="91">
        <v>-9.61</v>
      </c>
      <c r="Q584" s="91">
        <v>0.75</v>
      </c>
      <c r="R584" s="13">
        <v>0</v>
      </c>
      <c r="S584" s="97">
        <v>2275.4971249999999</v>
      </c>
      <c r="T584" s="78">
        <v>500.00000000000011</v>
      </c>
      <c r="U584" s="13">
        <f t="shared" si="96"/>
        <v>3.3570762911289753</v>
      </c>
      <c r="V584" s="40">
        <f t="shared" si="98"/>
        <v>9.5363776827448232E-2</v>
      </c>
      <c r="X584" s="13">
        <v>51.74</v>
      </c>
      <c r="Y584" s="13">
        <v>1.38</v>
      </c>
      <c r="Z584" s="13">
        <v>16.850000000000001</v>
      </c>
      <c r="AA584" s="13">
        <v>3.73</v>
      </c>
      <c r="AB584" s="13"/>
      <c r="AC584" s="13">
        <v>4.54</v>
      </c>
      <c r="AD584" s="13"/>
      <c r="AE584" s="13">
        <v>7.14</v>
      </c>
      <c r="AF584" s="13">
        <v>1.54</v>
      </c>
      <c r="AG584" s="13">
        <v>0.85</v>
      </c>
      <c r="AH584" s="13">
        <v>0.3</v>
      </c>
      <c r="AI584" s="13">
        <v>11.61</v>
      </c>
      <c r="AJ584" s="13">
        <f t="shared" si="97"/>
        <v>99.68</v>
      </c>
      <c r="AL584" s="96">
        <v>1.0252108192134859</v>
      </c>
      <c r="AM584" s="40">
        <v>0.25353368156903922</v>
      </c>
      <c r="AN584" s="102">
        <v>1.72</v>
      </c>
      <c r="AO584" s="14">
        <v>1.7715122086825783</v>
      </c>
      <c r="AP584" s="14" t="s">
        <v>822</v>
      </c>
      <c r="AQ584" s="13">
        <v>4.281357286586589</v>
      </c>
      <c r="AR584" s="40">
        <v>3.0606619506041054E-2</v>
      </c>
      <c r="AS584" s="40">
        <v>0.56499999999999995</v>
      </c>
      <c r="AT584" s="40">
        <v>0.32100000000000001</v>
      </c>
      <c r="AW584" s="42">
        <f>(12900/((LN(497700/S584))+(0.85*(AN584-1))+3.8))-273</f>
        <v>1043.3535372371614</v>
      </c>
      <c r="AX584" s="42">
        <f>(12900/((LN(497700/S584))+(0.85*(AO584-1))+3.8))-273</f>
        <v>1037.4982476870998</v>
      </c>
      <c r="AY584" s="42">
        <f>(10108/((LN(497700/S584))+(1.16*(AN584-1))+1.48))-273</f>
        <v>1039.2162001602842</v>
      </c>
      <c r="AZ584" s="42">
        <f>(10108/((LN(497700/S584))+(1.16*(AO584-1))+1.48))-273</f>
        <v>1029.115353404241</v>
      </c>
      <c r="BA584" s="42">
        <f>((LN(S584))-4.29+(1.35*(LN(AQ584))))/0.0056</f>
        <v>964.86043485297637</v>
      </c>
      <c r="BB584" s="42">
        <f>(4338.8/((4.322*AR584)+6.456-LOG(S584)))-273</f>
        <v>1069.7805737904582</v>
      </c>
      <c r="BC584" s="42">
        <f>((LN(S584))-3.313+(1.35*(LN(AQ584))))/0.0065</f>
        <v>981.57206695025673</v>
      </c>
      <c r="BD584" s="42">
        <f>(12288/(18.99-(1.069*(LN(AQ584)))-(LN(S584))))-273</f>
        <v>993.09518115914511</v>
      </c>
      <c r="BE584" s="42">
        <f>(11113/(14.297+(0.964*AN584)-(LN(S584))))-273</f>
        <v>1078.1038933874192</v>
      </c>
      <c r="BF584" s="42">
        <f>(11113/(14.297+(0.964*AO584)-(LN(S584))))-273</f>
        <v>1069.9957898155224</v>
      </c>
      <c r="BG584" s="42">
        <f>(5790/(0.96-(1.28*J584)+(12.39*AS584)+(0.83*AT584)+(2.06*J584*AS584)-LOG(S584)))-273</f>
        <v>960.08141254167867</v>
      </c>
      <c r="BI584" s="42">
        <f t="shared" si="99"/>
        <v>6.6464627628386097</v>
      </c>
      <c r="BJ584" s="42">
        <f t="shared" si="99"/>
        <v>12.50175231290018</v>
      </c>
      <c r="BK584" s="42">
        <f t="shared" si="99"/>
        <v>10.783799839715812</v>
      </c>
      <c r="BL584" s="42">
        <f t="shared" si="99"/>
        <v>20.884646595759023</v>
      </c>
      <c r="BM584" s="42">
        <f t="shared" si="99"/>
        <v>85.139565147023632</v>
      </c>
      <c r="BN584" s="42">
        <f t="shared" si="99"/>
        <v>-19.78057379045822</v>
      </c>
      <c r="BO584" s="42">
        <f t="shared" si="99"/>
        <v>68.427933049743274</v>
      </c>
      <c r="BP584" s="42">
        <f t="shared" si="99"/>
        <v>56.904818840854887</v>
      </c>
      <c r="BQ584" s="42">
        <f t="shared" si="99"/>
        <v>-28.103893387419248</v>
      </c>
      <c r="BR584" s="42">
        <f t="shared" si="99"/>
        <v>-19.995789815522357</v>
      </c>
      <c r="BS584" s="42">
        <f t="shared" si="99"/>
        <v>89.918587458321326</v>
      </c>
      <c r="BU584" s="42">
        <f t="shared" si="90"/>
        <v>-77.416835145421146</v>
      </c>
      <c r="CC584" s="119" t="s">
        <v>844</v>
      </c>
      <c r="CD584" s="118">
        <f t="shared" si="89"/>
        <v>8.1081035718968906</v>
      </c>
    </row>
    <row r="585" spans="1:82" s="1" customFormat="1" ht="18">
      <c r="A585" s="38" t="s">
        <v>757</v>
      </c>
      <c r="B585" s="38" t="s">
        <v>763</v>
      </c>
      <c r="C585" s="38" t="s">
        <v>757</v>
      </c>
      <c r="D585" s="38">
        <v>74</v>
      </c>
      <c r="E585" s="38">
        <v>1150</v>
      </c>
      <c r="F585" s="38">
        <v>15</v>
      </c>
      <c r="G585" s="38">
        <f t="shared" si="93"/>
        <v>1423</v>
      </c>
      <c r="H585" s="75">
        <f t="shared" si="94"/>
        <v>7.0274068868587491E-4</v>
      </c>
      <c r="I585" s="75">
        <f t="shared" si="95"/>
        <v>1.7013232514177692E-4</v>
      </c>
      <c r="J585" s="38">
        <v>1.5</v>
      </c>
      <c r="K585" s="13">
        <v>4.4999999999999998E-2</v>
      </c>
      <c r="L585" s="40">
        <v>0.58599999999999997</v>
      </c>
      <c r="M585" s="77"/>
      <c r="N585" s="40">
        <v>0.182</v>
      </c>
      <c r="O585" s="13"/>
      <c r="P585" s="91">
        <v>-8.32</v>
      </c>
      <c r="Q585" s="91">
        <v>0.7</v>
      </c>
      <c r="R585" s="13">
        <v>0</v>
      </c>
      <c r="S585" s="97">
        <v>8651.9477916666656</v>
      </c>
      <c r="T585" s="78">
        <v>2500.0000000000009</v>
      </c>
      <c r="U585" s="13">
        <f t="shared" si="96"/>
        <v>3.9371138901175526</v>
      </c>
      <c r="V585" s="40">
        <f t="shared" si="98"/>
        <v>0.12540528747122637</v>
      </c>
      <c r="X585" s="13">
        <v>50.03</v>
      </c>
      <c r="Y585" s="13">
        <v>2.61</v>
      </c>
      <c r="Z585" s="13">
        <v>15.5</v>
      </c>
      <c r="AA585" s="13">
        <v>4.7300000000000004</v>
      </c>
      <c r="AB585" s="13"/>
      <c r="AC585" s="13">
        <v>7.91</v>
      </c>
      <c r="AD585" s="13"/>
      <c r="AE585" s="13">
        <v>8.48</v>
      </c>
      <c r="AF585" s="13">
        <v>2.75</v>
      </c>
      <c r="AG585" s="13">
        <v>0.75</v>
      </c>
      <c r="AH585" s="13">
        <v>0.27</v>
      </c>
      <c r="AI585" s="13">
        <v>5.8100000000000023</v>
      </c>
      <c r="AJ585" s="13">
        <f t="shared" si="97"/>
        <v>98.84</v>
      </c>
      <c r="AL585" s="96">
        <v>0.74683000989661252</v>
      </c>
      <c r="AM585" s="40">
        <v>0.4788507249255578</v>
      </c>
      <c r="AN585" s="102">
        <v>2.48</v>
      </c>
      <c r="AO585" s="14">
        <v>2.6638273222345119</v>
      </c>
      <c r="AP585" s="14" t="s">
        <v>822</v>
      </c>
      <c r="AQ585" s="13">
        <v>2.990021698543305</v>
      </c>
      <c r="AR585" s="40">
        <v>9.3180992609230934E-2</v>
      </c>
      <c r="AS585" s="40">
        <v>0.58599999999999997</v>
      </c>
      <c r="AT585" s="40">
        <v>0.182</v>
      </c>
      <c r="AW585" s="42">
        <f>(12900/((LN(497700/S585))+(0.85*(AN585-1))+3.8))-273</f>
        <v>1142.993235608033</v>
      </c>
      <c r="AX585" s="42">
        <f>(12900/((LN(497700/S585))+(0.85*(AO585-1))+3.8))-273</f>
        <v>1119.1164413209899</v>
      </c>
      <c r="AY585" s="42">
        <f>(10108/((LN(497700/S585))+(1.16*(AN585-1))+1.48))-273</f>
        <v>1121.3967245207639</v>
      </c>
      <c r="AZ585" s="42">
        <f>(10108/((LN(497700/S585))+(1.16*(AO585-1))+1.48))-273</f>
        <v>1081.5507500834531</v>
      </c>
      <c r="BA585" s="42">
        <f>((LN(S585))-4.29+(1.35*(LN(AQ585))))/0.0056</f>
        <v>1116.8158254934976</v>
      </c>
      <c r="BB585" s="42">
        <f>(4338.8/((4.322*AR585)+6.456-LOG(S585)))-273</f>
        <v>1212.0693710616149</v>
      </c>
      <c r="BC585" s="42">
        <f>((LN(S585))-3.313+(1.35*(LN(AQ585))))/0.0065</f>
        <v>1112.4874804251672</v>
      </c>
      <c r="BD585" s="42">
        <f>(12288/(18.99-(1.069*(LN(AQ585)))-(LN(S585))))-273</f>
        <v>1130.7644679488462</v>
      </c>
      <c r="BE585" s="42">
        <f>(11113/(14.297+(0.964*AN585)-(LN(S585))))-273</f>
        <v>1184.9817899332509</v>
      </c>
      <c r="BF585" s="42">
        <f>(11113/(14.297+(0.964*AO585)-(LN(S585))))-273</f>
        <v>1151.8550598395241</v>
      </c>
      <c r="BG585" s="42">
        <f>(5790/(0.96-(1.28*J585)+(12.39*AS585)+(0.83*AT585)+(2.06*J585*AS585)-LOG(S585)))-273</f>
        <v>1065.6583389873606</v>
      </c>
      <c r="BI585" s="42">
        <f t="shared" si="99"/>
        <v>7.0067643919669536</v>
      </c>
      <c r="BJ585" s="42">
        <f t="shared" si="99"/>
        <v>30.883558679010093</v>
      </c>
      <c r="BK585" s="42">
        <f t="shared" si="99"/>
        <v>28.603275479236117</v>
      </c>
      <c r="BL585" s="42">
        <f t="shared" si="99"/>
        <v>68.449249916546933</v>
      </c>
      <c r="BM585" s="42">
        <f t="shared" si="99"/>
        <v>33.184174506502359</v>
      </c>
      <c r="BN585" s="42">
        <f t="shared" si="99"/>
        <v>-62.069371061614902</v>
      </c>
      <c r="BO585" s="42">
        <f t="shared" si="99"/>
        <v>37.512519574832822</v>
      </c>
      <c r="BP585" s="42">
        <f t="shared" si="99"/>
        <v>19.235532051153768</v>
      </c>
      <c r="BQ585" s="42">
        <f t="shared" si="99"/>
        <v>-34.981789933250866</v>
      </c>
      <c r="BR585" s="42">
        <f t="shared" si="99"/>
        <v>-1.8550598395240741</v>
      </c>
      <c r="BS585" s="42">
        <f t="shared" si="99"/>
        <v>84.341661012639406</v>
      </c>
      <c r="BU585" s="42">
        <f t="shared" si="90"/>
        <v>-53.458102333629313</v>
      </c>
      <c r="CC585" s="119" t="s">
        <v>844</v>
      </c>
      <c r="CD585" s="118">
        <f t="shared" si="89"/>
        <v>33.126730093726792</v>
      </c>
    </row>
    <row r="586" spans="1:82" s="1" customFormat="1" ht="18">
      <c r="A586" s="38" t="s">
        <v>757</v>
      </c>
      <c r="B586" s="38" t="s">
        <v>764</v>
      </c>
      <c r="C586" s="38" t="s">
        <v>757</v>
      </c>
      <c r="D586" s="38">
        <v>350</v>
      </c>
      <c r="E586" s="38">
        <v>1050</v>
      </c>
      <c r="F586" s="38">
        <v>15</v>
      </c>
      <c r="G586" s="38">
        <f t="shared" si="93"/>
        <v>1323</v>
      </c>
      <c r="H586" s="75">
        <f t="shared" si="94"/>
        <v>7.5585789871504159E-4</v>
      </c>
      <c r="I586" s="75">
        <f t="shared" si="95"/>
        <v>2.040816326530612E-4</v>
      </c>
      <c r="J586" s="76">
        <v>1</v>
      </c>
      <c r="K586" s="13">
        <v>0.03</v>
      </c>
      <c r="L586" s="40">
        <v>0.57099999999999995</v>
      </c>
      <c r="M586" s="77"/>
      <c r="N586" s="40">
        <v>0.26600000000000001</v>
      </c>
      <c r="O586" s="13"/>
      <c r="P586" s="91">
        <v>-9.61</v>
      </c>
      <c r="Q586" s="91">
        <v>0.75</v>
      </c>
      <c r="R586" s="13">
        <v>0</v>
      </c>
      <c r="S586" s="97">
        <v>3667.1769999999992</v>
      </c>
      <c r="T586" s="78">
        <v>500.00000000000034</v>
      </c>
      <c r="U586" s="13">
        <f t="shared" si="96"/>
        <v>3.5643318721280854</v>
      </c>
      <c r="V586" s="40">
        <f t="shared" si="98"/>
        <v>5.9173582295046073E-2</v>
      </c>
      <c r="X586" s="13">
        <v>51.88</v>
      </c>
      <c r="Y586" s="13">
        <v>1.75</v>
      </c>
      <c r="Z586" s="13">
        <v>16.54</v>
      </c>
      <c r="AA586" s="13">
        <v>4.1399999999999997</v>
      </c>
      <c r="AB586" s="13"/>
      <c r="AC586" s="13">
        <v>5.2</v>
      </c>
      <c r="AD586" s="13"/>
      <c r="AE586" s="13">
        <v>7.74</v>
      </c>
      <c r="AF586" s="13">
        <v>2.06</v>
      </c>
      <c r="AG586" s="13">
        <v>0.74</v>
      </c>
      <c r="AH586" s="13">
        <v>0.28000000000000003</v>
      </c>
      <c r="AI586" s="13">
        <v>9.1700000000000017</v>
      </c>
      <c r="AJ586" s="13">
        <f t="shared" si="97"/>
        <v>99.5</v>
      </c>
      <c r="AL586" s="96">
        <v>0.90565818390723885</v>
      </c>
      <c r="AM586" s="40">
        <v>0.31961671821137416</v>
      </c>
      <c r="AN586" s="102">
        <v>1.98</v>
      </c>
      <c r="AO586" s="14">
        <v>2.0576285886382881</v>
      </c>
      <c r="AP586" s="14" t="s">
        <v>822</v>
      </c>
      <c r="AQ586" s="13">
        <v>3.8115747854907118</v>
      </c>
      <c r="AR586" s="40">
        <v>5.8674677019713226E-2</v>
      </c>
      <c r="AS586" s="40">
        <v>0.57099999999999995</v>
      </c>
      <c r="AT586" s="40">
        <v>0.26600000000000001</v>
      </c>
      <c r="AW586" s="42">
        <f>(12900/((LN(497700/S586))+(0.85*(AN586-1))+3.8))-273</f>
        <v>1078.6946798741708</v>
      </c>
      <c r="AX586" s="42">
        <f>(12900/((LN(497700/S586))+(0.85*(AO586-1))+3.8))-273</f>
        <v>1069.4132319033067</v>
      </c>
      <c r="AY586" s="42">
        <f>(10108/((LN(497700/S586))+(1.16*(AN586-1))+1.48))-273</f>
        <v>1069.8319377473963</v>
      </c>
      <c r="AZ586" s="42">
        <f>(10108/((LN(497700/S586))+(1.16*(AO586-1))+1.48))-273</f>
        <v>1053.9576889218292</v>
      </c>
      <c r="BA586" s="42">
        <f>((LN(S586))-4.29+(1.35*(LN(AQ586))))/0.0056</f>
        <v>1022.05977145636</v>
      </c>
      <c r="BB586" s="42">
        <f>(4338.8/((4.322*AR586)+6.456-LOG(S586)))-273</f>
        <v>1106.4725672760549</v>
      </c>
      <c r="BC586" s="42">
        <f>((LN(S586))-3.313+(1.35*(LN(AQ586))))/0.0065</f>
        <v>1030.8514954085563</v>
      </c>
      <c r="BD586" s="42">
        <f>(12288/(18.99-(1.069*(LN(AQ586)))-(LN(S586))))-273</f>
        <v>1040.8795891029929</v>
      </c>
      <c r="BE586" s="42">
        <f>(11113/(14.297+(0.964*AN586)-(LN(S586))))-273</f>
        <v>1116.3781160794954</v>
      </c>
      <c r="BF586" s="42">
        <f>(11113/(14.297+(0.964*AO586)-(LN(S586))))-273</f>
        <v>1103.4996549692034</v>
      </c>
      <c r="BG586" s="42">
        <f>(5790/(0.96-(1.28*J586)+(12.39*AS586)+(0.83*AT586)+(2.06*J586*AS586)-LOG(S586)))-273</f>
        <v>989.15336855577698</v>
      </c>
      <c r="BI586" s="42">
        <f t="shared" si="99"/>
        <v>-28.694679874170788</v>
      </c>
      <c r="BJ586" s="42">
        <f t="shared" si="99"/>
        <v>-19.413231903306723</v>
      </c>
      <c r="BK586" s="42">
        <f t="shared" si="99"/>
        <v>-19.831937747396296</v>
      </c>
      <c r="BL586" s="42">
        <f t="shared" si="99"/>
        <v>-3.9576889218292308</v>
      </c>
      <c r="BM586" s="42">
        <f t="shared" si="99"/>
        <v>27.940228543640046</v>
      </c>
      <c r="BN586" s="42">
        <f t="shared" si="99"/>
        <v>-56.47256727605486</v>
      </c>
      <c r="BO586" s="42">
        <f t="shared" si="99"/>
        <v>19.148504591443725</v>
      </c>
      <c r="BP586" s="42">
        <f t="shared" si="99"/>
        <v>9.1204108970071047</v>
      </c>
      <c r="BQ586" s="42">
        <f t="shared" si="99"/>
        <v>-66.378116079495385</v>
      </c>
      <c r="BR586" s="42">
        <f t="shared" si="99"/>
        <v>-53.499654969203448</v>
      </c>
      <c r="BS586" s="42">
        <f t="shared" si="99"/>
        <v>60.846631444223021</v>
      </c>
      <c r="BU586" s="42">
        <f t="shared" si="90"/>
        <v>-80.259863347529745</v>
      </c>
      <c r="CC586" s="119" t="s">
        <v>844</v>
      </c>
      <c r="CD586" s="118">
        <f t="shared" si="89"/>
        <v>12.878461110291937</v>
      </c>
    </row>
    <row r="587" spans="1:82" s="1" customFormat="1" ht="18">
      <c r="A587" s="38" t="s">
        <v>757</v>
      </c>
      <c r="B587" s="38" t="s">
        <v>765</v>
      </c>
      <c r="C587" s="38" t="s">
        <v>757</v>
      </c>
      <c r="D587" s="38">
        <v>48</v>
      </c>
      <c r="E587" s="38">
        <v>1300</v>
      </c>
      <c r="F587" s="38">
        <v>15</v>
      </c>
      <c r="G587" s="38">
        <f t="shared" si="93"/>
        <v>1573</v>
      </c>
      <c r="H587" s="75">
        <f t="shared" si="94"/>
        <v>6.3572790845518119E-4</v>
      </c>
      <c r="I587" s="75">
        <f t="shared" si="95"/>
        <v>1.3313609467455623E-4</v>
      </c>
      <c r="J587" s="76">
        <v>1</v>
      </c>
      <c r="K587" s="13">
        <v>0.03</v>
      </c>
      <c r="L587" s="40">
        <v>0.59799999999999998</v>
      </c>
      <c r="M587" s="77"/>
      <c r="N587" s="40">
        <v>7.6999999999999999E-2</v>
      </c>
      <c r="O587" s="13"/>
      <c r="P587" s="91">
        <v>-6.69</v>
      </c>
      <c r="Q587" s="91">
        <v>0.61</v>
      </c>
      <c r="R587" s="13">
        <v>0</v>
      </c>
      <c r="S587" s="97">
        <v>26862.710875000001</v>
      </c>
      <c r="T587" s="78">
        <v>2500.0000000000009</v>
      </c>
      <c r="U587" s="13">
        <f t="shared" si="96"/>
        <v>4.4291498377685334</v>
      </c>
      <c r="V587" s="40">
        <f t="shared" si="98"/>
        <v>4.0390562406334214E-2</v>
      </c>
      <c r="X587" s="13">
        <v>48.51</v>
      </c>
      <c r="Y587" s="13">
        <v>2.5099999999999998</v>
      </c>
      <c r="Z587" s="13">
        <v>13.79</v>
      </c>
      <c r="AA587" s="13">
        <v>6.79</v>
      </c>
      <c r="AB587" s="13"/>
      <c r="AC587" s="13">
        <v>8.76</v>
      </c>
      <c r="AD587" s="13"/>
      <c r="AE587" s="13">
        <v>10.48</v>
      </c>
      <c r="AF587" s="13">
        <v>2.5</v>
      </c>
      <c r="AG587" s="13">
        <v>0.57999999999999996</v>
      </c>
      <c r="AH587" s="13">
        <v>0.2</v>
      </c>
      <c r="AI587" s="13">
        <v>2.2399999999999949</v>
      </c>
      <c r="AJ587" s="13">
        <f t="shared" si="97"/>
        <v>96.360000000000014</v>
      </c>
      <c r="AL587" s="96">
        <v>0.57952015601828799</v>
      </c>
      <c r="AM587" s="40">
        <v>0.70125806776969779</v>
      </c>
      <c r="AN587" s="102">
        <v>3.34</v>
      </c>
      <c r="AO587" s="14">
        <v>3.5957033086881989</v>
      </c>
      <c r="AP587" s="14" t="s">
        <v>822</v>
      </c>
      <c r="AQ587" s="13">
        <v>2.3160849843903009</v>
      </c>
      <c r="AR587" s="40">
        <v>0.12087581248840291</v>
      </c>
      <c r="AS587" s="40">
        <v>0.59799999999999998</v>
      </c>
      <c r="AT587" s="40">
        <v>7.6999999999999999E-2</v>
      </c>
      <c r="AW587" s="42">
        <f>(12900/((LN(497700/S587))+(0.85*(AN587-1))+3.8))-273</f>
        <v>1208.3524641006313</v>
      </c>
      <c r="AX587" s="42">
        <f>(12900/((LN(497700/S587))+(0.85*(AO587-1))+3.8))-273</f>
        <v>1172.2799878196363</v>
      </c>
      <c r="AY587" s="42">
        <f>(10108/((LN(497700/S587))+(1.16*(AN587-1))+1.48))-273</f>
        <v>1147.9285108882555</v>
      </c>
      <c r="AZ587" s="42">
        <f>(10108/((LN(497700/S587))+(1.16*(AO587-1))+1.48))-273</f>
        <v>1091.0520864729554</v>
      </c>
      <c r="BA587" s="42">
        <f>((LN(S587))-4.29+(1.35*(LN(AQ587))))/0.0056</f>
        <v>1257.5589345208361</v>
      </c>
      <c r="BB587" s="42">
        <f>(4338.8/((4.322*AR587)+6.456-LOG(S587)))-273</f>
        <v>1428.9738077267859</v>
      </c>
      <c r="BC587" s="42">
        <f>((LN(S587))-3.313+(1.35*(LN(AQ587))))/0.0065</f>
        <v>1233.7430820487202</v>
      </c>
      <c r="BD587" s="42">
        <f>(12288/(18.99-(1.069*(LN(AQ587)))-(LN(S587))))-273</f>
        <v>1283.6892256483284</v>
      </c>
      <c r="BE587" s="42">
        <f>(11113/(14.297+(0.964*AN587)-(LN(S587))))-273</f>
        <v>1245.5291971992651</v>
      </c>
      <c r="BF587" s="42">
        <f>(11113/(14.297+(0.964*AO587)-(LN(S587))))-273</f>
        <v>1196.0478896411826</v>
      </c>
      <c r="BG587" s="42">
        <f>(5790/(0.96-(1.28*J587)+(12.39*AS587)+(0.83*AT587)+(2.06*J587*AS587)-LOG(S587)))-273</f>
        <v>1190.6513330981629</v>
      </c>
      <c r="BI587" s="42">
        <f t="shared" si="99"/>
        <v>91.647535899368677</v>
      </c>
      <c r="BJ587" s="42">
        <f t="shared" si="99"/>
        <v>127.72001218036371</v>
      </c>
      <c r="BK587" s="42">
        <f t="shared" si="99"/>
        <v>152.07148911174454</v>
      </c>
      <c r="BL587" s="42">
        <f t="shared" si="99"/>
        <v>208.94791352704465</v>
      </c>
      <c r="BM587" s="42">
        <f t="shared" si="99"/>
        <v>42.441065479163854</v>
      </c>
      <c r="BN587" s="42">
        <f t="shared" si="99"/>
        <v>-128.97380772678594</v>
      </c>
      <c r="BO587" s="42">
        <f t="shared" si="99"/>
        <v>66.256917951279775</v>
      </c>
      <c r="BP587" s="42">
        <f t="shared" si="99"/>
        <v>16.310774351671625</v>
      </c>
      <c r="BQ587" s="42">
        <f t="shared" si="99"/>
        <v>54.470802800734873</v>
      </c>
      <c r="BR587" s="42">
        <f t="shared" si="99"/>
        <v>103.95211035881744</v>
      </c>
      <c r="BS587" s="42">
        <f t="shared" si="99"/>
        <v>109.34866690183708</v>
      </c>
      <c r="BU587" s="42">
        <f t="shared" si="90"/>
        <v>18.371345278526633</v>
      </c>
      <c r="CC587" s="119" t="s">
        <v>844</v>
      </c>
      <c r="CD587" s="118">
        <f t="shared" si="89"/>
        <v>49.481307558082563</v>
      </c>
    </row>
    <row r="588" spans="1:82" s="1" customFormat="1" ht="18">
      <c r="A588" s="38" t="s">
        <v>757</v>
      </c>
      <c r="B588" s="38" t="s">
        <v>766</v>
      </c>
      <c r="C588" s="38" t="s">
        <v>757</v>
      </c>
      <c r="D588" s="38">
        <v>120</v>
      </c>
      <c r="E588" s="38">
        <v>1350</v>
      </c>
      <c r="F588" s="38">
        <v>15</v>
      </c>
      <c r="G588" s="38">
        <f t="shared" si="93"/>
        <v>1623</v>
      </c>
      <c r="H588" s="75">
        <f t="shared" si="94"/>
        <v>6.1614294516327791E-4</v>
      </c>
      <c r="I588" s="75">
        <f t="shared" si="95"/>
        <v>1.2345679012345679E-4</v>
      </c>
      <c r="J588" s="38">
        <v>1.5</v>
      </c>
      <c r="K588" s="13">
        <v>4.4999999999999998E-2</v>
      </c>
      <c r="L588" s="40">
        <v>0.59899999999999998</v>
      </c>
      <c r="M588" s="77"/>
      <c r="N588" s="40">
        <v>8.4000000000000005E-2</v>
      </c>
      <c r="O588" s="13"/>
      <c r="P588" s="91">
        <v>-6.22</v>
      </c>
      <c r="Q588" s="91">
        <v>0.56999999999999995</v>
      </c>
      <c r="R588" s="13">
        <v>0</v>
      </c>
      <c r="S588" s="97">
        <v>28797.670000000002</v>
      </c>
      <c r="T588" s="78">
        <v>2500.0000000000009</v>
      </c>
      <c r="U588" s="13">
        <f t="shared" si="96"/>
        <v>4.4593573507079096</v>
      </c>
      <c r="V588" s="40">
        <f t="shared" si="98"/>
        <v>3.7676659257502444E-2</v>
      </c>
      <c r="X588" s="13">
        <v>47.8</v>
      </c>
      <c r="Y588" s="13">
        <v>2.5299999999999998</v>
      </c>
      <c r="Z588" s="13">
        <v>13.94</v>
      </c>
      <c r="AA588" s="13">
        <v>7.38</v>
      </c>
      <c r="AB588" s="13"/>
      <c r="AC588" s="13">
        <v>8.0399999999999991</v>
      </c>
      <c r="AD588" s="13"/>
      <c r="AE588" s="13">
        <v>10.56</v>
      </c>
      <c r="AF588" s="13">
        <v>2.59</v>
      </c>
      <c r="AG588" s="13">
        <v>0.56000000000000005</v>
      </c>
      <c r="AH588" s="13">
        <v>0.23</v>
      </c>
      <c r="AI588" s="13">
        <v>2.480000000000004</v>
      </c>
      <c r="AJ588" s="13">
        <f t="shared" si="97"/>
        <v>96.110000000000014</v>
      </c>
      <c r="AL588" s="96">
        <v>0.57920633152868395</v>
      </c>
      <c r="AM588" s="40">
        <v>0.71738127864729651</v>
      </c>
      <c r="AN588" s="102">
        <v>3.28</v>
      </c>
      <c r="AO588" s="14">
        <v>3.6517879986012831</v>
      </c>
      <c r="AP588" s="14" t="s">
        <v>822</v>
      </c>
      <c r="AQ588" s="13">
        <v>2.2703794460110314</v>
      </c>
      <c r="AR588" s="40">
        <v>0.12856818574064269</v>
      </c>
      <c r="AS588" s="40">
        <v>0.59899999999999998</v>
      </c>
      <c r="AT588" s="40">
        <v>8.4000000000000005E-2</v>
      </c>
      <c r="AW588" s="42">
        <f>(12900/((LN(497700/S588))+(0.85*(AN588-1))+3.8))-273</f>
        <v>1229.1478959891788</v>
      </c>
      <c r="AX588" s="42">
        <f>(12900/((LN(497700/S588))+(0.85*(AO588-1))+3.8))-273</f>
        <v>1175.8321665637407</v>
      </c>
      <c r="AY588" s="42">
        <f>(10108/((LN(497700/S588))+(1.16*(AN588-1))+1.48))-273</f>
        <v>1176.2788938627332</v>
      </c>
      <c r="AZ588" s="42">
        <f>(10108/((LN(497700/S588))+(1.16*(AO588-1))+1.48))-273</f>
        <v>1091.8804016795623</v>
      </c>
      <c r="BA588" s="42">
        <f>((LN(S588))-4.29+(1.35*(LN(AQ588))))/0.0056</f>
        <v>1265.1746741885172</v>
      </c>
      <c r="BB588" s="42">
        <f>(4338.8/((4.322*AR588)+6.456-LOG(S588)))-273</f>
        <v>1426.9473451585402</v>
      </c>
      <c r="BC588" s="42">
        <f>((LN(S588))-3.313+(1.35*(LN(AQ588))))/0.0065</f>
        <v>1240.3043346854918</v>
      </c>
      <c r="BD588" s="42">
        <f>(12288/(18.99-(1.069*(LN(AQ588)))-(LN(S588))))-273</f>
        <v>1293.2627564446793</v>
      </c>
      <c r="BE588" s="42">
        <f>(11113/(14.297+(0.964*AN588)-(LN(S588))))-273</f>
        <v>1272.4318641847051</v>
      </c>
      <c r="BF588" s="42">
        <f>(11113/(14.297+(0.964*AO588)-(LN(S588))))-273</f>
        <v>1199.0621069677629</v>
      </c>
      <c r="BG588" s="42">
        <f>(5790/(0.96-(1.28*J588)+(12.39*AS588)+(0.83*AT588)+(2.06*J588*AS588)-LOG(S588)))-273</f>
        <v>1202.9554433892749</v>
      </c>
      <c r="BI588" s="42">
        <f t="shared" si="99"/>
        <v>120.85210401082122</v>
      </c>
      <c r="BJ588" s="42">
        <f t="shared" si="99"/>
        <v>174.16783343625934</v>
      </c>
      <c r="BK588" s="42">
        <f t="shared" si="99"/>
        <v>173.72110613726682</v>
      </c>
      <c r="BL588" s="42">
        <f t="shared" si="99"/>
        <v>258.11959832043772</v>
      </c>
      <c r="BM588" s="42">
        <f t="shared" si="99"/>
        <v>84.825325811482799</v>
      </c>
      <c r="BN588" s="42">
        <f t="shared" si="99"/>
        <v>-76.947345158540202</v>
      </c>
      <c r="BO588" s="42">
        <f t="shared" si="99"/>
        <v>109.69566531450823</v>
      </c>
      <c r="BP588" s="42">
        <f t="shared" si="99"/>
        <v>56.737243555320674</v>
      </c>
      <c r="BQ588" s="42">
        <f t="shared" si="99"/>
        <v>77.568135815294909</v>
      </c>
      <c r="BR588" s="42">
        <f t="shared" si="99"/>
        <v>150.93789303223707</v>
      </c>
      <c r="BS588" s="42">
        <f t="shared" si="99"/>
        <v>147.04455661072507</v>
      </c>
      <c r="BU588" s="42">
        <f t="shared" si="90"/>
        <v>27.123276825534276</v>
      </c>
      <c r="CC588" s="119" t="s">
        <v>844</v>
      </c>
      <c r="CD588" s="118">
        <f t="shared" si="89"/>
        <v>73.369757216942162</v>
      </c>
    </row>
    <row r="589" spans="1:82" s="1" customFormat="1" ht="18">
      <c r="A589" s="38" t="s">
        <v>757</v>
      </c>
      <c r="B589" s="38" t="s">
        <v>767</v>
      </c>
      <c r="C589" s="38" t="s">
        <v>757</v>
      </c>
      <c r="D589" s="38">
        <v>48</v>
      </c>
      <c r="E589" s="38">
        <v>1200</v>
      </c>
      <c r="F589" s="38">
        <v>15</v>
      </c>
      <c r="G589" s="38">
        <f t="shared" si="93"/>
        <v>1473</v>
      </c>
      <c r="H589" s="75">
        <f t="shared" si="94"/>
        <v>6.7888662593346908E-4</v>
      </c>
      <c r="I589" s="75">
        <f t="shared" si="95"/>
        <v>1.5625000000000003E-4</v>
      </c>
      <c r="J589" s="76">
        <v>1</v>
      </c>
      <c r="K589" s="13">
        <v>0.03</v>
      </c>
      <c r="L589" s="40">
        <v>0.59499999999999997</v>
      </c>
      <c r="M589" s="77"/>
      <c r="N589" s="40">
        <v>0.18099999999999999</v>
      </c>
      <c r="O589" s="13"/>
      <c r="P589" s="91">
        <v>-7.74</v>
      </c>
      <c r="Q589" s="91">
        <v>0.68</v>
      </c>
      <c r="R589" s="13">
        <v>0</v>
      </c>
      <c r="S589" s="97">
        <v>17031.758218749994</v>
      </c>
      <c r="T589" s="78">
        <v>2500.0000000000005</v>
      </c>
      <c r="U589" s="13">
        <f t="shared" si="96"/>
        <v>4.2312594832700965</v>
      </c>
      <c r="V589" s="40">
        <f t="shared" si="98"/>
        <v>6.370452105206266E-2</v>
      </c>
      <c r="X589" s="13">
        <v>48.03</v>
      </c>
      <c r="Y589" s="13">
        <v>2.4900000000000002</v>
      </c>
      <c r="Z589" s="13">
        <v>13.57</v>
      </c>
      <c r="AA589" s="13">
        <v>6.19</v>
      </c>
      <c r="AB589" s="13"/>
      <c r="AC589" s="13">
        <v>8.2100000000000009</v>
      </c>
      <c r="AD589" s="13"/>
      <c r="AE589" s="13">
        <v>10.26</v>
      </c>
      <c r="AF589" s="13">
        <v>2.36</v>
      </c>
      <c r="AG589" s="13">
        <v>0.56000000000000005</v>
      </c>
      <c r="AH589" s="13">
        <v>0.19</v>
      </c>
      <c r="AI589" s="13">
        <v>5.8299999999999983</v>
      </c>
      <c r="AJ589" s="13">
        <f t="shared" si="97"/>
        <v>97.690000000000012</v>
      </c>
      <c r="AL589" s="96">
        <v>0.58633979099183486</v>
      </c>
      <c r="AM589" s="40">
        <v>0.66051306712131941</v>
      </c>
      <c r="AN589" s="102">
        <v>3.32</v>
      </c>
      <c r="AO589" s="14">
        <v>3.4953037456928531</v>
      </c>
      <c r="AP589" s="14" t="s">
        <v>822</v>
      </c>
      <c r="AQ589" s="13">
        <v>2.4222959082606423</v>
      </c>
      <c r="AR589" s="40">
        <v>0.11337777410824078</v>
      </c>
      <c r="AS589" s="40">
        <v>0.59499999999999997</v>
      </c>
      <c r="AT589" s="40">
        <v>0.18099999999999999</v>
      </c>
      <c r="AW589" s="42">
        <f>(12900/((LN(497700/S589))+(0.85*(AN589-1))+3.8))-273</f>
        <v>1137.3111394269411</v>
      </c>
      <c r="AX589" s="42">
        <f>(12900/((LN(497700/S589))+(0.85*(AO589-1))+3.8))-273</f>
        <v>1114.7046876396457</v>
      </c>
      <c r="AY589" s="42">
        <f>(10108/((LN(497700/S589))+(1.16*(AN589-1))+1.48))-273</f>
        <v>1066.4967226075792</v>
      </c>
      <c r="AZ589" s="42">
        <f>(10108/((LN(497700/S589))+(1.16*(AO589-1))+1.48))-273</f>
        <v>1031.3472483616861</v>
      </c>
      <c r="BA589" s="42">
        <f>((LN(S589))-4.29+(1.35*(LN(AQ589))))/0.0056</f>
        <v>1187.0002425175473</v>
      </c>
      <c r="BB589" s="42">
        <f>(4338.8/((4.322*AR589)+6.456-LOG(S589)))-273</f>
        <v>1325.2264319498106</v>
      </c>
      <c r="BC589" s="42">
        <f>((LN(S589))-3.313+(1.35*(LN(AQ589))))/0.0065</f>
        <v>1172.9540550920408</v>
      </c>
      <c r="BD589" s="42">
        <f>(12288/(18.99-(1.069*(LN(AQ589)))-(LN(S589))))-273</f>
        <v>1207.2315750193848</v>
      </c>
      <c r="BE589" s="42">
        <f>(11113/(14.297+(0.964*AN589)-(LN(S589))))-273</f>
        <v>1160.0765644888354</v>
      </c>
      <c r="BF589" s="42">
        <f>(11113/(14.297+(0.964*AO589)-(LN(S589))))-273</f>
        <v>1129.5123662122844</v>
      </c>
      <c r="BG589" s="42">
        <f>(5790/(0.96-(1.28*J589)+(12.39*AS589)+(0.83*AT589)+(2.06*J589*AS589)-LOG(S589)))-273</f>
        <v>1106.6486987681478</v>
      </c>
      <c r="BI589" s="42">
        <f t="shared" si="99"/>
        <v>62.688860573058946</v>
      </c>
      <c r="BJ589" s="42">
        <f t="shared" si="99"/>
        <v>85.295312360354274</v>
      </c>
      <c r="BK589" s="42">
        <f t="shared" si="99"/>
        <v>133.50327739242084</v>
      </c>
      <c r="BL589" s="42">
        <f t="shared" si="99"/>
        <v>168.65275163831393</v>
      </c>
      <c r="BM589" s="42">
        <f t="shared" si="99"/>
        <v>12.999757482452651</v>
      </c>
      <c r="BN589" s="42">
        <f t="shared" si="99"/>
        <v>-125.2264319498106</v>
      </c>
      <c r="BO589" s="42">
        <f t="shared" si="99"/>
        <v>27.04594490795921</v>
      </c>
      <c r="BP589" s="42">
        <f t="shared" si="99"/>
        <v>-7.2315750193847634</v>
      </c>
      <c r="BQ589" s="42">
        <f t="shared" si="99"/>
        <v>39.923435511164598</v>
      </c>
      <c r="BR589" s="42">
        <f t="shared" si="99"/>
        <v>70.487633787715595</v>
      </c>
      <c r="BS589" s="42">
        <f t="shared" si="99"/>
        <v>93.351301231852176</v>
      </c>
      <c r="BU589" s="42">
        <f t="shared" si="90"/>
        <v>-8.0559888714979024</v>
      </c>
      <c r="CC589" s="119" t="s">
        <v>844</v>
      </c>
      <c r="CD589" s="118">
        <f t="shared" si="89"/>
        <v>30.564198276550997</v>
      </c>
    </row>
    <row r="590" spans="1:82" s="1" customFormat="1" ht="18">
      <c r="A590" s="38" t="s">
        <v>757</v>
      </c>
      <c r="B590" s="38" t="s">
        <v>768</v>
      </c>
      <c r="C590" s="38" t="s">
        <v>757</v>
      </c>
      <c r="D590" s="38">
        <v>72</v>
      </c>
      <c r="E590" s="38">
        <v>1200</v>
      </c>
      <c r="F590" s="38">
        <v>15</v>
      </c>
      <c r="G590" s="38">
        <f t="shared" si="93"/>
        <v>1473</v>
      </c>
      <c r="H590" s="75">
        <f t="shared" si="94"/>
        <v>6.7888662593346908E-4</v>
      </c>
      <c r="I590" s="75">
        <f t="shared" si="95"/>
        <v>1.5625000000000003E-4</v>
      </c>
      <c r="J590" s="38">
        <v>0.5</v>
      </c>
      <c r="K590" s="13">
        <v>1.4999999999999999E-2</v>
      </c>
      <c r="L590" s="40">
        <v>0.59899999999999998</v>
      </c>
      <c r="M590" s="77"/>
      <c r="N590" s="40">
        <v>0.27300000000000002</v>
      </c>
      <c r="O590" s="13"/>
      <c r="P590" s="91">
        <v>-7.74</v>
      </c>
      <c r="Q590" s="91">
        <v>0.68</v>
      </c>
      <c r="R590" s="13">
        <v>0</v>
      </c>
      <c r="S590" s="97">
        <v>12906.477294117647</v>
      </c>
      <c r="T590" s="78">
        <v>2500.0000000000023</v>
      </c>
      <c r="U590" s="13">
        <f t="shared" si="96"/>
        <v>4.1108077217015779</v>
      </c>
      <c r="V590" s="40">
        <f t="shared" si="98"/>
        <v>8.4066316104279573E-2</v>
      </c>
      <c r="X590" s="13">
        <v>45.11</v>
      </c>
      <c r="Y590" s="13">
        <v>2.39</v>
      </c>
      <c r="Z590" s="13">
        <v>13.84</v>
      </c>
      <c r="AA590" s="13">
        <v>5.75</v>
      </c>
      <c r="AB590" s="13"/>
      <c r="AC590" s="13">
        <v>8.6300000000000008</v>
      </c>
      <c r="AD590" s="13"/>
      <c r="AE590" s="13">
        <v>9.8800000000000008</v>
      </c>
      <c r="AF590" s="13">
        <v>2.4300000000000002</v>
      </c>
      <c r="AG590" s="13">
        <v>0.56999999999999995</v>
      </c>
      <c r="AH590" s="13">
        <v>0.19</v>
      </c>
      <c r="AI590" s="13">
        <v>9.4699999999999989</v>
      </c>
      <c r="AJ590" s="13">
        <f t="shared" si="97"/>
        <v>98.259999999999991</v>
      </c>
      <c r="AL590" s="96">
        <v>0.6129689155373097</v>
      </c>
      <c r="AM590" s="40">
        <v>0.66327082775154556</v>
      </c>
      <c r="AN590" s="102">
        <v>3.39</v>
      </c>
      <c r="AO590" s="14">
        <v>3.4426935687768991</v>
      </c>
      <c r="AP590" s="14" t="s">
        <v>822</v>
      </c>
      <c r="AQ590" s="13">
        <v>2.3914233670370266</v>
      </c>
      <c r="AR590" s="40">
        <v>0.10168006186927316</v>
      </c>
      <c r="AS590" s="40">
        <v>0.59899999999999998</v>
      </c>
      <c r="AT590" s="40">
        <v>0.27300000000000002</v>
      </c>
      <c r="AW590" s="42">
        <f>(12900/((LN(497700/S590))+(0.85*(AN590-1))+3.8))-273</f>
        <v>1087.2188232334204</v>
      </c>
      <c r="AX590" s="42">
        <f>(12900/((LN(497700/S590))+(0.85*(AO590-1))+3.8))-273</f>
        <v>1080.8250364402138</v>
      </c>
      <c r="AY590" s="42">
        <f>(10108/((LN(497700/S590))+(1.16*(AN590-1))+1.48))-273</f>
        <v>1005.7380524808377</v>
      </c>
      <c r="AZ590" s="42">
        <f>(10108/((LN(497700/S590))+(1.16*(AO590-1))+1.48))-273</f>
        <v>995.92581185869972</v>
      </c>
      <c r="BA590" s="42">
        <f>((LN(S590))-4.29+(1.35*(LN(AQ590))))/0.0056</f>
        <v>1134.3811390708613</v>
      </c>
      <c r="BB590" s="42">
        <f>(4338.8/((4.322*AR590)+6.456-LOG(S590)))-273</f>
        <v>1285.1112663111528</v>
      </c>
      <c r="BC590" s="42">
        <f>((LN(S590))-3.313+(1.35*(LN(AQ590))))/0.0065</f>
        <v>1127.62067366105</v>
      </c>
      <c r="BD590" s="42">
        <f>(12288/(18.99-(1.069*(LN(AQ590)))-(LN(S590))))-273</f>
        <v>1157.0899752596874</v>
      </c>
      <c r="BE590" s="42">
        <f>(11113/(14.297+(0.964*AN590)-(LN(S590))))-273</f>
        <v>1099.0641676090784</v>
      </c>
      <c r="BF590" s="42">
        <f>(11113/(14.297+(0.964*AO590)-(LN(S590))))-273</f>
        <v>1090.5127726449605</v>
      </c>
      <c r="BG590" s="42">
        <f>(5790/(0.96-(1.28*J590)+(12.39*AS590)+(0.83*AT590)+(2.06*J590*AS590)-LOG(S590)))-273</f>
        <v>1021.0391590736165</v>
      </c>
      <c r="BI590" s="42">
        <f t="shared" si="99"/>
        <v>112.78117676657962</v>
      </c>
      <c r="BJ590" s="42">
        <f t="shared" si="99"/>
        <v>119.17496355978619</v>
      </c>
      <c r="BK590" s="42">
        <f t="shared" si="99"/>
        <v>194.26194751916228</v>
      </c>
      <c r="BL590" s="42">
        <f t="shared" si="99"/>
        <v>204.07418814130028</v>
      </c>
      <c r="BM590" s="42">
        <f t="shared" si="99"/>
        <v>65.618860929138691</v>
      </c>
      <c r="BN590" s="42">
        <f t="shared" si="99"/>
        <v>-85.111266311152804</v>
      </c>
      <c r="BO590" s="42">
        <f t="shared" si="99"/>
        <v>72.379326338950023</v>
      </c>
      <c r="BP590" s="42">
        <f t="shared" si="99"/>
        <v>42.910024740312565</v>
      </c>
      <c r="BQ590" s="42">
        <f t="shared" si="99"/>
        <v>100.93583239092163</v>
      </c>
      <c r="BR590" s="42">
        <f t="shared" si="99"/>
        <v>109.48722735503952</v>
      </c>
      <c r="BS590" s="42">
        <f t="shared" si="99"/>
        <v>178.96084092638353</v>
      </c>
      <c r="BU590" s="42">
        <f t="shared" si="90"/>
        <v>-59.785877366597333</v>
      </c>
      <c r="CC590" s="119" t="s">
        <v>844</v>
      </c>
      <c r="CD590" s="118">
        <f t="shared" si="89"/>
        <v>8.5513949641178897</v>
      </c>
    </row>
    <row r="591" spans="1:82" s="1" customFormat="1" ht="18">
      <c r="A591" s="38" t="s">
        <v>757</v>
      </c>
      <c r="B591" s="38" t="s">
        <v>769</v>
      </c>
      <c r="C591" s="38" t="s">
        <v>757</v>
      </c>
      <c r="D591" s="38">
        <v>72</v>
      </c>
      <c r="E591" s="38">
        <v>1250</v>
      </c>
      <c r="F591" s="38">
        <v>15</v>
      </c>
      <c r="G591" s="38">
        <f t="shared" si="93"/>
        <v>1523</v>
      </c>
      <c r="H591" s="75">
        <f t="shared" si="94"/>
        <v>6.5659881812212733E-4</v>
      </c>
      <c r="I591" s="75">
        <f t="shared" si="95"/>
        <v>1.44E-4</v>
      </c>
      <c r="J591" s="38">
        <v>0.5</v>
      </c>
      <c r="K591" s="13">
        <v>1.4999999999999999E-2</v>
      </c>
      <c r="L591" s="40">
        <v>0.59799999999999998</v>
      </c>
      <c r="M591" s="77"/>
      <c r="N591" s="40">
        <v>0.151</v>
      </c>
      <c r="O591" s="13"/>
      <c r="P591" s="91">
        <v>-7.2</v>
      </c>
      <c r="Q591" s="91">
        <v>0.64</v>
      </c>
      <c r="R591" s="13">
        <v>0</v>
      </c>
      <c r="S591" s="97">
        <v>17095.583388888896</v>
      </c>
      <c r="T591" s="78">
        <v>2500.0000000000032</v>
      </c>
      <c r="U591" s="13">
        <f t="shared" si="96"/>
        <v>4.2328839257381814</v>
      </c>
      <c r="V591" s="40">
        <f t="shared" si="98"/>
        <v>6.3466684658751479E-2</v>
      </c>
      <c r="X591" s="13">
        <v>48.05</v>
      </c>
      <c r="Y591" s="13">
        <v>2.5299999999999998</v>
      </c>
      <c r="Z591" s="13">
        <v>13.55</v>
      </c>
      <c r="AA591" s="13">
        <v>6.09</v>
      </c>
      <c r="AB591" s="13"/>
      <c r="AC591" s="13">
        <v>9.41</v>
      </c>
      <c r="AD591" s="13"/>
      <c r="AE591" s="13">
        <v>10.35</v>
      </c>
      <c r="AF591" s="13">
        <v>2.23</v>
      </c>
      <c r="AG591" s="13">
        <v>0.56999999999999995</v>
      </c>
      <c r="AH591" s="13">
        <v>0.21</v>
      </c>
      <c r="AI591" s="13">
        <v>4.7199999999999989</v>
      </c>
      <c r="AJ591" s="13">
        <f t="shared" si="97"/>
        <v>97.70999999999998</v>
      </c>
      <c r="AL591" s="96">
        <v>0.58647399316521232</v>
      </c>
      <c r="AM591" s="40">
        <v>0.68584324184699419</v>
      </c>
      <c r="AN591" s="102">
        <v>3.24</v>
      </c>
      <c r="AO591" s="14">
        <v>3.5198441066831871</v>
      </c>
      <c r="AP591" s="14" t="s">
        <v>822</v>
      </c>
      <c r="AQ591" s="13">
        <v>2.3559110364659497</v>
      </c>
      <c r="AR591" s="40">
        <v>0.10736533563177583</v>
      </c>
      <c r="AS591" s="40">
        <v>0.59799999999999998</v>
      </c>
      <c r="AT591" s="40">
        <v>0.151</v>
      </c>
      <c r="AW591" s="42">
        <f>(12900/((LN(497700/S591))+(0.85*(AN591-1))+3.8))-273</f>
        <v>1148.4598261688641</v>
      </c>
      <c r="AX591" s="42">
        <f>(12900/((LN(497700/S591))+(0.85*(AO591-1))+3.8))-273</f>
        <v>1112.1538609117456</v>
      </c>
      <c r="AY591" s="42">
        <f>(10108/((LN(497700/S591))+(1.16*(AN591-1))+1.48))-273</f>
        <v>1083.8555023523763</v>
      </c>
      <c r="AZ591" s="42">
        <f>(10108/((LN(497700/S591))+(1.16*(AO591-1))+1.48))-273</f>
        <v>1027.1986763433958</v>
      </c>
      <c r="BA591" s="42">
        <f>((LN(S591))-4.29+(1.35*(LN(AQ591))))/0.0056</f>
        <v>1180.969206977474</v>
      </c>
      <c r="BB591" s="42">
        <f>(4338.8/((4.322*AR591)+6.456-LOG(S591)))-273</f>
        <v>1341.6480568872832</v>
      </c>
      <c r="BC591" s="42">
        <f>((LN(S591))-3.313+(1.35*(LN(AQ591))))/0.0065</f>
        <v>1167.7580860113621</v>
      </c>
      <c r="BD591" s="42">
        <f>(12288/(18.99-(1.069*(LN(AQ591)))-(LN(S591))))-273</f>
        <v>1202.6161156177648</v>
      </c>
      <c r="BE591" s="42">
        <f>(11113/(14.297+(0.964*AN591)-(LN(S591))))-273</f>
        <v>1175.177218869122</v>
      </c>
      <c r="BF591" s="42">
        <f>(11113/(14.297+(0.964*AO591)-(LN(S591))))-273</f>
        <v>1125.9959145242819</v>
      </c>
      <c r="BG591" s="42">
        <f>(5790/(0.96-(1.28*J591)+(12.39*AS591)+(0.83*AT591)+(2.06*J591*AS591)-LOG(S591)))-273</f>
        <v>1093.3374788815418</v>
      </c>
      <c r="BI591" s="42">
        <f t="shared" si="99"/>
        <v>101.54017383113592</v>
      </c>
      <c r="BJ591" s="42">
        <f t="shared" si="99"/>
        <v>137.8461390882544</v>
      </c>
      <c r="BK591" s="42">
        <f t="shared" si="99"/>
        <v>166.14449764762367</v>
      </c>
      <c r="BL591" s="42">
        <f t="shared" si="99"/>
        <v>222.80132365660415</v>
      </c>
      <c r="BM591" s="42">
        <f t="shared" si="99"/>
        <v>69.030793022526041</v>
      </c>
      <c r="BN591" s="42">
        <f t="shared" si="99"/>
        <v>-91.648056887283246</v>
      </c>
      <c r="BO591" s="42">
        <f t="shared" si="99"/>
        <v>82.241913988637862</v>
      </c>
      <c r="BP591" s="42">
        <f t="shared" si="99"/>
        <v>47.383884382235237</v>
      </c>
      <c r="BQ591" s="42">
        <f t="shared" si="99"/>
        <v>74.822781130877956</v>
      </c>
      <c r="BR591" s="42">
        <f t="shared" si="99"/>
        <v>124.00408547571806</v>
      </c>
      <c r="BS591" s="42">
        <f t="shared" si="99"/>
        <v>156.66252111845824</v>
      </c>
      <c r="BU591" s="42">
        <f t="shared" si="90"/>
        <v>-18.81638203020384</v>
      </c>
      <c r="CC591" s="119" t="s">
        <v>844</v>
      </c>
      <c r="CD591" s="118">
        <f t="shared" ref="CD591:CD639" si="100">IF(BQ591&gt;BR591,BQ591-BR591,BR591-BQ591)</f>
        <v>49.1813043448401</v>
      </c>
    </row>
    <row r="592" spans="1:82" s="1" customFormat="1" ht="18">
      <c r="A592" s="38" t="s">
        <v>757</v>
      </c>
      <c r="B592" s="38" t="s">
        <v>770</v>
      </c>
      <c r="C592" s="38" t="s">
        <v>757</v>
      </c>
      <c r="D592" s="38">
        <v>96</v>
      </c>
      <c r="E592" s="38">
        <v>1300</v>
      </c>
      <c r="F592" s="38">
        <v>15</v>
      </c>
      <c r="G592" s="38">
        <f t="shared" si="93"/>
        <v>1573</v>
      </c>
      <c r="H592" s="75">
        <f t="shared" si="94"/>
        <v>6.3572790845518119E-4</v>
      </c>
      <c r="I592" s="75">
        <f t="shared" si="95"/>
        <v>1.3313609467455623E-4</v>
      </c>
      <c r="J592" s="38">
        <v>1.5</v>
      </c>
      <c r="K592" s="13">
        <v>4.4999999999999998E-2</v>
      </c>
      <c r="L592" s="40">
        <v>0.59599999999999997</v>
      </c>
      <c r="M592" s="77"/>
      <c r="N592" s="40">
        <v>7.6999999999999999E-2</v>
      </c>
      <c r="O592" s="13"/>
      <c r="P592" s="91">
        <v>-6.69</v>
      </c>
      <c r="Q592" s="91">
        <v>0.61</v>
      </c>
      <c r="R592" s="13">
        <v>0</v>
      </c>
      <c r="S592" s="97">
        <v>12272.845256410235</v>
      </c>
      <c r="T592" s="78">
        <v>2500.0000000000036</v>
      </c>
      <c r="U592" s="13">
        <f t="shared" si="96"/>
        <v>4.0889452584003205</v>
      </c>
      <c r="V592" s="40">
        <f t="shared" si="98"/>
        <v>8.8406557512268377E-2</v>
      </c>
      <c r="X592" s="13">
        <v>49.96</v>
      </c>
      <c r="Y592" s="13">
        <v>2.68</v>
      </c>
      <c r="Z592" s="13">
        <v>14.39</v>
      </c>
      <c r="AA592" s="13">
        <v>6.46</v>
      </c>
      <c r="AB592" s="13"/>
      <c r="AC592" s="13">
        <v>8.27</v>
      </c>
      <c r="AD592" s="13"/>
      <c r="AE592" s="13">
        <v>10.84</v>
      </c>
      <c r="AF592" s="13">
        <v>2.64</v>
      </c>
      <c r="AG592" s="13">
        <v>0.61</v>
      </c>
      <c r="AH592" s="13">
        <v>0.22</v>
      </c>
      <c r="AI592" s="13">
        <v>2.2900000000000063</v>
      </c>
      <c r="AJ592" s="13">
        <f t="shared" si="97"/>
        <v>98.36</v>
      </c>
      <c r="AL592" s="96">
        <v>0.58228707692788506</v>
      </c>
      <c r="AM592" s="40">
        <v>0.65746878964097355</v>
      </c>
      <c r="AN592" s="102">
        <v>3.31</v>
      </c>
      <c r="AO592" s="14">
        <v>3.5467922140927204</v>
      </c>
      <c r="AP592" s="14" t="s">
        <v>822</v>
      </c>
      <c r="AQ592" s="13">
        <v>2.4236788897094548</v>
      </c>
      <c r="AR592" s="40">
        <v>0.11361662115879864</v>
      </c>
      <c r="AS592" s="40">
        <v>0.59599999999999997</v>
      </c>
      <c r="AT592" s="40">
        <v>7.6999999999999999E-2</v>
      </c>
      <c r="AW592" s="42">
        <f>(12900/((LN(497700/S592))+(0.85*(AN592-1))+3.8))-273</f>
        <v>1089.7564253609683</v>
      </c>
      <c r="AX592" s="42">
        <f>(12900/((LN(497700/S592))+(0.85*(AO592-1))+3.8))-273</f>
        <v>1061.3840488815952</v>
      </c>
      <c r="AY592" s="42">
        <f>(10108/((LN(497700/S592))+(1.16*(AN592-1))+1.48))-273</f>
        <v>1012.6438710912539</v>
      </c>
      <c r="AZ592" s="42">
        <f>(10108/((LN(497700/S592))+(1.16*(AO592-1))+1.48))-273</f>
        <v>969.24406504392891</v>
      </c>
      <c r="BA592" s="42">
        <f>((LN(S592))-4.29+(1.35*(LN(AQ592))))/0.0056</f>
        <v>1128.621659306745</v>
      </c>
      <c r="BB592" s="42">
        <f>(4338.8/((4.322*AR592)+6.456-LOG(S592)))-273</f>
        <v>1245.0683769722632</v>
      </c>
      <c r="BC592" s="42">
        <f>((LN(S592))-3.313+(1.35*(LN(AQ592))))/0.0065</f>
        <v>1122.6586603258108</v>
      </c>
      <c r="BD592" s="42">
        <f>(12288/(18.99-(1.069*(LN(AQ592)))-(LN(S592))))-273</f>
        <v>1151.1203506203665</v>
      </c>
      <c r="BE592" s="42">
        <f>(11113/(14.297+(0.964*AN592)-(LN(S592))))-273</f>
        <v>1103.6157610762759</v>
      </c>
      <c r="BF592" s="42">
        <f>(11113/(14.297+(0.964*AO592)-(LN(S592))))-273</f>
        <v>1065.7602864020766</v>
      </c>
      <c r="BG592" s="42">
        <f>(5790/(0.96-(1.28*J592)+(12.39*AS592)+(0.83*AT592)+(2.06*J592*AS592)-LOG(S592)))-273</f>
        <v>1092.2296433486981</v>
      </c>
      <c r="BI592" s="42">
        <f t="shared" si="99"/>
        <v>210.24357463903175</v>
      </c>
      <c r="BJ592" s="42">
        <f t="shared" si="99"/>
        <v>238.61595111840484</v>
      </c>
      <c r="BK592" s="42">
        <f t="shared" si="99"/>
        <v>287.35612890874609</v>
      </c>
      <c r="BL592" s="42">
        <f t="shared" si="99"/>
        <v>330.75593495607109</v>
      </c>
      <c r="BM592" s="42">
        <f t="shared" si="99"/>
        <v>171.37834069325504</v>
      </c>
      <c r="BN592" s="42">
        <f t="shared" si="99"/>
        <v>54.931623027736805</v>
      </c>
      <c r="BO592" s="42">
        <f t="shared" si="99"/>
        <v>177.34133967418916</v>
      </c>
      <c r="BP592" s="42">
        <f t="shared" si="99"/>
        <v>148.87964937963352</v>
      </c>
      <c r="BQ592" s="42">
        <f t="shared" si="99"/>
        <v>196.38423892372407</v>
      </c>
      <c r="BR592" s="42">
        <f t="shared" si="99"/>
        <v>234.23971359792336</v>
      </c>
      <c r="BS592" s="42">
        <f t="shared" si="99"/>
        <v>207.77035665130188</v>
      </c>
      <c r="BU592" s="42">
        <f t="shared" si="90"/>
        <v>30.845594467102956</v>
      </c>
      <c r="CC592" s="119" t="s">
        <v>844</v>
      </c>
      <c r="CD592" s="118">
        <f t="shared" si="100"/>
        <v>37.855474674199286</v>
      </c>
    </row>
    <row r="593" spans="1:82" s="1" customFormat="1" ht="18">
      <c r="A593" s="38" t="s">
        <v>757</v>
      </c>
      <c r="B593" s="38" t="s">
        <v>771</v>
      </c>
      <c r="C593" s="38" t="s">
        <v>757</v>
      </c>
      <c r="D593" s="38">
        <v>96</v>
      </c>
      <c r="E593" s="38">
        <v>1300</v>
      </c>
      <c r="F593" s="38">
        <v>15</v>
      </c>
      <c r="G593" s="38">
        <f t="shared" si="93"/>
        <v>1573</v>
      </c>
      <c r="H593" s="75">
        <f t="shared" si="94"/>
        <v>6.3572790845518119E-4</v>
      </c>
      <c r="I593" s="75">
        <f t="shared" si="95"/>
        <v>1.3313609467455623E-4</v>
      </c>
      <c r="J593" s="38">
        <v>1.5</v>
      </c>
      <c r="K593" s="13">
        <v>4.4999999999999998E-2</v>
      </c>
      <c r="L593" s="40">
        <v>0.59799999999999998</v>
      </c>
      <c r="M593" s="77"/>
      <c r="N593" s="40">
        <v>7.1999999999999995E-2</v>
      </c>
      <c r="O593" s="13"/>
      <c r="P593" s="91">
        <v>-6.69</v>
      </c>
      <c r="Q593" s="91">
        <v>0.61</v>
      </c>
      <c r="R593" s="13">
        <v>0</v>
      </c>
      <c r="S593" s="97">
        <v>11363.810638888906</v>
      </c>
      <c r="T593" s="78">
        <v>2500.0000000000023</v>
      </c>
      <c r="U593" s="13">
        <f t="shared" si="96"/>
        <v>4.0555239882354437</v>
      </c>
      <c r="V593" s="40">
        <f t="shared" si="98"/>
        <v>9.5478535719958679E-2</v>
      </c>
      <c r="X593" s="13">
        <v>49.78</v>
      </c>
      <c r="Y593" s="13">
        <v>2.4900000000000002</v>
      </c>
      <c r="Z593" s="13">
        <v>13.96</v>
      </c>
      <c r="AA593" s="13">
        <v>7.08</v>
      </c>
      <c r="AB593" s="13"/>
      <c r="AC593" s="13">
        <v>8</v>
      </c>
      <c r="AD593" s="13"/>
      <c r="AE593" s="13">
        <v>11.61</v>
      </c>
      <c r="AF593" s="13">
        <v>2.54</v>
      </c>
      <c r="AG593" s="13">
        <v>0.66</v>
      </c>
      <c r="AH593" s="13">
        <v>0.2</v>
      </c>
      <c r="AI593" s="13">
        <v>2.1599999999999966</v>
      </c>
      <c r="AJ593" s="13">
        <f t="shared" si="97"/>
        <v>98.48</v>
      </c>
      <c r="AL593" s="96">
        <v>0.53687060686670685</v>
      </c>
      <c r="AM593" s="40">
        <v>0.71551872358066415</v>
      </c>
      <c r="AN593" s="102">
        <v>3.64</v>
      </c>
      <c r="AO593" s="14">
        <v>3.8811996885529152</v>
      </c>
      <c r="AP593" s="14" t="s">
        <v>822</v>
      </c>
      <c r="AQ593" s="13">
        <v>2.2862748164478073</v>
      </c>
      <c r="AR593" s="40">
        <v>0.11180198936173426</v>
      </c>
      <c r="AS593" s="40">
        <v>0.59799999999999998</v>
      </c>
      <c r="AT593" s="40">
        <v>7.1999999999999995E-2</v>
      </c>
      <c r="AW593" s="42">
        <f>(12900/((LN(497700/S593))+(0.85*(AN593-1))+3.8))-273</f>
        <v>1040.1690711550461</v>
      </c>
      <c r="AX593" s="42">
        <f>(12900/((LN(497700/S593))+(0.85*(AO593-1))+3.8))-273</f>
        <v>1013.3232481665375</v>
      </c>
      <c r="AY593" s="42">
        <f>(10108/((LN(497700/S593))+(1.16*(AN593-1))+1.48))-273</f>
        <v>941.61717237583866</v>
      </c>
      <c r="AZ593" s="42">
        <f>(10108/((LN(497700/S593))+(1.16*(AO593-1))+1.48))-273</f>
        <v>902.10898872280382</v>
      </c>
      <c r="BA593" s="42">
        <f>((LN(S593))-4.29+(1.35*(LN(AQ593))))/0.0056</f>
        <v>1100.8100314762744</v>
      </c>
      <c r="BB593" s="42">
        <f>(4338.8/((4.322*AR593)+6.456-LOG(S593)))-273</f>
        <v>1231.6030301362391</v>
      </c>
      <c r="BC593" s="42">
        <f>((LN(S593))-3.313+(1.35*(LN(AQ593))))/0.0065</f>
        <v>1098.6978732718671</v>
      </c>
      <c r="BD593" s="42">
        <f>(12288/(18.99-(1.069*(LN(AQ593)))-(LN(S593))))-273</f>
        <v>1128.487122178482</v>
      </c>
      <c r="BE593" s="42">
        <f>(11113/(14.297+(0.964*AN593)-(LN(S593))))-273</f>
        <v>1039.3878886726936</v>
      </c>
      <c r="BF593" s="42">
        <f>(11113/(14.297+(0.964*AO593)-(LN(S593))))-273</f>
        <v>1004.3141234657442</v>
      </c>
      <c r="BG593" s="42">
        <f>(5790/(0.96-(1.28*J593)+(12.39*AS593)+(0.83*AT593)+(2.06*J593*AS593)-LOG(S593)))-273</f>
        <v>1073.1121732629081</v>
      </c>
      <c r="BI593" s="42">
        <f t="shared" si="99"/>
        <v>259.83092884495386</v>
      </c>
      <c r="BJ593" s="42">
        <f t="shared" si="99"/>
        <v>286.6767518334625</v>
      </c>
      <c r="BK593" s="42">
        <f t="shared" si="99"/>
        <v>358.38282762416134</v>
      </c>
      <c r="BL593" s="42">
        <f t="shared" si="99"/>
        <v>397.89101127719618</v>
      </c>
      <c r="BM593" s="42">
        <f t="shared" si="99"/>
        <v>199.18996852372561</v>
      </c>
      <c r="BN593" s="42">
        <f t="shared" si="99"/>
        <v>68.396969863760887</v>
      </c>
      <c r="BO593" s="42">
        <f t="shared" si="99"/>
        <v>201.30212672813286</v>
      </c>
      <c r="BP593" s="42">
        <f t="shared" si="99"/>
        <v>171.51287782151803</v>
      </c>
      <c r="BQ593" s="42">
        <f t="shared" si="99"/>
        <v>260.61211132730637</v>
      </c>
      <c r="BR593" s="42">
        <f t="shared" si="99"/>
        <v>295.68587653425584</v>
      </c>
      <c r="BS593" s="42">
        <f t="shared" si="99"/>
        <v>226.88782673709193</v>
      </c>
      <c r="BU593" s="42">
        <f t="shared" ref="BU593:BU639" si="101">BG593-AX593</f>
        <v>59.788925096370576</v>
      </c>
      <c r="CC593" s="119" t="s">
        <v>844</v>
      </c>
      <c r="CD593" s="118">
        <f t="shared" si="100"/>
        <v>35.073765206949474</v>
      </c>
    </row>
    <row r="594" spans="1:82" s="1" customFormat="1">
      <c r="A594" s="38" t="s">
        <v>772</v>
      </c>
      <c r="B594" s="38" t="s">
        <v>773</v>
      </c>
      <c r="C594" s="38" t="s">
        <v>772</v>
      </c>
      <c r="D594" s="38">
        <v>336</v>
      </c>
      <c r="E594" s="38">
        <v>1100</v>
      </c>
      <c r="F594" s="38">
        <v>3</v>
      </c>
      <c r="G594" s="38">
        <f t="shared" si="93"/>
        <v>1373</v>
      </c>
      <c r="H594" s="75">
        <f t="shared" si="94"/>
        <v>7.2833211944646763E-4</v>
      </c>
      <c r="I594" s="75">
        <f t="shared" si="95"/>
        <v>7.4380165289256211E-6</v>
      </c>
      <c r="J594" s="76">
        <v>1</v>
      </c>
      <c r="K594" s="13"/>
      <c r="L594" s="40">
        <v>0.56511947592853662</v>
      </c>
      <c r="M594" s="40">
        <v>7.254387865492126E-3</v>
      </c>
      <c r="N594" s="40">
        <v>0.27057363637336213</v>
      </c>
      <c r="O594" s="13"/>
      <c r="P594" s="91">
        <v>-8.94</v>
      </c>
      <c r="Q594" s="91">
        <v>0.73</v>
      </c>
      <c r="R594" s="13">
        <v>0</v>
      </c>
      <c r="S594" s="78">
        <v>10365.000000000007</v>
      </c>
      <c r="T594" s="78">
        <v>244.00000000000017</v>
      </c>
      <c r="U594" s="13">
        <f t="shared" si="96"/>
        <v>4.0155693064298799</v>
      </c>
      <c r="V594" s="40">
        <f t="shared" si="98"/>
        <v>1.0216690786300048E-2</v>
      </c>
      <c r="X594" s="13">
        <v>64.3</v>
      </c>
      <c r="Y594" s="13"/>
      <c r="Z594" s="13">
        <v>15.3</v>
      </c>
      <c r="AA594" s="13"/>
      <c r="AB594" s="13"/>
      <c r="AC594" s="13"/>
      <c r="AD594" s="13"/>
      <c r="AE594" s="13">
        <v>5.2</v>
      </c>
      <c r="AF594" s="13">
        <v>6.7</v>
      </c>
      <c r="AG594" s="13">
        <v>7.1</v>
      </c>
      <c r="AH594" s="13"/>
      <c r="AI594" s="91">
        <v>10</v>
      </c>
      <c r="AJ594" s="13">
        <f t="shared" si="97"/>
        <v>108.6</v>
      </c>
      <c r="AL594" s="13">
        <v>0.54328095011118538</v>
      </c>
      <c r="AM594" s="40">
        <v>0.18412042730190092</v>
      </c>
      <c r="AN594" s="13">
        <v>3.1475052301305504</v>
      </c>
      <c r="AO594" s="14">
        <v>3.1475052301305504</v>
      </c>
      <c r="AP594" s="14"/>
      <c r="AQ594" s="13">
        <v>5.5043670454191496</v>
      </c>
      <c r="AR594" s="40">
        <v>0.23841113679150008</v>
      </c>
      <c r="AS594" s="40">
        <v>0.56511947592853662</v>
      </c>
      <c r="AT594" s="40">
        <v>0.27057363637336213</v>
      </c>
      <c r="AW594" s="42">
        <f>(12900/((LN(497700/S594))+(0.85*(AN594-1))+3.8))-273</f>
        <v>1085.3319502120003</v>
      </c>
      <c r="AX594" s="42">
        <f>(12900/((LN(497700/S594))+(0.85*(AO594-1))+3.8))-273</f>
        <v>1085.3319502120003</v>
      </c>
      <c r="AY594" s="42">
        <f>(10108/((LN(497700/S594))+(1.16*(AN594-1))+1.48))-273</f>
        <v>1015.8469791138707</v>
      </c>
      <c r="AZ594" s="42">
        <f>(10108/((LN(497700/S594))+(1.16*(AO594-1))+1.48))-273</f>
        <v>1015.8469791138707</v>
      </c>
      <c r="BA594" s="42">
        <f>((LN(S594))-4.29+(1.35*(LN(AQ594))))/0.0056</f>
        <v>1296.1913277164406</v>
      </c>
      <c r="BB594" s="42">
        <f>(4338.8/((4.322*AR594)+6.456-LOG(S594)))-273</f>
        <v>977.07072243744324</v>
      </c>
      <c r="BC594" s="42">
        <f>((LN(S594))-3.313+(1.35*(LN(AQ594))))/0.0065</f>
        <v>1267.0263746480105</v>
      </c>
      <c r="BD594" s="42">
        <f>(12288/(18.99-(1.069*(LN(AQ594)))-(LN(S594))))-273</f>
        <v>1278.4004014604327</v>
      </c>
      <c r="BE594" s="42">
        <f>(11113/(14.297+(0.964*AN594)-(LN(S594))))-273</f>
        <v>1101.5198644485922</v>
      </c>
      <c r="BF594" s="42">
        <f>(11113/(14.297+(0.964*AO594)-(LN(S594))))-273</f>
        <v>1101.5198644485922</v>
      </c>
      <c r="BG594" s="42">
        <f>(5790/(0.96-(1.28*J594)+(12.39*AS594)+(0.83*AT594)+(2.06*J594*AS594)-LOG(S594)))-273</f>
        <v>1154.8727330896654</v>
      </c>
      <c r="BI594" s="42">
        <f t="shared" si="99"/>
        <v>14.668049787999735</v>
      </c>
      <c r="BJ594" s="42">
        <f t="shared" si="99"/>
        <v>14.668049787999735</v>
      </c>
      <c r="BK594" s="42">
        <f t="shared" si="99"/>
        <v>84.153020886129298</v>
      </c>
      <c r="BL594" s="42">
        <f t="shared" si="99"/>
        <v>84.153020886129298</v>
      </c>
      <c r="BM594" s="42">
        <f t="shared" si="99"/>
        <v>-196.19132771644058</v>
      </c>
      <c r="BN594" s="42">
        <f t="shared" si="99"/>
        <v>122.92927756255676</v>
      </c>
      <c r="BO594" s="42">
        <f t="shared" si="99"/>
        <v>-167.02637464801046</v>
      </c>
      <c r="BP594" s="42">
        <f t="shared" si="99"/>
        <v>-178.4004014604327</v>
      </c>
      <c r="BQ594" s="42">
        <f t="shared" si="99"/>
        <v>-1.5198644485922159</v>
      </c>
      <c r="BR594" s="42">
        <f t="shared" si="99"/>
        <v>-1.5198644485922159</v>
      </c>
      <c r="BS594" s="42">
        <f t="shared" si="99"/>
        <v>-54.872733089665417</v>
      </c>
      <c r="BU594" s="42">
        <f t="shared" si="101"/>
        <v>69.540782877665151</v>
      </c>
      <c r="CC594" s="119"/>
      <c r="CD594" s="118">
        <f t="shared" si="100"/>
        <v>0</v>
      </c>
    </row>
    <row r="595" spans="1:82" s="1" customFormat="1">
      <c r="A595" s="38" t="s">
        <v>772</v>
      </c>
      <c r="B595" s="38" t="s">
        <v>774</v>
      </c>
      <c r="C595" s="38" t="s">
        <v>772</v>
      </c>
      <c r="D595" s="38">
        <v>336</v>
      </c>
      <c r="E595" s="38">
        <v>1100</v>
      </c>
      <c r="F595" s="38">
        <v>3</v>
      </c>
      <c r="G595" s="38">
        <f t="shared" si="93"/>
        <v>1373</v>
      </c>
      <c r="H595" s="75">
        <f t="shared" si="94"/>
        <v>7.2833211944646763E-4</v>
      </c>
      <c r="I595" s="75">
        <f t="shared" si="95"/>
        <v>7.4380165289256211E-6</v>
      </c>
      <c r="J595" s="76">
        <v>1</v>
      </c>
      <c r="K595" s="13"/>
      <c r="L595" s="40">
        <v>0.55037851559893836</v>
      </c>
      <c r="M595" s="40">
        <v>1.0999425882990615E-2</v>
      </c>
      <c r="N595" s="40">
        <v>0.27050267278704943</v>
      </c>
      <c r="O595" s="13"/>
      <c r="P595" s="91">
        <v>-8.94</v>
      </c>
      <c r="Q595" s="91">
        <v>0.73</v>
      </c>
      <c r="R595" s="13">
        <v>0</v>
      </c>
      <c r="S595" s="78">
        <v>1886.000000000002</v>
      </c>
      <c r="T595" s="78">
        <v>75.000000000000085</v>
      </c>
      <c r="U595" s="13">
        <f t="shared" si="96"/>
        <v>3.2755416884013102</v>
      </c>
      <c r="V595" s="40">
        <f t="shared" si="98"/>
        <v>1.7258748674443266E-2</v>
      </c>
      <c r="X595" s="13">
        <v>66.099999999999994</v>
      </c>
      <c r="Y595" s="13"/>
      <c r="Z595" s="13">
        <v>19.5</v>
      </c>
      <c r="AA595" s="13"/>
      <c r="AB595" s="13"/>
      <c r="AC595" s="13"/>
      <c r="AD595" s="13"/>
      <c r="AE595" s="13">
        <v>4</v>
      </c>
      <c r="AF595" s="13">
        <v>4.9000000000000004</v>
      </c>
      <c r="AG595" s="13">
        <v>5.2</v>
      </c>
      <c r="AH595" s="13"/>
      <c r="AI595" s="91">
        <v>10</v>
      </c>
      <c r="AJ595" s="13">
        <f t="shared" si="97"/>
        <v>109.7</v>
      </c>
      <c r="AL595" s="13">
        <v>0.93023038928618396</v>
      </c>
      <c r="AM595" s="40">
        <v>1.9349622912056177E-2</v>
      </c>
      <c r="AN595" s="13">
        <v>1.7808629512310172</v>
      </c>
      <c r="AO595" s="14">
        <v>1.7808629512310172</v>
      </c>
      <c r="AP595" s="14"/>
      <c r="AQ595" s="13">
        <v>8.141651475629029</v>
      </c>
      <c r="AR595" s="40">
        <v>5.7974967201977923E-2</v>
      </c>
      <c r="AS595" s="40">
        <v>0.55037851559893836</v>
      </c>
      <c r="AT595" s="40">
        <v>0.27050267278704943</v>
      </c>
      <c r="AW595" s="42">
        <f>(12900/((LN(497700/S595))+(0.85*(AN595-1))+3.8))-273</f>
        <v>1011.9536260130296</v>
      </c>
      <c r="AX595" s="42">
        <f>(12900/((LN(497700/S595))+(0.85*(AO595-1))+3.8))-273</f>
        <v>1011.9536260130296</v>
      </c>
      <c r="AY595" s="42">
        <f>(10108/((LN(497700/S595))+(1.16*(AN595-1))+1.48))-273</f>
        <v>996.63546177720741</v>
      </c>
      <c r="AZ595" s="42">
        <f>(10108/((LN(497700/S595))+(1.16*(AO595-1))+1.48))-273</f>
        <v>996.63546177720741</v>
      </c>
      <c r="BA595" s="42">
        <f>((LN(S595))-4.29+(1.35*(LN(AQ595))))/0.0056</f>
        <v>1086.2775128233316</v>
      </c>
      <c r="BB595" s="42">
        <f>(4338.8/((4.322*AR595)+6.456-LOG(S595)))-273</f>
        <v>991.57795669454185</v>
      </c>
      <c r="BC595" s="42">
        <f>((LN(S595))-3.313+(1.35*(LN(AQ595))))/0.0065</f>
        <v>1086.1775495093318</v>
      </c>
      <c r="BD595" s="42">
        <f>(12288/(18.99-(1.069*(LN(AQ595)))-(LN(S595))))-273</f>
        <v>1061.7670241199394</v>
      </c>
      <c r="BE595" s="42">
        <f>(11113/(14.297+(0.964*AN595)-(LN(S595))))-273</f>
        <v>1038.8042375174102</v>
      </c>
      <c r="BF595" s="42">
        <f>(11113/(14.297+(0.964*AO595)-(LN(S595))))-273</f>
        <v>1038.8042375174102</v>
      </c>
      <c r="BG595" s="42">
        <f>(5790/(0.96-(1.28*J595)+(12.39*AS595)+(0.83*AT595)+(2.06*J595*AS595)-LOG(S595)))-273</f>
        <v>990.6554778333491</v>
      </c>
      <c r="BI595" s="42">
        <f t="shared" si="99"/>
        <v>88.046373986970366</v>
      </c>
      <c r="BJ595" s="42">
        <f t="shared" si="99"/>
        <v>88.046373986970366</v>
      </c>
      <c r="BK595" s="42">
        <f t="shared" si="99"/>
        <v>103.36453822279259</v>
      </c>
      <c r="BL595" s="42">
        <f t="shared" si="99"/>
        <v>103.36453822279259</v>
      </c>
      <c r="BM595" s="42">
        <f t="shared" si="99"/>
        <v>13.722487176668437</v>
      </c>
      <c r="BN595" s="42">
        <f t="shared" si="99"/>
        <v>108.42204330545815</v>
      </c>
      <c r="BO595" s="42">
        <f t="shared" si="99"/>
        <v>13.822450490668189</v>
      </c>
      <c r="BP595" s="42">
        <f t="shared" si="99"/>
        <v>38.232975880060621</v>
      </c>
      <c r="BQ595" s="42">
        <f t="shared" si="99"/>
        <v>61.195762482589771</v>
      </c>
      <c r="BR595" s="42">
        <f t="shared" si="99"/>
        <v>61.195762482589771</v>
      </c>
      <c r="BS595" s="42">
        <f t="shared" si="99"/>
        <v>109.3445221666509</v>
      </c>
      <c r="BU595" s="42">
        <f t="shared" si="101"/>
        <v>-21.298148179680538</v>
      </c>
      <c r="CC595" s="119"/>
      <c r="CD595" s="118">
        <f t="shared" si="100"/>
        <v>0</v>
      </c>
    </row>
    <row r="596" spans="1:82" s="1" customFormat="1">
      <c r="A596" s="38" t="s">
        <v>772</v>
      </c>
      <c r="B596" s="38" t="s">
        <v>775</v>
      </c>
      <c r="C596" s="38" t="s">
        <v>772</v>
      </c>
      <c r="D596" s="38">
        <v>288</v>
      </c>
      <c r="E596" s="38">
        <v>1100</v>
      </c>
      <c r="F596" s="38">
        <v>3</v>
      </c>
      <c r="G596" s="38">
        <f t="shared" si="93"/>
        <v>1373</v>
      </c>
      <c r="H596" s="75">
        <f t="shared" si="94"/>
        <v>7.2833211944646763E-4</v>
      </c>
      <c r="I596" s="75">
        <f t="shared" si="95"/>
        <v>7.4380165289256211E-6</v>
      </c>
      <c r="J596" s="76">
        <v>1</v>
      </c>
      <c r="K596" s="13"/>
      <c r="L596" s="40">
        <v>0.54683943535599711</v>
      </c>
      <c r="M596" s="40">
        <v>1.0532848624071204E-2</v>
      </c>
      <c r="N596" s="40">
        <v>0.27165850479158665</v>
      </c>
      <c r="O596" s="13"/>
      <c r="P596" s="91">
        <v>-8.94</v>
      </c>
      <c r="Q596" s="91">
        <v>0.73</v>
      </c>
      <c r="R596" s="13">
        <v>0</v>
      </c>
      <c r="S596" s="78">
        <v>1717.0000000000005</v>
      </c>
      <c r="T596" s="78">
        <v>85.000000000000028</v>
      </c>
      <c r="U596" s="13">
        <f t="shared" si="96"/>
        <v>3.2347702951609167</v>
      </c>
      <c r="V596" s="40">
        <f t="shared" si="98"/>
        <v>2.1485148514851487E-2</v>
      </c>
      <c r="X596" s="13">
        <v>65.8</v>
      </c>
      <c r="Y596" s="13"/>
      <c r="Z596" s="13">
        <v>21.5</v>
      </c>
      <c r="AA596" s="13"/>
      <c r="AB596" s="13"/>
      <c r="AC596" s="13"/>
      <c r="AD596" s="13"/>
      <c r="AE596" s="13">
        <v>3.5</v>
      </c>
      <c r="AF596" s="13">
        <v>4.4000000000000004</v>
      </c>
      <c r="AG596" s="13">
        <v>4.5999999999999996</v>
      </c>
      <c r="AH596" s="13"/>
      <c r="AI596" s="91">
        <v>10</v>
      </c>
      <c r="AJ596" s="13">
        <f t="shared" si="97"/>
        <v>109.8</v>
      </c>
      <c r="AL596" s="13">
        <v>1.1570694580750944</v>
      </c>
      <c r="AM596" s="40">
        <v>0.1176662488607438</v>
      </c>
      <c r="AN596" s="13">
        <v>1.435455580744156</v>
      </c>
      <c r="AO596" s="14">
        <v>1.435455580744156</v>
      </c>
      <c r="AP596" s="14"/>
      <c r="AQ596" s="13">
        <v>9.4804715174351166</v>
      </c>
      <c r="AR596" s="40">
        <v>7.6784095001815322E-3</v>
      </c>
      <c r="AS596" s="40">
        <v>0.54683943535599711</v>
      </c>
      <c r="AT596" s="40">
        <v>0.27165850479158665</v>
      </c>
      <c r="AW596" s="42">
        <f>(12900/((LN(497700/S596))+(0.85*(AN596-1))+3.8))-273</f>
        <v>1038.0347465388945</v>
      </c>
      <c r="AX596" s="42">
        <f>(12900/((LN(497700/S596))+(0.85*(AO596-1))+3.8))-273</f>
        <v>1038.0347465388945</v>
      </c>
      <c r="AY596" s="42">
        <f>(10108/((LN(497700/S596))+(1.16*(AN596-1))+1.48))-273</f>
        <v>1047.5222335631936</v>
      </c>
      <c r="AZ596" s="42">
        <f>(10108/((LN(497700/S596))+(1.16*(AO596-1))+1.48))-273</f>
        <v>1047.5222335631936</v>
      </c>
      <c r="BA596" s="42">
        <f>((LN(S596))-4.29+(1.35*(LN(AQ596))))/0.0056</f>
        <v>1106.214255831823</v>
      </c>
      <c r="BB596" s="42">
        <f>(4338.8/((4.322*AR596)+6.456-LOG(S596)))-273</f>
        <v>1060.2039539631985</v>
      </c>
      <c r="BC596" s="42">
        <f>((LN(S596))-3.313+(1.35*(LN(AQ596))))/0.0065</f>
        <v>1103.353820408955</v>
      </c>
      <c r="BD596" s="42">
        <f>(12288/(18.99-(1.069*(LN(AQ596)))-(LN(S596))))-273</f>
        <v>1071.8269728965256</v>
      </c>
      <c r="BE596" s="42">
        <f>(11113/(14.297+(0.964*AN596)-(LN(S596))))-273</f>
        <v>1076.902680122635</v>
      </c>
      <c r="BF596" s="42">
        <f>(11113/(14.297+(0.964*AO596)-(LN(S596))))-273</f>
        <v>1076.902680122635</v>
      </c>
      <c r="BG596" s="42">
        <f>(5790/(0.96-(1.28*J596)+(12.39*AS596)+(0.83*AT596)+(2.06*J596*AS596)-LOG(S596)))-273</f>
        <v>993.25572054764257</v>
      </c>
      <c r="BI596" s="42">
        <f t="shared" si="99"/>
        <v>61.965253461105476</v>
      </c>
      <c r="BJ596" s="42">
        <f t="shared" si="99"/>
        <v>61.965253461105476</v>
      </c>
      <c r="BK596" s="42">
        <f t="shared" si="99"/>
        <v>52.477766436806405</v>
      </c>
      <c r="BL596" s="42">
        <f t="shared" si="99"/>
        <v>52.477766436806405</v>
      </c>
      <c r="BM596" s="42">
        <f t="shared" si="99"/>
        <v>-6.2142558318230385</v>
      </c>
      <c r="BN596" s="42">
        <f t="shared" si="99"/>
        <v>39.796046036801499</v>
      </c>
      <c r="BO596" s="42">
        <f t="shared" si="99"/>
        <v>-3.3538204089550163</v>
      </c>
      <c r="BP596" s="42">
        <f t="shared" si="99"/>
        <v>28.173027103474396</v>
      </c>
      <c r="BQ596" s="42">
        <f t="shared" si="99"/>
        <v>23.097319877364953</v>
      </c>
      <c r="BR596" s="42">
        <f t="shared" si="99"/>
        <v>23.097319877364953</v>
      </c>
      <c r="BS596" s="42">
        <f t="shared" si="99"/>
        <v>106.74427945235743</v>
      </c>
      <c r="BU596" s="42">
        <f t="shared" si="101"/>
        <v>-44.779025991251956</v>
      </c>
      <c r="CC596" s="119"/>
      <c r="CD596" s="118">
        <f t="shared" si="100"/>
        <v>0</v>
      </c>
    </row>
    <row r="597" spans="1:82" s="1" customFormat="1">
      <c r="A597" s="38" t="s">
        <v>772</v>
      </c>
      <c r="B597" s="38" t="s">
        <v>776</v>
      </c>
      <c r="C597" s="38" t="s">
        <v>772</v>
      </c>
      <c r="D597" s="38">
        <v>288</v>
      </c>
      <c r="E597" s="38">
        <v>1100</v>
      </c>
      <c r="F597" s="38">
        <v>3</v>
      </c>
      <c r="G597" s="38">
        <f t="shared" si="93"/>
        <v>1373</v>
      </c>
      <c r="H597" s="75">
        <f t="shared" si="94"/>
        <v>7.2833211944646763E-4</v>
      </c>
      <c r="I597" s="75">
        <f t="shared" si="95"/>
        <v>7.4380165289256211E-6</v>
      </c>
      <c r="J597" s="76">
        <v>1</v>
      </c>
      <c r="K597" s="13"/>
      <c r="L597" s="40">
        <v>0.54187176607936605</v>
      </c>
      <c r="M597" s="40">
        <v>1.0524424416814551E-2</v>
      </c>
      <c r="N597" s="40">
        <v>0.27154244966516677</v>
      </c>
      <c r="O597" s="13"/>
      <c r="P597" s="91">
        <v>-8.94</v>
      </c>
      <c r="Q597" s="91">
        <v>0.73</v>
      </c>
      <c r="R597" s="13">
        <v>0</v>
      </c>
      <c r="S597" s="78">
        <v>1267.0000000000018</v>
      </c>
      <c r="T597" s="78">
        <v>72.000000000000099</v>
      </c>
      <c r="U597" s="13">
        <f t="shared" si="96"/>
        <v>3.1027766148834419</v>
      </c>
      <c r="V597" s="40">
        <f t="shared" si="98"/>
        <v>2.4662983425414363E-2</v>
      </c>
      <c r="X597" s="13">
        <v>67</v>
      </c>
      <c r="Y597" s="13"/>
      <c r="Z597" s="13">
        <v>21.7</v>
      </c>
      <c r="AA597" s="13"/>
      <c r="AB597" s="13"/>
      <c r="AC597" s="13"/>
      <c r="AD597" s="13"/>
      <c r="AE597" s="13">
        <v>3.1</v>
      </c>
      <c r="AF597" s="13">
        <v>3.8</v>
      </c>
      <c r="AG597" s="13">
        <v>4.2</v>
      </c>
      <c r="AH597" s="13"/>
      <c r="AI597" s="91">
        <v>10</v>
      </c>
      <c r="AJ597" s="13">
        <f t="shared" si="97"/>
        <v>109.8</v>
      </c>
      <c r="AL597" s="13">
        <v>1.3204250104478972</v>
      </c>
      <c r="AM597" s="40">
        <v>0.21557253414652763</v>
      </c>
      <c r="AN597" s="13">
        <v>1.2278066218227079</v>
      </c>
      <c r="AO597" s="14">
        <v>1.2278066218227079</v>
      </c>
      <c r="AP597" s="14"/>
      <c r="AQ597" s="13">
        <v>10.879635220217908</v>
      </c>
      <c r="AR597" s="40">
        <v>-2.054633237177704E-2</v>
      </c>
      <c r="AS597" s="40">
        <v>0.54187176607936605</v>
      </c>
      <c r="AT597" s="40">
        <v>0.27154244966516677</v>
      </c>
      <c r="AW597" s="42">
        <f>(12900/((LN(497700/S597))+(0.85*(AN597-1))+3.8))-273</f>
        <v>1021.2735342048829</v>
      </c>
      <c r="AX597" s="42">
        <f>(12900/((LN(497700/S597))+(0.85*(AO597-1))+3.8))-273</f>
        <v>1021.2735342048829</v>
      </c>
      <c r="AY597" s="42">
        <f>(10108/((LN(497700/S597))+(1.16*(AN597-1))+1.48))-273</f>
        <v>1036.733381114245</v>
      </c>
      <c r="AZ597" s="42">
        <f>(10108/((LN(497700/S597))+(1.16*(AO597-1))+1.48))-273</f>
        <v>1036.733381114245</v>
      </c>
      <c r="BA597" s="42">
        <f>((LN(S597))-4.29+(1.35*(LN(AQ597))))/0.0056</f>
        <v>1085.1272041594032</v>
      </c>
      <c r="BB597" s="42">
        <f>(4338.8/((4.322*AR597)+6.456-LOG(S597)))-273</f>
        <v>1056.1173195239303</v>
      </c>
      <c r="BC597" s="42">
        <f>((LN(S597))-3.313+(1.35*(LN(AQ597))))/0.0065</f>
        <v>1085.1865143527166</v>
      </c>
      <c r="BD597" s="42">
        <f>(12288/(18.99-(1.069*(LN(AQ597)))-(LN(S597))))-273</f>
        <v>1049.1426768090046</v>
      </c>
      <c r="BE597" s="42">
        <f>(11113/(14.297+(0.964*AN597)-(LN(S597))))-273</f>
        <v>1060.1016684830965</v>
      </c>
      <c r="BF597" s="42">
        <f>(11113/(14.297+(0.964*AO597)-(LN(S597))))-273</f>
        <v>1060.1016684830965</v>
      </c>
      <c r="BG597" s="42">
        <f>(5790/(0.96-(1.28*J597)+(12.39*AS597)+(0.83*AT597)+(2.06*J597*AS597)-LOG(S597)))-273</f>
        <v>976.82444224799679</v>
      </c>
      <c r="BI597" s="42">
        <f t="shared" si="99"/>
        <v>78.726465795117065</v>
      </c>
      <c r="BJ597" s="42">
        <f t="shared" si="99"/>
        <v>78.726465795117065</v>
      </c>
      <c r="BK597" s="42">
        <f t="shared" si="99"/>
        <v>63.266618885754951</v>
      </c>
      <c r="BL597" s="42">
        <f t="shared" si="99"/>
        <v>63.266618885754951</v>
      </c>
      <c r="BM597" s="42">
        <f t="shared" si="99"/>
        <v>14.872795840596837</v>
      </c>
      <c r="BN597" s="42">
        <f t="shared" si="99"/>
        <v>43.882680476069709</v>
      </c>
      <c r="BO597" s="42">
        <f t="shared" si="99"/>
        <v>14.813485647283414</v>
      </c>
      <c r="BP597" s="42">
        <f t="shared" si="99"/>
        <v>50.85732319099543</v>
      </c>
      <c r="BQ597" s="42">
        <f t="shared" si="99"/>
        <v>39.898331516903454</v>
      </c>
      <c r="BR597" s="42">
        <f t="shared" si="99"/>
        <v>39.898331516903454</v>
      </c>
      <c r="BS597" s="42">
        <f t="shared" si="99"/>
        <v>123.17555775200321</v>
      </c>
      <c r="BU597" s="42">
        <f t="shared" si="101"/>
        <v>-44.44909195688615</v>
      </c>
      <c r="CC597" s="119"/>
      <c r="CD597" s="118">
        <f t="shared" si="100"/>
        <v>0</v>
      </c>
    </row>
    <row r="598" spans="1:82" s="1" customFormat="1">
      <c r="A598" s="38" t="s">
        <v>772</v>
      </c>
      <c r="B598" s="38" t="s">
        <v>777</v>
      </c>
      <c r="C598" s="38" t="s">
        <v>772</v>
      </c>
      <c r="D598" s="38">
        <v>312</v>
      </c>
      <c r="E598" s="38">
        <v>1150</v>
      </c>
      <c r="F598" s="38">
        <v>3</v>
      </c>
      <c r="G598" s="38">
        <f t="shared" si="93"/>
        <v>1423</v>
      </c>
      <c r="H598" s="75">
        <f t="shared" si="94"/>
        <v>7.0274068868587491E-4</v>
      </c>
      <c r="I598" s="75">
        <f t="shared" si="95"/>
        <v>6.8052930056710786E-6</v>
      </c>
      <c r="J598" s="76">
        <v>1</v>
      </c>
      <c r="K598" s="13"/>
      <c r="L598" s="40">
        <v>0.56026462907385499</v>
      </c>
      <c r="M598" s="40">
        <v>7.5488124398722265E-3</v>
      </c>
      <c r="N598" s="40">
        <v>0.27086807949058433</v>
      </c>
      <c r="O598" s="13"/>
      <c r="P598" s="91">
        <v>-8.32</v>
      </c>
      <c r="Q598" s="91">
        <v>0.7</v>
      </c>
      <c r="R598" s="13">
        <v>0</v>
      </c>
      <c r="S598" s="78">
        <v>16891.000000000029</v>
      </c>
      <c r="T598" s="78">
        <v>250.00000000000045</v>
      </c>
      <c r="U598" s="13">
        <f t="shared" si="96"/>
        <v>4.227655361923043</v>
      </c>
      <c r="V598" s="40">
        <f t="shared" si="98"/>
        <v>6.4235391628677998E-3</v>
      </c>
      <c r="X598" s="13">
        <v>65.8</v>
      </c>
      <c r="Y598" s="13"/>
      <c r="Z598" s="13">
        <v>13.8</v>
      </c>
      <c r="AA598" s="13"/>
      <c r="AB598" s="13"/>
      <c r="AC598" s="13"/>
      <c r="AD598" s="13"/>
      <c r="AE598" s="13">
        <v>5.0999999999999996</v>
      </c>
      <c r="AF598" s="13">
        <v>6.3</v>
      </c>
      <c r="AG598" s="13">
        <v>6.7</v>
      </c>
      <c r="AH598" s="13"/>
      <c r="AI598" s="91">
        <v>10</v>
      </c>
      <c r="AJ598" s="13">
        <f t="shared" si="97"/>
        <v>107.69999999999999</v>
      </c>
      <c r="AL598" s="13">
        <v>0.51321361340705085</v>
      </c>
      <c r="AM598" s="40">
        <v>0.18798382852914525</v>
      </c>
      <c r="AN598" s="13">
        <v>3.2067692800339462</v>
      </c>
      <c r="AO598" s="14">
        <v>3.2067692800339462</v>
      </c>
      <c r="AP598" s="14"/>
      <c r="AQ598" s="13">
        <v>5.6922335124982055</v>
      </c>
      <c r="AR598" s="40">
        <v>0.20453991810652797</v>
      </c>
      <c r="AS598" s="40">
        <v>0.56026462907385499</v>
      </c>
      <c r="AT598" s="40">
        <v>0.27086807949058433</v>
      </c>
      <c r="AW598" s="42">
        <f>(12900/((LN(497700/S598))+(0.85*(AN598-1))+3.8))-273</f>
        <v>1151.0028806816713</v>
      </c>
      <c r="AX598" s="42">
        <f>(12900/((LN(497700/S598))+(0.85*(AO598-1))+3.8))-273</f>
        <v>1151.0028806816713</v>
      </c>
      <c r="AY598" s="42">
        <f>(10108/((LN(497700/S598))+(1.16*(AN598-1))+1.48))-273</f>
        <v>1088.7009508785181</v>
      </c>
      <c r="AZ598" s="42">
        <f>(10108/((LN(497700/S598))+(1.16*(AO598-1))+1.48))-273</f>
        <v>1088.7009508785181</v>
      </c>
      <c r="BA598" s="42">
        <f>((LN(S598))-4.29+(1.35*(LN(AQ598))))/0.0056</f>
        <v>1391.4865830668327</v>
      </c>
      <c r="BB598" s="42">
        <f>(4338.8/((4.322*AR598)+6.456-LOG(S598)))-273</f>
        <v>1121.0519113721073</v>
      </c>
      <c r="BC598" s="42">
        <f>((LN(S598))-3.313+(1.35*(LN(AQ598))))/0.0065</f>
        <v>1349.1269023345019</v>
      </c>
      <c r="BD598" s="42">
        <f>(12288/(18.99-(1.069*(LN(AQ598)))-(LN(S598))))-273</f>
        <v>1388.3570762895529</v>
      </c>
      <c r="BE598" s="42">
        <f>(11113/(14.297+(0.964*AN598)-(LN(S598))))-273</f>
        <v>1178.9605205901503</v>
      </c>
      <c r="BF598" s="42">
        <f>(11113/(14.297+(0.964*AO598)-(LN(S598))))-273</f>
        <v>1178.9605205901503</v>
      </c>
      <c r="BG598" s="42">
        <f>(5790/(0.96-(1.28*J598)+(12.39*AS598)+(0.83*AT598)+(2.06*J598*AS598)-LOG(S598)))-273</f>
        <v>1261.5923212500527</v>
      </c>
      <c r="BI598" s="42">
        <f t="shared" si="99"/>
        <v>-1.0028806816712859</v>
      </c>
      <c r="BJ598" s="42">
        <f t="shared" si="99"/>
        <v>-1.0028806816712859</v>
      </c>
      <c r="BK598" s="42">
        <f t="shared" si="99"/>
        <v>61.299049121481858</v>
      </c>
      <c r="BL598" s="42">
        <f t="shared" si="99"/>
        <v>61.299049121481858</v>
      </c>
      <c r="BM598" s="42">
        <f t="shared" si="99"/>
        <v>-241.48658306683274</v>
      </c>
      <c r="BN598" s="42">
        <f t="shared" si="99"/>
        <v>28.94808862789273</v>
      </c>
      <c r="BO598" s="42">
        <f t="shared" si="99"/>
        <v>-199.12690233450189</v>
      </c>
      <c r="BP598" s="42">
        <f t="shared" si="99"/>
        <v>-238.35707628955288</v>
      </c>
      <c r="BQ598" s="42">
        <f t="shared" si="99"/>
        <v>-28.960520590150281</v>
      </c>
      <c r="BR598" s="42">
        <f t="shared" si="99"/>
        <v>-28.960520590150281</v>
      </c>
      <c r="BS598" s="42">
        <f t="shared" si="99"/>
        <v>-111.59232125005269</v>
      </c>
      <c r="BU598" s="42">
        <f t="shared" si="101"/>
        <v>110.58944056838141</v>
      </c>
      <c r="CC598" s="119"/>
      <c r="CD598" s="118">
        <f t="shared" si="100"/>
        <v>0</v>
      </c>
    </row>
    <row r="599" spans="1:82" s="1" customFormat="1">
      <c r="A599" s="38" t="s">
        <v>772</v>
      </c>
      <c r="B599" s="38" t="s">
        <v>778</v>
      </c>
      <c r="C599" s="38" t="s">
        <v>772</v>
      </c>
      <c r="D599" s="38">
        <v>312</v>
      </c>
      <c r="E599" s="38">
        <v>1150</v>
      </c>
      <c r="F599" s="38">
        <v>3</v>
      </c>
      <c r="G599" s="38">
        <f t="shared" si="93"/>
        <v>1423</v>
      </c>
      <c r="H599" s="75">
        <f t="shared" si="94"/>
        <v>7.0274068868587491E-4</v>
      </c>
      <c r="I599" s="75">
        <f t="shared" si="95"/>
        <v>6.8052930056710786E-6</v>
      </c>
      <c r="J599" s="76">
        <v>1</v>
      </c>
      <c r="K599" s="13"/>
      <c r="L599" s="40">
        <v>0.54463159761676316</v>
      </c>
      <c r="M599" s="40">
        <v>5.8470049343061579E-3</v>
      </c>
      <c r="N599" s="40">
        <v>0.26915462477322177</v>
      </c>
      <c r="O599" s="13"/>
      <c r="P599" s="91">
        <v>-8.32</v>
      </c>
      <c r="Q599" s="91">
        <v>0.7</v>
      </c>
      <c r="R599" s="13">
        <v>0</v>
      </c>
      <c r="S599" s="78">
        <v>4255.0000000000018</v>
      </c>
      <c r="T599" s="78">
        <v>126.00000000000006</v>
      </c>
      <c r="U599" s="13">
        <f t="shared" si="96"/>
        <v>3.6288995644206068</v>
      </c>
      <c r="V599" s="40">
        <f t="shared" si="98"/>
        <v>1.2851703877790834E-2</v>
      </c>
      <c r="X599" s="13">
        <v>68.5</v>
      </c>
      <c r="Y599" s="13"/>
      <c r="Z599" s="13">
        <v>17.8</v>
      </c>
      <c r="AA599" s="13"/>
      <c r="AB599" s="13"/>
      <c r="AC599" s="13"/>
      <c r="AD599" s="13"/>
      <c r="AE599" s="13">
        <v>3.9</v>
      </c>
      <c r="AF599" s="13">
        <v>4.5999999999999996</v>
      </c>
      <c r="AG599" s="13">
        <v>4.5999999999999996</v>
      </c>
      <c r="AH599" s="13"/>
      <c r="AI599" s="91">
        <v>10</v>
      </c>
      <c r="AJ599" s="13">
        <f t="shared" si="97"/>
        <v>109.39999999999999</v>
      </c>
      <c r="AL599" s="13">
        <v>0.90641819149210556</v>
      </c>
      <c r="AM599" s="40">
        <v>2.4205681477034256E-2</v>
      </c>
      <c r="AN599" s="13">
        <v>1.7465761785905727</v>
      </c>
      <c r="AO599" s="14">
        <v>1.7465761785905727</v>
      </c>
      <c r="AP599" s="14"/>
      <c r="AQ599" s="13">
        <v>8.6385980417087929</v>
      </c>
      <c r="AR599" s="40">
        <v>4.4729537088718768E-2</v>
      </c>
      <c r="AS599" s="40">
        <v>0.54463159761676316</v>
      </c>
      <c r="AT599" s="40">
        <v>0.26915462477322177</v>
      </c>
      <c r="AW599" s="42">
        <f>(12900/((LN(497700/S599))+(0.85*(AN599-1))+3.8))-273</f>
        <v>1129.7086994490953</v>
      </c>
      <c r="AX599" s="42">
        <f>(12900/((LN(497700/S599))+(0.85*(AO599-1))+3.8))-273</f>
        <v>1129.7086994490953</v>
      </c>
      <c r="AY599" s="42">
        <f>(10108/((LN(497700/S599))+(1.16*(AN599-1))+1.48))-273</f>
        <v>1149.0734374862802</v>
      </c>
      <c r="AZ599" s="42">
        <f>(10108/((LN(497700/S599))+(1.16*(AO599-1))+1.48))-273</f>
        <v>1149.0734374862802</v>
      </c>
      <c r="BA599" s="42">
        <f>((LN(S599))-4.29+(1.35*(LN(AQ599))))/0.0056</f>
        <v>1245.8525810806584</v>
      </c>
      <c r="BB599" s="42">
        <f>(4338.8/((4.322*AR599)+6.456-LOG(S599)))-273</f>
        <v>1163.4882541590189</v>
      </c>
      <c r="BC599" s="42">
        <f>((LN(S599))-3.313+(1.35*(LN(AQ599))))/0.0065</f>
        <v>1223.657608315644</v>
      </c>
      <c r="BD599" s="42">
        <f>(12288/(18.99-(1.069*(LN(AQ599)))-(LN(S599))))-273</f>
        <v>1202.3043077964251</v>
      </c>
      <c r="BE599" s="42">
        <f>(11113/(14.297+(0.964*AN599)-(LN(S599))))-273</f>
        <v>1184.4714101321322</v>
      </c>
      <c r="BF599" s="42">
        <f>(11113/(14.297+(0.964*AO599)-(LN(S599))))-273</f>
        <v>1184.4714101321322</v>
      </c>
      <c r="BG599" s="42">
        <f>(5790/(0.96-(1.28*J599)+(12.39*AS599)+(0.83*AT599)+(2.06*J599*AS599)-LOG(S599)))-273</f>
        <v>1124.0573716435263</v>
      </c>
      <c r="BI599" s="42">
        <f t="shared" si="99"/>
        <v>20.29130055090468</v>
      </c>
      <c r="BJ599" s="42">
        <f t="shared" si="99"/>
        <v>20.29130055090468</v>
      </c>
      <c r="BK599" s="42">
        <f t="shared" si="99"/>
        <v>0.92656251371977305</v>
      </c>
      <c r="BL599" s="42">
        <f t="shared" si="99"/>
        <v>0.92656251371977305</v>
      </c>
      <c r="BM599" s="42">
        <f t="shared" si="99"/>
        <v>-95.85258108065841</v>
      </c>
      <c r="BN599" s="42">
        <f t="shared" si="99"/>
        <v>-13.488254159018879</v>
      </c>
      <c r="BO599" s="42">
        <f t="shared" si="99"/>
        <v>-73.657608315643984</v>
      </c>
      <c r="BP599" s="42">
        <f t="shared" si="99"/>
        <v>-52.304307796425064</v>
      </c>
      <c r="BQ599" s="42">
        <f t="shared" si="99"/>
        <v>-34.471410132132178</v>
      </c>
      <c r="BR599" s="42">
        <f t="shared" si="99"/>
        <v>-34.471410132132178</v>
      </c>
      <c r="BS599" s="42">
        <f t="shared" si="99"/>
        <v>25.942628356473733</v>
      </c>
      <c r="BU599" s="42">
        <f t="shared" si="101"/>
        <v>-5.6513278055690535</v>
      </c>
      <c r="CC599" s="119"/>
      <c r="CD599" s="118">
        <f t="shared" si="100"/>
        <v>0</v>
      </c>
    </row>
    <row r="600" spans="1:82" s="1" customFormat="1">
      <c r="A600" s="38" t="s">
        <v>772</v>
      </c>
      <c r="B600" s="38" t="s">
        <v>779</v>
      </c>
      <c r="C600" s="38" t="s">
        <v>772</v>
      </c>
      <c r="D600" s="38">
        <v>312</v>
      </c>
      <c r="E600" s="38">
        <v>1150</v>
      </c>
      <c r="F600" s="38">
        <v>3</v>
      </c>
      <c r="G600" s="38">
        <f t="shared" si="93"/>
        <v>1423</v>
      </c>
      <c r="H600" s="75">
        <f t="shared" si="94"/>
        <v>7.0274068868587491E-4</v>
      </c>
      <c r="I600" s="75">
        <f t="shared" si="95"/>
        <v>6.8052930056710786E-6</v>
      </c>
      <c r="J600" s="76">
        <v>1</v>
      </c>
      <c r="K600" s="13"/>
      <c r="L600" s="40">
        <v>0.53925782647287013</v>
      </c>
      <c r="M600" s="40">
        <v>8.123790038644399E-3</v>
      </c>
      <c r="N600" s="40">
        <v>0.26932177576370575</v>
      </c>
      <c r="O600" s="13"/>
      <c r="P600" s="91">
        <v>-8.32</v>
      </c>
      <c r="Q600" s="91">
        <v>0.7</v>
      </c>
      <c r="R600" s="13">
        <v>0</v>
      </c>
      <c r="S600" s="78">
        <v>2604.0000000000018</v>
      </c>
      <c r="T600" s="78">
        <v>140.00000000000011</v>
      </c>
      <c r="U600" s="13">
        <f t="shared" si="96"/>
        <v>3.4156409798961547</v>
      </c>
      <c r="V600" s="40">
        <f t="shared" si="98"/>
        <v>2.3333333333333338E-2</v>
      </c>
      <c r="X600" s="13">
        <v>69.2</v>
      </c>
      <c r="Y600" s="13"/>
      <c r="Z600" s="13">
        <v>19.3</v>
      </c>
      <c r="AA600" s="13"/>
      <c r="AB600" s="13"/>
      <c r="AC600" s="13"/>
      <c r="AD600" s="13"/>
      <c r="AE600" s="13">
        <v>3.4</v>
      </c>
      <c r="AF600" s="13">
        <v>3.9</v>
      </c>
      <c r="AG600" s="13">
        <v>3.9</v>
      </c>
      <c r="AH600" s="13"/>
      <c r="AI600" s="91">
        <v>10</v>
      </c>
      <c r="AJ600" s="13">
        <f t="shared" si="97"/>
        <v>109.70000000000002</v>
      </c>
      <c r="AL600" s="13">
        <v>1.1474879828258571</v>
      </c>
      <c r="AM600" s="40">
        <v>9.8524225488239969E-2</v>
      </c>
      <c r="AN600" s="13">
        <v>1.3616853145723293</v>
      </c>
      <c r="AO600" s="14">
        <v>1.3616853145723293</v>
      </c>
      <c r="AP600" s="14"/>
      <c r="AQ600" s="13">
        <v>10.424326417253418</v>
      </c>
      <c r="AR600" s="40">
        <v>2.3584544419193165E-3</v>
      </c>
      <c r="AS600" s="40">
        <v>0.53925782647287013</v>
      </c>
      <c r="AT600" s="40">
        <v>0.26932177576370575</v>
      </c>
      <c r="AW600" s="42">
        <f>(12900/((LN(497700/S600))+(0.85*(AN600-1))+3.8))-273</f>
        <v>1105.1489894084245</v>
      </c>
      <c r="AX600" s="42">
        <f>(12900/((LN(497700/S600))+(0.85*(AO600-1))+3.8))-273</f>
        <v>1105.1489894084245</v>
      </c>
      <c r="AY600" s="42">
        <f>(10108/((LN(497700/S600))+(1.16*(AN600-1))+1.48))-273</f>
        <v>1140.2114273020234</v>
      </c>
      <c r="AZ600" s="42">
        <f>(10108/((LN(497700/S600))+(1.16*(AO600-1))+1.48))-273</f>
        <v>1140.2114273020234</v>
      </c>
      <c r="BA600" s="42">
        <f>((LN(S600))-4.29+(1.35*(LN(AQ600))))/0.0056</f>
        <v>1203.463555418256</v>
      </c>
      <c r="BB600" s="42">
        <f>(4338.8/((4.322*AR600)+6.456-LOG(S600)))-273</f>
        <v>1149.2998427546854</v>
      </c>
      <c r="BC600" s="42">
        <f>((LN(S600))-3.313+(1.35*(LN(AQ600))))/0.0065</f>
        <v>1187.1378323603435</v>
      </c>
      <c r="BD600" s="42">
        <f>(12288/(18.99-(1.069*(LN(AQ600)))-(LN(S600))))-273</f>
        <v>1152.6364838642476</v>
      </c>
      <c r="BE600" s="42">
        <f>(11113/(14.297+(0.964*AN600)-(LN(S600))))-273</f>
        <v>1161.8870194926897</v>
      </c>
      <c r="BF600" s="42">
        <f>(11113/(14.297+(0.964*AO600)-(LN(S600))))-273</f>
        <v>1161.8870194926897</v>
      </c>
      <c r="BG600" s="42">
        <f>(5790/(0.96-(1.28*J600)+(12.39*AS600)+(0.83*AT600)+(2.06*J600*AS600)-LOG(S600)))-273</f>
        <v>1079.7494745676031</v>
      </c>
      <c r="BI600" s="42">
        <f t="shared" si="99"/>
        <v>44.851010591575459</v>
      </c>
      <c r="BJ600" s="42">
        <f t="shared" si="99"/>
        <v>44.851010591575459</v>
      </c>
      <c r="BK600" s="42">
        <f t="shared" si="99"/>
        <v>9.7885726979766332</v>
      </c>
      <c r="BL600" s="42">
        <f t="shared" si="99"/>
        <v>9.7885726979766332</v>
      </c>
      <c r="BM600" s="42">
        <f t="shared" si="99"/>
        <v>-53.463555418255964</v>
      </c>
      <c r="BN600" s="42">
        <f t="shared" ref="BI600:BS623" si="102">$E600-BB600</f>
        <v>0.70015724531458545</v>
      </c>
      <c r="BO600" s="42">
        <f t="shared" si="102"/>
        <v>-37.137832360343509</v>
      </c>
      <c r="BP600" s="42">
        <f t="shared" si="102"/>
        <v>-2.6364838642475661</v>
      </c>
      <c r="BQ600" s="42">
        <f t="shared" si="102"/>
        <v>-11.88701949268966</v>
      </c>
      <c r="BR600" s="42">
        <f t="shared" si="102"/>
        <v>-11.88701949268966</v>
      </c>
      <c r="BS600" s="42">
        <f t="shared" si="102"/>
        <v>70.250525432396898</v>
      </c>
      <c r="BU600" s="42">
        <f t="shared" si="101"/>
        <v>-25.399514840821439</v>
      </c>
      <c r="CC600" s="119"/>
      <c r="CD600" s="118">
        <f t="shared" si="100"/>
        <v>0</v>
      </c>
    </row>
    <row r="601" spans="1:82" s="1" customFormat="1">
      <c r="A601" s="38" t="s">
        <v>772</v>
      </c>
      <c r="B601" s="38" t="s">
        <v>780</v>
      </c>
      <c r="C601" s="38" t="s">
        <v>772</v>
      </c>
      <c r="D601" s="38">
        <v>312</v>
      </c>
      <c r="E601" s="38">
        <v>1150</v>
      </c>
      <c r="F601" s="38">
        <v>3</v>
      </c>
      <c r="G601" s="38">
        <f t="shared" si="93"/>
        <v>1423</v>
      </c>
      <c r="H601" s="75">
        <f t="shared" si="94"/>
        <v>7.0274068868587491E-4</v>
      </c>
      <c r="I601" s="75">
        <f t="shared" si="95"/>
        <v>6.8052930056710786E-6</v>
      </c>
      <c r="J601" s="76">
        <v>1</v>
      </c>
      <c r="K601" s="13"/>
      <c r="L601" s="40">
        <v>0.53570729902487357</v>
      </c>
      <c r="M601" s="40">
        <v>9.152076693283202E-3</v>
      </c>
      <c r="N601" s="40">
        <v>0.26941734182640409</v>
      </c>
      <c r="O601" s="13"/>
      <c r="P601" s="91">
        <v>-8.32</v>
      </c>
      <c r="Q601" s="91">
        <v>0.7</v>
      </c>
      <c r="R601" s="13">
        <v>0</v>
      </c>
      <c r="S601" s="78">
        <v>2019.0000000000007</v>
      </c>
      <c r="T601" s="78">
        <v>139.00000000000006</v>
      </c>
      <c r="U601" s="13">
        <f t="shared" si="96"/>
        <v>3.3051363189436396</v>
      </c>
      <c r="V601" s="40">
        <f t="shared" si="98"/>
        <v>2.9879148093115405E-2</v>
      </c>
      <c r="X601" s="13">
        <v>70.099999999999994</v>
      </c>
      <c r="Y601" s="13"/>
      <c r="Z601" s="13">
        <v>19.3</v>
      </c>
      <c r="AA601" s="13"/>
      <c r="AB601" s="13"/>
      <c r="AC601" s="13"/>
      <c r="AD601" s="13"/>
      <c r="AE601" s="13">
        <v>3</v>
      </c>
      <c r="AF601" s="13">
        <v>3.5</v>
      </c>
      <c r="AG601" s="13">
        <v>3.7</v>
      </c>
      <c r="AH601" s="13"/>
      <c r="AI601" s="91">
        <v>10</v>
      </c>
      <c r="AJ601" s="13">
        <f t="shared" si="97"/>
        <v>109.6</v>
      </c>
      <c r="AL601" s="13">
        <v>1.268273975584407</v>
      </c>
      <c r="AM601" s="40">
        <v>0.16396286779302369</v>
      </c>
      <c r="AN601" s="13">
        <v>1.2098951163186396</v>
      </c>
      <c r="AO601" s="14">
        <v>1.2098951163186396</v>
      </c>
      <c r="AP601" s="14"/>
      <c r="AQ601" s="13">
        <v>11.621966574105283</v>
      </c>
      <c r="AR601" s="40">
        <v>-1.3128248246940449E-2</v>
      </c>
      <c r="AS601" s="40">
        <v>0.53570729902487357</v>
      </c>
      <c r="AT601" s="40">
        <v>0.26941734182640409</v>
      </c>
      <c r="AW601" s="42">
        <f>(12900/((LN(497700/S601))+(0.85*(AN601-1))+3.8))-273</f>
        <v>1086.9266110069443</v>
      </c>
      <c r="AX601" s="42">
        <f>(12900/((LN(497700/S601))+(0.85*(AO601-1))+3.8))-273</f>
        <v>1086.9266110069443</v>
      </c>
      <c r="AY601" s="42">
        <f>(10108/((LN(497700/S601))+(1.16*(AN601-1))+1.48))-273</f>
        <v>1124.8947392610553</v>
      </c>
      <c r="AZ601" s="42">
        <f>(10108/((LN(497700/S601))+(1.16*(AO601-1))+1.48))-273</f>
        <v>1124.8947392610553</v>
      </c>
      <c r="BA601" s="42">
        <f>((LN(S601))-4.29+(1.35*(LN(AQ601))))/0.0056</f>
        <v>1184.2443817892661</v>
      </c>
      <c r="BB601" s="42">
        <f>(4338.8/((4.322*AR601)+6.456-LOG(S601)))-273</f>
        <v>1129.2711605592556</v>
      </c>
      <c r="BC601" s="42">
        <f>((LN(S601))-3.313+(1.35*(LN(AQ601))))/0.0065</f>
        <v>1170.5797750799832</v>
      </c>
      <c r="BD601" s="42">
        <f>(12288/(18.99-(1.069*(LN(AQ601)))-(LN(S601))))-273</f>
        <v>1130.1408845389217</v>
      </c>
      <c r="BE601" s="42">
        <f>(11113/(14.297+(0.964*AN601)-(LN(S601))))-273</f>
        <v>1142.1313510768834</v>
      </c>
      <c r="BF601" s="42">
        <f>(11113/(14.297+(0.964*AO601)-(LN(S601))))-273</f>
        <v>1142.1313510768834</v>
      </c>
      <c r="BG601" s="42">
        <f>(5790/(0.96-(1.28*J601)+(12.39*AS601)+(0.83*AT601)+(2.06*J601*AS601)-LOG(S601)))-273</f>
        <v>1061.2703042812138</v>
      </c>
      <c r="BI601" s="42">
        <f t="shared" si="102"/>
        <v>63.073388993055687</v>
      </c>
      <c r="BJ601" s="42">
        <f t="shared" si="102"/>
        <v>63.073388993055687</v>
      </c>
      <c r="BK601" s="42">
        <f t="shared" si="102"/>
        <v>25.105260738944708</v>
      </c>
      <c r="BL601" s="42">
        <f t="shared" si="102"/>
        <v>25.105260738944708</v>
      </c>
      <c r="BM601" s="42">
        <f t="shared" si="102"/>
        <v>-34.244381789266072</v>
      </c>
      <c r="BN601" s="42">
        <f t="shared" si="102"/>
        <v>20.728839440744423</v>
      </c>
      <c r="BO601" s="42">
        <f t="shared" si="102"/>
        <v>-20.579775079983165</v>
      </c>
      <c r="BP601" s="42">
        <f t="shared" si="102"/>
        <v>19.859115461078318</v>
      </c>
      <c r="BQ601" s="42">
        <f t="shared" si="102"/>
        <v>7.8686489231165524</v>
      </c>
      <c r="BR601" s="42">
        <f t="shared" si="102"/>
        <v>7.8686489231165524</v>
      </c>
      <c r="BS601" s="42">
        <f t="shared" si="102"/>
        <v>88.729695718786161</v>
      </c>
      <c r="BU601" s="42">
        <f t="shared" si="101"/>
        <v>-25.656306725730474</v>
      </c>
      <c r="CC601" s="119"/>
      <c r="CD601" s="118">
        <f t="shared" si="100"/>
        <v>0</v>
      </c>
    </row>
    <row r="602" spans="1:82" s="1" customFormat="1">
      <c r="A602" s="38" t="s">
        <v>772</v>
      </c>
      <c r="B602" s="38" t="s">
        <v>781</v>
      </c>
      <c r="C602" s="38" t="s">
        <v>772</v>
      </c>
      <c r="D602" s="38">
        <v>120</v>
      </c>
      <c r="E602" s="38">
        <v>1225</v>
      </c>
      <c r="F602" s="38">
        <v>3</v>
      </c>
      <c r="G602" s="38">
        <f t="shared" si="93"/>
        <v>1498</v>
      </c>
      <c r="H602" s="75">
        <f t="shared" si="94"/>
        <v>6.6755674232309744E-4</v>
      </c>
      <c r="I602" s="75">
        <f t="shared" si="95"/>
        <v>5.9975010412328193E-6</v>
      </c>
      <c r="J602" s="76">
        <v>1</v>
      </c>
      <c r="K602" s="13"/>
      <c r="L602" s="40">
        <v>0.55755282847741694</v>
      </c>
      <c r="M602" s="40">
        <v>5.8841577676002135E-3</v>
      </c>
      <c r="N602" s="40">
        <v>0.27199238881937016</v>
      </c>
      <c r="O602" s="13"/>
      <c r="P602" s="91">
        <v>-7.46</v>
      </c>
      <c r="Q602" s="91">
        <v>0.66</v>
      </c>
      <c r="R602" s="13">
        <v>0</v>
      </c>
      <c r="S602" s="78">
        <v>21043.999999999985</v>
      </c>
      <c r="T602" s="78">
        <v>510.99999999999966</v>
      </c>
      <c r="U602" s="13">
        <f t="shared" si="96"/>
        <v>4.3231282931251211</v>
      </c>
      <c r="V602" s="40">
        <f t="shared" si="98"/>
        <v>1.0538585820186276E-2</v>
      </c>
      <c r="X602" s="13">
        <v>66.099999999999994</v>
      </c>
      <c r="Y602" s="13"/>
      <c r="Z602" s="13">
        <v>13.7</v>
      </c>
      <c r="AA602" s="13"/>
      <c r="AB602" s="13"/>
      <c r="AC602" s="13"/>
      <c r="AD602" s="13"/>
      <c r="AE602" s="13">
        <v>4.7</v>
      </c>
      <c r="AF602" s="13">
        <v>6.1</v>
      </c>
      <c r="AG602" s="13">
        <v>6.5</v>
      </c>
      <c r="AH602" s="13"/>
      <c r="AI602" s="91">
        <v>10</v>
      </c>
      <c r="AJ602" s="13">
        <f t="shared" si="97"/>
        <v>107.1</v>
      </c>
      <c r="AL602" s="13">
        <v>0.53480964043702583</v>
      </c>
      <c r="AM602" s="40">
        <v>0.17076163898754199</v>
      </c>
      <c r="AN602" s="13">
        <v>3.0381530439717754</v>
      </c>
      <c r="AO602" s="14">
        <v>3.0381530439717754</v>
      </c>
      <c r="AP602" s="14"/>
      <c r="AQ602" s="13">
        <v>5.9832225523392912</v>
      </c>
      <c r="AR602" s="40">
        <v>0.1843027858669456</v>
      </c>
      <c r="AS602" s="40">
        <v>0.55755282847741694</v>
      </c>
      <c r="AT602" s="40">
        <v>0.27199238881937016</v>
      </c>
      <c r="AW602" s="42">
        <f>(12900/((LN(497700/S602))+(0.85*(AN602-1))+3.8))-273</f>
        <v>1210.4727185246345</v>
      </c>
      <c r="AX602" s="42">
        <f>(12900/((LN(497700/S602))+(0.85*(AO602-1))+3.8))-273</f>
        <v>1210.4727185246345</v>
      </c>
      <c r="AY602" s="42">
        <f>(10108/((LN(497700/S602))+(1.16*(AN602-1))+1.48))-273</f>
        <v>1169.4257915087273</v>
      </c>
      <c r="AZ602" s="42">
        <f>(10108/((LN(497700/S602))+(1.16*(AO602-1))+1.48))-273</f>
        <v>1169.4257915087273</v>
      </c>
      <c r="BA602" s="42">
        <f>((LN(S602))-4.29+(1.35*(LN(AQ602))))/0.0056</f>
        <v>1442.7617558792856</v>
      </c>
      <c r="BB602" s="42">
        <f>(4338.8/((4.322*AR602)+6.456-LOG(S602)))-273</f>
        <v>1208.1080816716337</v>
      </c>
      <c r="BC602" s="42">
        <f>((LN(S602))-3.313+(1.35*(LN(AQ602))))/0.0065</f>
        <v>1393.3024358344612</v>
      </c>
      <c r="BD602" s="42">
        <f>(12288/(18.99-(1.069*(LN(AQ602)))-(LN(S602))))-273</f>
        <v>1452.0597003867281</v>
      </c>
      <c r="BE602" s="42">
        <f>(11113/(14.297+(0.964*AN602)-(LN(S602))))-273</f>
        <v>1255.3145741302214</v>
      </c>
      <c r="BF602" s="42">
        <f>(11113/(14.297+(0.964*AO602)-(LN(S602))))-273</f>
        <v>1255.3145741302214</v>
      </c>
      <c r="BG602" s="42">
        <f>(5790/(0.96-(1.28*J602)+(12.39*AS602)+(0.83*AT602)+(2.06*J602*AS602)-LOG(S602)))-273</f>
        <v>1317.9811379706248</v>
      </c>
      <c r="BI602" s="42">
        <f t="shared" si="102"/>
        <v>14.527281475365498</v>
      </c>
      <c r="BJ602" s="42">
        <f t="shared" si="102"/>
        <v>14.527281475365498</v>
      </c>
      <c r="BK602" s="42">
        <f t="shared" si="102"/>
        <v>55.574208491272657</v>
      </c>
      <c r="BL602" s="42">
        <f t="shared" si="102"/>
        <v>55.574208491272657</v>
      </c>
      <c r="BM602" s="42">
        <f t="shared" si="102"/>
        <v>-217.7617558792856</v>
      </c>
      <c r="BN602" s="42">
        <f t="shared" si="102"/>
        <v>16.891918328366273</v>
      </c>
      <c r="BO602" s="42">
        <f t="shared" si="102"/>
        <v>-168.30243583446122</v>
      </c>
      <c r="BP602" s="42">
        <f t="shared" si="102"/>
        <v>-227.05970038672808</v>
      </c>
      <c r="BQ602" s="42">
        <f t="shared" si="102"/>
        <v>-30.314574130221445</v>
      </c>
      <c r="BR602" s="42">
        <f t="shared" si="102"/>
        <v>-30.314574130221445</v>
      </c>
      <c r="BS602" s="42">
        <f t="shared" si="102"/>
        <v>-92.981137970624786</v>
      </c>
      <c r="BU602" s="42">
        <f t="shared" si="101"/>
        <v>107.50841944599028</v>
      </c>
      <c r="CC602" s="119"/>
      <c r="CD602" s="118">
        <f t="shared" si="100"/>
        <v>0</v>
      </c>
    </row>
    <row r="603" spans="1:82" s="1" customFormat="1">
      <c r="A603" s="38" t="s">
        <v>772</v>
      </c>
      <c r="B603" s="38" t="s">
        <v>782</v>
      </c>
      <c r="C603" s="38" t="s">
        <v>772</v>
      </c>
      <c r="D603" s="38">
        <v>120</v>
      </c>
      <c r="E603" s="38">
        <v>1225</v>
      </c>
      <c r="F603" s="38">
        <v>3</v>
      </c>
      <c r="G603" s="38">
        <f t="shared" si="93"/>
        <v>1498</v>
      </c>
      <c r="H603" s="75">
        <f t="shared" si="94"/>
        <v>6.6755674232309744E-4</v>
      </c>
      <c r="I603" s="75">
        <f t="shared" si="95"/>
        <v>5.9975010412328193E-6</v>
      </c>
      <c r="J603" s="76">
        <v>1</v>
      </c>
      <c r="K603" s="13"/>
      <c r="L603" s="40">
        <v>0.54770085326865892</v>
      </c>
      <c r="M603" s="40">
        <v>6.9433506856617384E-3</v>
      </c>
      <c r="N603" s="40">
        <v>0.27136962294689015</v>
      </c>
      <c r="O603" s="13"/>
      <c r="P603" s="91">
        <v>-7.46</v>
      </c>
      <c r="Q603" s="91">
        <v>0.66</v>
      </c>
      <c r="R603" s="13">
        <v>0</v>
      </c>
      <c r="S603" s="78">
        <v>6893.0000000000082</v>
      </c>
      <c r="T603" s="78">
        <v>174.0000000000002</v>
      </c>
      <c r="U603" s="13">
        <f t="shared" si="96"/>
        <v>3.8384082784941871</v>
      </c>
      <c r="V603" s="40">
        <f t="shared" si="98"/>
        <v>1.0955462062962424E-2</v>
      </c>
      <c r="X603" s="13">
        <v>66.8</v>
      </c>
      <c r="Y603" s="13"/>
      <c r="Z603" s="13">
        <v>18.7</v>
      </c>
      <c r="AA603" s="13"/>
      <c r="AB603" s="13"/>
      <c r="AC603" s="13"/>
      <c r="AD603" s="13"/>
      <c r="AE603" s="13">
        <v>3.6</v>
      </c>
      <c r="AF603" s="13">
        <v>4.7</v>
      </c>
      <c r="AG603" s="13">
        <v>5.2</v>
      </c>
      <c r="AH603" s="13"/>
      <c r="AI603" s="91">
        <v>10</v>
      </c>
      <c r="AJ603" s="13">
        <f t="shared" si="97"/>
        <v>109</v>
      </c>
      <c r="AL603" s="13">
        <v>0.93940393972102754</v>
      </c>
      <c r="AM603" s="40">
        <v>1.600224289287033E-2</v>
      </c>
      <c r="AN603" s="13">
        <v>1.7281135554534346</v>
      </c>
      <c r="AO603" s="14">
        <v>1.7281135554534346</v>
      </c>
      <c r="AP603" s="14"/>
      <c r="AQ603" s="13">
        <v>8.512790414128764</v>
      </c>
      <c r="AR603" s="40">
        <v>5.3037205998240827E-2</v>
      </c>
      <c r="AS603" s="40">
        <v>0.54770085326865892</v>
      </c>
      <c r="AT603" s="40">
        <v>0.27136962294689015</v>
      </c>
      <c r="AW603" s="42">
        <f>(12900/((LN(497700/S603))+(0.85*(AN603-1))+3.8))-273</f>
        <v>1210.0334755288306</v>
      </c>
      <c r="AX603" s="42">
        <f>(12900/((LN(497700/S603))+(0.85*(AO603-1))+3.8))-273</f>
        <v>1210.0334755288306</v>
      </c>
      <c r="AY603" s="42">
        <f>(10108/((LN(497700/S603))+(1.16*(AN603-1))+1.48))-273</f>
        <v>1257.5636960068794</v>
      </c>
      <c r="AZ603" s="42">
        <f>(10108/((LN(497700/S603))+(1.16*(AO603-1))+1.48))-273</f>
        <v>1257.5636960068794</v>
      </c>
      <c r="BA603" s="42">
        <f>((LN(S603))-4.29+(1.35*(LN(AQ603))))/0.0056</f>
        <v>1328.460874188994</v>
      </c>
      <c r="BB603" s="42">
        <f>(4338.8/((4.322*AR603)+6.456-LOG(S603)))-273</f>
        <v>1251.0873138320917</v>
      </c>
      <c r="BC603" s="42">
        <f>((LN(S603))-3.313+(1.35*(LN(AQ603))))/0.0065</f>
        <v>1294.8278300705178</v>
      </c>
      <c r="BD603" s="42">
        <f>(12288/(18.99-(1.069*(LN(AQ603)))-(LN(S603))))-273</f>
        <v>1289.8815202008525</v>
      </c>
      <c r="BE603" s="42">
        <f>(11113/(14.297+(0.964*AN603)-(LN(S603))))-273</f>
        <v>1286.7981562612345</v>
      </c>
      <c r="BF603" s="42">
        <f>(11113/(14.297+(0.964*AO603)-(LN(S603))))-273</f>
        <v>1286.7981562612345</v>
      </c>
      <c r="BG603" s="42">
        <f>(5790/(0.96-(1.28*J603)+(12.39*AS603)+(0.83*AT603)+(2.06*J603*AS603)-LOG(S603)))-273</f>
        <v>1181.3697744282808</v>
      </c>
      <c r="BI603" s="42">
        <f t="shared" si="102"/>
        <v>14.96652447116935</v>
      </c>
      <c r="BJ603" s="42">
        <f t="shared" si="102"/>
        <v>14.96652447116935</v>
      </c>
      <c r="BK603" s="42">
        <f t="shared" si="102"/>
        <v>-32.563696006879354</v>
      </c>
      <c r="BL603" s="42">
        <f t="shared" si="102"/>
        <v>-32.563696006879354</v>
      </c>
      <c r="BM603" s="42">
        <f t="shared" si="102"/>
        <v>-103.46087418899401</v>
      </c>
      <c r="BN603" s="42">
        <f t="shared" si="102"/>
        <v>-26.087313832091695</v>
      </c>
      <c r="BO603" s="42">
        <f t="shared" si="102"/>
        <v>-69.827830070517848</v>
      </c>
      <c r="BP603" s="42">
        <f t="shared" si="102"/>
        <v>-64.881520200852492</v>
      </c>
      <c r="BQ603" s="42">
        <f t="shared" si="102"/>
        <v>-61.798156261234453</v>
      </c>
      <c r="BR603" s="42">
        <f t="shared" si="102"/>
        <v>-61.798156261234453</v>
      </c>
      <c r="BS603" s="42">
        <f t="shared" si="102"/>
        <v>43.630225571719166</v>
      </c>
      <c r="BU603" s="42">
        <f t="shared" si="101"/>
        <v>-28.663701100549815</v>
      </c>
      <c r="CC603" s="119"/>
      <c r="CD603" s="118">
        <f t="shared" si="100"/>
        <v>0</v>
      </c>
    </row>
    <row r="604" spans="1:82" s="1" customFormat="1">
      <c r="A604" s="38" t="s">
        <v>772</v>
      </c>
      <c r="B604" s="38" t="s">
        <v>783</v>
      </c>
      <c r="C604" s="38" t="s">
        <v>772</v>
      </c>
      <c r="D604" s="38">
        <v>120</v>
      </c>
      <c r="E604" s="38">
        <v>1225</v>
      </c>
      <c r="F604" s="38">
        <v>3</v>
      </c>
      <c r="G604" s="38">
        <f t="shared" si="93"/>
        <v>1498</v>
      </c>
      <c r="H604" s="75">
        <f t="shared" si="94"/>
        <v>6.6755674232309744E-4</v>
      </c>
      <c r="I604" s="75">
        <f t="shared" si="95"/>
        <v>5.9975010412328193E-6</v>
      </c>
      <c r="J604" s="76">
        <v>1</v>
      </c>
      <c r="K604" s="13"/>
      <c r="L604" s="40">
        <v>0.54514895410233699</v>
      </c>
      <c r="M604" s="40">
        <v>7.243377161056286E-3</v>
      </c>
      <c r="N604" s="40">
        <v>0.27223894645977348</v>
      </c>
      <c r="O604" s="13"/>
      <c r="P604" s="91">
        <v>-7.46</v>
      </c>
      <c r="Q604" s="91">
        <v>0.66</v>
      </c>
      <c r="R604" s="13">
        <v>0</v>
      </c>
      <c r="S604" s="78">
        <v>3184.0000000000009</v>
      </c>
      <c r="T604" s="78">
        <v>96.000000000000028</v>
      </c>
      <c r="U604" s="13">
        <f t="shared" si="96"/>
        <v>3.5029730590656314</v>
      </c>
      <c r="V604" s="40">
        <f t="shared" si="98"/>
        <v>1.3085427135678391E-2</v>
      </c>
      <c r="X604" s="13">
        <v>66</v>
      </c>
      <c r="Y604" s="13"/>
      <c r="Z604" s="13">
        <v>21.5</v>
      </c>
      <c r="AA604" s="13"/>
      <c r="AB604" s="13"/>
      <c r="AC604" s="13"/>
      <c r="AD604" s="13"/>
      <c r="AE604" s="13">
        <v>3.4</v>
      </c>
      <c r="AF604" s="13">
        <v>4.0999999999999996</v>
      </c>
      <c r="AG604" s="13">
        <v>4.5</v>
      </c>
      <c r="AH604" s="13"/>
      <c r="AI604" s="91">
        <v>10</v>
      </c>
      <c r="AJ604" s="13">
        <f t="shared" si="97"/>
        <v>109.5</v>
      </c>
      <c r="AL604" s="13">
        <v>1.2080124201235161</v>
      </c>
      <c r="AM604" s="40">
        <v>0.15049945006674961</v>
      </c>
      <c r="AN604" s="13">
        <v>1.3630238073273309</v>
      </c>
      <c r="AO604" s="14">
        <v>1.3630238073273309</v>
      </c>
      <c r="AP604" s="14"/>
      <c r="AQ604" s="13">
        <v>9.9169430973966808</v>
      </c>
      <c r="AR604" s="40">
        <v>-2.5298482227725516E-3</v>
      </c>
      <c r="AS604" s="40">
        <v>0.54514895410233699</v>
      </c>
      <c r="AT604" s="40">
        <v>0.27223894645977348</v>
      </c>
      <c r="AW604" s="42">
        <f>(12900/((LN(497700/S604))+(0.85*(AN604-1))+3.8))-273</f>
        <v>1135.230920244828</v>
      </c>
      <c r="AX604" s="42">
        <f>(12900/((LN(497700/S604))+(0.85*(AO604-1))+3.8))-273</f>
        <v>1135.230920244828</v>
      </c>
      <c r="AY604" s="42">
        <f>(10108/((LN(497700/S604))+(1.16*(AN604-1))+1.48))-273</f>
        <v>1180.7679009220124</v>
      </c>
      <c r="AZ604" s="42">
        <f>(10108/((LN(497700/S604))+(1.16*(AO604-1))+1.48))-273</f>
        <v>1180.7679009220124</v>
      </c>
      <c r="BA604" s="42">
        <f>((LN(S604))-4.29+(1.35*(LN(AQ604))))/0.0056</f>
        <v>1227.3435565487478</v>
      </c>
      <c r="BB604" s="42">
        <f>(4338.8/((4.322*AR604)+6.456-LOG(S604)))-273</f>
        <v>1201.7324754971014</v>
      </c>
      <c r="BC604" s="42">
        <f>((LN(S604))-3.313+(1.35*(LN(AQ604))))/0.0065</f>
        <v>1207.7113717958441</v>
      </c>
      <c r="BD604" s="42">
        <f>(12288/(18.99-(1.069*(LN(AQ604)))-(LN(S604))))-273</f>
        <v>1177.5004590983619</v>
      </c>
      <c r="BE604" s="42">
        <f>(11113/(14.297+(0.964*AN604)-(LN(S604))))-273</f>
        <v>1199.8839708501978</v>
      </c>
      <c r="BF604" s="42">
        <f>(11113/(14.297+(0.964*AO604)-(LN(S604))))-273</f>
        <v>1199.8839708501978</v>
      </c>
      <c r="BG604" s="42">
        <f>(5790/(0.96-(1.28*J604)+(12.39*AS604)+(0.83*AT604)+(2.06*J604*AS604)-LOG(S604)))-273</f>
        <v>1079.6812216576475</v>
      </c>
      <c r="BI604" s="42">
        <f t="shared" si="102"/>
        <v>89.769079755172015</v>
      </c>
      <c r="BJ604" s="42">
        <f t="shared" si="102"/>
        <v>89.769079755172015</v>
      </c>
      <c r="BK604" s="42">
        <f t="shared" si="102"/>
        <v>44.232099077987641</v>
      </c>
      <c r="BL604" s="42">
        <f t="shared" si="102"/>
        <v>44.232099077987641</v>
      </c>
      <c r="BM604" s="42">
        <f t="shared" si="102"/>
        <v>-2.3435565487477561</v>
      </c>
      <c r="BN604" s="42">
        <f t="shared" si="102"/>
        <v>23.267524502898596</v>
      </c>
      <c r="BO604" s="42">
        <f t="shared" si="102"/>
        <v>17.288628204155884</v>
      </c>
      <c r="BP604" s="42">
        <f t="shared" si="102"/>
        <v>47.499540901638056</v>
      </c>
      <c r="BQ604" s="42">
        <f t="shared" si="102"/>
        <v>25.116029149802216</v>
      </c>
      <c r="BR604" s="42">
        <f t="shared" si="102"/>
        <v>25.116029149802216</v>
      </c>
      <c r="BS604" s="42">
        <f t="shared" si="102"/>
        <v>145.31877834235252</v>
      </c>
      <c r="BU604" s="42">
        <f t="shared" si="101"/>
        <v>-55.549698587180501</v>
      </c>
      <c r="CC604" s="119"/>
      <c r="CD604" s="118">
        <f t="shared" si="100"/>
        <v>0</v>
      </c>
    </row>
    <row r="605" spans="1:82" s="1" customFormat="1">
      <c r="A605" s="38" t="s">
        <v>772</v>
      </c>
      <c r="B605" s="38" t="s">
        <v>784</v>
      </c>
      <c r="C605" s="38" t="s">
        <v>772</v>
      </c>
      <c r="D605" s="38">
        <v>120</v>
      </c>
      <c r="E605" s="38">
        <v>1225</v>
      </c>
      <c r="F605" s="38">
        <v>3</v>
      </c>
      <c r="G605" s="38">
        <f t="shared" si="93"/>
        <v>1498</v>
      </c>
      <c r="H605" s="75">
        <f t="shared" si="94"/>
        <v>6.6755674232309744E-4</v>
      </c>
      <c r="I605" s="75">
        <f t="shared" si="95"/>
        <v>5.9975010412328193E-6</v>
      </c>
      <c r="J605" s="76">
        <v>1</v>
      </c>
      <c r="K605" s="13"/>
      <c r="L605" s="40">
        <v>0.54084740450642965</v>
      </c>
      <c r="M605" s="40">
        <v>1.5096976994564719E-2</v>
      </c>
      <c r="N605" s="40">
        <v>0.27188528586738847</v>
      </c>
      <c r="O605" s="13"/>
      <c r="P605" s="91">
        <v>-7.46</v>
      </c>
      <c r="Q605" s="91">
        <v>0.66</v>
      </c>
      <c r="R605" s="13">
        <v>0</v>
      </c>
      <c r="S605" s="78">
        <v>2641.0000000000009</v>
      </c>
      <c r="T605" s="78">
        <v>134.00000000000006</v>
      </c>
      <c r="U605" s="13">
        <f t="shared" si="96"/>
        <v>3.4217684012069243</v>
      </c>
      <c r="V605" s="40">
        <f t="shared" si="98"/>
        <v>2.2020446800454375E-2</v>
      </c>
      <c r="X605" s="13">
        <v>67</v>
      </c>
      <c r="Y605" s="13"/>
      <c r="Z605" s="13">
        <v>22</v>
      </c>
      <c r="AA605" s="13"/>
      <c r="AB605" s="13"/>
      <c r="AC605" s="13"/>
      <c r="AD605" s="13"/>
      <c r="AE605" s="13">
        <v>3</v>
      </c>
      <c r="AF605" s="13">
        <v>3.7</v>
      </c>
      <c r="AG605" s="13">
        <v>4</v>
      </c>
      <c r="AH605" s="13"/>
      <c r="AI605" s="91">
        <v>10</v>
      </c>
      <c r="AJ605" s="13">
        <f t="shared" si="97"/>
        <v>109.7</v>
      </c>
      <c r="AL605" s="13">
        <v>1.3861513407814494</v>
      </c>
      <c r="AM605" s="40">
        <v>0.2528359396691538</v>
      </c>
      <c r="AN605" s="13">
        <v>1.1674068703763762</v>
      </c>
      <c r="AO605" s="14">
        <v>1.1674068703763762</v>
      </c>
      <c r="AP605" s="14"/>
      <c r="AQ605" s="13">
        <v>11.322149720107866</v>
      </c>
      <c r="AR605" s="40">
        <v>-2.9536726295382967E-2</v>
      </c>
      <c r="AS605" s="40">
        <v>0.54084740450642965</v>
      </c>
      <c r="AT605" s="40">
        <v>0.27188528586738847</v>
      </c>
      <c r="AW605" s="42">
        <f>(12900/((LN(497700/S605))+(0.85*(AN605-1))+3.8))-273</f>
        <v>1132.0549335330447</v>
      </c>
      <c r="AX605" s="42">
        <f>(12900/((LN(497700/S605))+(0.85*(AO605-1))+3.8))-273</f>
        <v>1132.0549335330447</v>
      </c>
      <c r="AY605" s="42">
        <f>(10108/((LN(497700/S605))+(1.16*(AN605-1))+1.48))-273</f>
        <v>1189.1659873689898</v>
      </c>
      <c r="AZ605" s="42">
        <f>(10108/((LN(497700/S605))+(1.16*(AO605-1))+1.48))-273</f>
        <v>1189.1659873689898</v>
      </c>
      <c r="BA605" s="42">
        <f>((LN(S605))-4.29+(1.35*(LN(AQ605))))/0.0056</f>
        <v>1225.9000370388846</v>
      </c>
      <c r="BB605" s="42">
        <f>(4338.8/((4.322*AR605)+6.456-LOG(S605)))-273</f>
        <v>1219.7540800354782</v>
      </c>
      <c r="BC605" s="42">
        <f>((LN(S605))-3.313+(1.35*(LN(AQ605))))/0.0065</f>
        <v>1206.4677242181162</v>
      </c>
      <c r="BD605" s="42">
        <f>(12288/(18.99-(1.069*(LN(AQ605)))-(LN(S605))))-273</f>
        <v>1169.7819277883298</v>
      </c>
      <c r="BE605" s="42">
        <f>(11113/(14.297+(0.964*AN605)-(LN(S605))))-273</f>
        <v>1200.1952220657859</v>
      </c>
      <c r="BF605" s="42">
        <f>(11113/(14.297+(0.964*AO605)-(LN(S605))))-273</f>
        <v>1200.1952220657859</v>
      </c>
      <c r="BG605" s="42">
        <f>(5790/(0.96-(1.28*J605)+(12.39*AS605)+(0.83*AT605)+(2.06*J605*AS605)-LOG(S605)))-273</f>
        <v>1073.7805514247973</v>
      </c>
      <c r="BI605" s="42">
        <f t="shared" si="102"/>
        <v>92.945066466955268</v>
      </c>
      <c r="BJ605" s="42">
        <f t="shared" si="102"/>
        <v>92.945066466955268</v>
      </c>
      <c r="BK605" s="42">
        <f t="shared" si="102"/>
        <v>35.834012631010182</v>
      </c>
      <c r="BL605" s="42">
        <f t="shared" si="102"/>
        <v>35.834012631010182</v>
      </c>
      <c r="BM605" s="42">
        <f t="shared" si="102"/>
        <v>-0.9000370388846477</v>
      </c>
      <c r="BN605" s="42">
        <f t="shared" si="102"/>
        <v>5.2459199645218177</v>
      </c>
      <c r="BO605" s="42">
        <f t="shared" si="102"/>
        <v>18.532275781883754</v>
      </c>
      <c r="BP605" s="42">
        <f t="shared" si="102"/>
        <v>55.218072211670233</v>
      </c>
      <c r="BQ605" s="42">
        <f t="shared" si="102"/>
        <v>24.804777934214144</v>
      </c>
      <c r="BR605" s="42">
        <f t="shared" si="102"/>
        <v>24.804777934214144</v>
      </c>
      <c r="BS605" s="42">
        <f t="shared" si="102"/>
        <v>151.2194485752027</v>
      </c>
      <c r="BU605" s="42">
        <f t="shared" si="101"/>
        <v>-58.274382108247437</v>
      </c>
      <c r="CC605" s="119"/>
      <c r="CD605" s="118">
        <f t="shared" si="100"/>
        <v>0</v>
      </c>
    </row>
    <row r="606" spans="1:82" s="1" customFormat="1">
      <c r="A606" s="38" t="s">
        <v>772</v>
      </c>
      <c r="B606" s="38" t="s">
        <v>785</v>
      </c>
      <c r="C606" s="38" t="s">
        <v>772</v>
      </c>
      <c r="D606" s="38">
        <v>120</v>
      </c>
      <c r="E606" s="38">
        <v>1300</v>
      </c>
      <c r="F606" s="38">
        <v>3</v>
      </c>
      <c r="G606" s="38">
        <f t="shared" si="93"/>
        <v>1573</v>
      </c>
      <c r="H606" s="75">
        <f t="shared" si="94"/>
        <v>6.3572790845518119E-4</v>
      </c>
      <c r="I606" s="75">
        <f t="shared" si="95"/>
        <v>5.3254437869822491E-6</v>
      </c>
      <c r="J606" s="76">
        <v>1</v>
      </c>
      <c r="K606" s="13"/>
      <c r="L606" s="40">
        <v>0.56067325012371694</v>
      </c>
      <c r="M606" s="40">
        <v>8.1027267979931084E-3</v>
      </c>
      <c r="N606" s="40">
        <v>0.27516958784508055</v>
      </c>
      <c r="O606" s="13"/>
      <c r="P606" s="91">
        <v>-6.69</v>
      </c>
      <c r="Q606" s="91">
        <v>0.61</v>
      </c>
      <c r="R606" s="13">
        <v>0</v>
      </c>
      <c r="S606" s="78">
        <v>33880.000000000058</v>
      </c>
      <c r="T606" s="78">
        <v>2084.0000000000036</v>
      </c>
      <c r="U606" s="13">
        <f t="shared" si="96"/>
        <v>4.5299434016586702</v>
      </c>
      <c r="V606" s="40">
        <f t="shared" si="98"/>
        <v>2.6695867768595043E-2</v>
      </c>
      <c r="X606" s="13">
        <v>64.2</v>
      </c>
      <c r="Y606" s="13"/>
      <c r="Z606" s="13">
        <v>13.5</v>
      </c>
      <c r="AA606" s="13"/>
      <c r="AB606" s="13"/>
      <c r="AC606" s="13"/>
      <c r="AD606" s="13"/>
      <c r="AE606" s="13">
        <v>5.2</v>
      </c>
      <c r="AF606" s="13">
        <v>6.3</v>
      </c>
      <c r="AG606" s="13">
        <v>6.3</v>
      </c>
      <c r="AH606" s="13"/>
      <c r="AI606" s="91">
        <v>10</v>
      </c>
      <c r="AJ606" s="13">
        <f t="shared" si="97"/>
        <v>105.5</v>
      </c>
      <c r="AL606" s="13">
        <v>0.50679032561496828</v>
      </c>
      <c r="AM606" s="40">
        <v>0.19328661495006549</v>
      </c>
      <c r="AN606" s="13">
        <v>3.2559114653075296</v>
      </c>
      <c r="AO606" s="14">
        <v>3.2559114653075296</v>
      </c>
      <c r="AP606" s="14"/>
      <c r="AQ606" s="13">
        <v>5.6101885207530655</v>
      </c>
      <c r="AR606" s="40">
        <v>0.19836983151220181</v>
      </c>
      <c r="AS606" s="40">
        <v>0.56067325012371694</v>
      </c>
      <c r="AT606" s="40">
        <v>0.27516958784508055</v>
      </c>
      <c r="AW606" s="42">
        <f>(12900/((LN(497700/S606))+(0.85*(AN606-1))+3.8))-273</f>
        <v>1261.8559793420602</v>
      </c>
      <c r="AX606" s="42">
        <f>(12900/((LN(497700/S606))+(0.85*(AO606-1))+3.8))-273</f>
        <v>1261.8559793420602</v>
      </c>
      <c r="AY606" s="42">
        <f>(10108/((LN(497700/S606))+(1.16*(AN606-1))+1.48))-273</f>
        <v>1216.9698446793066</v>
      </c>
      <c r="AZ606" s="42">
        <f>(10108/((LN(497700/S606))+(1.16*(AO606-1))+1.48))-273</f>
        <v>1216.9698446793066</v>
      </c>
      <c r="BA606" s="42">
        <f>((LN(S606))-4.29+(1.35*(LN(AQ606))))/0.0056</f>
        <v>1512.2801759521603</v>
      </c>
      <c r="BB606" s="42">
        <f>(4338.8/((4.322*AR606)+6.456-LOG(S606)))-273</f>
        <v>1285.8067964803877</v>
      </c>
      <c r="BC606" s="42">
        <f>((LN(S606))-3.313+(1.35*(LN(AQ606))))/0.0065</f>
        <v>1453.1952285126306</v>
      </c>
      <c r="BD606" s="42">
        <f>(12288/(18.99-(1.069*(LN(AQ606)))-(LN(S606))))-273</f>
        <v>1556.7043178978554</v>
      </c>
      <c r="BE606" s="42">
        <f>(11113/(14.297+(0.964*AN606)-(LN(S606))))-273</f>
        <v>1313.411421018325</v>
      </c>
      <c r="BF606" s="42">
        <f>(11113/(14.297+(0.964*AO606)-(LN(S606))))-273</f>
        <v>1313.411421018325</v>
      </c>
      <c r="BG606" s="42">
        <f>(5790/(0.96-(1.28*J606)+(12.39*AS606)+(0.83*AT606)+(2.06*J606*AS606)-LOG(S606)))-273</f>
        <v>1390.7090476368055</v>
      </c>
      <c r="BI606" s="42">
        <f t="shared" si="102"/>
        <v>38.144020657939791</v>
      </c>
      <c r="BJ606" s="42">
        <f t="shared" si="102"/>
        <v>38.144020657939791</v>
      </c>
      <c r="BK606" s="42">
        <f t="shared" si="102"/>
        <v>83.030155320693439</v>
      </c>
      <c r="BL606" s="42">
        <f t="shared" si="102"/>
        <v>83.030155320693439</v>
      </c>
      <c r="BM606" s="42">
        <f t="shared" si="102"/>
        <v>-212.28017595216033</v>
      </c>
      <c r="BN606" s="42">
        <f t="shared" si="102"/>
        <v>14.193203519612325</v>
      </c>
      <c r="BO606" s="42">
        <f t="shared" si="102"/>
        <v>-153.19522851263059</v>
      </c>
      <c r="BP606" s="42">
        <f t="shared" si="102"/>
        <v>-256.70431789785539</v>
      </c>
      <c r="BQ606" s="42">
        <f t="shared" si="102"/>
        <v>-13.411421018324972</v>
      </c>
      <c r="BR606" s="42">
        <f t="shared" si="102"/>
        <v>-13.411421018324972</v>
      </c>
      <c r="BS606" s="42">
        <f t="shared" si="102"/>
        <v>-90.709047636805508</v>
      </c>
      <c r="BU606" s="42">
        <f t="shared" si="101"/>
        <v>128.8530682947453</v>
      </c>
      <c r="CC606" s="119"/>
      <c r="CD606" s="118">
        <f t="shared" si="100"/>
        <v>0</v>
      </c>
    </row>
    <row r="607" spans="1:82" s="1" customFormat="1">
      <c r="A607" s="38" t="s">
        <v>772</v>
      </c>
      <c r="B607" s="38" t="s">
        <v>786</v>
      </c>
      <c r="C607" s="38" t="s">
        <v>772</v>
      </c>
      <c r="D607" s="38">
        <v>120</v>
      </c>
      <c r="E607" s="38">
        <v>1300</v>
      </c>
      <c r="F607" s="38">
        <v>3</v>
      </c>
      <c r="G607" s="38">
        <f t="shared" si="93"/>
        <v>1573</v>
      </c>
      <c r="H607" s="75">
        <f t="shared" si="94"/>
        <v>6.3572790845518119E-4</v>
      </c>
      <c r="I607" s="75">
        <f t="shared" si="95"/>
        <v>5.3254437869822491E-6</v>
      </c>
      <c r="J607" s="76">
        <v>1</v>
      </c>
      <c r="K607" s="13"/>
      <c r="L607" s="40">
        <v>0.54906817726800483</v>
      </c>
      <c r="M607" s="40">
        <v>6.5218569766631006E-3</v>
      </c>
      <c r="N607" s="40">
        <v>0.27359234668275978</v>
      </c>
      <c r="O607" s="13"/>
      <c r="P607" s="91">
        <v>-6.69</v>
      </c>
      <c r="Q607" s="91">
        <v>0.61</v>
      </c>
      <c r="R607" s="13">
        <v>0</v>
      </c>
      <c r="S607" s="78">
        <v>15002.000000000011</v>
      </c>
      <c r="T607" s="78">
        <v>695.00000000000057</v>
      </c>
      <c r="U607" s="13">
        <f t="shared" si="96"/>
        <v>4.17614916112655</v>
      </c>
      <c r="V607" s="40">
        <f t="shared" si="98"/>
        <v>2.010598586855086E-2</v>
      </c>
      <c r="X607" s="13">
        <v>65.5</v>
      </c>
      <c r="Y607" s="13"/>
      <c r="Z607" s="13">
        <v>18.899999999999999</v>
      </c>
      <c r="AA607" s="13"/>
      <c r="AB607" s="13"/>
      <c r="AC607" s="13"/>
      <c r="AD607" s="13"/>
      <c r="AE607" s="13">
        <v>3.8</v>
      </c>
      <c r="AF607" s="13">
        <v>4.8</v>
      </c>
      <c r="AG607" s="13">
        <v>5</v>
      </c>
      <c r="AH607" s="13"/>
      <c r="AI607" s="91">
        <v>10</v>
      </c>
      <c r="AJ607" s="13">
        <f t="shared" si="97"/>
        <v>108</v>
      </c>
      <c r="AL607" s="13">
        <v>0.93481487637201743</v>
      </c>
      <c r="AM607" s="40">
        <v>1.7695644280455804E-2</v>
      </c>
      <c r="AN607" s="13">
        <v>1.7561813860253643</v>
      </c>
      <c r="AO607" s="14">
        <v>1.7561813860253643</v>
      </c>
      <c r="AP607" s="14"/>
      <c r="AQ607" s="13">
        <v>8.3021247743603777</v>
      </c>
      <c r="AR607" s="40">
        <v>5.3714845855152488E-2</v>
      </c>
      <c r="AS607" s="40">
        <v>0.54906817726800483</v>
      </c>
      <c r="AT607" s="40">
        <v>0.27359234668275978</v>
      </c>
      <c r="AW607" s="42">
        <f>(12900/((LN(497700/S607))+(0.85*(AN607-1))+3.8))-273</f>
        <v>1350.7509421796321</v>
      </c>
      <c r="AX607" s="42">
        <f>(12900/((LN(497700/S607))+(0.85*(AO607-1))+3.8))-273</f>
        <v>1350.7509421796321</v>
      </c>
      <c r="AY607" s="42">
        <f>(10108/((LN(497700/S607))+(1.16*(AN607-1))+1.48))-273</f>
        <v>1452.2136829418982</v>
      </c>
      <c r="AZ607" s="42">
        <f>(10108/((LN(497700/S607))+(1.16*(AO607-1))+1.48))-273</f>
        <v>1452.2136829418982</v>
      </c>
      <c r="BA607" s="42">
        <f>((LN(S607))-4.29+(1.35*(LN(AQ607))))/0.0056</f>
        <v>1461.2909466275971</v>
      </c>
      <c r="BB607" s="42">
        <f>(4338.8/((4.322*AR607)+6.456-LOG(S607)))-273</f>
        <v>1454.2248969614827</v>
      </c>
      <c r="BC607" s="42">
        <f>((LN(S607))-3.313+(1.35*(LN(AQ607))))/0.0065</f>
        <v>1409.2660463253146</v>
      </c>
      <c r="BD607" s="42">
        <f>(12288/(18.99-(1.069*(LN(AQ607)))-(LN(S607))))-273</f>
        <v>1454.9029723020064</v>
      </c>
      <c r="BE607" s="42">
        <f>(11113/(14.297+(0.964*AN607)-(LN(S607))))-273</f>
        <v>1470.4836900477585</v>
      </c>
      <c r="BF607" s="42">
        <f>(11113/(14.297+(0.964*AO607)-(LN(S607))))-273</f>
        <v>1470.4836900477585</v>
      </c>
      <c r="BG607" s="42">
        <f>(5790/(0.96-(1.28*J607)+(12.39*AS607)+(0.83*AT607)+(2.06*J607*AS607)-LOG(S607)))-273</f>
        <v>1306.8229495788403</v>
      </c>
      <c r="BI607" s="42">
        <f t="shared" si="102"/>
        <v>-50.750942179632148</v>
      </c>
      <c r="BJ607" s="42">
        <f t="shared" si="102"/>
        <v>-50.750942179632148</v>
      </c>
      <c r="BK607" s="42">
        <f t="shared" si="102"/>
        <v>-152.21368294189824</v>
      </c>
      <c r="BL607" s="42">
        <f t="shared" si="102"/>
        <v>-152.21368294189824</v>
      </c>
      <c r="BM607" s="42">
        <f t="shared" si="102"/>
        <v>-161.29094662759712</v>
      </c>
      <c r="BN607" s="42">
        <f t="shared" si="102"/>
        <v>-154.22489696148273</v>
      </c>
      <c r="BO607" s="42">
        <f t="shared" si="102"/>
        <v>-109.26604632531462</v>
      </c>
      <c r="BP607" s="42">
        <f t="shared" si="102"/>
        <v>-154.90297230200645</v>
      </c>
      <c r="BQ607" s="42">
        <f t="shared" si="102"/>
        <v>-170.4836900477585</v>
      </c>
      <c r="BR607" s="42">
        <f t="shared" si="102"/>
        <v>-170.4836900477585</v>
      </c>
      <c r="BS607" s="42">
        <f t="shared" si="102"/>
        <v>-6.8229495788402801</v>
      </c>
      <c r="BU607" s="42">
        <f t="shared" si="101"/>
        <v>-43.927992600791868</v>
      </c>
      <c r="CC607" s="119"/>
      <c r="CD607" s="118">
        <f t="shared" si="100"/>
        <v>0</v>
      </c>
    </row>
    <row r="608" spans="1:82" s="1" customFormat="1">
      <c r="A608" s="38" t="s">
        <v>772</v>
      </c>
      <c r="B608" s="38" t="s">
        <v>787</v>
      </c>
      <c r="C608" s="38" t="s">
        <v>772</v>
      </c>
      <c r="D608" s="38">
        <v>120</v>
      </c>
      <c r="E608" s="38">
        <v>1300</v>
      </c>
      <c r="F608" s="38">
        <v>3</v>
      </c>
      <c r="G608" s="38">
        <f t="shared" si="93"/>
        <v>1573</v>
      </c>
      <c r="H608" s="75">
        <f t="shared" si="94"/>
        <v>6.3572790845518119E-4</v>
      </c>
      <c r="I608" s="75">
        <f t="shared" si="95"/>
        <v>5.3254437869822491E-6</v>
      </c>
      <c r="J608" s="76">
        <v>1</v>
      </c>
      <c r="K608" s="13"/>
      <c r="L608" s="40">
        <v>0.5452111732633983</v>
      </c>
      <c r="M608" s="40">
        <v>6.9076181898022155E-3</v>
      </c>
      <c r="N608" s="40">
        <v>0.27382804543827205</v>
      </c>
      <c r="O608" s="13"/>
      <c r="P608" s="91">
        <v>-6.69</v>
      </c>
      <c r="Q608" s="91">
        <v>0.61</v>
      </c>
      <c r="R608" s="13">
        <v>0</v>
      </c>
      <c r="S608" s="78">
        <v>14133.000000000033</v>
      </c>
      <c r="T608" s="78">
        <v>398.00000000000091</v>
      </c>
      <c r="U608" s="13">
        <f t="shared" si="96"/>
        <v>4.1502343589578974</v>
      </c>
      <c r="V608" s="40">
        <f t="shared" si="98"/>
        <v>1.2221892025755325E-2</v>
      </c>
      <c r="X608" s="13">
        <v>66</v>
      </c>
      <c r="Y608" s="13"/>
      <c r="Z608" s="13">
        <v>19.8</v>
      </c>
      <c r="AA608" s="13"/>
      <c r="AB608" s="13"/>
      <c r="AC608" s="13"/>
      <c r="AD608" s="13"/>
      <c r="AE608" s="13">
        <v>3.4</v>
      </c>
      <c r="AF608" s="13">
        <v>4.4000000000000004</v>
      </c>
      <c r="AG608" s="13">
        <v>4.5</v>
      </c>
      <c r="AH608" s="13"/>
      <c r="AI608" s="91">
        <v>10</v>
      </c>
      <c r="AJ608" s="13">
        <f t="shared" si="97"/>
        <v>108.10000000000001</v>
      </c>
      <c r="AL608" s="13">
        <v>1.0824783236684774</v>
      </c>
      <c r="AM608" s="40">
        <v>6.0921595197263943E-2</v>
      </c>
      <c r="AN608" s="13">
        <v>1.5011899292562698</v>
      </c>
      <c r="AO608" s="14">
        <v>1.5011899292562698</v>
      </c>
      <c r="AP608" s="14"/>
      <c r="AQ608" s="13">
        <v>9.3705485022195614</v>
      </c>
      <c r="AR608" s="40">
        <v>1.9192061388403445E-2</v>
      </c>
      <c r="AS608" s="40">
        <v>0.5452111732633983</v>
      </c>
      <c r="AT608" s="40">
        <v>0.27382804543827205</v>
      </c>
      <c r="AW608" s="42">
        <f>(12900/((LN(497700/S608))+(0.85*(AN608-1))+3.8))-273</f>
        <v>1383.501560390546</v>
      </c>
      <c r="AX608" s="42">
        <f>(12900/((LN(497700/S608))+(0.85*(AO608-1))+3.8))-273</f>
        <v>1383.501560390546</v>
      </c>
      <c r="AY608" s="42">
        <f>(10108/((LN(497700/S608))+(1.16*(AN608-1))+1.48))-273</f>
        <v>1524.6599888116998</v>
      </c>
      <c r="AZ608" s="42">
        <f>(10108/((LN(497700/S608))+(1.16*(AO608-1))+1.48))-273</f>
        <v>1524.6599888116998</v>
      </c>
      <c r="BA608" s="42">
        <f>((LN(S608))-4.29+(1.35*(LN(AQ608))))/0.0056</f>
        <v>1479.8195484750404</v>
      </c>
      <c r="BB608" s="42">
        <f>(4338.8/((4.322*AR608)+6.456-LOG(S608)))-273</f>
        <v>1543.3750410314135</v>
      </c>
      <c r="BC608" s="42">
        <f>((LN(S608))-3.313+(1.35*(LN(AQ608))))/0.0065</f>
        <v>1425.2291494554192</v>
      </c>
      <c r="BD608" s="42">
        <f>(12288/(18.99-(1.069*(LN(AQ608)))-(LN(S608))))-273</f>
        <v>1472.0162694196224</v>
      </c>
      <c r="BE608" s="42">
        <f>(11113/(14.297+(0.964*AN608)-(LN(S608))))-273</f>
        <v>1522.9303046063999</v>
      </c>
      <c r="BF608" s="42">
        <f>(11113/(14.297+(0.964*AO608)-(LN(S608))))-273</f>
        <v>1522.9303046063999</v>
      </c>
      <c r="BG608" s="42">
        <f>(5790/(0.96-(1.28*J608)+(12.39*AS608)+(0.83*AT608)+(2.06*J608*AS608)-LOG(S608)))-273</f>
        <v>1319.6964289653961</v>
      </c>
      <c r="BI608" s="42">
        <f t="shared" si="102"/>
        <v>-83.501560390546047</v>
      </c>
      <c r="BJ608" s="42">
        <f t="shared" si="102"/>
        <v>-83.501560390546047</v>
      </c>
      <c r="BK608" s="42">
        <f t="shared" si="102"/>
        <v>-224.6599888116998</v>
      </c>
      <c r="BL608" s="42">
        <f t="shared" si="102"/>
        <v>-224.6599888116998</v>
      </c>
      <c r="BM608" s="42">
        <f t="shared" si="102"/>
        <v>-179.81954847504039</v>
      </c>
      <c r="BN608" s="42">
        <f t="shared" si="102"/>
        <v>-243.3750410314135</v>
      </c>
      <c r="BO608" s="42">
        <f t="shared" si="102"/>
        <v>-125.22914945541925</v>
      </c>
      <c r="BP608" s="42">
        <f t="shared" si="102"/>
        <v>-172.0162694196224</v>
      </c>
      <c r="BQ608" s="42">
        <f t="shared" si="102"/>
        <v>-222.93030460639989</v>
      </c>
      <c r="BR608" s="42">
        <f t="shared" si="102"/>
        <v>-222.93030460639989</v>
      </c>
      <c r="BS608" s="42">
        <f t="shared" si="102"/>
        <v>-19.69642896539608</v>
      </c>
      <c r="BU608" s="42">
        <f t="shared" si="101"/>
        <v>-63.805131425149966</v>
      </c>
      <c r="CC608" s="119"/>
      <c r="CD608" s="118">
        <f t="shared" si="100"/>
        <v>0</v>
      </c>
    </row>
    <row r="609" spans="1:82" s="1" customFormat="1">
      <c r="A609" s="38" t="s">
        <v>772</v>
      </c>
      <c r="B609" s="38" t="s">
        <v>788</v>
      </c>
      <c r="C609" s="38" t="s">
        <v>772</v>
      </c>
      <c r="D609" s="38">
        <v>120</v>
      </c>
      <c r="E609" s="38">
        <v>1300</v>
      </c>
      <c r="F609" s="38">
        <v>3</v>
      </c>
      <c r="G609" s="38">
        <f t="shared" si="93"/>
        <v>1573</v>
      </c>
      <c r="H609" s="75">
        <f t="shared" si="94"/>
        <v>6.3572790845518119E-4</v>
      </c>
      <c r="I609" s="75">
        <f t="shared" si="95"/>
        <v>5.3254437869822491E-6</v>
      </c>
      <c r="J609" s="76">
        <v>1</v>
      </c>
      <c r="K609" s="13"/>
      <c r="L609" s="40">
        <v>0.53684101612157387</v>
      </c>
      <c r="M609" s="40">
        <v>1.2444283474318054E-2</v>
      </c>
      <c r="N609" s="40">
        <v>0.2711990211528893</v>
      </c>
      <c r="O609" s="13"/>
      <c r="P609" s="91">
        <v>-6.69</v>
      </c>
      <c r="Q609" s="91">
        <v>0.61</v>
      </c>
      <c r="R609" s="13">
        <v>0</v>
      </c>
      <c r="S609" s="78">
        <v>7981.0000000000073</v>
      </c>
      <c r="T609" s="78">
        <v>469.00000000000045</v>
      </c>
      <c r="U609" s="13">
        <f t="shared" si="96"/>
        <v>3.9020573108084671</v>
      </c>
      <c r="V609" s="40">
        <f t="shared" si="98"/>
        <v>2.550382157624358E-2</v>
      </c>
      <c r="X609" s="13">
        <v>68.900000000000006</v>
      </c>
      <c r="Y609" s="13"/>
      <c r="Z609" s="13">
        <v>19.899999999999999</v>
      </c>
      <c r="AA609" s="13"/>
      <c r="AB609" s="13"/>
      <c r="AC609" s="13"/>
      <c r="AD609" s="13"/>
      <c r="AE609" s="13">
        <v>3</v>
      </c>
      <c r="AF609" s="13">
        <v>3.6</v>
      </c>
      <c r="AG609" s="13">
        <v>3.6</v>
      </c>
      <c r="AH609" s="13"/>
      <c r="AI609" s="91">
        <v>10</v>
      </c>
      <c r="AJ609" s="13">
        <f t="shared" si="97"/>
        <v>109</v>
      </c>
      <c r="AL609" s="13">
        <v>1.3028848422082302</v>
      </c>
      <c r="AM609" s="40">
        <v>0.18822455129037541</v>
      </c>
      <c r="AN609" s="13">
        <v>1.1935153249675166</v>
      </c>
      <c r="AO609" s="14">
        <v>1.1935153249675166</v>
      </c>
      <c r="AP609" s="14"/>
      <c r="AQ609" s="13">
        <v>11.563678148788307</v>
      </c>
      <c r="AR609" s="40">
        <v>-1.6308947340666319E-2</v>
      </c>
      <c r="AS609" s="40">
        <v>0.53684101612157387</v>
      </c>
      <c r="AT609" s="40">
        <v>0.2711990211528893</v>
      </c>
      <c r="AW609" s="42">
        <f>(12900/((LN(497700/S609))+(0.85*(AN609-1))+3.8))-273</f>
        <v>1320.0996712630174</v>
      </c>
      <c r="AX609" s="42">
        <f>(12900/((LN(497700/S609))+(0.85*(AO609-1))+3.8))-273</f>
        <v>1320.0996712630174</v>
      </c>
      <c r="AY609" s="42">
        <f>(10108/((LN(497700/S609))+(1.16*(AN609-1))+1.48))-273</f>
        <v>1458.5894074733264</v>
      </c>
      <c r="AZ609" s="42">
        <f>(10108/((LN(497700/S609))+(1.16*(AO609-1))+1.48))-273</f>
        <v>1458.5894074733264</v>
      </c>
      <c r="BA609" s="42">
        <f>((LN(S609))-4.29+(1.35*(LN(AQ609))))/0.0056</f>
        <v>1428.471809737842</v>
      </c>
      <c r="BB609" s="42">
        <f>(4338.8/((4.322*AR609)+6.456-LOG(S609)))-273</f>
        <v>1474.0818953224459</v>
      </c>
      <c r="BC609" s="42">
        <f>((LN(S609))-3.313+(1.35*(LN(AQ609))))/0.0065</f>
        <v>1380.9910976202946</v>
      </c>
      <c r="BD609" s="42">
        <f>(12288/(18.99-(1.069*(LN(AQ609)))-(LN(S609))))-273</f>
        <v>1390.1455991863406</v>
      </c>
      <c r="BE609" s="42">
        <f>(11113/(14.297+(0.964*AN609)-(LN(S609))))-273</f>
        <v>1446.5520132799718</v>
      </c>
      <c r="BF609" s="42">
        <f>(11113/(14.297+(0.964*AO609)-(LN(S609))))-273</f>
        <v>1446.5520132799718</v>
      </c>
      <c r="BG609" s="42">
        <f>(5790/(0.96-(1.28*J609)+(12.39*AS609)+(0.83*AT609)+(2.06*J609*AS609)-LOG(S609)))-273</f>
        <v>1266.7336814008897</v>
      </c>
      <c r="BI609" s="42">
        <f t="shared" si="102"/>
        <v>-20.099671263017399</v>
      </c>
      <c r="BJ609" s="42">
        <f t="shared" si="102"/>
        <v>-20.099671263017399</v>
      </c>
      <c r="BK609" s="42">
        <f t="shared" si="102"/>
        <v>-158.58940747332645</v>
      </c>
      <c r="BL609" s="42">
        <f t="shared" si="102"/>
        <v>-158.58940747332645</v>
      </c>
      <c r="BM609" s="42">
        <f t="shared" si="102"/>
        <v>-128.47180973784202</v>
      </c>
      <c r="BN609" s="42">
        <f t="shared" si="102"/>
        <v>-174.08189532244592</v>
      </c>
      <c r="BO609" s="42">
        <f t="shared" si="102"/>
        <v>-80.991097620294568</v>
      </c>
      <c r="BP609" s="42">
        <f t="shared" si="102"/>
        <v>-90.145599186340633</v>
      </c>
      <c r="BQ609" s="42">
        <f t="shared" si="102"/>
        <v>-146.55201327997179</v>
      </c>
      <c r="BR609" s="42">
        <f t="shared" si="102"/>
        <v>-146.55201327997179</v>
      </c>
      <c r="BS609" s="42">
        <f t="shared" si="102"/>
        <v>33.266318599110264</v>
      </c>
      <c r="BU609" s="42">
        <f t="shared" si="101"/>
        <v>-53.365989862127662</v>
      </c>
      <c r="CC609" s="119"/>
      <c r="CD609" s="118">
        <f t="shared" si="100"/>
        <v>0</v>
      </c>
    </row>
    <row r="610" spans="1:82" s="1" customFormat="1">
      <c r="A610" s="38" t="s">
        <v>772</v>
      </c>
      <c r="B610" s="38" t="s">
        <v>789</v>
      </c>
      <c r="C610" s="38" t="s">
        <v>772</v>
      </c>
      <c r="D610" s="38">
        <v>84</v>
      </c>
      <c r="E610" s="38">
        <v>1400</v>
      </c>
      <c r="F610" s="38">
        <v>3</v>
      </c>
      <c r="G610" s="38">
        <f t="shared" si="93"/>
        <v>1673</v>
      </c>
      <c r="H610" s="75">
        <f t="shared" si="94"/>
        <v>5.977286312014345E-4</v>
      </c>
      <c r="I610" s="75">
        <f t="shared" si="95"/>
        <v>4.5918367346938778E-6</v>
      </c>
      <c r="J610" s="76">
        <v>1</v>
      </c>
      <c r="K610" s="13"/>
      <c r="L610" s="40">
        <v>0.55704637803260149</v>
      </c>
      <c r="M610" s="40">
        <v>1.197779719924897E-2</v>
      </c>
      <c r="N610" s="40">
        <v>0.27607610298611235</v>
      </c>
      <c r="O610" s="13"/>
      <c r="P610" s="91">
        <v>-5.77</v>
      </c>
      <c r="Q610" s="91">
        <v>0.53</v>
      </c>
      <c r="R610" s="13">
        <v>0</v>
      </c>
      <c r="S610" s="78">
        <v>37686.000000000029</v>
      </c>
      <c r="T610" s="78">
        <v>2276.0000000000018</v>
      </c>
      <c r="U610" s="13">
        <f t="shared" si="96"/>
        <v>4.5761800437877174</v>
      </c>
      <c r="V610" s="40">
        <f t="shared" si="98"/>
        <v>2.6210900599692194E-2</v>
      </c>
      <c r="X610" s="13">
        <v>65.099999999999994</v>
      </c>
      <c r="Y610" s="13"/>
      <c r="Z610" s="13">
        <v>12.7</v>
      </c>
      <c r="AA610" s="13"/>
      <c r="AB610" s="13"/>
      <c r="AC610" s="13"/>
      <c r="AD610" s="13"/>
      <c r="AE610" s="13">
        <v>4.7</v>
      </c>
      <c r="AF610" s="13">
        <v>6</v>
      </c>
      <c r="AG610" s="13">
        <v>6.3</v>
      </c>
      <c r="AH610" s="13"/>
      <c r="AI610" s="91">
        <v>10</v>
      </c>
      <c r="AJ610" s="13">
        <f t="shared" si="97"/>
        <v>104.8</v>
      </c>
      <c r="AL610" s="13">
        <v>0.50325742082906644</v>
      </c>
      <c r="AM610" s="40">
        <v>0.1845194113562158</v>
      </c>
      <c r="AN610" s="13">
        <v>3.1980254353143311</v>
      </c>
      <c r="AO610" s="14">
        <v>3.1980254353143311</v>
      </c>
      <c r="AP610" s="14"/>
      <c r="AQ610" s="13">
        <v>5.8874300969841302</v>
      </c>
      <c r="AR610" s="40">
        <v>0.18476536259445969</v>
      </c>
      <c r="AS610" s="40">
        <v>0.55704637803260149</v>
      </c>
      <c r="AT610" s="40">
        <v>0.27607610298611235</v>
      </c>
      <c r="AW610" s="42">
        <f>(12900/((LN(497700/S610))+(0.85*(AN610-1))+3.8))-273</f>
        <v>1290.8201488638319</v>
      </c>
      <c r="AX610" s="42">
        <f>(12900/((LN(497700/S610))+(0.85*(AO610-1))+3.8))-273</f>
        <v>1290.8201488638319</v>
      </c>
      <c r="AY610" s="42">
        <f>(10108/((LN(497700/S610))+(1.16*(AN610-1))+1.48))-273</f>
        <v>1256.101414395996</v>
      </c>
      <c r="AZ610" s="42">
        <f>(10108/((LN(497700/S610))+(1.16*(AO610-1))+1.48))-273</f>
        <v>1256.101414395996</v>
      </c>
      <c r="BA610" s="42">
        <f>((LN(S610))-4.29+(1.35*(LN(AQ610))))/0.0056</f>
        <v>1542.9197130326231</v>
      </c>
      <c r="BB610" s="42">
        <f>(4338.8/((4.322*AR610)+6.456-LOG(S610)))-273</f>
        <v>1346.9369459594102</v>
      </c>
      <c r="BC610" s="42">
        <f>((LN(S610))-3.313+(1.35*(LN(AQ610))))/0.0065</f>
        <v>1479.5923681511829</v>
      </c>
      <c r="BD610" s="42">
        <f>(12288/(18.99-(1.069*(LN(AQ610)))-(LN(S610))))-273</f>
        <v>1600.795736639466</v>
      </c>
      <c r="BE610" s="42">
        <f>(11113/(14.297+(0.964*AN610)-(LN(S610))))-273</f>
        <v>1351.0303133276598</v>
      </c>
      <c r="BF610" s="42">
        <f>(11113/(14.297+(0.964*AO610)-(LN(S610))))-273</f>
        <v>1351.0303133276598</v>
      </c>
      <c r="BG610" s="42">
        <f>(5790/(0.96-(1.28*J610)+(12.39*AS610)+(0.83*AT610)+(2.06*J610*AS610)-LOG(S610)))-273</f>
        <v>1438.8613414025772</v>
      </c>
      <c r="BI610" s="42">
        <f t="shared" si="102"/>
        <v>109.17985113616805</v>
      </c>
      <c r="BJ610" s="42">
        <f t="shared" si="102"/>
        <v>109.17985113616805</v>
      </c>
      <c r="BK610" s="42">
        <f t="shared" si="102"/>
        <v>143.89858560400398</v>
      </c>
      <c r="BL610" s="42">
        <f t="shared" si="102"/>
        <v>143.89858560400398</v>
      </c>
      <c r="BM610" s="42">
        <f t="shared" si="102"/>
        <v>-142.91971303262312</v>
      </c>
      <c r="BN610" s="42">
        <f t="shared" si="102"/>
        <v>53.063054040589805</v>
      </c>
      <c r="BO610" s="42">
        <f t="shared" si="102"/>
        <v>-79.592368151182882</v>
      </c>
      <c r="BP610" s="42">
        <f t="shared" si="102"/>
        <v>-200.79573663946599</v>
      </c>
      <c r="BQ610" s="42">
        <f t="shared" si="102"/>
        <v>48.969686672340231</v>
      </c>
      <c r="BR610" s="42">
        <f t="shared" si="102"/>
        <v>48.969686672340231</v>
      </c>
      <c r="BS610" s="42">
        <f t="shared" si="102"/>
        <v>-38.861341402577182</v>
      </c>
      <c r="BU610" s="42">
        <f t="shared" si="101"/>
        <v>148.04119253874524</v>
      </c>
      <c r="CC610" s="119"/>
      <c r="CD610" s="118">
        <f t="shared" si="100"/>
        <v>0</v>
      </c>
    </row>
    <row r="611" spans="1:82" s="1" customFormat="1">
      <c r="A611" s="38" t="s">
        <v>772</v>
      </c>
      <c r="B611" s="38" t="s">
        <v>790</v>
      </c>
      <c r="C611" s="38" t="s">
        <v>772</v>
      </c>
      <c r="D611" s="38">
        <v>120</v>
      </c>
      <c r="E611" s="38">
        <v>1400</v>
      </c>
      <c r="F611" s="38">
        <v>3</v>
      </c>
      <c r="G611" s="38">
        <f t="shared" si="93"/>
        <v>1673</v>
      </c>
      <c r="H611" s="75">
        <f t="shared" si="94"/>
        <v>5.977286312014345E-4</v>
      </c>
      <c r="I611" s="75">
        <f t="shared" si="95"/>
        <v>4.5918367346938778E-6</v>
      </c>
      <c r="J611" s="76">
        <v>1</v>
      </c>
      <c r="K611" s="13"/>
      <c r="L611" s="40">
        <v>0.54305841639134877</v>
      </c>
      <c r="M611" s="40">
        <v>7.8114891518027228E-3</v>
      </c>
      <c r="N611" s="40">
        <v>0.2723936896912737</v>
      </c>
      <c r="O611" s="13"/>
      <c r="P611" s="91">
        <v>-5.77</v>
      </c>
      <c r="Q611" s="91">
        <v>0.53</v>
      </c>
      <c r="R611" s="13">
        <v>0</v>
      </c>
      <c r="S611" s="78">
        <v>16766.000000000025</v>
      </c>
      <c r="T611" s="78">
        <v>659.00000000000102</v>
      </c>
      <c r="U611" s="13">
        <f t="shared" si="96"/>
        <v>4.2244294618226981</v>
      </c>
      <c r="V611" s="40">
        <f t="shared" si="98"/>
        <v>1.7058690206370034E-2</v>
      </c>
      <c r="X611" s="13">
        <v>68.099999999999994</v>
      </c>
      <c r="Y611" s="13"/>
      <c r="Z611" s="13">
        <v>17</v>
      </c>
      <c r="AA611" s="13"/>
      <c r="AB611" s="13"/>
      <c r="AC611" s="13"/>
      <c r="AD611" s="13"/>
      <c r="AE611" s="13">
        <v>3.4</v>
      </c>
      <c r="AF611" s="13">
        <v>4.4000000000000004</v>
      </c>
      <c r="AG611" s="13">
        <v>4.8</v>
      </c>
      <c r="AH611" s="13"/>
      <c r="AI611" s="91">
        <v>10</v>
      </c>
      <c r="AJ611" s="13">
        <f t="shared" si="97"/>
        <v>107.7</v>
      </c>
      <c r="AL611" s="13">
        <v>0.91318850562384146</v>
      </c>
      <c r="AM611" s="40">
        <v>2.1610615375055299E-2</v>
      </c>
      <c r="AN611" s="13">
        <v>1.7114693015324907</v>
      </c>
      <c r="AO611" s="14">
        <v>1.7114693015324907</v>
      </c>
      <c r="AP611" s="14"/>
      <c r="AQ611" s="13">
        <v>8.9472978851033851</v>
      </c>
      <c r="AR611" s="40">
        <v>4.376445711338052E-2</v>
      </c>
      <c r="AS611" s="40">
        <v>0.54305841639134877</v>
      </c>
      <c r="AT611" s="40">
        <v>0.2723936896912737</v>
      </c>
      <c r="AW611" s="42">
        <f>(12900/((LN(497700/S611))+(0.85*(AN611-1))+3.8))-273</f>
        <v>1381.8234828462059</v>
      </c>
      <c r="AX611" s="42">
        <f>(12900/((LN(497700/S611))+(0.85*(AO611-1))+3.8))-273</f>
        <v>1381.8234828462059</v>
      </c>
      <c r="AY611" s="42">
        <f>(10108/((LN(497700/S611))+(1.16*(AN611-1))+1.48))-273</f>
        <v>1501.5945876985318</v>
      </c>
      <c r="AZ611" s="42">
        <f>(10108/((LN(497700/S611))+(1.16*(AO611-1))+1.48))-273</f>
        <v>1501.5945876985318</v>
      </c>
      <c r="BA611" s="42">
        <f>((LN(S611))-4.29+(1.35*(LN(AQ611))))/0.0056</f>
        <v>1499.1844519051829</v>
      </c>
      <c r="BB611" s="42">
        <f>(4338.8/((4.322*AR611)+6.456-LOG(S611)))-273</f>
        <v>1519.3589116911016</v>
      </c>
      <c r="BC611" s="42">
        <f>((LN(S611))-3.313+(1.35*(LN(AQ611))))/0.0065</f>
        <v>1441.9127585644651</v>
      </c>
      <c r="BD611" s="42">
        <f>(12288/(18.99-(1.069*(LN(AQ611)))-(LN(S611))))-273</f>
        <v>1502.6361063764043</v>
      </c>
      <c r="BE611" s="42">
        <f>(11113/(14.297+(0.964*AN611)-(LN(S611))))-273</f>
        <v>1513.7283077519658</v>
      </c>
      <c r="BF611" s="42">
        <f>(11113/(14.297+(0.964*AO611)-(LN(S611))))-273</f>
        <v>1513.7283077519658</v>
      </c>
      <c r="BG611" s="42">
        <f>(5790/(0.96-(1.28*J611)+(12.39*AS611)+(0.83*AT611)+(2.06*J611*AS611)-LOG(S611)))-273</f>
        <v>1367.7604954195544</v>
      </c>
      <c r="BI611" s="42">
        <f t="shared" si="102"/>
        <v>18.176517153794066</v>
      </c>
      <c r="BJ611" s="42">
        <f t="shared" si="102"/>
        <v>18.176517153794066</v>
      </c>
      <c r="BK611" s="42">
        <f t="shared" si="102"/>
        <v>-101.59458769853177</v>
      </c>
      <c r="BL611" s="42">
        <f t="shared" si="102"/>
        <v>-101.59458769853177</v>
      </c>
      <c r="BM611" s="42">
        <f t="shared" si="102"/>
        <v>-99.184451905182868</v>
      </c>
      <c r="BN611" s="42">
        <f t="shared" si="102"/>
        <v>-119.35891169110164</v>
      </c>
      <c r="BO611" s="42">
        <f t="shared" si="102"/>
        <v>-41.912758564465094</v>
      </c>
      <c r="BP611" s="42">
        <f t="shared" si="102"/>
        <v>-102.63610637640431</v>
      </c>
      <c r="BQ611" s="42">
        <f t="shared" si="102"/>
        <v>-113.72830775196576</v>
      </c>
      <c r="BR611" s="42">
        <f t="shared" si="102"/>
        <v>-113.72830775196576</v>
      </c>
      <c r="BS611" s="42">
        <f t="shared" si="102"/>
        <v>32.239504580445555</v>
      </c>
      <c r="BU611" s="42">
        <f t="shared" si="101"/>
        <v>-14.062987426651489</v>
      </c>
      <c r="CC611" s="119"/>
      <c r="CD611" s="118">
        <f t="shared" si="100"/>
        <v>0</v>
      </c>
    </row>
    <row r="612" spans="1:82" s="1" customFormat="1">
      <c r="A612" s="38" t="s">
        <v>772</v>
      </c>
      <c r="B612" s="38" t="s">
        <v>791</v>
      </c>
      <c r="C612" s="38" t="s">
        <v>772</v>
      </c>
      <c r="D612" s="38">
        <v>120</v>
      </c>
      <c r="E612" s="38">
        <v>1400</v>
      </c>
      <c r="F612" s="38">
        <v>3</v>
      </c>
      <c r="G612" s="38">
        <f t="shared" si="93"/>
        <v>1673</v>
      </c>
      <c r="H612" s="75">
        <f t="shared" si="94"/>
        <v>5.977286312014345E-4</v>
      </c>
      <c r="I612" s="75">
        <f t="shared" si="95"/>
        <v>4.5918367346938778E-6</v>
      </c>
      <c r="J612" s="76">
        <v>1</v>
      </c>
      <c r="K612" s="13"/>
      <c r="L612" s="40">
        <v>0.5471304465001946</v>
      </c>
      <c r="M612" s="40">
        <v>1.0871223037818432E-2</v>
      </c>
      <c r="N612" s="40">
        <v>0.27450241194489455</v>
      </c>
      <c r="O612" s="13"/>
      <c r="P612" s="91">
        <v>-5.77</v>
      </c>
      <c r="Q612" s="91">
        <v>0.53</v>
      </c>
      <c r="R612" s="13">
        <v>0</v>
      </c>
      <c r="S612" s="78">
        <v>14373.000000000011</v>
      </c>
      <c r="T612" s="78">
        <v>293.00000000000023</v>
      </c>
      <c r="U612" s="13">
        <f t="shared" si="96"/>
        <v>4.1575474255778078</v>
      </c>
      <c r="V612" s="40">
        <f t="shared" si="98"/>
        <v>8.8472831002574283E-3</v>
      </c>
      <c r="X612" s="13">
        <v>65</v>
      </c>
      <c r="Y612" s="13"/>
      <c r="Z612" s="13">
        <v>20.5</v>
      </c>
      <c r="AA612" s="13"/>
      <c r="AB612" s="13"/>
      <c r="AC612" s="13"/>
      <c r="AD612" s="13"/>
      <c r="AE612" s="13">
        <v>3.7</v>
      </c>
      <c r="AF612" s="13">
        <v>4.3</v>
      </c>
      <c r="AG612" s="13">
        <v>4.5999999999999996</v>
      </c>
      <c r="AH612" s="13"/>
      <c r="AI612" s="91">
        <v>10</v>
      </c>
      <c r="AJ612" s="13">
        <f t="shared" si="97"/>
        <v>108.1</v>
      </c>
      <c r="AL612" s="13">
        <v>1.0915542017347393</v>
      </c>
      <c r="AM612" s="40">
        <v>6.9771391773302535E-2</v>
      </c>
      <c r="AN612" s="13">
        <v>1.5127405602967587</v>
      </c>
      <c r="AO612" s="14">
        <v>1.5127405602967587</v>
      </c>
      <c r="AP612" s="14"/>
      <c r="AQ612" s="13">
        <v>9.1479216948067865</v>
      </c>
      <c r="AR612" s="40">
        <v>1.8155524229345854E-2</v>
      </c>
      <c r="AS612" s="40">
        <v>0.5471304465001946</v>
      </c>
      <c r="AT612" s="40">
        <v>0.27450241194489455</v>
      </c>
      <c r="AW612" s="42">
        <f>(12900/((LN(497700/S612))+(0.85*(AN612-1))+3.8))-273</f>
        <v>1384.9963492233915</v>
      </c>
      <c r="AX612" s="42">
        <f>(12900/((LN(497700/S612))+(0.85*(AO612-1))+3.8))-273</f>
        <v>1384.9963492233915</v>
      </c>
      <c r="AY612" s="42">
        <f>(10108/((LN(497700/S612))+(1.16*(AN612-1))+1.48))-273</f>
        <v>1525.760520779125</v>
      </c>
      <c r="AZ612" s="42">
        <f>(10108/((LN(497700/S612))+(1.16*(AO612-1))+1.48))-273</f>
        <v>1525.760520779125</v>
      </c>
      <c r="BA612" s="42">
        <f>((LN(S612))-4.29+(1.35*(LN(AQ612))))/0.0056</f>
        <v>1477.0299629584681</v>
      </c>
      <c r="BB612" s="42">
        <f>(4338.8/((4.322*AR612)+6.456-LOG(S612)))-273</f>
        <v>1552.3869001487928</v>
      </c>
      <c r="BC612" s="42">
        <f>((LN(S612))-3.313+(1.35*(LN(AQ612))))/0.0065</f>
        <v>1422.8258142411419</v>
      </c>
      <c r="BD612" s="42">
        <f>(12288/(18.99-(1.069*(LN(AQ612)))-(LN(S612))))-273</f>
        <v>1469.8221871411508</v>
      </c>
      <c r="BE612" s="42">
        <f>(11113/(14.297+(0.964*AN612)-(LN(S612))))-273</f>
        <v>1524.5873679063548</v>
      </c>
      <c r="BF612" s="42">
        <f>(11113/(14.297+(0.964*AO612)-(LN(S612))))-273</f>
        <v>1524.5873679063548</v>
      </c>
      <c r="BG612" s="42">
        <f>(5790/(0.96-(1.28*J612)+(12.39*AS612)+(0.83*AT612)+(2.06*J612*AS612)-LOG(S612)))-273</f>
        <v>1310.557464673037</v>
      </c>
      <c r="BI612" s="42">
        <f t="shared" si="102"/>
        <v>15.003650776608538</v>
      </c>
      <c r="BJ612" s="42">
        <f t="shared" si="102"/>
        <v>15.003650776608538</v>
      </c>
      <c r="BK612" s="42">
        <f t="shared" si="102"/>
        <v>-125.76052077912505</v>
      </c>
      <c r="BL612" s="42">
        <f t="shared" si="102"/>
        <v>-125.76052077912505</v>
      </c>
      <c r="BM612" s="42">
        <f t="shared" si="102"/>
        <v>-77.029962958468104</v>
      </c>
      <c r="BN612" s="42">
        <f t="shared" si="102"/>
        <v>-152.38690014879285</v>
      </c>
      <c r="BO612" s="42">
        <f t="shared" si="102"/>
        <v>-22.82581424114187</v>
      </c>
      <c r="BP612" s="42">
        <f t="shared" si="102"/>
        <v>-69.822187141150835</v>
      </c>
      <c r="BQ612" s="42">
        <f t="shared" si="102"/>
        <v>-124.58736790635476</v>
      </c>
      <c r="BR612" s="42">
        <f t="shared" si="102"/>
        <v>-124.58736790635476</v>
      </c>
      <c r="BS612" s="42">
        <f t="shared" si="102"/>
        <v>89.442535326963025</v>
      </c>
      <c r="BU612" s="42">
        <f t="shared" si="101"/>
        <v>-74.438884550354487</v>
      </c>
      <c r="CC612" s="119"/>
      <c r="CD612" s="118">
        <f t="shared" si="100"/>
        <v>0</v>
      </c>
    </row>
    <row r="613" spans="1:82" s="1" customFormat="1">
      <c r="A613" s="38" t="s">
        <v>772</v>
      </c>
      <c r="B613" s="38" t="s">
        <v>792</v>
      </c>
      <c r="C613" s="38" t="s">
        <v>772</v>
      </c>
      <c r="D613" s="38">
        <v>120</v>
      </c>
      <c r="E613" s="38">
        <v>1400</v>
      </c>
      <c r="F613" s="38">
        <v>3</v>
      </c>
      <c r="G613" s="38">
        <f t="shared" ref="G613:G639" si="103">E613+273</f>
        <v>1673</v>
      </c>
      <c r="H613" s="75">
        <f t="shared" ref="H613:H639" si="104">1/G613</f>
        <v>5.977286312014345E-4</v>
      </c>
      <c r="I613" s="75">
        <f t="shared" ref="I613:I639" si="105">((F613/E613)^2)</f>
        <v>4.5918367346938778E-6</v>
      </c>
      <c r="J613" s="76">
        <v>1</v>
      </c>
      <c r="K613" s="13"/>
      <c r="L613" s="40">
        <v>0.5394982530766238</v>
      </c>
      <c r="M613" s="40">
        <v>5.6602595405643944E-3</v>
      </c>
      <c r="N613" s="40">
        <v>0.27309957924249317</v>
      </c>
      <c r="O613" s="13"/>
      <c r="P613" s="91">
        <v>-5.77</v>
      </c>
      <c r="Q613" s="91">
        <v>0.53</v>
      </c>
      <c r="R613" s="13">
        <v>0</v>
      </c>
      <c r="S613" s="78">
        <v>11644.000000000025</v>
      </c>
      <c r="T613" s="78">
        <v>248.00000000000054</v>
      </c>
      <c r="U613" s="13">
        <f t="shared" ref="U613:U639" si="106">LOG(S613)</f>
        <v>4.0661021967667743</v>
      </c>
      <c r="V613" s="40">
        <f t="shared" si="98"/>
        <v>9.2435589144623832E-3</v>
      </c>
      <c r="X613" s="13">
        <v>67.3</v>
      </c>
      <c r="Y613" s="13"/>
      <c r="Z613" s="13">
        <v>20.6</v>
      </c>
      <c r="AA613" s="13"/>
      <c r="AB613" s="13"/>
      <c r="AC613" s="13"/>
      <c r="AD613" s="13"/>
      <c r="AE613" s="13">
        <v>3.1</v>
      </c>
      <c r="AF613" s="13">
        <v>3.7</v>
      </c>
      <c r="AG613" s="13">
        <v>3.8</v>
      </c>
      <c r="AH613" s="13"/>
      <c r="AI613" s="91">
        <v>10</v>
      </c>
      <c r="AJ613" s="13">
        <f t="shared" ref="AJ613:AJ639" si="107">SUM(X613:AI613)</f>
        <v>108.5</v>
      </c>
      <c r="AL613" s="13">
        <v>1.3007828007263322</v>
      </c>
      <c r="AM613" s="40">
        <v>0.19591768301615695</v>
      </c>
      <c r="AN613" s="13">
        <v>1.2213650737053128</v>
      </c>
      <c r="AO613" s="14">
        <v>1.2213650737053128</v>
      </c>
      <c r="AP613" s="14"/>
      <c r="AQ613" s="13">
        <v>11.113871319319944</v>
      </c>
      <c r="AR613" s="40">
        <v>-1.7537930169111468E-2</v>
      </c>
      <c r="AS613" s="40">
        <v>0.5394982530766238</v>
      </c>
      <c r="AT613" s="40">
        <v>0.27309957924249317</v>
      </c>
      <c r="AW613" s="42">
        <f>(12900/((LN(497700/S613))+(0.85*(AN613-1))+3.8))-273</f>
        <v>1392.9420093073413</v>
      </c>
      <c r="AX613" s="42">
        <f>(12900/((LN(497700/S613))+(0.85*(AO613-1))+3.8))-273</f>
        <v>1392.9420093073413</v>
      </c>
      <c r="AY613" s="42">
        <f>(10108/((LN(497700/S613))+(1.16*(AN613-1))+1.48))-273</f>
        <v>1567.4986353480776</v>
      </c>
      <c r="AZ613" s="42">
        <f>(10108/((LN(497700/S613))+(1.16*(AO613-1))+1.48))-273</f>
        <v>1567.4986353480776</v>
      </c>
      <c r="BA613" s="42">
        <f>((LN(S613))-4.29+(1.35*(LN(AQ613))))/0.0056</f>
        <v>1486.3586071775539</v>
      </c>
      <c r="BB613" s="42">
        <f>(4338.8/((4.322*AR613)+6.456-LOG(S613)))-273</f>
        <v>1601.9414979817097</v>
      </c>
      <c r="BC613" s="42">
        <f>((LN(S613))-3.313+(1.35*(LN(AQ613))))/0.0065</f>
        <v>1430.8628000298925</v>
      </c>
      <c r="BD613" s="42">
        <f>(12288/(18.99-(1.069*(LN(AQ613)))-(LN(S613))))-273</f>
        <v>1469.2140488950336</v>
      </c>
      <c r="BE613" s="42">
        <f>(11113/(14.297+(0.964*AN613)-(LN(S613))))-273</f>
        <v>1545.2711747988712</v>
      </c>
      <c r="BF613" s="42">
        <f>(11113/(14.297+(0.964*AO613)-(LN(S613))))-273</f>
        <v>1545.2711747988712</v>
      </c>
      <c r="BG613" s="42">
        <f>(5790/(0.96-(1.28*J613)+(12.39*AS613)+(0.83*AT613)+(2.06*J613*AS613)-LOG(S613)))-273</f>
        <v>1319.2690148535353</v>
      </c>
      <c r="BI613" s="42">
        <f t="shared" si="102"/>
        <v>7.0579906926586773</v>
      </c>
      <c r="BJ613" s="42">
        <f t="shared" si="102"/>
        <v>7.0579906926586773</v>
      </c>
      <c r="BK613" s="42">
        <f t="shared" si="102"/>
        <v>-167.49863534807764</v>
      </c>
      <c r="BL613" s="42">
        <f t="shared" si="102"/>
        <v>-167.49863534807764</v>
      </c>
      <c r="BM613" s="42">
        <f t="shared" si="102"/>
        <v>-86.358607177553949</v>
      </c>
      <c r="BN613" s="42">
        <f t="shared" si="102"/>
        <v>-201.94149798170974</v>
      </c>
      <c r="BO613" s="42">
        <f t="shared" si="102"/>
        <v>-30.862800029892469</v>
      </c>
      <c r="BP613" s="42">
        <f t="shared" si="102"/>
        <v>-69.214048895033557</v>
      </c>
      <c r="BQ613" s="42">
        <f t="shared" si="102"/>
        <v>-145.27117479887124</v>
      </c>
      <c r="BR613" s="42">
        <f t="shared" si="102"/>
        <v>-145.27117479887124</v>
      </c>
      <c r="BS613" s="42">
        <f t="shared" si="102"/>
        <v>80.730985146464718</v>
      </c>
      <c r="BU613" s="42">
        <f t="shared" si="101"/>
        <v>-73.672994453806041</v>
      </c>
      <c r="CC613" s="119"/>
      <c r="CD613" s="118">
        <f t="shared" si="100"/>
        <v>0</v>
      </c>
    </row>
    <row r="614" spans="1:82" s="1" customFormat="1" ht="18">
      <c r="A614" s="38" t="s">
        <v>793</v>
      </c>
      <c r="B614" s="38" t="s">
        <v>794</v>
      </c>
      <c r="C614" s="38" t="s">
        <v>793</v>
      </c>
      <c r="D614" s="38">
        <v>48</v>
      </c>
      <c r="E614" s="38">
        <v>1250</v>
      </c>
      <c r="F614" s="38">
        <v>3</v>
      </c>
      <c r="G614" s="38">
        <f t="shared" si="103"/>
        <v>1523</v>
      </c>
      <c r="H614" s="75">
        <f t="shared" si="104"/>
        <v>6.5659881812212733E-4</v>
      </c>
      <c r="I614" s="75">
        <f t="shared" si="105"/>
        <v>5.7599999999999991E-6</v>
      </c>
      <c r="J614" s="76">
        <v>1</v>
      </c>
      <c r="K614" s="13"/>
      <c r="L614" s="40">
        <v>0.5365703555741117</v>
      </c>
      <c r="M614" s="40">
        <v>2.6802381635450678E-3</v>
      </c>
      <c r="N614" s="80">
        <v>0.16900000000000001</v>
      </c>
      <c r="O614" s="80"/>
      <c r="P614" s="91">
        <v>-7.2</v>
      </c>
      <c r="Q614" s="91">
        <v>0.64</v>
      </c>
      <c r="R614" s="13">
        <v>0</v>
      </c>
      <c r="S614" s="78">
        <v>15064</v>
      </c>
      <c r="T614" s="78">
        <v>2700</v>
      </c>
      <c r="U614" s="13">
        <f t="shared" si="106"/>
        <v>4.1779403070086083</v>
      </c>
      <c r="V614" s="40">
        <f t="shared" si="98"/>
        <v>7.7788104089219337E-2</v>
      </c>
      <c r="X614" s="13">
        <v>67.8</v>
      </c>
      <c r="Y614" s="13"/>
      <c r="Z614" s="13">
        <v>17.05</v>
      </c>
      <c r="AA614" s="13"/>
      <c r="AB614" s="13"/>
      <c r="AC614" s="13"/>
      <c r="AD614" s="13"/>
      <c r="AE614" s="13">
        <v>3.17</v>
      </c>
      <c r="AF614" s="13">
        <v>3.62</v>
      </c>
      <c r="AG614" s="13">
        <v>3.69</v>
      </c>
      <c r="AH614" s="13"/>
      <c r="AI614" s="91">
        <v>5.33</v>
      </c>
      <c r="AJ614" s="13">
        <f t="shared" si="107"/>
        <v>100.66</v>
      </c>
      <c r="AL614" s="13">
        <v>1.0850737557407111</v>
      </c>
      <c r="AM614" s="40">
        <v>5.475617514287668E-2</v>
      </c>
      <c r="AN614" s="82">
        <v>1.8418592641807006</v>
      </c>
      <c r="AO614" s="14">
        <v>1.4002992033836241</v>
      </c>
      <c r="AP614" s="14" t="s">
        <v>847</v>
      </c>
      <c r="AQ614" s="13">
        <v>10.577376438400885</v>
      </c>
      <c r="AR614" s="40">
        <v>8.3541038623106689E-3</v>
      </c>
      <c r="AS614" s="40">
        <v>0.5365703555741117</v>
      </c>
      <c r="AT614" s="80">
        <v>0.16900000000000001</v>
      </c>
      <c r="AW614" s="42">
        <f>(12900/((LN(497700/S614))+(0.85*(AN614-1))+3.8))-273</f>
        <v>1336.8296811189346</v>
      </c>
      <c r="AX614" s="42">
        <f>(12900/((LN(497700/S614))+(0.85*(AO614-1))+3.8))-273</f>
        <v>1415.9361810765565</v>
      </c>
      <c r="AY614" s="42">
        <f>(10108/((LN(497700/S614))+(1.16*(AN614-1))+1.48))-273</f>
        <v>1424.6119648772099</v>
      </c>
      <c r="AZ614" s="42">
        <f>(10108/((LN(497700/S614))+(1.16*(AO614-1))+1.48))-273</f>
        <v>1584.3928156668192</v>
      </c>
      <c r="BA614" s="42">
        <f>((LN(S614))-4.29+(1.35*(LN(AQ614))))/0.0056</f>
        <v>1520.4163553621759</v>
      </c>
      <c r="BB614" s="42">
        <f>(4338.8/((4.322*AR614)+6.456-LOG(S614)))-273</f>
        <v>1601.8870031283909</v>
      </c>
      <c r="BC614" s="42">
        <f>((LN(S614))-3.313+(1.35*(LN(AQ614))))/0.0065</f>
        <v>1460.2048600043361</v>
      </c>
      <c r="BD614" s="42">
        <f>(12288/(18.99-(1.069*(LN(AQ614)))-(LN(S614))))-273</f>
        <v>1521.2698994925943</v>
      </c>
      <c r="BE614" s="42">
        <f>(11113/(14.297+(0.964*AN614)-(LN(S614))))-273</f>
        <v>1449.2810533474833</v>
      </c>
      <c r="BF614" s="42">
        <f>(11113/(14.297+(0.964*AO614)-(LN(S614))))-273</f>
        <v>1570.9226844992822</v>
      </c>
      <c r="BG614" s="42">
        <f>(5790/(0.96-(1.28*J614)+(12.39*AS614)+(0.83*AT614)+(2.06*J614*AS614)-LOG(S614)))-273</f>
        <v>1432.0618064530656</v>
      </c>
      <c r="BI614" s="42">
        <f t="shared" si="102"/>
        <v>-86.829681118934559</v>
      </c>
      <c r="BJ614" s="42">
        <f t="shared" si="102"/>
        <v>-165.93618107655652</v>
      </c>
      <c r="BK614" s="42">
        <f t="shared" si="102"/>
        <v>-174.61196487720986</v>
      </c>
      <c r="BL614" s="42">
        <f t="shared" si="102"/>
        <v>-334.39281566681916</v>
      </c>
      <c r="BM614" s="42">
        <f t="shared" si="102"/>
        <v>-270.41635536217586</v>
      </c>
      <c r="BN614" s="42">
        <f t="shared" si="102"/>
        <v>-351.88700312839092</v>
      </c>
      <c r="BO614" s="42">
        <f t="shared" si="102"/>
        <v>-210.20486000433607</v>
      </c>
      <c r="BP614" s="42">
        <f t="shared" si="102"/>
        <v>-271.26989949259428</v>
      </c>
      <c r="BQ614" s="42">
        <f t="shared" si="102"/>
        <v>-199.28105334748329</v>
      </c>
      <c r="BR614" s="42">
        <f t="shared" si="102"/>
        <v>-320.92268449928224</v>
      </c>
      <c r="BS614" s="42">
        <f t="shared" si="102"/>
        <v>-182.06180645306563</v>
      </c>
      <c r="BU614" s="42">
        <f t="shared" si="101"/>
        <v>16.125625376509106</v>
      </c>
      <c r="CC614" s="119" t="s">
        <v>844</v>
      </c>
      <c r="CD614" s="118">
        <f t="shared" si="100"/>
        <v>121.64163115179895</v>
      </c>
    </row>
    <row r="615" spans="1:82" s="1" customFormat="1" ht="18">
      <c r="A615" s="38" t="s">
        <v>793</v>
      </c>
      <c r="B615" s="38" t="s">
        <v>795</v>
      </c>
      <c r="C615" s="38" t="s">
        <v>793</v>
      </c>
      <c r="D615" s="38">
        <v>48</v>
      </c>
      <c r="E615" s="38">
        <v>1200</v>
      </c>
      <c r="F615" s="38">
        <v>3</v>
      </c>
      <c r="G615" s="38">
        <f t="shared" si="103"/>
        <v>1473</v>
      </c>
      <c r="H615" s="75">
        <f t="shared" si="104"/>
        <v>6.7888662593346908E-4</v>
      </c>
      <c r="I615" s="75">
        <f t="shared" si="105"/>
        <v>6.2500000000000003E-6</v>
      </c>
      <c r="J615" s="76">
        <v>1</v>
      </c>
      <c r="K615" s="13"/>
      <c r="L615" s="40">
        <v>0.53776771761544451</v>
      </c>
      <c r="M615" s="40">
        <v>9.7936574341955926E-4</v>
      </c>
      <c r="N615" s="80">
        <v>0.17</v>
      </c>
      <c r="O615" s="80"/>
      <c r="P615" s="91">
        <v>-7.74</v>
      </c>
      <c r="Q615" s="91">
        <v>0.68</v>
      </c>
      <c r="R615" s="13">
        <v>0</v>
      </c>
      <c r="S615" s="78">
        <v>5986</v>
      </c>
      <c r="T615" s="78">
        <v>515</v>
      </c>
      <c r="U615" s="13">
        <f t="shared" si="106"/>
        <v>3.7771367125041726</v>
      </c>
      <c r="V615" s="40">
        <f t="shared" si="98"/>
        <v>3.7338790511192786E-2</v>
      </c>
      <c r="X615" s="13">
        <v>67.8</v>
      </c>
      <c r="Y615" s="13"/>
      <c r="Z615" s="13">
        <v>16.309999999999999</v>
      </c>
      <c r="AA615" s="13"/>
      <c r="AB615" s="13"/>
      <c r="AC615" s="13"/>
      <c r="AD615" s="13"/>
      <c r="AE615" s="13">
        <v>3.13</v>
      </c>
      <c r="AF615" s="13">
        <v>3.81</v>
      </c>
      <c r="AG615" s="13">
        <v>4.05</v>
      </c>
      <c r="AH615" s="13"/>
      <c r="AI615" s="91">
        <v>5.33</v>
      </c>
      <c r="AJ615" s="13">
        <f t="shared" si="107"/>
        <v>100.42999999999999</v>
      </c>
      <c r="AL615" s="13">
        <v>0.99799699512289819</v>
      </c>
      <c r="AM615" s="40">
        <v>4.432270316318854E-4</v>
      </c>
      <c r="AN615" s="82">
        <v>2.0190177753517364</v>
      </c>
      <c r="AO615" s="14">
        <v>1.5211864437934597</v>
      </c>
      <c r="AP615" s="14" t="s">
        <v>847</v>
      </c>
      <c r="AQ615" s="13">
        <v>10.034099035842972</v>
      </c>
      <c r="AR615" s="40">
        <v>2.0131436902519576E-2</v>
      </c>
      <c r="AS615" s="40">
        <v>0.53776771761544451</v>
      </c>
      <c r="AT615" s="80">
        <v>0.17</v>
      </c>
      <c r="AW615" s="42">
        <f>(12900/((LN(497700/S615))+(0.85*(AN615-1))+3.8))-273</f>
        <v>1146.6511792270994</v>
      </c>
      <c r="AX615" s="42">
        <f>(12900/((LN(497700/S615))+(0.85*(AO615-1))+3.8))-273</f>
        <v>1215.9914097433757</v>
      </c>
      <c r="AY615" s="42">
        <f>(10108/((LN(497700/S615))+(1.16*(AN615-1))+1.48))-273</f>
        <v>1154.1525264368186</v>
      </c>
      <c r="AZ615" s="42">
        <f>(10108/((LN(497700/S615))+(1.16*(AO615-1))+1.48))-273</f>
        <v>1280.8457152004044</v>
      </c>
      <c r="BA615" s="42">
        <f>((LN(S615))-4.29+(1.35*(LN(AQ615))))/0.0056</f>
        <v>1342.9043041189377</v>
      </c>
      <c r="BB615" s="42">
        <f>(4338.8/((4.322*AR615)+6.456-LOG(S615)))-273</f>
        <v>1295.6919016613754</v>
      </c>
      <c r="BC615" s="42">
        <f>((LN(S615))-3.313+(1.35*(LN(AQ615))))/0.0065</f>
        <v>1307.2714004717002</v>
      </c>
      <c r="BD615" s="42">
        <f>(12288/(18.99-(1.069*(LN(AQ615)))-(LN(S615))))-273</f>
        <v>1296.805995612511</v>
      </c>
      <c r="BE615" s="42">
        <f>(11113/(14.297+(0.964*AN615)-(LN(S615))))-273</f>
        <v>1199.6706268752675</v>
      </c>
      <c r="BF615" s="42">
        <f>(11113/(14.297+(0.964*AO615)-(LN(S615))))-273</f>
        <v>1299.6881719695036</v>
      </c>
      <c r="BG615" s="42">
        <f>(5790/(0.96-(1.28*J615)+(12.39*AS615)+(0.83*AT615)+(2.06*J615*AS615)-LOG(S615)))-273</f>
        <v>1244.8099636166364</v>
      </c>
      <c r="BI615" s="42">
        <f t="shared" si="102"/>
        <v>53.348820772900581</v>
      </c>
      <c r="BJ615" s="42">
        <f t="shared" si="102"/>
        <v>-15.991409743375698</v>
      </c>
      <c r="BK615" s="42">
        <f t="shared" si="102"/>
        <v>45.847473563181438</v>
      </c>
      <c r="BL615" s="42">
        <f t="shared" si="102"/>
        <v>-80.845715200404356</v>
      </c>
      <c r="BM615" s="42">
        <f t="shared" si="102"/>
        <v>-142.90430411893772</v>
      </c>
      <c r="BN615" s="42">
        <f t="shared" si="102"/>
        <v>-95.691901661375368</v>
      </c>
      <c r="BO615" s="42">
        <f t="shared" si="102"/>
        <v>-107.27140047170019</v>
      </c>
      <c r="BP615" s="42">
        <f t="shared" si="102"/>
        <v>-96.805995612510969</v>
      </c>
      <c r="BQ615" s="42">
        <f t="shared" si="102"/>
        <v>0.32937312473245584</v>
      </c>
      <c r="BR615" s="42">
        <f t="shared" si="102"/>
        <v>-99.688171969503628</v>
      </c>
      <c r="BS615" s="42">
        <f t="shared" si="102"/>
        <v>-44.809963616636423</v>
      </c>
      <c r="BU615" s="42">
        <f t="shared" si="101"/>
        <v>28.818553873260726</v>
      </c>
      <c r="CC615" s="119" t="s">
        <v>844</v>
      </c>
      <c r="CD615" s="118">
        <f t="shared" si="100"/>
        <v>100.01754509423608</v>
      </c>
    </row>
    <row r="616" spans="1:82" s="1" customFormat="1" ht="18">
      <c r="A616" s="38" t="s">
        <v>793</v>
      </c>
      <c r="B616" s="38" t="s">
        <v>796</v>
      </c>
      <c r="C616" s="38" t="s">
        <v>793</v>
      </c>
      <c r="D616" s="38">
        <v>168</v>
      </c>
      <c r="E616" s="38">
        <v>1150</v>
      </c>
      <c r="F616" s="38">
        <v>3</v>
      </c>
      <c r="G616" s="38">
        <f t="shared" si="103"/>
        <v>1423</v>
      </c>
      <c r="H616" s="75">
        <f t="shared" si="104"/>
        <v>7.0274068868587491E-4</v>
      </c>
      <c r="I616" s="75">
        <f t="shared" si="105"/>
        <v>6.8052930056710786E-6</v>
      </c>
      <c r="J616" s="76">
        <v>1</v>
      </c>
      <c r="K616" s="13"/>
      <c r="L616" s="40">
        <v>0.53615096103975823</v>
      </c>
      <c r="M616" s="40">
        <v>1.574954579483555E-3</v>
      </c>
      <c r="N616" s="80">
        <v>0.17</v>
      </c>
      <c r="O616" s="80"/>
      <c r="P616" s="91">
        <v>-8.32</v>
      </c>
      <c r="Q616" s="91">
        <v>0.7</v>
      </c>
      <c r="R616" s="13">
        <v>0</v>
      </c>
      <c r="S616" s="78">
        <v>5249</v>
      </c>
      <c r="T616" s="78">
        <v>201</v>
      </c>
      <c r="U616" s="13">
        <f t="shared" si="106"/>
        <v>3.7200765727681406</v>
      </c>
      <c r="V616" s="40">
        <f t="shared" si="98"/>
        <v>1.6619165555343873E-2</v>
      </c>
      <c r="X616" s="13">
        <v>67.8</v>
      </c>
      <c r="Y616" s="13"/>
      <c r="Z616" s="13">
        <v>16.46</v>
      </c>
      <c r="AA616" s="13"/>
      <c r="AB616" s="13"/>
      <c r="AC616" s="13"/>
      <c r="AD616" s="13"/>
      <c r="AE616" s="13">
        <v>3.1</v>
      </c>
      <c r="AF616" s="13">
        <v>3.63</v>
      </c>
      <c r="AG616" s="13">
        <v>3.73</v>
      </c>
      <c r="AH616" s="13"/>
      <c r="AI616" s="91">
        <v>5.33</v>
      </c>
      <c r="AJ616" s="13">
        <f t="shared" si="107"/>
        <v>100.04999999999998</v>
      </c>
      <c r="AL616" s="13">
        <v>1.0520468992263854</v>
      </c>
      <c r="AM616" s="40">
        <v>3.3385980521254313E-2</v>
      </c>
      <c r="AN616" s="82">
        <v>1.8973490460933742</v>
      </c>
      <c r="AO616" s="14">
        <v>1.4344458490451955</v>
      </c>
      <c r="AP616" s="14" t="s">
        <v>847</v>
      </c>
      <c r="AQ616" s="13">
        <v>10.509898494334706</v>
      </c>
      <c r="AR616" s="40">
        <v>1.1845437462640426E-2</v>
      </c>
      <c r="AS616" s="40">
        <v>0.53615096103975823</v>
      </c>
      <c r="AT616" s="80">
        <v>0.17</v>
      </c>
      <c r="AW616" s="42">
        <f>(12900/((LN(497700/S616))+(0.85*(AN616-1))+3.8))-273</f>
        <v>1142.295146223064</v>
      </c>
      <c r="AX616" s="42">
        <f>(12900/((LN(497700/S616))+(0.85*(AO616-1))+3.8))-273</f>
        <v>1206.147651437509</v>
      </c>
      <c r="AY616" s="42">
        <f>(10108/((LN(497700/S616))+(1.16*(AN616-1))+1.48))-273</f>
        <v>1156.1198414821929</v>
      </c>
      <c r="AZ616" s="42">
        <f>(10108/((LN(497700/S616))+(1.16*(AO616-1))+1.48))-273</f>
        <v>1273.5312462126494</v>
      </c>
      <c r="BA616" s="42">
        <f>((LN(S616))-4.29+(1.35*(LN(AQ616))))/0.0056</f>
        <v>1330.6109861568468</v>
      </c>
      <c r="BB616" s="42">
        <f>(4338.8/((4.322*AR616)+6.456-LOG(S616)))-273</f>
        <v>1283.7327282896993</v>
      </c>
      <c r="BC616" s="42">
        <f>((LN(S616))-3.313+(1.35*(LN(AQ616))))/0.0065</f>
        <v>1296.6802342274373</v>
      </c>
      <c r="BD616" s="42">
        <f>(12288/(18.99-(1.069*(LN(AQ616)))-(LN(S616))))-273</f>
        <v>1280.5591601687406</v>
      </c>
      <c r="BE616" s="42">
        <f>(11113/(14.297+(0.964*AN616)-(LN(S616))))-273</f>
        <v>1196.9246215303635</v>
      </c>
      <c r="BF616" s="42">
        <f>(11113/(14.297+(0.964*AO616)-(LN(S616))))-273</f>
        <v>1289.1281684555611</v>
      </c>
      <c r="BG616" s="42">
        <f>(5790/(0.96-(1.28*J616)+(12.39*AS616)+(0.83*AT616)+(2.06*J616*AS616)-LOG(S616)))-273</f>
        <v>1231.5194774081513</v>
      </c>
      <c r="BI616" s="42">
        <f t="shared" si="102"/>
        <v>7.7048537769360337</v>
      </c>
      <c r="BJ616" s="42">
        <f t="shared" si="102"/>
        <v>-56.147651437509012</v>
      </c>
      <c r="BK616" s="42">
        <f t="shared" si="102"/>
        <v>-6.1198414821928964</v>
      </c>
      <c r="BL616" s="42">
        <f t="shared" si="102"/>
        <v>-123.53124621264942</v>
      </c>
      <c r="BM616" s="42">
        <f t="shared" si="102"/>
        <v>-180.61098615684682</v>
      </c>
      <c r="BN616" s="42">
        <f t="shared" si="102"/>
        <v>-133.73272828969925</v>
      </c>
      <c r="BO616" s="42">
        <f t="shared" si="102"/>
        <v>-146.68023422743727</v>
      </c>
      <c r="BP616" s="42">
        <f t="shared" si="102"/>
        <v>-130.55916016874062</v>
      </c>
      <c r="BQ616" s="42">
        <f t="shared" si="102"/>
        <v>-46.924621530363538</v>
      </c>
      <c r="BR616" s="42">
        <f t="shared" si="102"/>
        <v>-139.12816845556108</v>
      </c>
      <c r="BS616" s="42">
        <f t="shared" si="102"/>
        <v>-81.519477408151261</v>
      </c>
      <c r="BU616" s="42">
        <f t="shared" si="101"/>
        <v>25.371825970642249</v>
      </c>
      <c r="CC616" s="119" t="s">
        <v>844</v>
      </c>
      <c r="CD616" s="118">
        <f t="shared" si="100"/>
        <v>92.203546925197543</v>
      </c>
    </row>
    <row r="617" spans="1:82" s="1" customFormat="1" ht="18">
      <c r="A617" s="38" t="s">
        <v>793</v>
      </c>
      <c r="B617" s="38" t="s">
        <v>797</v>
      </c>
      <c r="C617" s="38" t="s">
        <v>793</v>
      </c>
      <c r="D617" s="38">
        <v>168</v>
      </c>
      <c r="E617" s="38">
        <v>1100</v>
      </c>
      <c r="F617" s="38">
        <v>3</v>
      </c>
      <c r="G617" s="38">
        <f t="shared" si="103"/>
        <v>1373</v>
      </c>
      <c r="H617" s="75">
        <f t="shared" si="104"/>
        <v>7.2833211944646763E-4</v>
      </c>
      <c r="I617" s="75">
        <f t="shared" si="105"/>
        <v>7.4380165289256211E-6</v>
      </c>
      <c r="J617" s="76">
        <v>1</v>
      </c>
      <c r="K617" s="13"/>
      <c r="L617" s="40">
        <v>0.53724485444678249</v>
      </c>
      <c r="M617" s="40">
        <v>1.1946208542366E-3</v>
      </c>
      <c r="N617" s="80">
        <v>0.17</v>
      </c>
      <c r="O617" s="80"/>
      <c r="P617" s="91">
        <v>-8.94</v>
      </c>
      <c r="Q617" s="91">
        <v>0.73</v>
      </c>
      <c r="R617" s="13">
        <v>0</v>
      </c>
      <c r="S617" s="78">
        <v>8306</v>
      </c>
      <c r="T617" s="78">
        <v>229</v>
      </c>
      <c r="U617" s="13">
        <f t="shared" si="106"/>
        <v>3.9193919267738595</v>
      </c>
      <c r="V617" s="40">
        <f t="shared" si="98"/>
        <v>1.1965567059956658E-2</v>
      </c>
      <c r="X617" s="13">
        <v>67.8</v>
      </c>
      <c r="Y617" s="13"/>
      <c r="Z617" s="13">
        <v>16.329999999999998</v>
      </c>
      <c r="AA617" s="13"/>
      <c r="AB617" s="13"/>
      <c r="AC617" s="13"/>
      <c r="AD617" s="13"/>
      <c r="AE617" s="13">
        <v>3.1</v>
      </c>
      <c r="AF617" s="13">
        <v>3.78</v>
      </c>
      <c r="AG617" s="13">
        <v>3.94</v>
      </c>
      <c r="AH617" s="13"/>
      <c r="AI617" s="91">
        <v>5.33</v>
      </c>
      <c r="AJ617" s="13">
        <f t="shared" si="107"/>
        <v>100.27999999999999</v>
      </c>
      <c r="AL617" s="13">
        <v>1.0130419511188293</v>
      </c>
      <c r="AM617" s="40">
        <v>8.5641314822079879E-3</v>
      </c>
      <c r="AN617" s="82">
        <v>1.9889315100482499</v>
      </c>
      <c r="AO617" s="14">
        <v>1.4955801124737169</v>
      </c>
      <c r="AP617" s="14" t="s">
        <v>847</v>
      </c>
      <c r="AQ617" s="13">
        <v>10.176612317354175</v>
      </c>
      <c r="AR617" s="40">
        <v>1.7733787158840122E-2</v>
      </c>
      <c r="AS617" s="40">
        <v>0.53724485444678249</v>
      </c>
      <c r="AT617" s="80">
        <v>0.17</v>
      </c>
      <c r="AW617" s="42">
        <f>(12900/((LN(497700/S617))+(0.85*(AN617-1))+3.8))-273</f>
        <v>1204.0522543944999</v>
      </c>
      <c r="AX617" s="42">
        <f>(12900/((LN(497700/S617))+(0.85*(AO617-1))+3.8))-273</f>
        <v>1278.550735726471</v>
      </c>
      <c r="AY617" s="42">
        <f>(10108/((LN(497700/S617))+(1.16*(AN617-1))+1.48))-273</f>
        <v>1231.1264016702662</v>
      </c>
      <c r="AZ617" s="42">
        <f>(10108/((LN(497700/S617))+(1.16*(AO617-1))+1.48))-273</f>
        <v>1371.140715912315</v>
      </c>
      <c r="BA617" s="42">
        <f>((LN(S617))-4.29+(1.35*(LN(AQ617))))/0.0056</f>
        <v>1404.7960471059519</v>
      </c>
      <c r="BB617" s="42">
        <f>(4338.8/((4.322*AR617)+6.456-LOG(S617)))-273</f>
        <v>1387.3058209995161</v>
      </c>
      <c r="BC617" s="42">
        <f>((LN(S617))-3.313+(1.35*(LN(AQ617))))/0.0065</f>
        <v>1360.5935175066659</v>
      </c>
      <c r="BD617" s="42">
        <f>(12288/(18.99-(1.069*(LN(AQ617)))-(LN(S617))))-273</f>
        <v>1368.6640575883989</v>
      </c>
      <c r="BE617" s="42">
        <f>(11113/(14.297+(0.964*AN617)-(LN(S617))))-273</f>
        <v>1272.7056484884272</v>
      </c>
      <c r="BF617" s="42">
        <f>(11113/(14.297+(0.964*AO617)-(LN(S617))))-273</f>
        <v>1382.1966626230731</v>
      </c>
      <c r="BG617" s="42">
        <f>(5790/(0.96-(1.28*J617)+(12.39*AS617)+(0.83*AT617)+(2.06*J617*AS617)-LOG(S617)))-273</f>
        <v>1306.853740040749</v>
      </c>
      <c r="BI617" s="42">
        <f t="shared" si="102"/>
        <v>-104.05225439449987</v>
      </c>
      <c r="BJ617" s="42">
        <f t="shared" si="102"/>
        <v>-178.55073572647098</v>
      </c>
      <c r="BK617" s="42">
        <f t="shared" si="102"/>
        <v>-131.1264016702662</v>
      </c>
      <c r="BL617" s="42">
        <f t="shared" si="102"/>
        <v>-271.14071591231504</v>
      </c>
      <c r="BM617" s="42">
        <f t="shared" si="102"/>
        <v>-304.79604710595186</v>
      </c>
      <c r="BN617" s="42">
        <f t="shared" si="102"/>
        <v>-287.30582099951607</v>
      </c>
      <c r="BO617" s="42">
        <f t="shared" si="102"/>
        <v>-260.59351750666588</v>
      </c>
      <c r="BP617" s="42">
        <f t="shared" si="102"/>
        <v>-268.66405758839892</v>
      </c>
      <c r="BQ617" s="42">
        <f t="shared" si="102"/>
        <v>-172.70564848842719</v>
      </c>
      <c r="BR617" s="42">
        <f t="shared" si="102"/>
        <v>-282.19666262307305</v>
      </c>
      <c r="BS617" s="42">
        <f t="shared" si="102"/>
        <v>-206.85374004074902</v>
      </c>
      <c r="BU617" s="42">
        <f t="shared" si="101"/>
        <v>28.303004314278041</v>
      </c>
      <c r="CC617" s="119" t="s">
        <v>844</v>
      </c>
      <c r="CD617" s="118">
        <f t="shared" si="100"/>
        <v>109.49101413464587</v>
      </c>
    </row>
    <row r="618" spans="1:82" s="1" customFormat="1" ht="18">
      <c r="A618" s="38" t="s">
        <v>793</v>
      </c>
      <c r="B618" s="38" t="s">
        <v>798</v>
      </c>
      <c r="C618" s="38" t="s">
        <v>793</v>
      </c>
      <c r="D618" s="38">
        <v>168</v>
      </c>
      <c r="E618" s="38">
        <v>1050</v>
      </c>
      <c r="F618" s="38">
        <v>3</v>
      </c>
      <c r="G618" s="38">
        <f t="shared" si="103"/>
        <v>1323</v>
      </c>
      <c r="H618" s="75">
        <f t="shared" si="104"/>
        <v>7.5585789871504159E-4</v>
      </c>
      <c r="I618" s="75">
        <f t="shared" si="105"/>
        <v>8.1632653061224483E-6</v>
      </c>
      <c r="J618" s="76">
        <v>1</v>
      </c>
      <c r="K618" s="13"/>
      <c r="L618" s="40">
        <v>0.53677985422218522</v>
      </c>
      <c r="M618" s="40">
        <v>2.118930246088595E-3</v>
      </c>
      <c r="N618" s="80">
        <v>0.17</v>
      </c>
      <c r="O618" s="80"/>
      <c r="P618" s="91">
        <v>-9.61</v>
      </c>
      <c r="Q618" s="91">
        <v>0.75</v>
      </c>
      <c r="R618" s="13">
        <v>0</v>
      </c>
      <c r="S618" s="78">
        <v>5113</v>
      </c>
      <c r="T618" s="78">
        <v>2380</v>
      </c>
      <c r="U618" s="13">
        <f t="shared" si="106"/>
        <v>3.7086757927265368</v>
      </c>
      <c r="V618" s="40">
        <f t="shared" si="98"/>
        <v>0.20201838451007237</v>
      </c>
      <c r="X618" s="13">
        <v>67.8</v>
      </c>
      <c r="Y618" s="13"/>
      <c r="Z618" s="13">
        <v>16.760000000000002</v>
      </c>
      <c r="AA618" s="13"/>
      <c r="AB618" s="13"/>
      <c r="AC618" s="13"/>
      <c r="AD618" s="13"/>
      <c r="AE618" s="13">
        <v>3.2</v>
      </c>
      <c r="AF618" s="13">
        <v>3.6</v>
      </c>
      <c r="AG618" s="13">
        <v>3.81</v>
      </c>
      <c r="AH618" s="13"/>
      <c r="AI618" s="91">
        <v>5.33</v>
      </c>
      <c r="AJ618" s="13">
        <f t="shared" si="107"/>
        <v>100.5</v>
      </c>
      <c r="AL618" s="13">
        <v>1.0564298108216565</v>
      </c>
      <c r="AM618" s="40">
        <v>3.6594676089180392E-2</v>
      </c>
      <c r="AN618" s="82">
        <v>1.8564774370296546</v>
      </c>
      <c r="AO618" s="14">
        <v>1.4355396909150688</v>
      </c>
      <c r="AP618" s="14" t="s">
        <v>847</v>
      </c>
      <c r="AQ618" s="13">
        <v>10.421504680021094</v>
      </c>
      <c r="AR618" s="40">
        <v>1.1258909636133893E-2</v>
      </c>
      <c r="AS618" s="40">
        <v>0.53677985422218522</v>
      </c>
      <c r="AT618" s="80">
        <v>0.17</v>
      </c>
      <c r="AW618" s="42">
        <f>(12900/((LN(497700/S618))+(0.85*(AN618-1))+3.8))-273</f>
        <v>1143.6146065272681</v>
      </c>
      <c r="AX618" s="42">
        <f>(12900/((LN(497700/S618))+(0.85*(AO618-1))+3.8))-273</f>
        <v>1201.5519919102862</v>
      </c>
      <c r="AY618" s="42">
        <f>(10108/((LN(497700/S618))+(1.16*(AN618-1))+1.48))-273</f>
        <v>1160.4081383916814</v>
      </c>
      <c r="AZ618" s="42">
        <f>(10108/((LN(497700/S618))+(1.16*(AO618-1))+1.48))-273</f>
        <v>1267.0467277584617</v>
      </c>
      <c r="BA618" s="42">
        <f>((LN(S618))-4.29+(1.35*(LN(AQ618))))/0.0056</f>
        <v>1323.8871471774539</v>
      </c>
      <c r="BB618" s="42">
        <f>(4338.8/((4.322*AR618)+6.456-LOG(S618)))-273</f>
        <v>1278.7964748727072</v>
      </c>
      <c r="BC618" s="42">
        <f>((LN(S618))-3.313+(1.35*(LN(AQ618))))/0.0065</f>
        <v>1290.8873883374988</v>
      </c>
      <c r="BD618" s="42">
        <f>(12288/(18.99-(1.069*(LN(AQ618)))-(LN(S618))))-273</f>
        <v>1273.6603862247098</v>
      </c>
      <c r="BE618" s="42">
        <f>(11113/(14.297+(0.964*AN618)-(LN(S618))))-273</f>
        <v>1199.4856026426428</v>
      </c>
      <c r="BF618" s="42">
        <f>(11113/(14.297+(0.964*AO618)-(LN(S618))))-273</f>
        <v>1283.1551750115921</v>
      </c>
      <c r="BG618" s="42">
        <f>(5790/(0.96-(1.28*J618)+(12.39*AS618)+(0.83*AT618)+(2.06*J618*AS618)-LOG(S618)))-273</f>
        <v>1223.5520755346388</v>
      </c>
      <c r="BI618" s="42">
        <f t="shared" si="102"/>
        <v>-93.614606527268052</v>
      </c>
      <c r="BJ618" s="42">
        <f t="shared" si="102"/>
        <v>-151.55199191028623</v>
      </c>
      <c r="BK618" s="42">
        <f t="shared" si="102"/>
        <v>-110.4081383916814</v>
      </c>
      <c r="BL618" s="42">
        <f t="shared" si="102"/>
        <v>-217.04672775846166</v>
      </c>
      <c r="BM618" s="42">
        <f t="shared" si="102"/>
        <v>-273.88714717745393</v>
      </c>
      <c r="BN618" s="42">
        <f t="shared" si="102"/>
        <v>-228.79647487270722</v>
      </c>
      <c r="BO618" s="42">
        <f t="shared" si="102"/>
        <v>-240.88738833749881</v>
      </c>
      <c r="BP618" s="42">
        <f t="shared" si="102"/>
        <v>-223.66038622470978</v>
      </c>
      <c r="BQ618" s="42">
        <f t="shared" si="102"/>
        <v>-149.48560264264279</v>
      </c>
      <c r="BR618" s="42">
        <f t="shared" si="102"/>
        <v>-233.15517501159206</v>
      </c>
      <c r="BS618" s="42">
        <f t="shared" si="102"/>
        <v>-173.55207553463879</v>
      </c>
      <c r="BU618" s="42">
        <f t="shared" si="101"/>
        <v>22.000083624352555</v>
      </c>
      <c r="CC618" s="119" t="s">
        <v>844</v>
      </c>
      <c r="CD618" s="118">
        <f t="shared" si="100"/>
        <v>83.669572368949275</v>
      </c>
    </row>
    <row r="619" spans="1:82" s="1" customFormat="1" ht="18">
      <c r="A619" s="38" t="s">
        <v>793</v>
      </c>
      <c r="B619" s="38" t="s">
        <v>799</v>
      </c>
      <c r="C619" s="38" t="s">
        <v>793</v>
      </c>
      <c r="D619" s="38">
        <v>336</v>
      </c>
      <c r="E619" s="38">
        <v>1350</v>
      </c>
      <c r="F619" s="38">
        <v>3</v>
      </c>
      <c r="G619" s="38">
        <f t="shared" si="103"/>
        <v>1623</v>
      </c>
      <c r="H619" s="75">
        <f t="shared" si="104"/>
        <v>6.1614294516327791E-4</v>
      </c>
      <c r="I619" s="75">
        <f t="shared" si="105"/>
        <v>4.9382716049382717E-6</v>
      </c>
      <c r="J619" s="76">
        <v>1</v>
      </c>
      <c r="K619" s="13"/>
      <c r="L619" s="40">
        <v>0.53789631643329305</v>
      </c>
      <c r="M619" s="40">
        <v>4.5261279227412667E-3</v>
      </c>
      <c r="N619" s="80">
        <v>0.16900000000000001</v>
      </c>
      <c r="O619" s="80"/>
      <c r="P619" s="91">
        <v>-6.22</v>
      </c>
      <c r="Q619" s="91">
        <v>0.56999999999999995</v>
      </c>
      <c r="R619" s="13">
        <v>0</v>
      </c>
      <c r="S619" s="78">
        <v>17600</v>
      </c>
      <c r="T619" s="78">
        <v>4153</v>
      </c>
      <c r="U619" s="13">
        <f t="shared" si="106"/>
        <v>4.2455126678141495</v>
      </c>
      <c r="V619" s="40">
        <f t="shared" si="98"/>
        <v>0.10240920454545455</v>
      </c>
      <c r="X619" s="13">
        <v>66.5</v>
      </c>
      <c r="Y619" s="13"/>
      <c r="Z619" s="13">
        <v>16.899999999999999</v>
      </c>
      <c r="AA619" s="13"/>
      <c r="AB619" s="13"/>
      <c r="AC619" s="13"/>
      <c r="AD619" s="13"/>
      <c r="AE619" s="13">
        <v>3.22</v>
      </c>
      <c r="AF619" s="13">
        <v>3.66</v>
      </c>
      <c r="AG619" s="13">
        <v>3.78</v>
      </c>
      <c r="AH619" s="13"/>
      <c r="AI619" s="91">
        <v>5.23</v>
      </c>
      <c r="AJ619" s="13">
        <f t="shared" si="107"/>
        <v>99.29</v>
      </c>
      <c r="AL619" s="13">
        <v>1.0584096810233987</v>
      </c>
      <c r="AM619" s="40">
        <v>3.8650429270697326E-2</v>
      </c>
      <c r="AN619" s="82">
        <v>1.8764120055592439</v>
      </c>
      <c r="AO619" s="14">
        <v>1.446152789969773</v>
      </c>
      <c r="AP619" s="14" t="s">
        <v>847</v>
      </c>
      <c r="AQ619" s="13">
        <v>10.242684865418019</v>
      </c>
      <c r="AR619" s="40">
        <v>1.2401284695720258E-2</v>
      </c>
      <c r="AS619" s="40">
        <v>0.53789631643329305</v>
      </c>
      <c r="AT619" s="80">
        <v>0.16900000000000001</v>
      </c>
      <c r="AW619" s="42">
        <f>(12900/((LN(497700/S619))+(0.85*(AN619-1))+3.8))-273</f>
        <v>1362.5927731465886</v>
      </c>
      <c r="AX619" s="42">
        <f>(12900/((LN(497700/S619))+(0.85*(AO619-1))+3.8))-273</f>
        <v>1442.1225447306354</v>
      </c>
      <c r="AY619" s="42">
        <f>(10108/((LN(497700/S619))+(1.16*(AN619-1))+1.48))-273</f>
        <v>1458.1964638620232</v>
      </c>
      <c r="AZ619" s="42">
        <f>(10108/((LN(497700/S619))+(1.16*(AO619-1))+1.48))-273</f>
        <v>1620.0129957157171</v>
      </c>
      <c r="BA619" s="42">
        <f>((LN(S619))-4.29+(1.35*(LN(AQ619))))/0.0056</f>
        <v>1540.4491576528274</v>
      </c>
      <c r="BB619" s="42">
        <f>(4338.8/((4.322*AR619)+6.456-LOG(S619)))-273</f>
        <v>1643.358567802369</v>
      </c>
      <c r="BC619" s="42">
        <f>((LN(S619))-3.313+(1.35*(LN(AQ619))))/0.0065</f>
        <v>1477.4638896701279</v>
      </c>
      <c r="BD619" s="42">
        <f>(12288/(18.99-(1.069*(LN(AQ619)))-(LN(S619))))-273</f>
        <v>1553.6009993022906</v>
      </c>
      <c r="BE619" s="42">
        <f>(11113/(14.297+(0.964*AN619)-(LN(S619))))-273</f>
        <v>1482.5508079688445</v>
      </c>
      <c r="BF619" s="42">
        <f>(11113/(14.297+(0.964*AO619)-(LN(S619))))-273</f>
        <v>1605.6439270942208</v>
      </c>
      <c r="BG619" s="42">
        <f>(5790/(0.96-(1.28*J619)+(12.39*AS619)+(0.83*AT619)+(2.06*J619*AS619)-LOG(S619)))-273</f>
        <v>1456.7217952988954</v>
      </c>
      <c r="BI619" s="42">
        <f t="shared" si="102"/>
        <v>-12.59277314658857</v>
      </c>
      <c r="BJ619" s="42">
        <f t="shared" si="102"/>
        <v>-92.122544730635354</v>
      </c>
      <c r="BK619" s="42">
        <f t="shared" si="102"/>
        <v>-108.19646386202317</v>
      </c>
      <c r="BL619" s="42">
        <f t="shared" si="102"/>
        <v>-270.01299571571712</v>
      </c>
      <c r="BM619" s="42">
        <f t="shared" si="102"/>
        <v>-190.44915765282735</v>
      </c>
      <c r="BN619" s="42">
        <f t="shared" si="102"/>
        <v>-293.35856780236895</v>
      </c>
      <c r="BO619" s="42">
        <f t="shared" si="102"/>
        <v>-127.46388967012786</v>
      </c>
      <c r="BP619" s="42">
        <f t="shared" si="102"/>
        <v>-203.60099930229057</v>
      </c>
      <c r="BQ619" s="42">
        <f t="shared" si="102"/>
        <v>-132.55080796884454</v>
      </c>
      <c r="BR619" s="42">
        <f t="shared" si="102"/>
        <v>-255.64392709422077</v>
      </c>
      <c r="BS619" s="42">
        <f t="shared" si="102"/>
        <v>-106.72179529889536</v>
      </c>
      <c r="BU619" s="42">
        <f t="shared" si="101"/>
        <v>14.599250568260004</v>
      </c>
      <c r="CC619" s="119" t="s">
        <v>844</v>
      </c>
      <c r="CD619" s="118">
        <f t="shared" si="100"/>
        <v>123.09311912537623</v>
      </c>
    </row>
    <row r="620" spans="1:82" s="1" customFormat="1" ht="18">
      <c r="A620" s="38" t="s">
        <v>793</v>
      </c>
      <c r="B620" s="38" t="s">
        <v>800</v>
      </c>
      <c r="C620" s="38" t="s">
        <v>793</v>
      </c>
      <c r="D620" s="38">
        <v>168</v>
      </c>
      <c r="E620" s="38">
        <v>1250</v>
      </c>
      <c r="F620" s="38">
        <v>3</v>
      </c>
      <c r="G620" s="38">
        <f t="shared" si="103"/>
        <v>1523</v>
      </c>
      <c r="H620" s="75">
        <f t="shared" si="104"/>
        <v>6.5659881812212733E-4</v>
      </c>
      <c r="I620" s="75">
        <f t="shared" si="105"/>
        <v>5.7599999999999991E-6</v>
      </c>
      <c r="J620" s="76">
        <v>1</v>
      </c>
      <c r="K620" s="13"/>
      <c r="L620" s="40">
        <v>0.54025600399808182</v>
      </c>
      <c r="M620" s="40">
        <v>5.2098061973882715E-3</v>
      </c>
      <c r="N620" s="80">
        <v>0.17199999999999999</v>
      </c>
      <c r="O620" s="80"/>
      <c r="P620" s="91">
        <v>-7.2</v>
      </c>
      <c r="Q620" s="91">
        <v>0.64</v>
      </c>
      <c r="R620" s="13">
        <v>0</v>
      </c>
      <c r="S620" s="78">
        <v>9099</v>
      </c>
      <c r="T620" s="78">
        <v>3865</v>
      </c>
      <c r="U620" s="13">
        <f t="shared" si="106"/>
        <v>3.9589936650303259</v>
      </c>
      <c r="V620" s="40">
        <f t="shared" si="98"/>
        <v>0.18435102758544894</v>
      </c>
      <c r="X620" s="13">
        <v>67.7</v>
      </c>
      <c r="Y620" s="13"/>
      <c r="Z620" s="13">
        <v>17.8</v>
      </c>
      <c r="AA620" s="13"/>
      <c r="AB620" s="13"/>
      <c r="AC620" s="13"/>
      <c r="AD620" s="13"/>
      <c r="AE620" s="13">
        <v>3.35</v>
      </c>
      <c r="AF620" s="13">
        <v>3.98</v>
      </c>
      <c r="AG620" s="13">
        <v>4.1500000000000004</v>
      </c>
      <c r="AH620" s="13"/>
      <c r="AI620" s="91">
        <v>5.51</v>
      </c>
      <c r="AJ620" s="13">
        <f t="shared" si="107"/>
        <v>102.49000000000001</v>
      </c>
      <c r="AL620" s="13">
        <v>1.0390729847974345</v>
      </c>
      <c r="AM620" s="40">
        <v>2.692743562201845E-2</v>
      </c>
      <c r="AN620" s="82">
        <v>1.955546737001266</v>
      </c>
      <c r="AO620" s="14">
        <v>1.4966019776292101</v>
      </c>
      <c r="AP620" s="14" t="s">
        <v>847</v>
      </c>
      <c r="AQ620" s="13">
        <v>9.8236131637778943</v>
      </c>
      <c r="AR620" s="40">
        <v>1.7907949527380382E-2</v>
      </c>
      <c r="AS620" s="40">
        <v>0.54025600399808182</v>
      </c>
      <c r="AT620" s="80">
        <v>0.17199999999999999</v>
      </c>
      <c r="AW620" s="42">
        <f>(12900/((LN(497700/S620))+(0.85*(AN620-1))+3.8))-273</f>
        <v>1224.5538163755559</v>
      </c>
      <c r="AX620" s="42">
        <f>(12900/((LN(497700/S620))+(0.85*(AO620-1))+3.8))-273</f>
        <v>1295.5903237230384</v>
      </c>
      <c r="AY620" s="42">
        <f>(10108/((LN(497700/S620))+(1.16*(AN620-1))+1.48))-273</f>
        <v>1260.7769651347637</v>
      </c>
      <c r="AZ620" s="42">
        <f>(10108/((LN(497700/S620))+(1.16*(AO620-1))+1.48))-273</f>
        <v>1395.5674208952553</v>
      </c>
      <c r="BA620" s="42">
        <f>((LN(S620))-4.29+(1.35*(LN(AQ620))))/0.0056</f>
        <v>1412.5687389691616</v>
      </c>
      <c r="BB620" s="42">
        <f>(4338.8/((4.322*AR620)+6.456-LOG(S620)))-273</f>
        <v>1412.3606385822702</v>
      </c>
      <c r="BC620" s="42">
        <f>((LN(S620))-3.313+(1.35*(LN(AQ620))))/0.0065</f>
        <v>1367.2899904965084</v>
      </c>
      <c r="BD620" s="42">
        <f>(12288/(18.99-(1.069*(LN(AQ620)))-(LN(S620))))-273</f>
        <v>1380.4706643954539</v>
      </c>
      <c r="BE620" s="42">
        <f>(11113/(14.297+(0.964*AN620)-(LN(S620))))-273</f>
        <v>1299.6921303360978</v>
      </c>
      <c r="BF620" s="42">
        <f>(11113/(14.297+(0.964*AO620)-(LN(S620))))-273</f>
        <v>1404.7367120499996</v>
      </c>
      <c r="BG620" s="42">
        <f>(5790/(0.96-(1.28*J620)+(12.39*AS620)+(0.83*AT620)+(2.06*J620*AS620)-LOG(S620)))-273</f>
        <v>1304.4565525009275</v>
      </c>
      <c r="BI620" s="42">
        <f t="shared" si="102"/>
        <v>25.446183624444075</v>
      </c>
      <c r="BJ620" s="42">
        <f t="shared" si="102"/>
        <v>-45.590323723038409</v>
      </c>
      <c r="BK620" s="42">
        <f t="shared" si="102"/>
        <v>-10.776965134763714</v>
      </c>
      <c r="BL620" s="42">
        <f t="shared" si="102"/>
        <v>-145.56742089525528</v>
      </c>
      <c r="BM620" s="42">
        <f t="shared" si="102"/>
        <v>-162.56873896916159</v>
      </c>
      <c r="BN620" s="42">
        <f t="shared" si="102"/>
        <v>-162.36063858227021</v>
      </c>
      <c r="BO620" s="42">
        <f t="shared" si="102"/>
        <v>-117.28999049650838</v>
      </c>
      <c r="BP620" s="42">
        <f t="shared" si="102"/>
        <v>-130.47066439545392</v>
      </c>
      <c r="BQ620" s="42">
        <f t="shared" si="102"/>
        <v>-49.692130336097762</v>
      </c>
      <c r="BR620" s="42">
        <f t="shared" si="102"/>
        <v>-154.7367120499996</v>
      </c>
      <c r="BS620" s="42">
        <f t="shared" si="102"/>
        <v>-54.456552500927501</v>
      </c>
      <c r="BU620" s="42">
        <f t="shared" si="101"/>
        <v>8.8662287778890914</v>
      </c>
      <c r="CC620" s="119" t="s">
        <v>844</v>
      </c>
      <c r="CD620" s="118">
        <f t="shared" si="100"/>
        <v>105.04458171390183</v>
      </c>
    </row>
    <row r="621" spans="1:82" s="1" customFormat="1" ht="18">
      <c r="A621" s="38" t="s">
        <v>793</v>
      </c>
      <c r="B621" s="38" t="s">
        <v>801</v>
      </c>
      <c r="C621" s="38" t="s">
        <v>793</v>
      </c>
      <c r="D621" s="38">
        <v>168</v>
      </c>
      <c r="E621" s="38">
        <v>1250</v>
      </c>
      <c r="F621" s="38">
        <v>3</v>
      </c>
      <c r="G621" s="38">
        <f t="shared" si="103"/>
        <v>1523</v>
      </c>
      <c r="H621" s="75">
        <f t="shared" si="104"/>
        <v>6.5659881812212733E-4</v>
      </c>
      <c r="I621" s="75">
        <f t="shared" si="105"/>
        <v>5.7599999999999991E-6</v>
      </c>
      <c r="J621" s="76">
        <v>1</v>
      </c>
      <c r="K621" s="13"/>
      <c r="L621" s="40">
        <v>0.5362596958751964</v>
      </c>
      <c r="M621" s="40">
        <v>4.2157791717360275E-3</v>
      </c>
      <c r="N621" s="80">
        <v>0.16200000000000001</v>
      </c>
      <c r="O621" s="80"/>
      <c r="P621" s="91">
        <v>-7.2</v>
      </c>
      <c r="Q621" s="91">
        <v>0.64</v>
      </c>
      <c r="R621" s="13">
        <v>0</v>
      </c>
      <c r="S621" s="78">
        <v>9706</v>
      </c>
      <c r="T621" s="78">
        <v>2958</v>
      </c>
      <c r="U621" s="13">
        <f t="shared" si="106"/>
        <v>3.9870402869792669</v>
      </c>
      <c r="V621" s="40">
        <f t="shared" si="98"/>
        <v>0.13226581495981868</v>
      </c>
      <c r="X621" s="13">
        <v>68</v>
      </c>
      <c r="Y621" s="13"/>
      <c r="Z621" s="13">
        <v>15.78</v>
      </c>
      <c r="AA621" s="13"/>
      <c r="AB621" s="13"/>
      <c r="AC621" s="13"/>
      <c r="AD621" s="13"/>
      <c r="AE621" s="13">
        <v>3.13</v>
      </c>
      <c r="AF621" s="13">
        <v>3.72</v>
      </c>
      <c r="AG621" s="13">
        <v>3.82</v>
      </c>
      <c r="AH621" s="13"/>
      <c r="AI621" s="91">
        <v>5.0199999999999996</v>
      </c>
      <c r="AJ621" s="13">
        <f t="shared" si="107"/>
        <v>99.469999999999985</v>
      </c>
      <c r="AL621" s="13">
        <v>0.98960754148692676</v>
      </c>
      <c r="AM621" s="40">
        <v>2.2552295049197853E-3</v>
      </c>
      <c r="AN621" s="82">
        <v>1.9405564817354422</v>
      </c>
      <c r="AO621" s="14">
        <v>1.5163066924120732</v>
      </c>
      <c r="AP621" s="14" t="s">
        <v>847</v>
      </c>
      <c r="AQ621" s="13">
        <v>10.205500947508098</v>
      </c>
      <c r="AR621" s="40">
        <v>1.9225783683875397E-2</v>
      </c>
      <c r="AS621" s="40">
        <v>0.5362596958751964</v>
      </c>
      <c r="AT621" s="80">
        <v>0.16200000000000001</v>
      </c>
      <c r="AW621" s="42">
        <f>(12900/((LN(497700/S621))+(0.85*(AN621-1))+3.8))-273</f>
        <v>1238.1179192993131</v>
      </c>
      <c r="AX621" s="42">
        <f>(12900/((LN(497700/S621))+(0.85*(AO621-1))+3.8))-273</f>
        <v>1304.7666652895052</v>
      </c>
      <c r="AY621" s="42">
        <f>(10108/((LN(497700/S621))+(1.16*(AN621-1))+1.48))-273</f>
        <v>1280.0940392467301</v>
      </c>
      <c r="AZ621" s="42">
        <f>(10108/((LN(497700/S621))+(1.16*(AO621-1))+1.48))-273</f>
        <v>1407.1389726962</v>
      </c>
      <c r="BA621" s="42">
        <f>((LN(S621))-4.29+(1.35*(LN(AQ621))))/0.0056</f>
        <v>1433.2947897648571</v>
      </c>
      <c r="BB621" s="42">
        <f>(4338.8/((4.322*AR621)+6.456-LOG(S621)))-273</f>
        <v>1427.1210651813456</v>
      </c>
      <c r="BC621" s="42">
        <f>((LN(S621))-3.313+(1.35*(LN(AQ621))))/0.0065</f>
        <v>1385.1462804128003</v>
      </c>
      <c r="BD621" s="42">
        <f>(12288/(18.99-(1.069*(LN(AQ621)))-(LN(S621))))-273</f>
        <v>1404.2469098874628</v>
      </c>
      <c r="BE621" s="42">
        <f>(11113/(14.297+(0.964*AN621)-(LN(S621))))-273</f>
        <v>1317.4804358226882</v>
      </c>
      <c r="BF621" s="42">
        <f>(11113/(14.297+(0.964*AO621)-(LN(S621))))-273</f>
        <v>1416.3627447407519</v>
      </c>
      <c r="BG621" s="42">
        <f>(5790/(0.96-(1.28*J621)+(12.39*AS621)+(0.83*AT621)+(2.06*J621*AS621)-LOG(S621)))-273</f>
        <v>1345.9589574282056</v>
      </c>
      <c r="BI621" s="42">
        <f t="shared" si="102"/>
        <v>11.882080700686856</v>
      </c>
      <c r="BJ621" s="42">
        <f t="shared" si="102"/>
        <v>-54.766665289505227</v>
      </c>
      <c r="BK621" s="42">
        <f t="shared" si="102"/>
        <v>-30.094039246730063</v>
      </c>
      <c r="BL621" s="42">
        <f t="shared" si="102"/>
        <v>-157.13897269619997</v>
      </c>
      <c r="BM621" s="42">
        <f t="shared" si="102"/>
        <v>-183.29478976485711</v>
      </c>
      <c r="BN621" s="42">
        <f t="shared" si="102"/>
        <v>-177.12106518134556</v>
      </c>
      <c r="BO621" s="42">
        <f t="shared" si="102"/>
        <v>-135.14628041280025</v>
      </c>
      <c r="BP621" s="42">
        <f t="shared" si="102"/>
        <v>-154.24690988746283</v>
      </c>
      <c r="BQ621" s="42">
        <f t="shared" si="102"/>
        <v>-67.48043582268815</v>
      </c>
      <c r="BR621" s="42">
        <f t="shared" si="102"/>
        <v>-166.36274474075185</v>
      </c>
      <c r="BS621" s="42">
        <f t="shared" si="102"/>
        <v>-95.958957428205622</v>
      </c>
      <c r="BU621" s="42">
        <f t="shared" si="101"/>
        <v>41.192292138700395</v>
      </c>
      <c r="CC621" s="119" t="s">
        <v>844</v>
      </c>
      <c r="CD621" s="118">
        <f t="shared" si="100"/>
        <v>98.8823089180637</v>
      </c>
    </row>
    <row r="622" spans="1:82" s="1" customFormat="1" ht="18">
      <c r="A622" s="38" t="s">
        <v>793</v>
      </c>
      <c r="B622" s="38" t="s">
        <v>802</v>
      </c>
      <c r="C622" s="38" t="s">
        <v>793</v>
      </c>
      <c r="D622" s="38">
        <v>168</v>
      </c>
      <c r="E622" s="38">
        <v>1350</v>
      </c>
      <c r="F622" s="38">
        <v>3</v>
      </c>
      <c r="G622" s="38">
        <f t="shared" si="103"/>
        <v>1623</v>
      </c>
      <c r="H622" s="75">
        <f t="shared" si="104"/>
        <v>6.1614294516327791E-4</v>
      </c>
      <c r="I622" s="75">
        <f t="shared" si="105"/>
        <v>4.9382716049382717E-6</v>
      </c>
      <c r="J622" s="76">
        <v>1</v>
      </c>
      <c r="K622" s="13"/>
      <c r="L622" s="40">
        <v>0.54142681724453434</v>
      </c>
      <c r="M622" s="40">
        <v>2.0842439494237423E-3</v>
      </c>
      <c r="N622" s="80">
        <v>0.17199999999999999</v>
      </c>
      <c r="O622" s="80"/>
      <c r="P622" s="91">
        <v>-6.22</v>
      </c>
      <c r="Q622" s="91">
        <v>0.56999999999999995</v>
      </c>
      <c r="R622" s="13">
        <v>0</v>
      </c>
      <c r="S622" s="78">
        <v>15795</v>
      </c>
      <c r="T622" s="78">
        <v>1856</v>
      </c>
      <c r="U622" s="13">
        <f t="shared" si="106"/>
        <v>4.1985196302411678</v>
      </c>
      <c r="V622" s="40">
        <f t="shared" si="98"/>
        <v>5.099740424184869E-2</v>
      </c>
      <c r="X622" s="13">
        <v>65.900000000000006</v>
      </c>
      <c r="Y622" s="13"/>
      <c r="Z622" s="13">
        <v>17.79</v>
      </c>
      <c r="AA622" s="13"/>
      <c r="AB622" s="13"/>
      <c r="AC622" s="13"/>
      <c r="AD622" s="13"/>
      <c r="AE622" s="13">
        <v>3.28</v>
      </c>
      <c r="AF622" s="13">
        <v>3.97</v>
      </c>
      <c r="AG622" s="13">
        <v>4.2</v>
      </c>
      <c r="AH622" s="13"/>
      <c r="AI622" s="91">
        <v>5.39</v>
      </c>
      <c r="AJ622" s="13">
        <f t="shared" si="107"/>
        <v>100.53</v>
      </c>
      <c r="AL622" s="13">
        <v>1.0439497926809131</v>
      </c>
      <c r="AM622" s="40">
        <v>3.0797601848880262E-2</v>
      </c>
      <c r="AN622" s="82">
        <v>2.0416359109732505</v>
      </c>
      <c r="AO622" s="14">
        <v>1.5035176480781391</v>
      </c>
      <c r="AP622" s="14" t="s">
        <v>847</v>
      </c>
      <c r="AQ622" s="13">
        <v>9.6942605375322852</v>
      </c>
      <c r="AR622" s="40">
        <v>1.9090423970330936E-2</v>
      </c>
      <c r="AS622" s="40">
        <v>0.54142681724453434</v>
      </c>
      <c r="AT622" s="80">
        <v>0.17199999999999999</v>
      </c>
      <c r="AW622" s="42">
        <f>(12900/((LN(497700/S622))+(0.85*(AN622-1))+3.8))-273</f>
        <v>1312.6052460663004</v>
      </c>
      <c r="AX622" s="42">
        <f>(12900/((LN(497700/S622))+(0.85*(AO622-1))+3.8))-273</f>
        <v>1407.060689501556</v>
      </c>
      <c r="AY622" s="42">
        <f>(10108/((LN(497700/S622))+(1.16*(AN622-1))+1.48))-273</f>
        <v>1373.6290663992829</v>
      </c>
      <c r="AZ622" s="42">
        <f>(10108/((LN(497700/S622))+(1.16*(AO622-1))+1.48))-273</f>
        <v>1560.0241493210849</v>
      </c>
      <c r="BA622" s="42">
        <f>((LN(S622))-4.29+(1.35*(LN(AQ622))))/0.0056</f>
        <v>1507.8606484091267</v>
      </c>
      <c r="BB622" s="42">
        <f>(4338.8/((4.322*AR622)+6.456-LOG(S622)))-273</f>
        <v>1581.1966061558994</v>
      </c>
      <c r="BC622" s="42">
        <f>((LN(S622))-3.313+(1.35*(LN(AQ622))))/0.0065</f>
        <v>1449.3876355524781</v>
      </c>
      <c r="BD622" s="42">
        <f>(12288/(18.99-(1.069*(LN(AQ622)))-(LN(S622))))-273</f>
        <v>1509.34673631749</v>
      </c>
      <c r="BE622" s="42">
        <f>(11113/(14.297+(0.964*AN622)-(LN(S622))))-273</f>
        <v>1411.3778436267978</v>
      </c>
      <c r="BF622" s="42">
        <f>(11113/(14.297+(0.964*AO622)-(LN(S622))))-273</f>
        <v>1555.1140784793577</v>
      </c>
      <c r="BG622" s="42">
        <f>(5790/(0.96-(1.28*J622)+(12.39*AS622)+(0.83*AT622)+(2.06*J622*AS622)-LOG(S622)))-273</f>
        <v>1406.303556959868</v>
      </c>
      <c r="BI622" s="42">
        <f t="shared" si="102"/>
        <v>37.394753933699576</v>
      </c>
      <c r="BJ622" s="42">
        <f t="shared" si="102"/>
        <v>-57.060689501555999</v>
      </c>
      <c r="BK622" s="42">
        <f t="shared" si="102"/>
        <v>-23.62906639928292</v>
      </c>
      <c r="BL622" s="42">
        <f t="shared" si="102"/>
        <v>-210.02414932108491</v>
      </c>
      <c r="BM622" s="42">
        <f t="shared" si="102"/>
        <v>-157.86064840912672</v>
      </c>
      <c r="BN622" s="42">
        <f t="shared" si="102"/>
        <v>-231.19660615589942</v>
      </c>
      <c r="BO622" s="42">
        <f t="shared" si="102"/>
        <v>-99.387635552478059</v>
      </c>
      <c r="BP622" s="42">
        <f t="shared" si="102"/>
        <v>-159.34673631749001</v>
      </c>
      <c r="BQ622" s="42">
        <f t="shared" si="102"/>
        <v>-61.377843626797812</v>
      </c>
      <c r="BR622" s="42">
        <f t="shared" si="102"/>
        <v>-205.11407847935766</v>
      </c>
      <c r="BS622" s="42">
        <f t="shared" si="102"/>
        <v>-56.303556959868047</v>
      </c>
      <c r="BU622" s="42">
        <f t="shared" si="101"/>
        <v>-0.75713254168795174</v>
      </c>
      <c r="CC622" s="119" t="s">
        <v>844</v>
      </c>
      <c r="CD622" s="118">
        <f t="shared" si="100"/>
        <v>143.73623485255985</v>
      </c>
    </row>
    <row r="623" spans="1:82" s="1" customFormat="1" ht="18">
      <c r="A623" s="38" t="s">
        <v>793</v>
      </c>
      <c r="B623" s="38" t="s">
        <v>803</v>
      </c>
      <c r="C623" s="38" t="s">
        <v>793</v>
      </c>
      <c r="D623" s="38">
        <v>168</v>
      </c>
      <c r="E623" s="38">
        <v>1250</v>
      </c>
      <c r="F623" s="38">
        <v>3</v>
      </c>
      <c r="G623" s="38">
        <f t="shared" si="103"/>
        <v>1523</v>
      </c>
      <c r="H623" s="75">
        <f t="shared" si="104"/>
        <v>6.5659881812212733E-4</v>
      </c>
      <c r="I623" s="75">
        <f t="shared" si="105"/>
        <v>5.7599999999999991E-6</v>
      </c>
      <c r="J623" s="76">
        <v>1</v>
      </c>
      <c r="K623" s="13"/>
      <c r="L623" s="40">
        <v>0.5389389216324233</v>
      </c>
      <c r="M623" s="40">
        <v>4.4550734275814186E-3</v>
      </c>
      <c r="N623" s="80">
        <v>0.16700000000000001</v>
      </c>
      <c r="O623" s="80"/>
      <c r="P623" s="91">
        <v>-7.2</v>
      </c>
      <c r="Q623" s="91">
        <v>0.64</v>
      </c>
      <c r="R623" s="13">
        <v>0</v>
      </c>
      <c r="S623" s="78">
        <v>9456</v>
      </c>
      <c r="T623" s="78">
        <v>6513</v>
      </c>
      <c r="U623" s="13">
        <f t="shared" si="106"/>
        <v>3.9757074635371801</v>
      </c>
      <c r="V623" s="40">
        <f t="shared" si="98"/>
        <v>0.29892576142131982</v>
      </c>
      <c r="X623" s="13">
        <v>67.7</v>
      </c>
      <c r="Y623" s="13"/>
      <c r="Z623" s="13">
        <v>17.11</v>
      </c>
      <c r="AA623" s="13"/>
      <c r="AB623" s="13"/>
      <c r="AC623" s="13"/>
      <c r="AD623" s="13"/>
      <c r="AE623" s="13">
        <v>3.23</v>
      </c>
      <c r="AF623" s="13">
        <v>3.83</v>
      </c>
      <c r="AG623" s="13">
        <v>4.2300000000000004</v>
      </c>
      <c r="AH623" s="13">
        <v>0.123</v>
      </c>
      <c r="AI623" s="91">
        <v>5.28</v>
      </c>
      <c r="AJ623" s="13">
        <f t="shared" si="107"/>
        <v>101.50300000000001</v>
      </c>
      <c r="AL623" s="13">
        <v>1.0213524294286176</v>
      </c>
      <c r="AM623" s="40">
        <v>1.5635912466476113E-2</v>
      </c>
      <c r="AN623" s="82">
        <v>1.9630549771492902</v>
      </c>
      <c r="AO623" s="14">
        <v>1.5077237024487167</v>
      </c>
      <c r="AP623" s="14" t="s">
        <v>847</v>
      </c>
      <c r="AQ623" s="13">
        <v>9.9219177405269594</v>
      </c>
      <c r="AR623" s="40">
        <v>1.8948119088029222E-2</v>
      </c>
      <c r="AS623" s="40">
        <v>0.5389389216324233</v>
      </c>
      <c r="AT623" s="80">
        <v>0.16700000000000001</v>
      </c>
      <c r="AW623" s="42">
        <f>(12900/((LN(497700/S623))+(0.85*(AN623-1))+3.8))-273</f>
        <v>1230.1557959302024</v>
      </c>
      <c r="AX623" s="42">
        <f>(12900/((LN(497700/S623))+(0.85*(AO623-1))+3.8))-273</f>
        <v>1301.1472458343962</v>
      </c>
      <c r="AY623" s="42">
        <f>(10108/((LN(497700/S623))+(1.16*(AN623-1))+1.48))-273</f>
        <v>1267.738150455777</v>
      </c>
      <c r="AZ623" s="42">
        <f>(10108/((LN(497700/S623))+(1.16*(AO623-1))+1.48))-273</f>
        <v>1402.6440162272818</v>
      </c>
      <c r="BA623" s="42">
        <f>((LN(S623))-4.29+(1.35*(LN(AQ623))))/0.0056</f>
        <v>1421.8414537512349</v>
      </c>
      <c r="BB623" s="42">
        <f>(4338.8/((4.322*AR623)+6.456-LOG(S623)))-273</f>
        <v>1420.3975440712884</v>
      </c>
      <c r="BC623" s="42">
        <f>((LN(S623))-3.313+(1.35*(LN(AQ623))))/0.0065</f>
        <v>1375.2787909241406</v>
      </c>
      <c r="BD623" s="42">
        <f>(12288/(18.99-(1.069*(LN(AQ623)))-(LN(S623))))-273</f>
        <v>1391.4741996771586</v>
      </c>
      <c r="BE623" s="42">
        <f>(11113/(14.297+(0.964*AN623)-(LN(S623))))-273</f>
        <v>1306.6774961589333</v>
      </c>
      <c r="BF623" s="42">
        <f>(11113/(14.297+(0.964*AO623)-(LN(S623))))-273</f>
        <v>1411.798525729226</v>
      </c>
      <c r="BG623" s="42">
        <f>(5790/(0.96-(1.28*J623)+(12.39*AS623)+(0.83*AT623)+(2.06*J623*AS623)-LOG(S623)))-273</f>
        <v>1321.790920786133</v>
      </c>
      <c r="BI623" s="42">
        <f t="shared" si="102"/>
        <v>19.84420406979757</v>
      </c>
      <c r="BJ623" s="42">
        <f t="shared" si="102"/>
        <v>-51.147245834396244</v>
      </c>
      <c r="BK623" s="42">
        <f t="shared" si="102"/>
        <v>-17.738150455777031</v>
      </c>
      <c r="BL623" s="42">
        <f t="shared" si="102"/>
        <v>-152.64401622728178</v>
      </c>
      <c r="BM623" s="42">
        <f t="shared" si="102"/>
        <v>-171.84145375123489</v>
      </c>
      <c r="BN623" s="42">
        <f t="shared" si="102"/>
        <v>-170.39754407128839</v>
      </c>
      <c r="BO623" s="42">
        <f t="shared" si="102"/>
        <v>-125.27879092414059</v>
      </c>
      <c r="BP623" s="42">
        <f t="shared" ref="BL623:BS639" si="108">$E623-BD623</f>
        <v>-141.47419967715859</v>
      </c>
      <c r="BQ623" s="42">
        <f t="shared" si="108"/>
        <v>-56.677496158933309</v>
      </c>
      <c r="BR623" s="42">
        <f t="shared" si="108"/>
        <v>-161.79852572922596</v>
      </c>
      <c r="BS623" s="42">
        <f t="shared" si="108"/>
        <v>-71.790920786133029</v>
      </c>
      <c r="BU623" s="42">
        <f t="shared" si="101"/>
        <v>20.643674951736784</v>
      </c>
      <c r="CC623" s="119" t="s">
        <v>844</v>
      </c>
      <c r="CD623" s="118">
        <f t="shared" si="100"/>
        <v>105.12102957029265</v>
      </c>
    </row>
    <row r="624" spans="1:82" s="1" customFormat="1">
      <c r="A624" s="38" t="s">
        <v>804</v>
      </c>
      <c r="B624" s="38" t="s">
        <v>805</v>
      </c>
      <c r="C624" s="38" t="s">
        <v>804</v>
      </c>
      <c r="D624" s="38">
        <v>500</v>
      </c>
      <c r="E624" s="38">
        <v>1000</v>
      </c>
      <c r="F624" s="38">
        <v>3</v>
      </c>
      <c r="G624" s="38">
        <f t="shared" si="103"/>
        <v>1273</v>
      </c>
      <c r="H624" s="75">
        <f t="shared" si="104"/>
        <v>7.855459544383347E-4</v>
      </c>
      <c r="I624" s="75">
        <f t="shared" si="105"/>
        <v>9.0000000000000002E-6</v>
      </c>
      <c r="J624" s="76">
        <v>1</v>
      </c>
      <c r="K624" s="13"/>
      <c r="L624" s="40">
        <v>0.53660009632862338</v>
      </c>
      <c r="M624" s="77"/>
      <c r="N624" s="40">
        <v>0.27640908264930292</v>
      </c>
      <c r="O624" s="13"/>
      <c r="P624" s="91">
        <v>-10.33</v>
      </c>
      <c r="Q624" s="91">
        <v>0.77</v>
      </c>
      <c r="R624" s="13">
        <v>0</v>
      </c>
      <c r="S624" s="78">
        <v>1893</v>
      </c>
      <c r="T624" s="13"/>
      <c r="U624" s="13">
        <f t="shared" si="106"/>
        <v>3.2771506139637969</v>
      </c>
      <c r="V624" s="40">
        <v>4.2999999999999997E-2</v>
      </c>
      <c r="X624" s="13">
        <v>66.760000000000005</v>
      </c>
      <c r="Y624" s="13"/>
      <c r="Z624" s="13">
        <v>20.58</v>
      </c>
      <c r="AA624" s="13"/>
      <c r="AB624" s="13"/>
      <c r="AC624" s="13"/>
      <c r="AD624" s="13"/>
      <c r="AE624" s="13">
        <v>2.79</v>
      </c>
      <c r="AF624" s="13">
        <v>3.29</v>
      </c>
      <c r="AG624" s="13">
        <v>3.49</v>
      </c>
      <c r="AH624" s="13">
        <v>0.03</v>
      </c>
      <c r="AI624" s="91">
        <v>10</v>
      </c>
      <c r="AJ624" s="13">
        <f t="shared" si="107"/>
        <v>106.94000000000001</v>
      </c>
      <c r="AL624" s="13">
        <v>1.4429020176385996</v>
      </c>
      <c r="AM624" s="40">
        <v>0.26756296022715725</v>
      </c>
      <c r="AN624" s="13">
        <v>1.0900000000000001</v>
      </c>
      <c r="AO624" s="14">
        <v>1.0885795568777761</v>
      </c>
      <c r="AP624" s="14"/>
      <c r="AQ624" s="13">
        <v>12.271662046992908</v>
      </c>
      <c r="AR624" s="40">
        <v>-3.3305588084751467E-2</v>
      </c>
      <c r="AS624" s="40">
        <v>0.53660009632862338</v>
      </c>
      <c r="AT624" s="40">
        <v>0.27640908264930292</v>
      </c>
      <c r="AW624" s="42">
        <f>(12900/((LN(497700/S624))+(0.85*(AN624-1))+3.8))-273</f>
        <v>1092.3199772773387</v>
      </c>
      <c r="AX624" s="42">
        <f>(12900/((LN(497700/S624))+(0.85*(AO624-1))+3.8))-273</f>
        <v>1092.4944700542751</v>
      </c>
      <c r="AY624" s="42">
        <f>(10108/((LN(497700/S624))+(1.16*(AN624-1))+1.48))-273</f>
        <v>1139.4746526249473</v>
      </c>
      <c r="AZ624" s="42">
        <f>(10108/((LN(497700/S624))+(1.16*(AO624-1))+1.48))-273</f>
        <v>1139.799948036575</v>
      </c>
      <c r="BA624" s="42">
        <f>((LN(S624))-4.29+(1.35*(LN(AQ624))))/0.0056</f>
        <v>1185.8505899834224</v>
      </c>
      <c r="BB624" s="42">
        <f>(4338.8/((4.322*AR624)+6.456-LOG(S624)))-273</f>
        <v>1156.6340023943694</v>
      </c>
      <c r="BC624" s="42">
        <f>((LN(S624))-3.313+(1.35*(LN(AQ624))))/0.0065</f>
        <v>1171.963585216487</v>
      </c>
      <c r="BD624" s="42">
        <f>(12288/(18.99-(1.069*(LN(AQ624)))-(LN(S624))))-273</f>
        <v>1129.1337439277045</v>
      </c>
      <c r="BE624" s="42">
        <f>(11113/(14.297+(0.964*AN624)-(LN(S624))))-273</f>
        <v>1151.4072381091096</v>
      </c>
      <c r="BF624" s="42">
        <f>(11113/(14.297+(0.964*AO624)-(LN(S624))))-273</f>
        <v>1151.6572807870994</v>
      </c>
      <c r="BG624" s="42">
        <f>(5790/(0.96-(1.28*J624)+(12.39*AS624)+(0.83*AT624)+(2.06*J624*AS624)-LOG(S624)))-273</f>
        <v>1047.0672076331803</v>
      </c>
      <c r="BI624" s="42">
        <f t="shared" ref="BI624:BK639" si="109">$E624-AW624</f>
        <v>-92.319977277338694</v>
      </c>
      <c r="BJ624" s="42">
        <f t="shared" si="109"/>
        <v>-92.494470054275098</v>
      </c>
      <c r="BK624" s="42">
        <f t="shared" si="109"/>
        <v>-139.47465262494734</v>
      </c>
      <c r="BL624" s="42">
        <f t="shared" si="108"/>
        <v>-139.79994803657496</v>
      </c>
      <c r="BM624" s="42">
        <f t="shared" si="108"/>
        <v>-185.85058998342242</v>
      </c>
      <c r="BN624" s="42">
        <f t="shared" si="108"/>
        <v>-156.63400239436942</v>
      </c>
      <c r="BO624" s="42">
        <f t="shared" si="108"/>
        <v>-171.96358521648699</v>
      </c>
      <c r="BP624" s="42">
        <f t="shared" si="108"/>
        <v>-129.13374392770447</v>
      </c>
      <c r="BQ624" s="42">
        <f t="shared" si="108"/>
        <v>-151.40723810910958</v>
      </c>
      <c r="BR624" s="42">
        <f t="shared" si="108"/>
        <v>-151.65728078709935</v>
      </c>
      <c r="BS624" s="42">
        <f t="shared" si="108"/>
        <v>-47.06720763318026</v>
      </c>
      <c r="BU624" s="42">
        <f t="shared" si="101"/>
        <v>-45.427262421094838</v>
      </c>
      <c r="CC624" s="119"/>
      <c r="CD624" s="118">
        <f t="shared" si="100"/>
        <v>0.25004267798976798</v>
      </c>
    </row>
    <row r="625" spans="1:82" s="1" customFormat="1">
      <c r="A625" s="38" t="s">
        <v>804</v>
      </c>
      <c r="B625" s="38" t="s">
        <v>806</v>
      </c>
      <c r="C625" s="38" t="s">
        <v>804</v>
      </c>
      <c r="D625" s="38">
        <v>500</v>
      </c>
      <c r="E625" s="38">
        <v>1000</v>
      </c>
      <c r="F625" s="38">
        <v>3</v>
      </c>
      <c r="G625" s="38">
        <f t="shared" si="103"/>
        <v>1273</v>
      </c>
      <c r="H625" s="75">
        <f t="shared" si="104"/>
        <v>7.855459544383347E-4</v>
      </c>
      <c r="I625" s="75">
        <f t="shared" si="105"/>
        <v>9.0000000000000002E-6</v>
      </c>
      <c r="J625" s="76">
        <v>1</v>
      </c>
      <c r="K625" s="13"/>
      <c r="L625" s="40">
        <v>0.54893643072743592</v>
      </c>
      <c r="M625" s="77"/>
      <c r="N625" s="40">
        <v>0.27836620137198737</v>
      </c>
      <c r="O625" s="13"/>
      <c r="P625" s="91">
        <v>-10.33</v>
      </c>
      <c r="Q625" s="91">
        <v>0.77</v>
      </c>
      <c r="R625" s="13">
        <v>0</v>
      </c>
      <c r="S625" s="78">
        <v>3103</v>
      </c>
      <c r="T625" s="13"/>
      <c r="U625" s="13">
        <f t="shared" si="106"/>
        <v>3.4917817755841658</v>
      </c>
      <c r="V625" s="40">
        <v>4.2999999999999997E-2</v>
      </c>
      <c r="X625" s="13">
        <v>62.95</v>
      </c>
      <c r="Y625" s="13"/>
      <c r="Z625" s="13">
        <v>21.18</v>
      </c>
      <c r="AA625" s="13"/>
      <c r="AB625" s="13"/>
      <c r="AC625" s="13"/>
      <c r="AD625" s="13"/>
      <c r="AE625" s="13">
        <v>3.48</v>
      </c>
      <c r="AF625" s="13">
        <v>4.54</v>
      </c>
      <c r="AG625" s="13">
        <v>4.5199999999999996</v>
      </c>
      <c r="AH625" s="13">
        <v>0.03</v>
      </c>
      <c r="AI625" s="91">
        <v>10</v>
      </c>
      <c r="AJ625" s="13">
        <f t="shared" si="107"/>
        <v>106.7</v>
      </c>
      <c r="AL625" s="13">
        <v>1.1333003235849608</v>
      </c>
      <c r="AM625" s="40">
        <v>0.10401300983691622</v>
      </c>
      <c r="AN625" s="13">
        <v>1.49</v>
      </c>
      <c r="AO625" s="14">
        <v>1.4891084211138128</v>
      </c>
      <c r="AP625" s="14"/>
      <c r="AQ625" s="13">
        <v>9.1158605583337291</v>
      </c>
      <c r="AR625" s="40">
        <v>1.3979806551233293E-2</v>
      </c>
      <c r="AS625" s="40">
        <v>0.54893643072743592</v>
      </c>
      <c r="AT625" s="40">
        <v>0.27836620137198737</v>
      </c>
      <c r="AW625" s="42">
        <f>(12900/((LN(497700/S625))+(0.85*(AN625-1))+3.8))-273</f>
        <v>1114.9731224542966</v>
      </c>
      <c r="AX625" s="42">
        <f>(12900/((LN(497700/S625))+(0.85*(AO625-1))+3.8))-273</f>
        <v>1115.0863068396968</v>
      </c>
      <c r="AY625" s="42">
        <f>(10108/((LN(497700/S625))+(1.16*(AN625-1))+1.48))-273</f>
        <v>1145.4619899878132</v>
      </c>
      <c r="AZ625" s="42">
        <f>(10108/((LN(497700/S625))+(1.16*(AO625-1))+1.48))-273</f>
        <v>1145.6678874397844</v>
      </c>
      <c r="BA625" s="42">
        <f>((LN(S625))-4.29+(1.35*(LN(AQ625))))/0.0056</f>
        <v>1202.4367883151606</v>
      </c>
      <c r="BB625" s="42">
        <f>(4338.8/((4.322*AR625)+6.456-LOG(S625)))-273</f>
        <v>1161.4852639007411</v>
      </c>
      <c r="BC625" s="42">
        <f>((LN(S625))-3.313+(1.35*(LN(AQ625))))/0.0065</f>
        <v>1186.2532330099846</v>
      </c>
      <c r="BD625" s="42">
        <f>(12288/(18.99-(1.069*(LN(AQ625)))-(LN(S625))))-273</f>
        <v>1157.9389542317131</v>
      </c>
      <c r="BE625" s="42">
        <f>(11113/(14.297+(0.964*AN625)-(LN(S625))))-273</f>
        <v>1171.5158006079862</v>
      </c>
      <c r="BF625" s="42">
        <f>(11113/(14.297+(0.964*AO625)-(LN(S625))))-273</f>
        <v>1171.67719877935</v>
      </c>
      <c r="BG625" s="42">
        <f>(5790/(0.96-(1.28*J625)+(12.39*AS625)+(0.83*AT625)+(2.06*J625*AS625)-LOG(S625)))-273</f>
        <v>1057.6082000717827</v>
      </c>
      <c r="BI625" s="42">
        <f t="shared" si="109"/>
        <v>-114.97312245429657</v>
      </c>
      <c r="BJ625" s="42">
        <f t="shared" si="109"/>
        <v>-115.08630683969682</v>
      </c>
      <c r="BK625" s="42">
        <f t="shared" si="109"/>
        <v>-145.46198998781324</v>
      </c>
      <c r="BL625" s="42">
        <f t="shared" si="108"/>
        <v>-145.66788743978441</v>
      </c>
      <c r="BM625" s="42">
        <f t="shared" si="108"/>
        <v>-202.43678831516058</v>
      </c>
      <c r="BN625" s="42">
        <f t="shared" si="108"/>
        <v>-161.48526390074107</v>
      </c>
      <c r="BO625" s="42">
        <f t="shared" si="108"/>
        <v>-186.25323300998457</v>
      </c>
      <c r="BP625" s="42">
        <f t="shared" si="108"/>
        <v>-157.93895423171307</v>
      </c>
      <c r="BQ625" s="42">
        <f t="shared" si="108"/>
        <v>-171.51580060798619</v>
      </c>
      <c r="BR625" s="42">
        <f t="shared" si="108"/>
        <v>-171.67719877934996</v>
      </c>
      <c r="BS625" s="42">
        <f t="shared" si="108"/>
        <v>-57.608200071782676</v>
      </c>
      <c r="BU625" s="42">
        <f t="shared" si="101"/>
        <v>-57.478106767914142</v>
      </c>
      <c r="CC625" s="119"/>
      <c r="CD625" s="118">
        <f t="shared" si="100"/>
        <v>0.16139817136377133</v>
      </c>
    </row>
    <row r="626" spans="1:82" s="1" customFormat="1">
      <c r="A626" s="38" t="s">
        <v>804</v>
      </c>
      <c r="B626" s="38" t="s">
        <v>807</v>
      </c>
      <c r="C626" s="38" t="s">
        <v>804</v>
      </c>
      <c r="D626" s="38">
        <v>500</v>
      </c>
      <c r="E626" s="38">
        <v>1000</v>
      </c>
      <c r="F626" s="38">
        <v>3</v>
      </c>
      <c r="G626" s="38">
        <f t="shared" si="103"/>
        <v>1273</v>
      </c>
      <c r="H626" s="75">
        <f t="shared" si="104"/>
        <v>7.855459544383347E-4</v>
      </c>
      <c r="I626" s="75">
        <f t="shared" si="105"/>
        <v>9.0000000000000002E-6</v>
      </c>
      <c r="J626" s="76">
        <v>1</v>
      </c>
      <c r="K626" s="13"/>
      <c r="L626" s="40">
        <v>0.5493780363574835</v>
      </c>
      <c r="M626" s="77"/>
      <c r="N626" s="40">
        <v>0.27740990552106604</v>
      </c>
      <c r="O626" s="13"/>
      <c r="P626" s="91">
        <v>-10.33</v>
      </c>
      <c r="Q626" s="91">
        <v>0.77</v>
      </c>
      <c r="R626" s="13">
        <v>0</v>
      </c>
      <c r="S626" s="78">
        <v>5408</v>
      </c>
      <c r="T626" s="13"/>
      <c r="U626" s="13">
        <f t="shared" si="106"/>
        <v>3.7330366829335797</v>
      </c>
      <c r="V626" s="40">
        <v>4.2999999999999997E-2</v>
      </c>
      <c r="X626" s="13">
        <v>63.75</v>
      </c>
      <c r="Y626" s="13"/>
      <c r="Z626" s="13">
        <v>19.57</v>
      </c>
      <c r="AA626" s="13"/>
      <c r="AB626" s="13"/>
      <c r="AC626" s="13"/>
      <c r="AD626" s="13"/>
      <c r="AE626" s="13">
        <v>3.78</v>
      </c>
      <c r="AF626" s="13">
        <v>4.63</v>
      </c>
      <c r="AG626" s="13">
        <v>4.76</v>
      </c>
      <c r="AH626" s="13">
        <v>0.02</v>
      </c>
      <c r="AI626" s="91">
        <v>10</v>
      </c>
      <c r="AJ626" s="13">
        <f t="shared" si="107"/>
        <v>106.50999999999999</v>
      </c>
      <c r="AL626" s="13">
        <v>0.99632978302881159</v>
      </c>
      <c r="AM626" s="40">
        <v>1.3680875108132624E-3</v>
      </c>
      <c r="AN626" s="13">
        <v>1.67</v>
      </c>
      <c r="AO626" s="14">
        <v>1.6677840070924932</v>
      </c>
      <c r="AP626" s="14"/>
      <c r="AQ626" s="13">
        <v>8.4966456959294181</v>
      </c>
      <c r="AR626" s="40">
        <v>4.0715074374054694E-2</v>
      </c>
      <c r="AS626" s="40">
        <v>0.5493780363574835</v>
      </c>
      <c r="AT626" s="40">
        <v>0.27740990552106604</v>
      </c>
      <c r="AW626" s="42">
        <f>(12900/((LN(497700/S626))+(0.85*(AN626-1))+3.8))-273</f>
        <v>1177.8045427223772</v>
      </c>
      <c r="AX626" s="42">
        <f>(12900/((LN(497700/S626))+(0.85*(AO626-1))+3.8))-273</f>
        <v>1178.1119452296155</v>
      </c>
      <c r="AY626" s="42">
        <f>(10108/((LN(497700/S626))+(1.16*(AN626-1))+1.48))-273</f>
        <v>1218.0054050625079</v>
      </c>
      <c r="AZ626" s="42">
        <f>(10108/((LN(497700/S626))+(1.16*(AO626-1))+1.48))-273</f>
        <v>1218.5709723251473</v>
      </c>
      <c r="BA626" s="42">
        <f>((LN(S626))-4.29+(1.35*(LN(AQ626))))/0.0056</f>
        <v>1284.6769805156107</v>
      </c>
      <c r="BB626" s="42">
        <f>(4338.8/((4.322*AR626)+6.456-LOG(S626)))-273</f>
        <v>1223.6881608197712</v>
      </c>
      <c r="BC626" s="42">
        <f>((LN(S626))-3.313+(1.35*(LN(AQ626))))/0.0065</f>
        <v>1257.1063216749876</v>
      </c>
      <c r="BD626" s="42">
        <f>(12288/(18.99-(1.069*(LN(AQ626)))-(LN(S626))))-273</f>
        <v>1242.7165691214288</v>
      </c>
      <c r="BE626" s="42">
        <f>(11113/(14.297+(0.964*AN626)-(LN(S626))))-273</f>
        <v>1246.9872824592139</v>
      </c>
      <c r="BF626" s="42">
        <f>(11113/(14.297+(0.964*AO626)-(LN(S626))))-273</f>
        <v>1247.4315257789856</v>
      </c>
      <c r="BG626" s="42">
        <f>(5790/(0.96-(1.28*J626)+(12.39*AS626)+(0.83*AT626)+(2.06*J626*AS626)-LOG(S626)))-273</f>
        <v>1133.7991331941159</v>
      </c>
      <c r="BI626" s="42">
        <f t="shared" si="109"/>
        <v>-177.80454272237716</v>
      </c>
      <c r="BJ626" s="42">
        <f t="shared" si="109"/>
        <v>-178.11194522961546</v>
      </c>
      <c r="BK626" s="42">
        <f t="shared" si="109"/>
        <v>-218.00540506250786</v>
      </c>
      <c r="BL626" s="42">
        <f t="shared" si="108"/>
        <v>-218.5709723251473</v>
      </c>
      <c r="BM626" s="42">
        <f t="shared" si="108"/>
        <v>-284.67698051561069</v>
      </c>
      <c r="BN626" s="42">
        <f t="shared" si="108"/>
        <v>-223.68816081977116</v>
      </c>
      <c r="BO626" s="42">
        <f t="shared" si="108"/>
        <v>-257.10632167498761</v>
      </c>
      <c r="BP626" s="42">
        <f t="shared" si="108"/>
        <v>-242.71656912142885</v>
      </c>
      <c r="BQ626" s="42">
        <f t="shared" si="108"/>
        <v>-246.98728245921393</v>
      </c>
      <c r="BR626" s="42">
        <f t="shared" si="108"/>
        <v>-247.43152577898559</v>
      </c>
      <c r="BS626" s="42">
        <f t="shared" si="108"/>
        <v>-133.79913319411594</v>
      </c>
      <c r="BU626" s="42">
        <f t="shared" si="101"/>
        <v>-44.312812035499519</v>
      </c>
      <c r="CC626" s="119"/>
      <c r="CD626" s="118">
        <f t="shared" si="100"/>
        <v>0.44424331977165821</v>
      </c>
    </row>
    <row r="627" spans="1:82" s="1" customFormat="1">
      <c r="A627" s="38" t="s">
        <v>804</v>
      </c>
      <c r="B627" s="38" t="s">
        <v>808</v>
      </c>
      <c r="C627" s="38" t="s">
        <v>804</v>
      </c>
      <c r="D627" s="38">
        <v>500</v>
      </c>
      <c r="E627" s="38">
        <v>1000</v>
      </c>
      <c r="F627" s="38">
        <v>3</v>
      </c>
      <c r="G627" s="38">
        <f t="shared" si="103"/>
        <v>1273</v>
      </c>
      <c r="H627" s="75">
        <f t="shared" si="104"/>
        <v>7.855459544383347E-4</v>
      </c>
      <c r="I627" s="75">
        <f t="shared" si="105"/>
        <v>9.0000000000000002E-6</v>
      </c>
      <c r="J627" s="76">
        <v>1</v>
      </c>
      <c r="K627" s="13"/>
      <c r="L627" s="40">
        <v>0.56733396523661417</v>
      </c>
      <c r="M627" s="77"/>
      <c r="N627" s="40">
        <v>0.27754774756201112</v>
      </c>
      <c r="O627" s="13"/>
      <c r="P627" s="91">
        <v>-10.33</v>
      </c>
      <c r="Q627" s="91">
        <v>0.77</v>
      </c>
      <c r="R627" s="13">
        <v>0</v>
      </c>
      <c r="S627" s="78">
        <v>12480</v>
      </c>
      <c r="T627" s="13"/>
      <c r="U627" s="13">
        <f t="shared" si="106"/>
        <v>4.0962145853464049</v>
      </c>
      <c r="V627" s="40">
        <v>4.2999999999999997E-2</v>
      </c>
      <c r="X627" s="13">
        <v>61.1</v>
      </c>
      <c r="Y627" s="13"/>
      <c r="Z627" s="13">
        <v>15.73</v>
      </c>
      <c r="AA627" s="13"/>
      <c r="AB627" s="13"/>
      <c r="AC627" s="13"/>
      <c r="AD627" s="13"/>
      <c r="AE627" s="13">
        <v>5.43</v>
      </c>
      <c r="AF627" s="13">
        <v>6.49</v>
      </c>
      <c r="AG627" s="13">
        <v>6.77</v>
      </c>
      <c r="AH627" s="13">
        <v>0.03</v>
      </c>
      <c r="AI627" s="91">
        <v>10</v>
      </c>
      <c r="AJ627" s="13">
        <f t="shared" si="107"/>
        <v>105.54999999999998</v>
      </c>
      <c r="AL627" s="13">
        <v>0.56424944553954282</v>
      </c>
      <c r="AM627" s="40">
        <v>0.18012201789601276</v>
      </c>
      <c r="AN627" s="13">
        <v>3.1</v>
      </c>
      <c r="AO627" s="14">
        <v>3.0950014192709956</v>
      </c>
      <c r="AP627" s="14"/>
      <c r="AQ627" s="13">
        <v>5.4120207321812046</v>
      </c>
      <c r="AR627" s="40">
        <v>0.2391491180765602</v>
      </c>
      <c r="AS627" s="40">
        <v>0.56733396523661417</v>
      </c>
      <c r="AT627" s="40">
        <v>0.27754774756201112</v>
      </c>
      <c r="AW627" s="42">
        <f>(12900/((LN(497700/S627))+(0.85*(AN627-1))+3.8))-273</f>
        <v>1118.4551524245126</v>
      </c>
      <c r="AX627" s="42">
        <f>(12900/((LN(497700/S627))+(0.85*(AO627-1))+3.8))-273</f>
        <v>1119.0931417804566</v>
      </c>
      <c r="AY627" s="42">
        <f>(10108/((LN(497700/S627))+(1.16*(AN627-1))+1.48))-273</f>
        <v>1056.672808999934</v>
      </c>
      <c r="AZ627" s="42">
        <f>(10108/((LN(497700/S627))+(1.16*(AO627-1))+1.48))-273</f>
        <v>1057.6877958791736</v>
      </c>
      <c r="BA627" s="42">
        <f>((LN(S627))-4.29+(1.35*(LN(AQ627))))/0.0056</f>
        <v>1325.2719772112512</v>
      </c>
      <c r="BB627" s="42">
        <f>(4338.8/((4.322*AR627)+6.456-LOG(S627)))-273</f>
        <v>1005.6041926386122</v>
      </c>
      <c r="BC627" s="42">
        <f>((LN(S627))-3.313+(1.35*(LN(AQ627))))/0.0065</f>
        <v>1292.0804726743086</v>
      </c>
      <c r="BD627" s="42">
        <f>(12288/(18.99-(1.069*(LN(AQ627)))-(LN(S627))))-273</f>
        <v>1311.938980786638</v>
      </c>
      <c r="BE627" s="42">
        <f>(11113/(14.297+(0.964*AN627)-(LN(S627))))-273</f>
        <v>1142.0347536408458</v>
      </c>
      <c r="BF627" s="42">
        <f>(11113/(14.297+(0.964*AO627)-(LN(S627))))-273</f>
        <v>1142.9035003888123</v>
      </c>
      <c r="BG627" s="42">
        <f>(5790/(0.96-(1.28*J627)+(12.39*AS627)+(0.83*AT627)+(2.06*J627*AS627)-LOG(S627)))-273</f>
        <v>1170.1252226028114</v>
      </c>
      <c r="BI627" s="42">
        <f t="shared" si="109"/>
        <v>-118.45515242451256</v>
      </c>
      <c r="BJ627" s="42">
        <f t="shared" si="109"/>
        <v>-119.09314178045656</v>
      </c>
      <c r="BK627" s="42">
        <f t="shared" si="109"/>
        <v>-56.672808999933977</v>
      </c>
      <c r="BL627" s="42">
        <f t="shared" si="108"/>
        <v>-57.687795879173564</v>
      </c>
      <c r="BM627" s="42">
        <f t="shared" si="108"/>
        <v>-325.27197721125117</v>
      </c>
      <c r="BN627" s="42">
        <f t="shared" si="108"/>
        <v>-5.6041926386121759</v>
      </c>
      <c r="BO627" s="42">
        <f t="shared" si="108"/>
        <v>-292.08047267430857</v>
      </c>
      <c r="BP627" s="42">
        <f t="shared" si="108"/>
        <v>-311.93898078663801</v>
      </c>
      <c r="BQ627" s="42">
        <f t="shared" si="108"/>
        <v>-142.03475364084579</v>
      </c>
      <c r="BR627" s="42">
        <f t="shared" si="108"/>
        <v>-142.90350038881229</v>
      </c>
      <c r="BS627" s="42">
        <f t="shared" si="108"/>
        <v>-170.12522260281139</v>
      </c>
      <c r="BU627" s="42">
        <f t="shared" si="101"/>
        <v>51.032080822354828</v>
      </c>
      <c r="CC627" s="119"/>
      <c r="CD627" s="118">
        <f t="shared" si="100"/>
        <v>0.86874674796649742</v>
      </c>
    </row>
    <row r="628" spans="1:82" s="1" customFormat="1">
      <c r="A628" s="38" t="s">
        <v>804</v>
      </c>
      <c r="B628" s="38" t="s">
        <v>809</v>
      </c>
      <c r="C628" s="38" t="s">
        <v>804</v>
      </c>
      <c r="D628" s="38">
        <v>336</v>
      </c>
      <c r="E628" s="38">
        <v>1100</v>
      </c>
      <c r="F628" s="38">
        <v>3</v>
      </c>
      <c r="G628" s="38">
        <f t="shared" si="103"/>
        <v>1373</v>
      </c>
      <c r="H628" s="75">
        <f t="shared" si="104"/>
        <v>7.2833211944646763E-4</v>
      </c>
      <c r="I628" s="75">
        <f t="shared" si="105"/>
        <v>7.4380165289256211E-6</v>
      </c>
      <c r="J628" s="76">
        <v>1</v>
      </c>
      <c r="K628" s="13"/>
      <c r="L628" s="40">
        <v>0.53614636275010641</v>
      </c>
      <c r="M628" s="77"/>
      <c r="N628" s="40">
        <v>0.27626459917843915</v>
      </c>
      <c r="O628" s="13"/>
      <c r="P628" s="91">
        <v>-8.94</v>
      </c>
      <c r="Q628" s="91">
        <v>0.73</v>
      </c>
      <c r="R628" s="13">
        <v>0</v>
      </c>
      <c r="S628" s="78">
        <v>3522</v>
      </c>
      <c r="T628" s="13"/>
      <c r="U628" s="13">
        <f t="shared" si="106"/>
        <v>3.5467893516312583</v>
      </c>
      <c r="V628" s="40">
        <v>4.2999999999999997E-2</v>
      </c>
      <c r="X628" s="13">
        <v>67.27</v>
      </c>
      <c r="Y628" s="13"/>
      <c r="Z628" s="13">
        <v>19.690000000000001</v>
      </c>
      <c r="AA628" s="13"/>
      <c r="AB628" s="13"/>
      <c r="AC628" s="13"/>
      <c r="AD628" s="13"/>
      <c r="AE628" s="13">
        <v>2.74</v>
      </c>
      <c r="AF628" s="13">
        <v>3.32</v>
      </c>
      <c r="AG628" s="13">
        <v>3.65</v>
      </c>
      <c r="AH628" s="13">
        <v>0.04</v>
      </c>
      <c r="AI628" s="91">
        <v>10</v>
      </c>
      <c r="AJ628" s="13">
        <f t="shared" si="107"/>
        <v>106.71</v>
      </c>
      <c r="AL628" s="13">
        <v>1.3678783917915938</v>
      </c>
      <c r="AM628" s="40">
        <v>0.2225859385688681</v>
      </c>
      <c r="AN628" s="13">
        <v>1.1399999999999999</v>
      </c>
      <c r="AO628" s="14">
        <v>1.136082316111737</v>
      </c>
      <c r="AP628" s="14"/>
      <c r="AQ628" s="13">
        <v>12.034080199565848</v>
      </c>
      <c r="AR628" s="40">
        <v>-2.4779348699779824E-2</v>
      </c>
      <c r="AS628" s="40">
        <v>0.53614636275010641</v>
      </c>
      <c r="AT628" s="40">
        <v>0.27626459917843915</v>
      </c>
      <c r="AW628" s="42">
        <f>(12900/((LN(497700/S628))+(0.85*(AN628-1))+3.8))-273</f>
        <v>1181.3456422882439</v>
      </c>
      <c r="AX628" s="42">
        <f>(12900/((LN(497700/S628))+(0.85*(AO628-1))+3.8))-273</f>
        <v>1181.8918488971481</v>
      </c>
      <c r="AY628" s="42">
        <f>(10108/((LN(497700/S628))+(1.16*(AN628-1))+1.48))-273</f>
        <v>1260.0555295240238</v>
      </c>
      <c r="AZ628" s="42">
        <f>(10108/((LN(497700/S628))+(1.16*(AO628-1))+1.48))-273</f>
        <v>1261.1129247889683</v>
      </c>
      <c r="BA628" s="42">
        <f>((LN(S628))-4.29+(1.35*(LN(AQ628))))/0.0056</f>
        <v>1292.0065811899035</v>
      </c>
      <c r="BB628" s="42">
        <f>(4338.8/((4.322*AR628)+6.456-LOG(S628)))-273</f>
        <v>1275.4022171787919</v>
      </c>
      <c r="BC628" s="42">
        <f>((LN(S628))-3.313+(1.35*(LN(AQ628))))/0.0065</f>
        <v>1263.4210545636092</v>
      </c>
      <c r="BD628" s="42">
        <f>(12288/(18.99-(1.069*(LN(AQ628)))-(LN(S628))))-273</f>
        <v>1232.1779393475638</v>
      </c>
      <c r="BE628" s="42">
        <f>(11113/(14.297+(0.964*AN628)-(LN(S628))))-273</f>
        <v>1264.2430335559065</v>
      </c>
      <c r="BF628" s="42">
        <f>(11113/(14.297+(0.964*AO628)-(LN(S628))))-273</f>
        <v>1265.0465358472272</v>
      </c>
      <c r="BG628" s="42">
        <f>(5790/(0.96-(1.28*J628)+(12.39*AS628)+(0.83*AT628)+(2.06*J628*AS628)-LOG(S628)))-273</f>
        <v>1135.8190391986195</v>
      </c>
      <c r="BI628" s="42">
        <f t="shared" si="109"/>
        <v>-81.34564228824388</v>
      </c>
      <c r="BJ628" s="42">
        <f t="shared" si="109"/>
        <v>-81.891848897148066</v>
      </c>
      <c r="BK628" s="42">
        <f t="shared" si="109"/>
        <v>-160.05552952402377</v>
      </c>
      <c r="BL628" s="42">
        <f t="shared" si="108"/>
        <v>-161.11292478896826</v>
      </c>
      <c r="BM628" s="42">
        <f t="shared" si="108"/>
        <v>-192.0065811899035</v>
      </c>
      <c r="BN628" s="42">
        <f t="shared" si="108"/>
        <v>-175.40221717879194</v>
      </c>
      <c r="BO628" s="42">
        <f t="shared" si="108"/>
        <v>-163.42105456360923</v>
      </c>
      <c r="BP628" s="42">
        <f t="shared" si="108"/>
        <v>-132.17793934756378</v>
      </c>
      <c r="BQ628" s="42">
        <f t="shared" si="108"/>
        <v>-164.24303355590655</v>
      </c>
      <c r="BR628" s="42">
        <f t="shared" si="108"/>
        <v>-165.04653584722723</v>
      </c>
      <c r="BS628" s="42">
        <f t="shared" si="108"/>
        <v>-35.819039198619521</v>
      </c>
      <c r="BU628" s="42">
        <f t="shared" si="101"/>
        <v>-46.072809698528545</v>
      </c>
      <c r="CC628" s="119"/>
      <c r="CD628" s="118">
        <f t="shared" si="100"/>
        <v>0.80350229132068307</v>
      </c>
    </row>
    <row r="629" spans="1:82" s="1" customFormat="1">
      <c r="A629" s="38" t="s">
        <v>804</v>
      </c>
      <c r="B629" s="38" t="s">
        <v>810</v>
      </c>
      <c r="C629" s="38" t="s">
        <v>804</v>
      </c>
      <c r="D629" s="38">
        <v>336</v>
      </c>
      <c r="E629" s="38">
        <v>1100</v>
      </c>
      <c r="F629" s="38">
        <v>3</v>
      </c>
      <c r="G629" s="38">
        <f t="shared" si="103"/>
        <v>1373</v>
      </c>
      <c r="H629" s="75">
        <f t="shared" si="104"/>
        <v>7.2833211944646763E-4</v>
      </c>
      <c r="I629" s="75">
        <f t="shared" si="105"/>
        <v>7.4380165289256211E-6</v>
      </c>
      <c r="J629" s="76">
        <v>1</v>
      </c>
      <c r="K629" s="13"/>
      <c r="L629" s="40">
        <v>0.5414888084217927</v>
      </c>
      <c r="M629" s="77"/>
      <c r="N629" s="40">
        <v>0.27728640962513912</v>
      </c>
      <c r="O629" s="13"/>
      <c r="P629" s="91">
        <v>-8.94</v>
      </c>
      <c r="Q629" s="91">
        <v>0.73</v>
      </c>
      <c r="R629" s="13">
        <v>0</v>
      </c>
      <c r="S629" s="78">
        <v>5154</v>
      </c>
      <c r="T629" s="13"/>
      <c r="U629" s="13">
        <f t="shared" si="106"/>
        <v>3.7121444142148858</v>
      </c>
      <c r="V629" s="40">
        <v>4.2999999999999997E-2</v>
      </c>
      <c r="X629" s="13">
        <v>65.540000000000006</v>
      </c>
      <c r="Y629" s="13"/>
      <c r="Z629" s="13">
        <v>19.829999999999998</v>
      </c>
      <c r="AA629" s="13"/>
      <c r="AB629" s="13"/>
      <c r="AC629" s="13"/>
      <c r="AD629" s="13"/>
      <c r="AE629" s="13">
        <v>3.19</v>
      </c>
      <c r="AF629" s="13">
        <v>3.8</v>
      </c>
      <c r="AG629" s="13">
        <v>4.05</v>
      </c>
      <c r="AH629" s="13">
        <v>0.04</v>
      </c>
      <c r="AI629" s="91">
        <v>10</v>
      </c>
      <c r="AJ629" s="13">
        <f t="shared" si="107"/>
        <v>106.45</v>
      </c>
      <c r="AL629" s="13">
        <v>1.2065436594407508</v>
      </c>
      <c r="AM629" s="40">
        <v>0.14169673718350939</v>
      </c>
      <c r="AN629" s="13">
        <v>1.33</v>
      </c>
      <c r="AO629" s="14">
        <v>1.3265217423084805</v>
      </c>
      <c r="AP629" s="14"/>
      <c r="AQ629" s="13">
        <v>10.38670804923283</v>
      </c>
      <c r="AR629" s="40">
        <v>-4.6376161793212634E-3</v>
      </c>
      <c r="AS629" s="40">
        <v>0.5414888084217927</v>
      </c>
      <c r="AT629" s="40">
        <v>0.27728640962513912</v>
      </c>
      <c r="AW629" s="42">
        <f>(12900/((LN(497700/S629))+(0.85*(AN629-1))+3.8))-273</f>
        <v>1218.2046023933672</v>
      </c>
      <c r="AX629" s="42">
        <f>(12900/((LN(497700/S629))+(0.85*(AO629-1))+3.8))-273</f>
        <v>1218.7144188998168</v>
      </c>
      <c r="AY629" s="42">
        <f>(10108/((LN(497700/S629))+(1.16*(AN629-1))+1.48))-273</f>
        <v>1298.2671696733348</v>
      </c>
      <c r="AZ629" s="42">
        <f>(10108/((LN(497700/S629))+(1.16*(AO629-1))+1.48))-273</f>
        <v>1299.2532835196691</v>
      </c>
      <c r="BA629" s="42">
        <f>((LN(S629))-4.29+(1.35*(LN(AQ629))))/0.0056</f>
        <v>1324.5070943793276</v>
      </c>
      <c r="BB629" s="42">
        <f>(4338.8/((4.322*AR629)+6.456-LOG(S629)))-273</f>
        <v>1319.914747710691</v>
      </c>
      <c r="BC629" s="42">
        <f>((LN(S629))-3.313+(1.35*(LN(AQ629))))/0.0065</f>
        <v>1291.421496696036</v>
      </c>
      <c r="BD629" s="42">
        <f>(12288/(18.99-(1.069*(LN(AQ629)))-(LN(S629))))-273</f>
        <v>1274.5196716293633</v>
      </c>
      <c r="BE629" s="42">
        <f>(11113/(14.297+(0.964*AN629)-(LN(S629))))-273</f>
        <v>1307.4387709479024</v>
      </c>
      <c r="BF629" s="42">
        <f>(11113/(14.297+(0.964*AO629)-(LN(S629))))-273</f>
        <v>1308.1927685563037</v>
      </c>
      <c r="BG629" s="42">
        <f>(5790/(0.96-(1.28*J629)+(12.39*AS629)+(0.83*AT629)+(2.06*J629*AS629)-LOG(S629)))-273</f>
        <v>1166.3974205195959</v>
      </c>
      <c r="BI629" s="42">
        <f t="shared" si="109"/>
        <v>-118.20460239336717</v>
      </c>
      <c r="BJ629" s="42">
        <f t="shared" si="109"/>
        <v>-118.71441889981679</v>
      </c>
      <c r="BK629" s="42">
        <f t="shared" si="109"/>
        <v>-198.26716967333482</v>
      </c>
      <c r="BL629" s="42">
        <f t="shared" si="108"/>
        <v>-199.25328351966914</v>
      </c>
      <c r="BM629" s="42">
        <f t="shared" si="108"/>
        <v>-224.50709437932755</v>
      </c>
      <c r="BN629" s="42">
        <f t="shared" si="108"/>
        <v>-219.91474771069102</v>
      </c>
      <c r="BO629" s="42">
        <f t="shared" si="108"/>
        <v>-191.421496696036</v>
      </c>
      <c r="BP629" s="42">
        <f t="shared" si="108"/>
        <v>-174.5196716293633</v>
      </c>
      <c r="BQ629" s="42">
        <f t="shared" si="108"/>
        <v>-207.43877094790241</v>
      </c>
      <c r="BR629" s="42">
        <f t="shared" si="108"/>
        <v>-208.19276855630369</v>
      </c>
      <c r="BS629" s="42">
        <f t="shared" si="108"/>
        <v>-66.397420519595926</v>
      </c>
      <c r="BU629" s="42">
        <f t="shared" si="101"/>
        <v>-52.316998380220866</v>
      </c>
      <c r="CC629" s="119"/>
      <c r="CD629" s="118">
        <f t="shared" si="100"/>
        <v>0.75399760840127783</v>
      </c>
    </row>
    <row r="630" spans="1:82" s="1" customFormat="1">
      <c r="A630" s="38" t="s">
        <v>804</v>
      </c>
      <c r="B630" s="38" t="s">
        <v>811</v>
      </c>
      <c r="C630" s="38" t="s">
        <v>804</v>
      </c>
      <c r="D630" s="38">
        <v>336</v>
      </c>
      <c r="E630" s="38">
        <v>1100</v>
      </c>
      <c r="F630" s="38">
        <v>3</v>
      </c>
      <c r="G630" s="38">
        <f t="shared" si="103"/>
        <v>1373</v>
      </c>
      <c r="H630" s="75">
        <f t="shared" si="104"/>
        <v>7.2833211944646763E-4</v>
      </c>
      <c r="I630" s="75">
        <f t="shared" si="105"/>
        <v>7.4380165289256211E-6</v>
      </c>
      <c r="J630" s="76">
        <v>1</v>
      </c>
      <c r="K630" s="13"/>
      <c r="L630" s="40">
        <v>0.54456198935747591</v>
      </c>
      <c r="M630" s="77"/>
      <c r="N630" s="40">
        <v>0.2763443841688078</v>
      </c>
      <c r="O630" s="13"/>
      <c r="P630" s="91">
        <v>-8.94</v>
      </c>
      <c r="Q630" s="91">
        <v>0.73</v>
      </c>
      <c r="R630" s="13">
        <v>0</v>
      </c>
      <c r="S630" s="78">
        <v>7722</v>
      </c>
      <c r="T630" s="13"/>
      <c r="U630" s="13">
        <f t="shared" si="106"/>
        <v>3.8877297972880305</v>
      </c>
      <c r="V630" s="40">
        <v>4.2999999999999997E-2</v>
      </c>
      <c r="X630" s="13">
        <v>65.98</v>
      </c>
      <c r="Y630" s="13"/>
      <c r="Z630" s="13">
        <v>17.64</v>
      </c>
      <c r="AA630" s="13"/>
      <c r="AB630" s="13"/>
      <c r="AC630" s="13"/>
      <c r="AD630" s="13"/>
      <c r="AE630" s="13">
        <v>3.46</v>
      </c>
      <c r="AF630" s="13">
        <v>4.4400000000000004</v>
      </c>
      <c r="AG630" s="13">
        <v>4.5999999999999996</v>
      </c>
      <c r="AH630" s="13">
        <v>0.03</v>
      </c>
      <c r="AI630" s="91">
        <v>10</v>
      </c>
      <c r="AJ630" s="13">
        <f t="shared" si="107"/>
        <v>106.14999999999999</v>
      </c>
      <c r="AL630" s="13">
        <v>0.94968906648042895</v>
      </c>
      <c r="AM630" s="40">
        <v>1.307808203483448E-2</v>
      </c>
      <c r="AN630" s="13">
        <v>1.68</v>
      </c>
      <c r="AO630" s="14">
        <v>1.675369536723353</v>
      </c>
      <c r="AP630" s="14"/>
      <c r="AQ630" s="13">
        <v>8.8770156086991072</v>
      </c>
      <c r="AR630" s="40">
        <v>4.0404121192985198E-2</v>
      </c>
      <c r="AS630" s="40">
        <v>0.54456198935747591</v>
      </c>
      <c r="AT630" s="40">
        <v>0.2763443841688078</v>
      </c>
      <c r="AW630" s="42">
        <f>(12900/((LN(497700/S630))+(0.85*(AN630-1))+3.8))-273</f>
        <v>1236.844875387437</v>
      </c>
      <c r="AX630" s="42">
        <f>(12900/((LN(497700/S630))+(0.85*(AO630-1))+3.8))-273</f>
        <v>1237.5407298694831</v>
      </c>
      <c r="AY630" s="42">
        <f>(10108/((LN(497700/S630))+(1.16*(AN630-1))+1.48))-273</f>
        <v>1297.8521238408557</v>
      </c>
      <c r="AZ630" s="42">
        <f>(10108/((LN(497700/S630))+(1.16*(AO630-1))+1.48))-273</f>
        <v>1299.1644762799517</v>
      </c>
      <c r="BA630" s="42">
        <f>((LN(S630))-4.29+(1.35*(LN(AQ630))))/0.0056</f>
        <v>1358.8405347115186</v>
      </c>
      <c r="BB630" s="42">
        <f>(4338.8/((4.322*AR630)+6.456-LOG(S630)))-273</f>
        <v>1308.8312876557038</v>
      </c>
      <c r="BC630" s="42">
        <f>((LN(S630))-3.313+(1.35*(LN(AQ630))))/0.0065</f>
        <v>1321.0010760591545</v>
      </c>
      <c r="BD630" s="42">
        <f>(12288/(18.99-(1.069*(LN(AQ630)))-(LN(S630))))-273</f>
        <v>1322.0058893645901</v>
      </c>
      <c r="BE630" s="42">
        <f>(11113/(14.297+(0.964*AN630)-(LN(S630))))-273</f>
        <v>1322.6198895735986</v>
      </c>
      <c r="BF630" s="42">
        <f>(11113/(14.297+(0.964*AO630)-(LN(S630))))-273</f>
        <v>1323.6432001923083</v>
      </c>
      <c r="BG630" s="42">
        <f>(5790/(0.96-(1.28*J630)+(12.39*AS630)+(0.83*AT630)+(2.06*J630*AS630)-LOG(S630)))-273</f>
        <v>1215.2188632163688</v>
      </c>
      <c r="BI630" s="42">
        <f t="shared" si="109"/>
        <v>-136.84487538743701</v>
      </c>
      <c r="BJ630" s="42">
        <f t="shared" si="109"/>
        <v>-137.54072986948313</v>
      </c>
      <c r="BK630" s="42">
        <f t="shared" si="109"/>
        <v>-197.85212384085571</v>
      </c>
      <c r="BL630" s="42">
        <f t="shared" si="108"/>
        <v>-199.16447627995171</v>
      </c>
      <c r="BM630" s="42">
        <f t="shared" si="108"/>
        <v>-258.84053471151856</v>
      </c>
      <c r="BN630" s="42">
        <f t="shared" si="108"/>
        <v>-208.83128765570382</v>
      </c>
      <c r="BO630" s="42">
        <f t="shared" si="108"/>
        <v>-221.00107605915446</v>
      </c>
      <c r="BP630" s="42">
        <f t="shared" si="108"/>
        <v>-222.00588936459008</v>
      </c>
      <c r="BQ630" s="42">
        <f t="shared" si="108"/>
        <v>-222.61988957359858</v>
      </c>
      <c r="BR630" s="42">
        <f t="shared" si="108"/>
        <v>-223.64320019230831</v>
      </c>
      <c r="BS630" s="42">
        <f t="shared" si="108"/>
        <v>-115.21886321636885</v>
      </c>
      <c r="BU630" s="42">
        <f t="shared" si="101"/>
        <v>-22.321866653114284</v>
      </c>
      <c r="CC630" s="119"/>
      <c r="CD630" s="118">
        <f t="shared" si="100"/>
        <v>1.0233106187097292</v>
      </c>
    </row>
    <row r="631" spans="1:82" s="1" customFormat="1">
      <c r="A631" s="38" t="s">
        <v>804</v>
      </c>
      <c r="B631" s="38" t="s">
        <v>812</v>
      </c>
      <c r="C631" s="38" t="s">
        <v>804</v>
      </c>
      <c r="D631" s="38">
        <v>336</v>
      </c>
      <c r="E631" s="38">
        <v>1100</v>
      </c>
      <c r="F631" s="38">
        <v>3</v>
      </c>
      <c r="G631" s="38">
        <f t="shared" si="103"/>
        <v>1373</v>
      </c>
      <c r="H631" s="75">
        <f t="shared" si="104"/>
        <v>7.2833211944646763E-4</v>
      </c>
      <c r="I631" s="75">
        <f t="shared" si="105"/>
        <v>7.4380165289256211E-6</v>
      </c>
      <c r="J631" s="76">
        <v>1</v>
      </c>
      <c r="K631" s="13"/>
      <c r="L631" s="40">
        <v>0.55288788895535701</v>
      </c>
      <c r="M631" s="77"/>
      <c r="N631" s="40">
        <v>0.27611755730550325</v>
      </c>
      <c r="O631" s="13"/>
      <c r="P631" s="91">
        <v>-8.94</v>
      </c>
      <c r="Q631" s="91">
        <v>0.73</v>
      </c>
      <c r="R631" s="13">
        <v>0</v>
      </c>
      <c r="S631" s="78">
        <v>18796</v>
      </c>
      <c r="T631" s="13"/>
      <c r="U631" s="13">
        <f t="shared" si="106"/>
        <v>4.2740654363509138</v>
      </c>
      <c r="V631" s="40">
        <v>4.2999999999999997E-2</v>
      </c>
      <c r="X631" s="13">
        <v>65.599999999999994</v>
      </c>
      <c r="Y631" s="13"/>
      <c r="Z631" s="13">
        <v>13.49</v>
      </c>
      <c r="AA631" s="13"/>
      <c r="AB631" s="13"/>
      <c r="AC631" s="13"/>
      <c r="AD631" s="13"/>
      <c r="AE631" s="13">
        <v>4.53</v>
      </c>
      <c r="AF631" s="13">
        <v>5.59</v>
      </c>
      <c r="AG631" s="13">
        <v>5.64</v>
      </c>
      <c r="AH631" s="13">
        <v>0.03</v>
      </c>
      <c r="AI631" s="91">
        <v>10</v>
      </c>
      <c r="AJ631" s="13">
        <f t="shared" si="107"/>
        <v>104.88</v>
      </c>
      <c r="AL631" s="13">
        <v>0.57312561760155012</v>
      </c>
      <c r="AM631" s="40">
        <v>0.14565498286207543</v>
      </c>
      <c r="AN631" s="13">
        <v>2.78</v>
      </c>
      <c r="AO631" s="14">
        <v>2.7771149241226736</v>
      </c>
      <c r="AP631" s="14"/>
      <c r="AQ631" s="13">
        <v>6.4488859905974749</v>
      </c>
      <c r="AR631" s="40">
        <v>0.13897432750437422</v>
      </c>
      <c r="AS631" s="40">
        <v>0.55288788895535701</v>
      </c>
      <c r="AT631" s="40">
        <v>0.27611755730550325</v>
      </c>
      <c r="AW631" s="42">
        <f>(12900/((LN(497700/S631))+(0.85*(AN631-1))+3.8))-273</f>
        <v>1228.8592660368934</v>
      </c>
      <c r="AX631" s="42">
        <f>(12900/((LN(497700/S631))+(0.85*(AO631-1))+3.8))-273</f>
        <v>1229.2881787738618</v>
      </c>
      <c r="AY631" s="42">
        <f>(10108/((LN(497700/S631))+(1.16*(AN631-1))+1.48))-273</f>
        <v>1208.8608232953634</v>
      </c>
      <c r="AZ631" s="42">
        <f>(10108/((LN(497700/S631))+(1.16*(AO631-1))+1.48))-273</f>
        <v>1209.5882311066084</v>
      </c>
      <c r="BA631" s="42">
        <f>((LN(S631))-4.29+(1.35*(LN(AQ631))))/0.0056</f>
        <v>1440.6561342708223</v>
      </c>
      <c r="BB631" s="42">
        <f>(4338.8/((4.322*AR631)+6.456-LOG(S631)))-273</f>
        <v>1286.2714294140815</v>
      </c>
      <c r="BC631" s="42">
        <f>((LN(S631))-3.313+(1.35*(LN(AQ631))))/0.0065</f>
        <v>1391.4883618333238</v>
      </c>
      <c r="BD631" s="42">
        <f>(12288/(18.99-(1.069*(LN(AQ631)))-(LN(S631))))-273</f>
        <v>1444.1403576394387</v>
      </c>
      <c r="BE631" s="42">
        <f>(11113/(14.297+(0.964*AN631)-(LN(S631))))-273</f>
        <v>1284.41964195998</v>
      </c>
      <c r="BF631" s="42">
        <f>(11113/(14.297+(0.964*AO631)-(LN(S631))))-273</f>
        <v>1285.0269143868238</v>
      </c>
      <c r="BG631" s="42">
        <f>(5790/(0.96-(1.28*J631)+(12.39*AS631)+(0.83*AT631)+(2.06*J631*AS631)-LOG(S631)))-273</f>
        <v>1324.531300781445</v>
      </c>
      <c r="BI631" s="42">
        <f t="shared" si="109"/>
        <v>-128.85926603689336</v>
      </c>
      <c r="BJ631" s="42">
        <f t="shared" si="109"/>
        <v>-129.28817877386177</v>
      </c>
      <c r="BK631" s="42">
        <f t="shared" si="109"/>
        <v>-108.86082329536339</v>
      </c>
      <c r="BL631" s="42">
        <f t="shared" si="108"/>
        <v>-109.58823110660842</v>
      </c>
      <c r="BM631" s="42">
        <f t="shared" si="108"/>
        <v>-340.65613427082235</v>
      </c>
      <c r="BN631" s="42">
        <f t="shared" si="108"/>
        <v>-186.27142941408147</v>
      </c>
      <c r="BO631" s="42">
        <f t="shared" si="108"/>
        <v>-291.48836183332378</v>
      </c>
      <c r="BP631" s="42">
        <f t="shared" si="108"/>
        <v>-344.14035763943866</v>
      </c>
      <c r="BQ631" s="42">
        <f t="shared" si="108"/>
        <v>-184.41964195998003</v>
      </c>
      <c r="BR631" s="42">
        <f t="shared" si="108"/>
        <v>-185.02691438682382</v>
      </c>
      <c r="BS631" s="42">
        <f t="shared" si="108"/>
        <v>-224.531300781445</v>
      </c>
      <c r="BU631" s="42">
        <f t="shared" si="101"/>
        <v>95.243122007583224</v>
      </c>
      <c r="CC631" s="119"/>
      <c r="CD631" s="118">
        <f t="shared" si="100"/>
        <v>0.60727242684379235</v>
      </c>
    </row>
    <row r="632" spans="1:82" s="1" customFormat="1">
      <c r="A632" s="38" t="s">
        <v>804</v>
      </c>
      <c r="B632" s="38" t="s">
        <v>813</v>
      </c>
      <c r="C632" s="38" t="s">
        <v>804</v>
      </c>
      <c r="D632" s="38">
        <v>336</v>
      </c>
      <c r="E632" s="38">
        <v>1200</v>
      </c>
      <c r="F632" s="38">
        <v>3</v>
      </c>
      <c r="G632" s="38">
        <f t="shared" si="103"/>
        <v>1473</v>
      </c>
      <c r="H632" s="75">
        <f t="shared" si="104"/>
        <v>6.7888662593346908E-4</v>
      </c>
      <c r="I632" s="75">
        <f t="shared" si="105"/>
        <v>6.2500000000000003E-6</v>
      </c>
      <c r="J632" s="76">
        <v>1</v>
      </c>
      <c r="K632" s="13"/>
      <c r="L632" s="40">
        <v>0.53448365936814735</v>
      </c>
      <c r="M632" s="77"/>
      <c r="N632" s="40">
        <v>0.27753499784510421</v>
      </c>
      <c r="O632" s="13"/>
      <c r="P632" s="91">
        <v>-7.74</v>
      </c>
      <c r="Q632" s="91">
        <v>0.68</v>
      </c>
      <c r="R632" s="13">
        <v>0</v>
      </c>
      <c r="S632" s="78">
        <v>9918</v>
      </c>
      <c r="T632" s="13"/>
      <c r="U632" s="13">
        <f t="shared" si="106"/>
        <v>3.996424103955091</v>
      </c>
      <c r="V632" s="40">
        <v>4.2999999999999997E-2</v>
      </c>
      <c r="X632" s="13">
        <v>67.36</v>
      </c>
      <c r="Y632" s="13"/>
      <c r="Z632" s="13">
        <v>19.2</v>
      </c>
      <c r="AA632" s="13"/>
      <c r="AB632" s="13"/>
      <c r="AC632" s="13"/>
      <c r="AD632" s="13"/>
      <c r="AE632" s="13">
        <v>2.61</v>
      </c>
      <c r="AF632" s="13">
        <v>3.25</v>
      </c>
      <c r="AG632" s="13">
        <v>3.42</v>
      </c>
      <c r="AH632" s="13">
        <v>0.03</v>
      </c>
      <c r="AI632" s="91">
        <v>10</v>
      </c>
      <c r="AJ632" s="13">
        <f t="shared" si="107"/>
        <v>105.87</v>
      </c>
      <c r="AL632" s="13">
        <v>1.3919026821324552</v>
      </c>
      <c r="AM632" s="40">
        <v>0.22889957751875836</v>
      </c>
      <c r="AN632" s="13">
        <v>1.1100000000000001</v>
      </c>
      <c r="AO632" s="14">
        <v>1.1036292846138673</v>
      </c>
      <c r="AP632" s="14"/>
      <c r="AQ632" s="13">
        <v>12.462455045100677</v>
      </c>
      <c r="AR632" s="40">
        <v>-2.5495184861187903E-2</v>
      </c>
      <c r="AS632" s="40">
        <v>0.53448365936814735</v>
      </c>
      <c r="AT632" s="40">
        <v>0.27753499784510421</v>
      </c>
      <c r="AW632" s="42">
        <f>(12900/((LN(497700/S632))+(0.85*(AN632-1))+3.8))-273</f>
        <v>1378.9091425946438</v>
      </c>
      <c r="AX632" s="42">
        <f>(12900/((LN(497700/S632))+(0.85*(AO632-1))+3.8))-273</f>
        <v>1380.055423321093</v>
      </c>
      <c r="AY632" s="42">
        <f>(10108/((LN(497700/S632))+(1.16*(AN632-1))+1.48))-273</f>
        <v>1557.0831862303432</v>
      </c>
      <c r="AZ632" s="42">
        <f>(10108/((LN(497700/S632))+(1.16*(AO632-1))+1.48))-273</f>
        <v>1559.535093778077</v>
      </c>
      <c r="BA632" s="42">
        <f>((LN(S632))-4.29+(1.35*(LN(AQ632))))/0.0056</f>
        <v>1485.3177285608383</v>
      </c>
      <c r="BB632" s="42">
        <f>(4338.8/((4.322*AR632)+6.456-LOG(S632)))-273</f>
        <v>1573.7806230940685</v>
      </c>
      <c r="BC632" s="42">
        <f>((LN(S632))-3.313+(1.35*(LN(AQ632))))/0.0065</f>
        <v>1429.9660430677993</v>
      </c>
      <c r="BD632" s="42">
        <f>(12288/(18.99-(1.069*(LN(AQ632)))-(LN(S632))))-273</f>
        <v>1459.8751546403503</v>
      </c>
      <c r="BE632" s="42">
        <f>(11113/(14.297+(0.964*AN632)-(LN(S632))))-273</f>
        <v>1529.6147598937857</v>
      </c>
      <c r="BF632" s="42">
        <f>(11113/(14.297+(0.964*AO632)-(LN(S632))))-273</f>
        <v>1531.4122752882347</v>
      </c>
      <c r="BG632" s="42">
        <f>(5790/(0.96-(1.28*J632)+(12.39*AS632)+(0.83*AT632)+(2.06*J632*AS632)-LOG(S632)))-273</f>
        <v>1318.8756289223072</v>
      </c>
      <c r="BI632" s="42">
        <f t="shared" si="109"/>
        <v>-178.90914259464375</v>
      </c>
      <c r="BJ632" s="42">
        <f t="shared" si="109"/>
        <v>-180.05542332109303</v>
      </c>
      <c r="BK632" s="42">
        <f t="shared" si="109"/>
        <v>-357.08318623034324</v>
      </c>
      <c r="BL632" s="42">
        <f t="shared" si="108"/>
        <v>-359.535093778077</v>
      </c>
      <c r="BM632" s="42">
        <f t="shared" si="108"/>
        <v>-285.3177285608383</v>
      </c>
      <c r="BN632" s="42">
        <f t="shared" si="108"/>
        <v>-373.78062309406846</v>
      </c>
      <c r="BO632" s="42">
        <f t="shared" si="108"/>
        <v>-229.96604306779932</v>
      </c>
      <c r="BP632" s="42">
        <f t="shared" si="108"/>
        <v>-259.87515464035027</v>
      </c>
      <c r="BQ632" s="42">
        <f t="shared" si="108"/>
        <v>-329.61475989378573</v>
      </c>
      <c r="BR632" s="42">
        <f t="shared" si="108"/>
        <v>-331.4122752882347</v>
      </c>
      <c r="BS632" s="42">
        <f t="shared" si="108"/>
        <v>-118.87562892230721</v>
      </c>
      <c r="BU632" s="42">
        <f t="shared" si="101"/>
        <v>-61.179794398785816</v>
      </c>
      <c r="CC632" s="119"/>
      <c r="CD632" s="118">
        <f t="shared" si="100"/>
        <v>1.7975153944489648</v>
      </c>
    </row>
    <row r="633" spans="1:82" s="1" customFormat="1">
      <c r="A633" s="38" t="s">
        <v>804</v>
      </c>
      <c r="B633" s="38" t="s">
        <v>814</v>
      </c>
      <c r="C633" s="38" t="s">
        <v>804</v>
      </c>
      <c r="D633" s="38">
        <v>336</v>
      </c>
      <c r="E633" s="38">
        <v>1200</v>
      </c>
      <c r="F633" s="38">
        <v>3</v>
      </c>
      <c r="G633" s="38">
        <f t="shared" si="103"/>
        <v>1473</v>
      </c>
      <c r="H633" s="75">
        <f t="shared" si="104"/>
        <v>6.7888662593346908E-4</v>
      </c>
      <c r="I633" s="75">
        <f t="shared" si="105"/>
        <v>6.2500000000000003E-6</v>
      </c>
      <c r="J633" s="76">
        <v>1</v>
      </c>
      <c r="K633" s="13"/>
      <c r="L633" s="40">
        <v>0.54550646294931993</v>
      </c>
      <c r="M633" s="77"/>
      <c r="N633" s="40">
        <v>0.28068149943533194</v>
      </c>
      <c r="O633" s="13"/>
      <c r="P633" s="91">
        <v>-7.74</v>
      </c>
      <c r="Q633" s="91">
        <v>0.68</v>
      </c>
      <c r="R633" s="13">
        <v>0</v>
      </c>
      <c r="S633" s="78">
        <v>14297</v>
      </c>
      <c r="T633" s="13"/>
      <c r="U633" s="13">
        <f t="shared" si="106"/>
        <v>4.1552449171761863</v>
      </c>
      <c r="V633" s="40">
        <v>4.2999999999999997E-2</v>
      </c>
      <c r="X633" s="13">
        <v>63.19</v>
      </c>
      <c r="Y633" s="13"/>
      <c r="Z633" s="13">
        <v>20.399999999999999</v>
      </c>
      <c r="AA633" s="13"/>
      <c r="AB633" s="13"/>
      <c r="AC633" s="13"/>
      <c r="AD633" s="13"/>
      <c r="AE633" s="13">
        <v>3.4</v>
      </c>
      <c r="AF633" s="13">
        <v>4</v>
      </c>
      <c r="AG633" s="13">
        <v>4.2699999999999996</v>
      </c>
      <c r="AH633" s="13">
        <v>0.03</v>
      </c>
      <c r="AI633" s="91">
        <v>10</v>
      </c>
      <c r="AJ633" s="13">
        <f t="shared" si="107"/>
        <v>105.29</v>
      </c>
      <c r="AL633" s="13">
        <v>1.1734685732597758</v>
      </c>
      <c r="AM633" s="40">
        <v>0.12777450895492329</v>
      </c>
      <c r="AN633" s="13">
        <v>1.41</v>
      </c>
      <c r="AO633" s="14">
        <v>1.4039362195337599</v>
      </c>
      <c r="AP633" s="14"/>
      <c r="AQ633" s="13">
        <v>9.6886847211763278</v>
      </c>
      <c r="AR633" s="40">
        <v>2.35540684938923E-3</v>
      </c>
      <c r="AS633" s="40">
        <v>0.54550646294931993</v>
      </c>
      <c r="AT633" s="40">
        <v>0.28068149943533194</v>
      </c>
      <c r="AW633" s="42">
        <f>(12900/((LN(497700/S633))+(0.85*(AN633-1))+3.8))-273</f>
        <v>1402.6624712915084</v>
      </c>
      <c r="AX633" s="42">
        <f>(12900/((LN(497700/S633))+(0.85*(AO633-1))+3.8))-273</f>
        <v>1403.7851012683809</v>
      </c>
      <c r="AY633" s="42">
        <f>(10108/((LN(497700/S633))+(1.16*(AN633-1))+1.48))-273</f>
        <v>1562.9662724094017</v>
      </c>
      <c r="AZ633" s="42">
        <f>(10108/((LN(497700/S633))+(1.16*(AO633-1))+1.48))-273</f>
        <v>1565.3149361344972</v>
      </c>
      <c r="BA633" s="42">
        <f>((LN(S633))-4.29+(1.35*(LN(AQ633))))/0.0056</f>
        <v>1489.9284327465289</v>
      </c>
      <c r="BB633" s="42">
        <f>(4338.8/((4.322*AR633)+6.456-LOG(S633)))-273</f>
        <v>1604.5083315066342</v>
      </c>
      <c r="BC633" s="42">
        <f>((LN(S633))-3.313+(1.35*(LN(AQ633))))/0.0065</f>
        <v>1433.938342058548</v>
      </c>
      <c r="BD633" s="42">
        <f>(12288/(18.99-(1.069*(LN(AQ633)))-(LN(S633))))-273</f>
        <v>1483.7988328618112</v>
      </c>
      <c r="BE633" s="42">
        <f>(11113/(14.297+(0.964*AN633)-(LN(S633))))-273</f>
        <v>1552.2638005257982</v>
      </c>
      <c r="BF633" s="42">
        <f>(11113/(14.297+(0.964*AO633)-(LN(S633))))-273</f>
        <v>1554.0179138020196</v>
      </c>
      <c r="BG633" s="42">
        <f>(5790/(0.96-(1.28*J633)+(12.39*AS633)+(0.83*AT633)+(2.06*J633*AS633)-LOG(S633)))-273</f>
        <v>1317.5330082174469</v>
      </c>
      <c r="BI633" s="42">
        <f t="shared" si="109"/>
        <v>-202.66247129150838</v>
      </c>
      <c r="BJ633" s="42">
        <f t="shared" si="109"/>
        <v>-203.78510126838091</v>
      </c>
      <c r="BK633" s="42">
        <f t="shared" si="109"/>
        <v>-362.96627240940165</v>
      </c>
      <c r="BL633" s="42">
        <f t="shared" si="108"/>
        <v>-365.3149361344972</v>
      </c>
      <c r="BM633" s="42">
        <f t="shared" si="108"/>
        <v>-289.92843274652887</v>
      </c>
      <c r="BN633" s="42">
        <f t="shared" si="108"/>
        <v>-404.50833150663425</v>
      </c>
      <c r="BO633" s="42">
        <f t="shared" si="108"/>
        <v>-233.93834205854796</v>
      </c>
      <c r="BP633" s="42">
        <f t="shared" si="108"/>
        <v>-283.79883286181121</v>
      </c>
      <c r="BQ633" s="42">
        <f t="shared" si="108"/>
        <v>-352.26380052579816</v>
      </c>
      <c r="BR633" s="42">
        <f t="shared" si="108"/>
        <v>-354.01791380201962</v>
      </c>
      <c r="BS633" s="42">
        <f t="shared" si="108"/>
        <v>-117.53300821744688</v>
      </c>
      <c r="BU633" s="42">
        <f t="shared" si="101"/>
        <v>-86.252093050934036</v>
      </c>
      <c r="CC633" s="119"/>
      <c r="CD633" s="118">
        <f t="shared" si="100"/>
        <v>1.7541132762214602</v>
      </c>
    </row>
    <row r="634" spans="1:82" s="1" customFormat="1">
      <c r="A634" s="38" t="s">
        <v>804</v>
      </c>
      <c r="B634" s="38" t="s">
        <v>815</v>
      </c>
      <c r="C634" s="38" t="s">
        <v>804</v>
      </c>
      <c r="D634" s="38">
        <v>168</v>
      </c>
      <c r="E634" s="38">
        <v>1200</v>
      </c>
      <c r="F634" s="38">
        <v>3</v>
      </c>
      <c r="G634" s="38">
        <f t="shared" si="103"/>
        <v>1473</v>
      </c>
      <c r="H634" s="75">
        <f t="shared" si="104"/>
        <v>6.7888662593346908E-4</v>
      </c>
      <c r="I634" s="75">
        <f t="shared" si="105"/>
        <v>6.2500000000000003E-6</v>
      </c>
      <c r="J634" s="76">
        <v>1</v>
      </c>
      <c r="K634" s="13"/>
      <c r="L634" s="40">
        <v>0.54496413716179681</v>
      </c>
      <c r="M634" s="77"/>
      <c r="N634" s="40">
        <v>0.27701771818661208</v>
      </c>
      <c r="O634" s="13"/>
      <c r="P634" s="91">
        <v>-7.74</v>
      </c>
      <c r="Q634" s="91">
        <v>0.68</v>
      </c>
      <c r="R634" s="13">
        <v>0</v>
      </c>
      <c r="S634" s="78">
        <v>13433</v>
      </c>
      <c r="T634" s="13"/>
      <c r="U634" s="13">
        <f t="shared" si="106"/>
        <v>4.128173014749728</v>
      </c>
      <c r="V634" s="40">
        <v>4.2999999999999997E-2</v>
      </c>
      <c r="X634" s="13">
        <v>65.72</v>
      </c>
      <c r="Y634" s="13"/>
      <c r="Z634" s="13">
        <v>17.07</v>
      </c>
      <c r="AA634" s="13"/>
      <c r="AB634" s="13"/>
      <c r="AC634" s="13"/>
      <c r="AD634" s="13"/>
      <c r="AE634" s="13">
        <v>3.81</v>
      </c>
      <c r="AF634" s="13">
        <v>4.51</v>
      </c>
      <c r="AG634" s="13">
        <v>4.38</v>
      </c>
      <c r="AH634" s="13">
        <v>0.03</v>
      </c>
      <c r="AI634" s="91">
        <v>10</v>
      </c>
      <c r="AJ634" s="13">
        <f t="shared" si="107"/>
        <v>105.52</v>
      </c>
      <c r="AL634" s="13">
        <v>0.89428383609653084</v>
      </c>
      <c r="AM634" s="40">
        <v>2.8089347200749824E-2</v>
      </c>
      <c r="AN634" s="13">
        <v>1.78</v>
      </c>
      <c r="AO634" s="14">
        <v>1.7742659533182259</v>
      </c>
      <c r="AP634" s="14"/>
      <c r="AQ634" s="13">
        <v>8.5255540021355909</v>
      </c>
      <c r="AR634" s="40">
        <v>4.7250593729484217E-2</v>
      </c>
      <c r="AS634" s="40">
        <v>0.54496413716179681</v>
      </c>
      <c r="AT634" s="40">
        <v>0.27701771818661208</v>
      </c>
      <c r="AW634" s="42">
        <f>(12900/((LN(497700/S634))+(0.85*(AN634-1))+3.8))-273</f>
        <v>1324.4672105794402</v>
      </c>
      <c r="AX634" s="42">
        <f>(12900/((LN(497700/S634))+(0.85*(AO634-1))+3.8))-273</f>
        <v>1325.4319644909954</v>
      </c>
      <c r="AY634" s="42">
        <f>(10108/((LN(497700/S634))+(1.16*(AN634-1))+1.48))-273</f>
        <v>1412.4860601573062</v>
      </c>
      <c r="AZ634" s="42">
        <f>(10108/((LN(497700/S634))+(1.16*(AO634-1))+1.48))-273</f>
        <v>1414.3575447799694</v>
      </c>
      <c r="BA634" s="42">
        <f>((LN(S634))-4.29+(1.35*(LN(AQ634))))/0.0056</f>
        <v>1447.9663310776652</v>
      </c>
      <c r="BB634" s="42">
        <f>(4338.8/((4.322*AR634)+6.456-LOG(S634)))-273</f>
        <v>1440.5562857558641</v>
      </c>
      <c r="BC634" s="42">
        <f>((LN(S634))-3.313+(1.35*(LN(AQ634))))/0.0065</f>
        <v>1397.7863775438348</v>
      </c>
      <c r="BD634" s="42">
        <f>(12288/(18.99-(1.069*(LN(AQ634)))-(LN(S634))))-273</f>
        <v>1435.1872722403091</v>
      </c>
      <c r="BE634" s="42">
        <f>(11113/(14.297+(0.964*AN634)-(LN(S634))))-273</f>
        <v>1434.7348875307105</v>
      </c>
      <c r="BF634" s="42">
        <f>(11113/(14.297+(0.964*AO634)-(LN(S634))))-273</f>
        <v>1436.1867213366677</v>
      </c>
      <c r="BG634" s="42">
        <f>(5790/(0.96-(1.28*J634)+(12.39*AS634)+(0.83*AT634)+(2.06*J634*AS634)-LOG(S634)))-273</f>
        <v>1310.4886284121603</v>
      </c>
      <c r="BI634" s="42">
        <f t="shared" si="109"/>
        <v>-124.46721057944023</v>
      </c>
      <c r="BJ634" s="42">
        <f t="shared" si="109"/>
        <v>-125.43196449099537</v>
      </c>
      <c r="BK634" s="42">
        <f t="shared" si="109"/>
        <v>-212.48606015730616</v>
      </c>
      <c r="BL634" s="42">
        <f t="shared" si="108"/>
        <v>-214.35754477996943</v>
      </c>
      <c r="BM634" s="42">
        <f t="shared" si="108"/>
        <v>-247.96633107766525</v>
      </c>
      <c r="BN634" s="42">
        <f t="shared" si="108"/>
        <v>-240.55628575586411</v>
      </c>
      <c r="BO634" s="42">
        <f t="shared" si="108"/>
        <v>-197.78637754383476</v>
      </c>
      <c r="BP634" s="42">
        <f t="shared" si="108"/>
        <v>-235.18727224030908</v>
      </c>
      <c r="BQ634" s="42">
        <f t="shared" si="108"/>
        <v>-234.73488753071047</v>
      </c>
      <c r="BR634" s="42">
        <f t="shared" si="108"/>
        <v>-236.18672133666769</v>
      </c>
      <c r="BS634" s="42">
        <f t="shared" si="108"/>
        <v>-110.48862841216032</v>
      </c>
      <c r="BU634" s="42">
        <f t="shared" si="101"/>
        <v>-14.943336078835046</v>
      </c>
      <c r="CC634" s="119"/>
      <c r="CD634" s="118">
        <f t="shared" si="100"/>
        <v>1.4518338059572216</v>
      </c>
    </row>
    <row r="635" spans="1:82" s="1" customFormat="1">
      <c r="A635" s="38" t="s">
        <v>804</v>
      </c>
      <c r="B635" s="38" t="s">
        <v>816</v>
      </c>
      <c r="C635" s="38" t="s">
        <v>804</v>
      </c>
      <c r="D635" s="38">
        <v>336</v>
      </c>
      <c r="E635" s="38">
        <v>1200</v>
      </c>
      <c r="F635" s="38">
        <v>3</v>
      </c>
      <c r="G635" s="38">
        <f t="shared" si="103"/>
        <v>1473</v>
      </c>
      <c r="H635" s="75">
        <f t="shared" si="104"/>
        <v>6.7888662593346908E-4</v>
      </c>
      <c r="I635" s="75">
        <f t="shared" si="105"/>
        <v>6.2500000000000003E-6</v>
      </c>
      <c r="J635" s="76">
        <v>1</v>
      </c>
      <c r="K635" s="13"/>
      <c r="L635" s="40">
        <v>0.55652510668838717</v>
      </c>
      <c r="M635" s="77"/>
      <c r="N635" s="40">
        <v>0.28186780789575411</v>
      </c>
      <c r="O635" s="13"/>
      <c r="P635" s="91">
        <v>-7.74</v>
      </c>
      <c r="Q635" s="91">
        <v>0.68</v>
      </c>
      <c r="R635" s="13">
        <v>0</v>
      </c>
      <c r="S635" s="78">
        <v>35832</v>
      </c>
      <c r="T635" s="13"/>
      <c r="U635" s="13">
        <f t="shared" si="106"/>
        <v>4.5542710494366316</v>
      </c>
      <c r="V635" s="40">
        <v>4.2999999999999997E-2</v>
      </c>
      <c r="X635" s="13">
        <v>62.85</v>
      </c>
      <c r="Y635" s="13"/>
      <c r="Z635" s="13">
        <v>13.53</v>
      </c>
      <c r="AA635" s="13"/>
      <c r="AB635" s="13"/>
      <c r="AC635" s="13"/>
      <c r="AD635" s="13"/>
      <c r="AE635" s="13">
        <v>4.59</v>
      </c>
      <c r="AF635" s="13">
        <v>5.61</v>
      </c>
      <c r="AG635" s="13">
        <v>5.92</v>
      </c>
      <c r="AH635" s="13">
        <v>0.03</v>
      </c>
      <c r="AI635" s="91">
        <v>10</v>
      </c>
      <c r="AJ635" s="13">
        <f t="shared" si="107"/>
        <v>102.53</v>
      </c>
      <c r="AL635" s="13">
        <v>0.56415724451861982</v>
      </c>
      <c r="AM635" s="40">
        <v>0.15670532377092503</v>
      </c>
      <c r="AN635" s="13">
        <v>2.89</v>
      </c>
      <c r="AO635" s="14">
        <v>2.8814592418359277</v>
      </c>
      <c r="AP635" s="14"/>
      <c r="AQ635" s="13">
        <v>6.1396241380250913</v>
      </c>
      <c r="AR635" s="40">
        <v>0.16578530778985973</v>
      </c>
      <c r="AS635" s="40">
        <v>0.55652510668838717</v>
      </c>
      <c r="AT635" s="40">
        <v>0.28186780789575411</v>
      </c>
      <c r="AW635" s="42">
        <f>(12900/((LN(497700/S635))+(0.85*(AN635-1))+3.8))-273</f>
        <v>1331.9454940827841</v>
      </c>
      <c r="AX635" s="42">
        <f>(12900/((LN(497700/S635))+(0.85*(AO635-1))+3.8))-273</f>
        <v>1333.3963979880407</v>
      </c>
      <c r="AY635" s="42">
        <f>(10108/((LN(497700/S635))+(1.16*(AN635-1))+1.48))-273</f>
        <v>1330.5393007343857</v>
      </c>
      <c r="AZ635" s="42">
        <f>(10108/((LN(497700/S635))+(1.16*(AO635-1))+1.48))-273</f>
        <v>1333.0635457874157</v>
      </c>
      <c r="BA635" s="42">
        <f>((LN(S635))-4.29+(1.35*(LN(AQ635))))/0.0056</f>
        <v>1544.0227476089428</v>
      </c>
      <c r="BB635" s="42">
        <f>(4338.8/((4.322*AR635)+6.456-LOG(S635)))-273</f>
        <v>1384.1354700122224</v>
      </c>
      <c r="BC635" s="42">
        <f>((LN(S635))-3.313+(1.35*(LN(AQ635))))/0.0065</f>
        <v>1480.5426748630894</v>
      </c>
      <c r="BD635" s="42">
        <f>(12288/(18.99-(1.069*(LN(AQ635)))-(LN(S635))))-273</f>
        <v>1599.1943469922101</v>
      </c>
      <c r="BE635" s="42">
        <f>(11113/(14.297+(0.964*AN635)-(LN(S635))))-273</f>
        <v>1411.7161645129966</v>
      </c>
      <c r="BF635" s="42">
        <f>(11113/(14.297+(0.964*AO635)-(LN(S635))))-273</f>
        <v>1413.8215810796182</v>
      </c>
      <c r="BG635" s="42">
        <f>(5790/(0.96-(1.28*J635)+(12.39*AS635)+(0.83*AT635)+(2.06*J635*AS635)-LOG(S635)))-273</f>
        <v>1429.2067129420629</v>
      </c>
      <c r="BI635" s="42">
        <f t="shared" si="109"/>
        <v>-131.94549408278408</v>
      </c>
      <c r="BJ635" s="42">
        <f t="shared" si="109"/>
        <v>-133.39639798804069</v>
      </c>
      <c r="BK635" s="42">
        <f t="shared" si="109"/>
        <v>-130.53930073438573</v>
      </c>
      <c r="BL635" s="42">
        <f t="shared" si="108"/>
        <v>-133.06354578741571</v>
      </c>
      <c r="BM635" s="42">
        <f t="shared" si="108"/>
        <v>-344.02274760894284</v>
      </c>
      <c r="BN635" s="42">
        <f t="shared" si="108"/>
        <v>-184.13547001222241</v>
      </c>
      <c r="BO635" s="42">
        <f t="shared" si="108"/>
        <v>-280.54267486308936</v>
      </c>
      <c r="BP635" s="42">
        <f t="shared" si="108"/>
        <v>-399.19434699221006</v>
      </c>
      <c r="BQ635" s="42">
        <f t="shared" si="108"/>
        <v>-211.71616451299656</v>
      </c>
      <c r="BR635" s="42">
        <f t="shared" si="108"/>
        <v>-213.82158107961823</v>
      </c>
      <c r="BS635" s="42">
        <f t="shared" si="108"/>
        <v>-229.20671294206295</v>
      </c>
      <c r="BU635" s="42">
        <f t="shared" si="101"/>
        <v>95.81031495402226</v>
      </c>
      <c r="CC635" s="119"/>
      <c r="CD635" s="118">
        <f t="shared" si="100"/>
        <v>2.1054165666216704</v>
      </c>
    </row>
    <row r="636" spans="1:82" s="1" customFormat="1">
      <c r="A636" s="38" t="s">
        <v>804</v>
      </c>
      <c r="B636" s="38" t="s">
        <v>817</v>
      </c>
      <c r="C636" s="38" t="s">
        <v>804</v>
      </c>
      <c r="D636" s="38">
        <v>168</v>
      </c>
      <c r="E636" s="38">
        <v>1300</v>
      </c>
      <c r="F636" s="38">
        <v>3</v>
      </c>
      <c r="G636" s="38">
        <f t="shared" si="103"/>
        <v>1573</v>
      </c>
      <c r="H636" s="75">
        <f t="shared" si="104"/>
        <v>6.3572790845518119E-4</v>
      </c>
      <c r="I636" s="75">
        <f t="shared" si="105"/>
        <v>5.3254437869822491E-6</v>
      </c>
      <c r="J636" s="76">
        <v>1</v>
      </c>
      <c r="K636" s="13"/>
      <c r="L636" s="40">
        <v>0.53596488826238864</v>
      </c>
      <c r="M636" s="77"/>
      <c r="N636" s="40">
        <v>0.27853910626214923</v>
      </c>
      <c r="O636" s="13"/>
      <c r="P636" s="91">
        <v>-6.69</v>
      </c>
      <c r="Q636" s="91">
        <v>0.61</v>
      </c>
      <c r="R636" s="13">
        <v>0</v>
      </c>
      <c r="S636" s="78">
        <v>11665</v>
      </c>
      <c r="T636" s="13"/>
      <c r="U636" s="13">
        <f t="shared" si="106"/>
        <v>4.066884743129771</v>
      </c>
      <c r="V636" s="40">
        <v>4.2999999999999997E-2</v>
      </c>
      <c r="X636" s="13">
        <v>66.39</v>
      </c>
      <c r="Y636" s="13"/>
      <c r="Z636" s="13">
        <v>19.82</v>
      </c>
      <c r="AA636" s="13"/>
      <c r="AB636" s="13"/>
      <c r="AC636" s="13"/>
      <c r="AD636" s="13"/>
      <c r="AE636" s="13">
        <v>2.74</v>
      </c>
      <c r="AF636" s="13">
        <v>3.27</v>
      </c>
      <c r="AG636" s="13">
        <v>3.44</v>
      </c>
      <c r="AH636" s="13">
        <v>0.04</v>
      </c>
      <c r="AI636" s="91">
        <v>10</v>
      </c>
      <c r="AJ636" s="13">
        <f t="shared" si="107"/>
        <v>105.7</v>
      </c>
      <c r="AL636" s="13">
        <v>1.4071719783989065</v>
      </c>
      <c r="AM636" s="40">
        <v>0.2446430113348862</v>
      </c>
      <c r="AN636" s="13">
        <v>1.1100000000000001</v>
      </c>
      <c r="AO636" s="14">
        <v>1.1073119303401662</v>
      </c>
      <c r="AP636" s="14"/>
      <c r="AQ636" s="13">
        <v>12.220237051544101</v>
      </c>
      <c r="AR636" s="40">
        <v>-2.8491148201104974E-2</v>
      </c>
      <c r="AS636" s="40">
        <v>0.53596488826238864</v>
      </c>
      <c r="AT636" s="40">
        <v>0.27853910626214923</v>
      </c>
      <c r="AW636" s="42">
        <f>(12900/((LN(497700/S636))+(0.85*(AN636-1))+3.8))-273</f>
        <v>1413.957103280633</v>
      </c>
      <c r="AX636" s="42">
        <f>(12900/((LN(497700/S636))+(0.85*(AO636-1))+3.8))-273</f>
        <v>1414.4613088024689</v>
      </c>
      <c r="AY636" s="42">
        <f>(10108/((LN(497700/S636))+(1.16*(AN636-1))+1.48))-273</f>
        <v>1612.4675179670455</v>
      </c>
      <c r="AZ636" s="42">
        <f>(10108/((LN(497700/S636))+(1.16*(AO636-1))+1.48))-273</f>
        <v>1613.5648146347955</v>
      </c>
      <c r="BA636" s="42">
        <f>((LN(S636))-4.29+(1.35*(LN(AQ636))))/0.0056</f>
        <v>1509.5578946316471</v>
      </c>
      <c r="BB636" s="42">
        <f>(4338.8/((4.322*AR636)+6.456-LOG(S636)))-273</f>
        <v>1641.7594745720762</v>
      </c>
      <c r="BC636" s="42">
        <f>((LN(S636))-3.313+(1.35*(LN(AQ636))))/0.0065</f>
        <v>1450.8498784518804</v>
      </c>
      <c r="BD636" s="42">
        <f>(12288/(18.99-(1.069*(LN(AQ636)))-(LN(S636))))-273</f>
        <v>1495.0969807301879</v>
      </c>
      <c r="BE636" s="42">
        <f>(11113/(14.297+(0.964*AN636)-(LN(S636))))-273</f>
        <v>1578.3360907887957</v>
      </c>
      <c r="BF636" s="42">
        <f>(11113/(14.297+(0.964*AO636)-(LN(S636))))-273</f>
        <v>1579.135638334569</v>
      </c>
      <c r="BG636" s="42">
        <f>(5790/(0.96-(1.28*J636)+(12.39*AS636)+(0.83*AT636)+(2.06*J636*AS636)-LOG(S636)))-273</f>
        <v>1340.264837263994</v>
      </c>
      <c r="BI636" s="42">
        <f t="shared" si="109"/>
        <v>-113.95710328063296</v>
      </c>
      <c r="BJ636" s="42">
        <f t="shared" si="109"/>
        <v>-114.46130880246892</v>
      </c>
      <c r="BK636" s="42">
        <f t="shared" si="109"/>
        <v>-312.46751796704552</v>
      </c>
      <c r="BL636" s="42">
        <f t="shared" si="108"/>
        <v>-313.56481463479554</v>
      </c>
      <c r="BM636" s="42">
        <f t="shared" si="108"/>
        <v>-209.55789463164706</v>
      </c>
      <c r="BN636" s="42">
        <f t="shared" si="108"/>
        <v>-341.75947457207621</v>
      </c>
      <c r="BO636" s="42">
        <f t="shared" si="108"/>
        <v>-150.84987845188039</v>
      </c>
      <c r="BP636" s="42">
        <f t="shared" si="108"/>
        <v>-195.09698073018785</v>
      </c>
      <c r="BQ636" s="42">
        <f t="shared" si="108"/>
        <v>-278.33609078879567</v>
      </c>
      <c r="BR636" s="42">
        <f t="shared" si="108"/>
        <v>-279.13563833456897</v>
      </c>
      <c r="BS636" s="42">
        <f t="shared" si="108"/>
        <v>-40.264837263993968</v>
      </c>
      <c r="BU636" s="42">
        <f t="shared" si="101"/>
        <v>-74.196471538474952</v>
      </c>
      <c r="CC636" s="119"/>
      <c r="CD636" s="118">
        <f t="shared" si="100"/>
        <v>0.79954754577329368</v>
      </c>
    </row>
    <row r="637" spans="1:82" s="1" customFormat="1">
      <c r="A637" s="38" t="s">
        <v>804</v>
      </c>
      <c r="B637" s="38" t="s">
        <v>818</v>
      </c>
      <c r="C637" s="38" t="s">
        <v>804</v>
      </c>
      <c r="D637" s="38">
        <v>168</v>
      </c>
      <c r="E637" s="38">
        <v>1300</v>
      </c>
      <c r="F637" s="38">
        <v>3</v>
      </c>
      <c r="G637" s="38">
        <f t="shared" si="103"/>
        <v>1573</v>
      </c>
      <c r="H637" s="75">
        <f t="shared" si="104"/>
        <v>6.3572790845518119E-4</v>
      </c>
      <c r="I637" s="75">
        <f t="shared" si="105"/>
        <v>5.3254437869822491E-6</v>
      </c>
      <c r="J637" s="76">
        <v>1</v>
      </c>
      <c r="K637" s="13"/>
      <c r="L637" s="40">
        <v>0.54475430871481634</v>
      </c>
      <c r="M637" s="77"/>
      <c r="N637" s="40">
        <v>0.28138670615733141</v>
      </c>
      <c r="O637" s="13"/>
      <c r="P637" s="91">
        <v>-6.69</v>
      </c>
      <c r="Q637" s="91">
        <v>0.61</v>
      </c>
      <c r="R637" s="13">
        <v>0</v>
      </c>
      <c r="S637" s="78">
        <v>16555</v>
      </c>
      <c r="T637" s="13"/>
      <c r="U637" s="13">
        <f t="shared" si="106"/>
        <v>4.2189291850880872</v>
      </c>
      <c r="V637" s="40">
        <v>4.2999999999999997E-2</v>
      </c>
      <c r="X637" s="13">
        <v>63.13</v>
      </c>
      <c r="Y637" s="13"/>
      <c r="Z637" s="13">
        <v>20.39</v>
      </c>
      <c r="AA637" s="13"/>
      <c r="AB637" s="13"/>
      <c r="AC637" s="13"/>
      <c r="AD637" s="13"/>
      <c r="AE637" s="13">
        <v>3.24</v>
      </c>
      <c r="AF637" s="13">
        <v>4.01</v>
      </c>
      <c r="AG637" s="13">
        <v>4.16</v>
      </c>
      <c r="AH637" s="13">
        <v>0.04</v>
      </c>
      <c r="AI637" s="91">
        <v>10</v>
      </c>
      <c r="AJ637" s="13">
        <f t="shared" si="107"/>
        <v>104.97000000000001</v>
      </c>
      <c r="AL637" s="13">
        <v>1.2000593164139199</v>
      </c>
      <c r="AM637" s="40">
        <v>0.14488008809083847</v>
      </c>
      <c r="AN637" s="13">
        <v>1.37</v>
      </c>
      <c r="AO637" s="14">
        <v>1.3694377322679396</v>
      </c>
      <c r="AP637" s="14"/>
      <c r="AQ637" s="13">
        <v>9.9053310219045425</v>
      </c>
      <c r="AR637" s="40">
        <v>-1.7847266243566917E-3</v>
      </c>
      <c r="AS637" s="40">
        <v>0.54475430871481634</v>
      </c>
      <c r="AT637" s="40">
        <v>0.28138670615733141</v>
      </c>
      <c r="AW637" s="42">
        <f>(12900/((LN(497700/S637))+(0.85*(AN637-1))+3.8))-273</f>
        <v>1442.9254058881563</v>
      </c>
      <c r="AX637" s="42">
        <f>(12900/((LN(497700/S637))+(0.85*(AO637-1))+3.8))-273</f>
        <v>1443.0344988655906</v>
      </c>
      <c r="AY637" s="42">
        <f>(10108/((LN(497700/S637))+(1.16*(AN637-1))+1.48))-273</f>
        <v>1629.6790168096475</v>
      </c>
      <c r="AZ637" s="42">
        <f>(10108/((LN(497700/S637))+(1.16*(AO637-1))+1.48))-273</f>
        <v>1629.9126423380501</v>
      </c>
      <c r="BA637" s="42">
        <f>((LN(S637))-4.29+(1.35*(LN(AQ637))))/0.0056</f>
        <v>1521.4450239277044</v>
      </c>
      <c r="BB637" s="42">
        <f>(4338.8/((4.322*AR637)+6.456-LOG(S637)))-273</f>
        <v>1673.2111986986054</v>
      </c>
      <c r="BC637" s="42">
        <f>((LN(S637))-3.313+(1.35*(LN(AQ637))))/0.0065</f>
        <v>1461.0910975377142</v>
      </c>
      <c r="BD637" s="42">
        <f>(12288/(18.99-(1.069*(LN(AQ637)))-(LN(S637))))-273</f>
        <v>1527.6344228807502</v>
      </c>
      <c r="BE637" s="42">
        <f>(11113/(14.297+(0.964*AN637)-(LN(S637))))-273</f>
        <v>1609.526628543267</v>
      </c>
      <c r="BF637" s="42">
        <f>(11113/(14.297+(0.964*AO637)-(LN(S637))))-273</f>
        <v>1609.6994951130396</v>
      </c>
      <c r="BG637" s="42">
        <f>(5790/(0.96-(1.28*J637)+(12.39*AS637)+(0.83*AT637)+(2.06*J637*AS637)-LOG(S637)))-273</f>
        <v>1350.5215843245433</v>
      </c>
      <c r="BI637" s="42">
        <f t="shared" si="109"/>
        <v>-142.92540588815632</v>
      </c>
      <c r="BJ637" s="42">
        <f t="shared" si="109"/>
        <v>-143.03449886559065</v>
      </c>
      <c r="BK637" s="42">
        <f t="shared" si="109"/>
        <v>-329.67901680964746</v>
      </c>
      <c r="BL637" s="42">
        <f t="shared" si="108"/>
        <v>-329.91264233805009</v>
      </c>
      <c r="BM637" s="42">
        <f t="shared" si="108"/>
        <v>-221.44502392770437</v>
      </c>
      <c r="BN637" s="42">
        <f t="shared" si="108"/>
        <v>-373.21119869860536</v>
      </c>
      <c r="BO637" s="42">
        <f t="shared" si="108"/>
        <v>-161.09109753771418</v>
      </c>
      <c r="BP637" s="42">
        <f t="shared" si="108"/>
        <v>-227.63442288075021</v>
      </c>
      <c r="BQ637" s="42">
        <f t="shared" si="108"/>
        <v>-309.52662854326695</v>
      </c>
      <c r="BR637" s="42">
        <f t="shared" si="108"/>
        <v>-309.69949511303957</v>
      </c>
      <c r="BS637" s="42">
        <f t="shared" si="108"/>
        <v>-50.521584324543255</v>
      </c>
      <c r="BU637" s="42">
        <f t="shared" si="101"/>
        <v>-92.512914541047394</v>
      </c>
      <c r="CC637" s="119"/>
      <c r="CD637" s="118">
        <f t="shared" si="100"/>
        <v>0.17286656977262282</v>
      </c>
    </row>
    <row r="638" spans="1:82" s="1" customFormat="1">
      <c r="A638" s="38" t="s">
        <v>804</v>
      </c>
      <c r="B638" s="38" t="s">
        <v>819</v>
      </c>
      <c r="C638" s="38" t="s">
        <v>804</v>
      </c>
      <c r="D638" s="38">
        <v>168</v>
      </c>
      <c r="E638" s="38">
        <v>1300</v>
      </c>
      <c r="F638" s="38">
        <v>3</v>
      </c>
      <c r="G638" s="38">
        <f t="shared" si="103"/>
        <v>1573</v>
      </c>
      <c r="H638" s="75">
        <f t="shared" si="104"/>
        <v>6.3572790845518119E-4</v>
      </c>
      <c r="I638" s="75">
        <f t="shared" si="105"/>
        <v>5.3254437869822491E-6</v>
      </c>
      <c r="J638" s="76">
        <v>1</v>
      </c>
      <c r="K638" s="13"/>
      <c r="L638" s="40">
        <v>0.54609902195147986</v>
      </c>
      <c r="M638" s="77"/>
      <c r="N638" s="40">
        <v>0.28044012142239649</v>
      </c>
      <c r="O638" s="13"/>
      <c r="P638" s="91">
        <v>-6.69</v>
      </c>
      <c r="Q638" s="91">
        <v>0.61</v>
      </c>
      <c r="R638" s="13">
        <v>0</v>
      </c>
      <c r="S638" s="78">
        <v>21058</v>
      </c>
      <c r="T638" s="13"/>
      <c r="U638" s="13">
        <f t="shared" si="106"/>
        <v>4.3234171213504196</v>
      </c>
      <c r="V638" s="40">
        <v>4.2999999999999997E-2</v>
      </c>
      <c r="X638" s="13">
        <v>64.02</v>
      </c>
      <c r="Y638" s="13"/>
      <c r="Z638" s="13">
        <v>18.010000000000002</v>
      </c>
      <c r="AA638" s="13"/>
      <c r="AB638" s="13"/>
      <c r="AC638" s="13"/>
      <c r="AD638" s="13"/>
      <c r="AE638" s="13">
        <v>3.51</v>
      </c>
      <c r="AF638" s="13">
        <v>4.37</v>
      </c>
      <c r="AG638" s="13">
        <v>4.59</v>
      </c>
      <c r="AH638" s="13">
        <v>0.04</v>
      </c>
      <c r="AI638" s="91">
        <v>10</v>
      </c>
      <c r="AJ638" s="13">
        <f t="shared" si="107"/>
        <v>104.54000000000002</v>
      </c>
      <c r="AL638" s="13">
        <v>0.97144300004997419</v>
      </c>
      <c r="AM638" s="40">
        <v>7.7137069811477237E-3</v>
      </c>
      <c r="AN638" s="13">
        <v>1.66</v>
      </c>
      <c r="AO638" s="14">
        <v>1.662102273947043</v>
      </c>
      <c r="AP638" s="14"/>
      <c r="AQ638" s="13">
        <v>8.7742753296259774</v>
      </c>
      <c r="AR638" s="40">
        <v>3.9721314739651042E-2</v>
      </c>
      <c r="AS638" s="40">
        <v>0.54609902195147986</v>
      </c>
      <c r="AT638" s="40">
        <v>0.28044012142239649</v>
      </c>
      <c r="AW638" s="42">
        <f>(12900/((LN(497700/S638))+(0.85*(AN638-1))+3.8))-273</f>
        <v>1441.5780582910995</v>
      </c>
      <c r="AX638" s="42">
        <f>(12900/((LN(497700/S638))+(0.85*(AO638-1))+3.8))-273</f>
        <v>1441.170931285079</v>
      </c>
      <c r="AY638" s="42">
        <f>(10108/((LN(497700/S638))+(1.16*(AN638-1))+1.48))-273</f>
        <v>1595.9733040140063</v>
      </c>
      <c r="AZ638" s="42">
        <f>(10108/((LN(497700/S638))+(1.16*(AO638-1))+1.48))-273</f>
        <v>1595.1309542105444</v>
      </c>
      <c r="BA638" s="42">
        <f>((LN(S638))-4.29+(1.35*(LN(AQ638))))/0.0056</f>
        <v>1535.178296551461</v>
      </c>
      <c r="BB638" s="42">
        <f>(4338.8/((4.322*AR638)+6.456-LOG(S638)))-273</f>
        <v>1609.9485435327063</v>
      </c>
      <c r="BC638" s="42">
        <f>((LN(S638))-3.313+(1.35*(LN(AQ638))))/0.0065</f>
        <v>1472.922840105874</v>
      </c>
      <c r="BD638" s="42">
        <f>(12288/(18.99-(1.069*(LN(AQ638)))-(LN(S638))))-273</f>
        <v>1557.4007030952228</v>
      </c>
      <c r="BE638" s="42">
        <f>(11113/(14.297+(0.964*AN638)-(LN(S638))))-273</f>
        <v>1597.1814432701344</v>
      </c>
      <c r="BF638" s="42">
        <f>(11113/(14.297+(0.964*AO638)-(LN(S638))))-273</f>
        <v>1596.5438342922678</v>
      </c>
      <c r="BG638" s="42">
        <f>(5790/(0.96-(1.28*J638)+(12.39*AS638)+(0.83*AT638)+(2.06*J638*AS638)-LOG(S638)))-273</f>
        <v>1390.5641020760588</v>
      </c>
      <c r="BI638" s="42">
        <f t="shared" si="109"/>
        <v>-141.57805829109952</v>
      </c>
      <c r="BJ638" s="42">
        <f t="shared" si="109"/>
        <v>-141.17093128507895</v>
      </c>
      <c r="BK638" s="42">
        <f t="shared" si="109"/>
        <v>-295.97330401400632</v>
      </c>
      <c r="BL638" s="42">
        <f t="shared" si="108"/>
        <v>-295.13095421054436</v>
      </c>
      <c r="BM638" s="42">
        <f t="shared" si="108"/>
        <v>-235.17829655146102</v>
      </c>
      <c r="BN638" s="42">
        <f t="shared" si="108"/>
        <v>-309.94854353270625</v>
      </c>
      <c r="BO638" s="42">
        <f t="shared" si="108"/>
        <v>-172.922840105874</v>
      </c>
      <c r="BP638" s="42">
        <f t="shared" si="108"/>
        <v>-257.40070309522275</v>
      </c>
      <c r="BQ638" s="42">
        <f t="shared" si="108"/>
        <v>-297.18144327013442</v>
      </c>
      <c r="BR638" s="42">
        <f t="shared" si="108"/>
        <v>-296.54383429226777</v>
      </c>
      <c r="BS638" s="42">
        <f t="shared" si="108"/>
        <v>-90.564102076058816</v>
      </c>
      <c r="BU638" s="42">
        <f t="shared" si="101"/>
        <v>-50.606829209020134</v>
      </c>
      <c r="CC638" s="119"/>
      <c r="CD638" s="118">
        <f t="shared" si="100"/>
        <v>0.63760897786664827</v>
      </c>
    </row>
    <row r="639" spans="1:82" s="1" customFormat="1">
      <c r="A639" s="38" t="s">
        <v>804</v>
      </c>
      <c r="B639" s="38" t="s">
        <v>820</v>
      </c>
      <c r="C639" s="38" t="s">
        <v>804</v>
      </c>
      <c r="D639" s="38">
        <v>168</v>
      </c>
      <c r="E639" s="38">
        <v>1300</v>
      </c>
      <c r="F639" s="38">
        <v>3</v>
      </c>
      <c r="G639" s="38">
        <f t="shared" si="103"/>
        <v>1573</v>
      </c>
      <c r="H639" s="75">
        <f t="shared" si="104"/>
        <v>6.3572790845518119E-4</v>
      </c>
      <c r="I639" s="75">
        <f t="shared" si="105"/>
        <v>5.3254437869822491E-6</v>
      </c>
      <c r="J639" s="76">
        <v>1</v>
      </c>
      <c r="K639" s="13"/>
      <c r="L639" s="40">
        <v>0.55586206129738891</v>
      </c>
      <c r="M639" s="77"/>
      <c r="N639" s="40">
        <v>0.28372065566169036</v>
      </c>
      <c r="O639" s="13"/>
      <c r="P639" s="91">
        <v>-6.69</v>
      </c>
      <c r="Q639" s="91">
        <v>0.61</v>
      </c>
      <c r="R639" s="13">
        <v>0</v>
      </c>
      <c r="S639" s="78">
        <v>42683</v>
      </c>
      <c r="T639" s="13"/>
      <c r="U639" s="13">
        <f t="shared" si="106"/>
        <v>4.630254936470747</v>
      </c>
      <c r="V639" s="40">
        <v>4.2999999999999997E-2</v>
      </c>
      <c r="X639" s="13">
        <v>62.39</v>
      </c>
      <c r="Y639" s="13"/>
      <c r="Z639" s="13">
        <v>13.45</v>
      </c>
      <c r="AA639" s="13"/>
      <c r="AB639" s="13"/>
      <c r="AC639" s="13"/>
      <c r="AD639" s="13"/>
      <c r="AE639" s="13">
        <v>4.6100000000000003</v>
      </c>
      <c r="AF639" s="13">
        <v>5.36</v>
      </c>
      <c r="AG639" s="13">
        <v>5.85</v>
      </c>
      <c r="AH639" s="13">
        <v>0.03</v>
      </c>
      <c r="AI639" s="91">
        <v>10</v>
      </c>
      <c r="AJ639" s="13">
        <f t="shared" si="107"/>
        <v>101.69</v>
      </c>
      <c r="AL639" s="13">
        <v>0.57156225234570623</v>
      </c>
      <c r="AM639" s="40">
        <v>0.15223377710152042</v>
      </c>
      <c r="AN639" s="13">
        <v>2.84</v>
      </c>
      <c r="AO639" s="14">
        <v>2.8340577179070312</v>
      </c>
      <c r="AP639" s="14"/>
      <c r="AQ639" s="13">
        <v>6.213838060577336</v>
      </c>
      <c r="AR639" s="40">
        <v>0.16022784023363684</v>
      </c>
      <c r="AS639" s="40">
        <v>0.55586206129738891</v>
      </c>
      <c r="AT639" s="40">
        <v>0.28372065566169036</v>
      </c>
      <c r="AW639" s="42">
        <f>(12900/((LN(497700/S639))+(0.85*(AN639-1))+3.8))-273</f>
        <v>1376.5748607288576</v>
      </c>
      <c r="AX639" s="42">
        <f>(12900/((LN(497700/S639))+(0.85*(AO639-1))+3.8))-273</f>
        <v>1377.6409832890863</v>
      </c>
      <c r="AY639" s="42">
        <f>(10108/((LN(497700/S639))+(1.16*(AN639-1))+1.48))-273</f>
        <v>1392.07517805763</v>
      </c>
      <c r="AZ639" s="42">
        <f>(10108/((LN(497700/S639))+(1.16*(AO639-1))+1.48))-273</f>
        <v>1393.9679885184328</v>
      </c>
      <c r="BA639" s="42">
        <f>((LN(S639))-4.29+(1.35*(LN(AQ639))))/0.0056</f>
        <v>1578.1620189769237</v>
      </c>
      <c r="BB639" s="42">
        <f>(4338.8/((4.322*AR639)+6.456-LOG(S639)))-273</f>
        <v>1449.9426639563628</v>
      </c>
      <c r="BC639" s="42">
        <f>((LN(S639))-3.313+(1.35*(LN(AQ639))))/0.0065</f>
        <v>1509.9549701955032</v>
      </c>
      <c r="BD639" s="42">
        <f>(12288/(18.99-(1.069*(LN(AQ639)))-(LN(S639))))-273</f>
        <v>1654.3427172439422</v>
      </c>
      <c r="BE639" s="42">
        <f>(11113/(14.297+(0.964*AN639)-(LN(S639))))-273</f>
        <v>1470.7069311809878</v>
      </c>
      <c r="BF639" s="42">
        <f>(11113/(14.297+(0.964*AO639)-(LN(S639))))-273</f>
        <v>1472.2756189125048</v>
      </c>
      <c r="BG639" s="42">
        <f>(5790/(0.96-(1.28*J639)+(12.39*AS639)+(0.83*AT639)+(2.06*J639*AS639)-LOG(S639)))-273</f>
        <v>1472.3216972686641</v>
      </c>
      <c r="BI639" s="42">
        <f t="shared" si="109"/>
        <v>-76.57486072885763</v>
      </c>
      <c r="BJ639" s="42">
        <f t="shared" si="109"/>
        <v>-77.640983289086307</v>
      </c>
      <c r="BK639" s="42">
        <f t="shared" si="109"/>
        <v>-92.075178057629955</v>
      </c>
      <c r="BL639" s="42">
        <f t="shared" si="108"/>
        <v>-93.967988518432776</v>
      </c>
      <c r="BM639" s="42">
        <f t="shared" si="108"/>
        <v>-278.16201897692372</v>
      </c>
      <c r="BN639" s="42">
        <f t="shared" si="108"/>
        <v>-149.94266395636282</v>
      </c>
      <c r="BO639" s="42">
        <f t="shared" si="108"/>
        <v>-209.95497019550317</v>
      </c>
      <c r="BP639" s="42">
        <f t="shared" si="108"/>
        <v>-354.34271724394216</v>
      </c>
      <c r="BQ639" s="42">
        <f t="shared" si="108"/>
        <v>-170.70693118098779</v>
      </c>
      <c r="BR639" s="42">
        <f t="shared" si="108"/>
        <v>-172.2756189125048</v>
      </c>
      <c r="BS639" s="42">
        <f>$E639-BG639</f>
        <v>-172.32169726866414</v>
      </c>
      <c r="BU639" s="42">
        <f t="shared" si="101"/>
        <v>94.680713979577831</v>
      </c>
      <c r="CC639" s="119"/>
      <c r="CD639" s="118">
        <f t="shared" si="100"/>
        <v>1.5686877315170022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42145-4FC4-2C41-B287-84A7D148AD3F}">
  <dimension ref="A1:BJ88"/>
  <sheetViews>
    <sheetView workbookViewId="0">
      <pane ySplit="16" topLeftCell="A17" activePane="bottomLeft" state="frozen"/>
      <selection pane="bottomLeft" activeCell="A3" sqref="A3"/>
    </sheetView>
  </sheetViews>
  <sheetFormatPr baseColWidth="10" defaultRowHeight="14"/>
  <cols>
    <col min="1" max="1" width="23.6640625" style="1" customWidth="1"/>
    <col min="2" max="2" width="23.33203125" style="1" bestFit="1" customWidth="1"/>
    <col min="3" max="3" width="16.33203125" style="1" bestFit="1" customWidth="1"/>
    <col min="4" max="4" width="15.33203125" style="1" bestFit="1" customWidth="1"/>
    <col min="5" max="5" width="25.5" style="1" bestFit="1" customWidth="1"/>
    <col min="6" max="6" width="27.5" style="1" bestFit="1" customWidth="1"/>
    <col min="7" max="34" width="10.83203125" style="1"/>
    <col min="35" max="35" width="14.5" style="1" bestFit="1" customWidth="1"/>
    <col min="36" max="37" width="10.83203125" style="1"/>
    <col min="38" max="38" width="12.6640625" style="1" bestFit="1" customWidth="1"/>
    <col min="39" max="44" width="10.83203125" style="1"/>
    <col min="45" max="45" width="13.5" style="1" bestFit="1" customWidth="1"/>
    <col min="46" max="47" width="10.83203125" style="1"/>
    <col min="48" max="48" width="16.5" style="1" bestFit="1" customWidth="1"/>
    <col min="49" max="49" width="17.6640625" style="1" bestFit="1" customWidth="1"/>
    <col min="50" max="50" width="14.5" style="1" bestFit="1" customWidth="1"/>
    <col min="51" max="51" width="15.6640625" style="1" bestFit="1" customWidth="1"/>
    <col min="52" max="52" width="15.33203125" style="1" bestFit="1" customWidth="1"/>
    <col min="53" max="53" width="16.6640625" style="1" bestFit="1" customWidth="1"/>
    <col min="54" max="16384" width="10.83203125" style="1"/>
  </cols>
  <sheetData>
    <row r="1" spans="1:62" ht="15">
      <c r="A1" s="3" t="s">
        <v>839</v>
      </c>
    </row>
    <row r="2" spans="1:62">
      <c r="A2" s="20" t="s">
        <v>45</v>
      </c>
    </row>
    <row r="5" spans="1:62">
      <c r="A5" s="2" t="s">
        <v>46</v>
      </c>
    </row>
    <row r="6" spans="1:62">
      <c r="A6" t="s">
        <v>47</v>
      </c>
    </row>
    <row r="7" spans="1:62">
      <c r="A7" t="s">
        <v>48</v>
      </c>
    </row>
    <row r="8" spans="1:62" ht="18">
      <c r="A8" s="21" t="s">
        <v>49</v>
      </c>
    </row>
    <row r="9" spans="1:62" ht="18">
      <c r="A9" s="21" t="s">
        <v>169</v>
      </c>
    </row>
    <row r="10" spans="1:62">
      <c r="A10" s="21" t="s">
        <v>50</v>
      </c>
    </row>
    <row r="11" spans="1:62">
      <c r="A11" s="21" t="s">
        <v>51</v>
      </c>
    </row>
    <row r="12" spans="1:62">
      <c r="A12" s="21" t="s">
        <v>52</v>
      </c>
    </row>
    <row r="13" spans="1:62" ht="15">
      <c r="A13" s="21" t="s">
        <v>53</v>
      </c>
      <c r="AG13" s="42"/>
      <c r="AH13" s="42"/>
      <c r="AI13" s="42"/>
      <c r="AJ13" s="42"/>
      <c r="AK13" s="42"/>
      <c r="AL13" s="42"/>
      <c r="AQ13" s="42"/>
      <c r="AR13" s="42"/>
      <c r="AS13" s="42"/>
    </row>
    <row r="14" spans="1:62" ht="15">
      <c r="A14" s="21" t="s">
        <v>837</v>
      </c>
    </row>
    <row r="15" spans="1:62" ht="15">
      <c r="I15" s="3" t="s">
        <v>61</v>
      </c>
      <c r="AG15" s="3" t="s">
        <v>830</v>
      </c>
      <c r="AH15" s="42"/>
      <c r="AT15" s="42"/>
      <c r="AV15" s="106" t="s">
        <v>81</v>
      </c>
      <c r="BC15" s="3" t="s">
        <v>836</v>
      </c>
    </row>
    <row r="16" spans="1:62" s="29" customFormat="1" ht="18">
      <c r="A16" s="22" t="s">
        <v>54</v>
      </c>
      <c r="B16" s="23" t="s">
        <v>55</v>
      </c>
      <c r="C16" s="22" t="s">
        <v>56</v>
      </c>
      <c r="D16" s="22" t="s">
        <v>57</v>
      </c>
      <c r="E16" s="6" t="s">
        <v>58</v>
      </c>
      <c r="F16" s="24" t="s">
        <v>59</v>
      </c>
      <c r="G16" s="22" t="s">
        <v>60</v>
      </c>
      <c r="H16" s="5"/>
      <c r="I16" s="6" t="s">
        <v>37</v>
      </c>
      <c r="J16" s="6" t="s">
        <v>38</v>
      </c>
      <c r="K16" s="6" t="s">
        <v>39</v>
      </c>
      <c r="L16" s="6" t="s">
        <v>17</v>
      </c>
      <c r="M16" s="6" t="s">
        <v>18</v>
      </c>
      <c r="N16" s="6" t="s">
        <v>40</v>
      </c>
      <c r="O16" s="6" t="s">
        <v>20</v>
      </c>
      <c r="P16" s="6" t="s">
        <v>41</v>
      </c>
      <c r="Q16" s="6" t="s">
        <v>42</v>
      </c>
      <c r="R16" s="6" t="s">
        <v>33</v>
      </c>
      <c r="S16" s="7" t="s">
        <v>34</v>
      </c>
      <c r="T16" s="6" t="s">
        <v>35</v>
      </c>
      <c r="U16" s="6" t="s">
        <v>62</v>
      </c>
      <c r="V16" s="5"/>
      <c r="W16" s="5" t="s">
        <v>63</v>
      </c>
      <c r="X16" s="5" t="s">
        <v>64</v>
      </c>
      <c r="Y16" s="25" t="s">
        <v>65</v>
      </c>
      <c r="Z16" s="67" t="s">
        <v>838</v>
      </c>
      <c r="AA16" s="67" t="s">
        <v>170</v>
      </c>
      <c r="AB16" s="5" t="s">
        <v>66</v>
      </c>
      <c r="AC16" s="5" t="s">
        <v>67</v>
      </c>
      <c r="AD16" s="27" t="s">
        <v>68</v>
      </c>
      <c r="AE16" s="28" t="s">
        <v>69</v>
      </c>
      <c r="AG16" s="25" t="s">
        <v>70</v>
      </c>
      <c r="AH16" s="5" t="s">
        <v>71</v>
      </c>
      <c r="AI16" s="5" t="s">
        <v>171</v>
      </c>
      <c r="AJ16" s="25" t="s">
        <v>72</v>
      </c>
      <c r="AK16" s="5" t="s">
        <v>73</v>
      </c>
      <c r="AL16" s="5" t="s">
        <v>173</v>
      </c>
      <c r="AM16" s="5" t="s">
        <v>74</v>
      </c>
      <c r="AN16" s="5" t="s">
        <v>75</v>
      </c>
      <c r="AO16" s="5" t="s">
        <v>76</v>
      </c>
      <c r="AP16" s="5" t="s">
        <v>77</v>
      </c>
      <c r="AQ16" s="25" t="s">
        <v>78</v>
      </c>
      <c r="AR16" s="5" t="s">
        <v>79</v>
      </c>
      <c r="AS16" s="5" t="s">
        <v>172</v>
      </c>
      <c r="AT16" s="5" t="s">
        <v>80</v>
      </c>
      <c r="AV16" s="5" t="s">
        <v>82</v>
      </c>
      <c r="AW16" s="5" t="s">
        <v>83</v>
      </c>
      <c r="AX16" s="5" t="s">
        <v>834</v>
      </c>
      <c r="AY16" s="5" t="s">
        <v>832</v>
      </c>
      <c r="AZ16" s="5" t="s">
        <v>835</v>
      </c>
      <c r="BA16" s="5" t="s">
        <v>833</v>
      </c>
      <c r="BC16" s="5" t="s">
        <v>71</v>
      </c>
      <c r="BD16" s="5" t="s">
        <v>73</v>
      </c>
      <c r="BE16" s="5" t="s">
        <v>74</v>
      </c>
      <c r="BF16" s="5" t="s">
        <v>75</v>
      </c>
      <c r="BG16" s="5" t="s">
        <v>76</v>
      </c>
      <c r="BH16" s="5" t="s">
        <v>77</v>
      </c>
      <c r="BI16" s="5" t="s">
        <v>79</v>
      </c>
      <c r="BJ16" s="5" t="s">
        <v>80</v>
      </c>
    </row>
    <row r="17" spans="1:62" s="31" customFormat="1">
      <c r="A17" s="30" t="s">
        <v>84</v>
      </c>
      <c r="B17" s="30" t="s">
        <v>85</v>
      </c>
      <c r="C17" s="30" t="s">
        <v>86</v>
      </c>
      <c r="D17" s="30" t="s">
        <v>87</v>
      </c>
      <c r="E17" s="30">
        <v>745</v>
      </c>
      <c r="F17" s="10">
        <v>0.15</v>
      </c>
      <c r="G17" s="30">
        <v>86.2</v>
      </c>
      <c r="I17" s="10">
        <v>77.599999999999994</v>
      </c>
      <c r="J17" s="10"/>
      <c r="K17" s="10">
        <v>12.3</v>
      </c>
      <c r="L17" s="33">
        <v>0.02</v>
      </c>
      <c r="M17" s="33"/>
      <c r="N17" s="33">
        <v>0.65</v>
      </c>
      <c r="O17" s="33">
        <v>0.41</v>
      </c>
      <c r="P17" s="33">
        <v>4.49</v>
      </c>
      <c r="Q17" s="33">
        <v>0.69</v>
      </c>
      <c r="R17" s="33"/>
      <c r="S17" s="10">
        <v>5.54</v>
      </c>
      <c r="T17" s="12">
        <f>SUM(I17:S17)</f>
        <v>101.69999999999999</v>
      </c>
      <c r="U17" s="32">
        <f t="shared" ref="U17:U80" si="0">P17+Q17</f>
        <v>5.18</v>
      </c>
      <c r="V17" s="9"/>
      <c r="W17" s="33">
        <v>1.3853161966179026</v>
      </c>
      <c r="X17" s="34">
        <v>0.14757130949858263</v>
      </c>
      <c r="Y17" s="11">
        <v>1.29905045215105</v>
      </c>
      <c r="Z17" s="12">
        <v>0.95529564411939449</v>
      </c>
      <c r="AA17" s="12">
        <f>Y17-Z17</f>
        <v>0.34375480803165548</v>
      </c>
      <c r="AB17" s="10">
        <v>17.111914455759546</v>
      </c>
      <c r="AC17" s="34">
        <v>4.4712826650009377E-2</v>
      </c>
      <c r="AD17" s="35">
        <v>0.51529769064874154</v>
      </c>
      <c r="AE17" s="35">
        <v>0.16931005059092213</v>
      </c>
      <c r="AG17" s="36">
        <f t="shared" ref="AG17:AG48" si="1">(12900/((LN(497700/G17))+(0.85*(Y17-1))+3.8))-273</f>
        <v>741.52776457014795</v>
      </c>
      <c r="AH17" s="36">
        <f t="shared" ref="AH17:AH48" si="2">(12900/((LN(497700/G17))+(0.85*(Z17-1))+3.8))-273</f>
        <v>765.38951099007727</v>
      </c>
      <c r="AI17" s="36">
        <f>AH17-AG17</f>
        <v>23.861746419929318</v>
      </c>
      <c r="AJ17" s="36">
        <f t="shared" ref="AJ17:AJ48" si="3">(10108/((LN(497700/G17))+(1.16*(Y17-1))+1.48))-273</f>
        <v>690.76985164005191</v>
      </c>
      <c r="AK17" s="36">
        <f t="shared" ref="AK17:AK48" si="4">(10108/((LN(497700/G17))+(1.16*(Z17-1))+1.48))-273</f>
        <v>728.86084309252203</v>
      </c>
      <c r="AL17" s="36">
        <f>AK17-AJ17</f>
        <v>38.090991452470121</v>
      </c>
      <c r="AM17" s="36">
        <f t="shared" ref="AM17:AM48" si="5">((LN(G17))-4.29+(1.35*(LN(AB17))))/0.0056</f>
        <v>714.35114121414676</v>
      </c>
      <c r="AN17" s="36">
        <f t="shared" ref="AN17:AN48" si="6">(4338.8/((4.322*AC17)+6.456-LOG(G17)))-273</f>
        <v>647.45775838310635</v>
      </c>
      <c r="AO17" s="36">
        <f t="shared" ref="AO17:AO48" si="7">((LN(G17))-3.313+(1.35*(LN(AB17))))/0.0065</f>
        <v>765.74867550757267</v>
      </c>
      <c r="AP17" s="36">
        <f t="shared" ref="AP17:AP48" si="8">(12288/(18.99-(1.069*(LN(AB17)))-(LN(G17))))-273</f>
        <v>795.74381698369348</v>
      </c>
      <c r="AQ17" s="36">
        <f t="shared" ref="AQ17:AQ48" si="9">(11113/(14.297+(0.964*Y17)-(LN(G17))))-273</f>
        <v>728.83775807523523</v>
      </c>
      <c r="AR17" s="36">
        <f t="shared" ref="AR17:AR48" si="10">(11113/(14.297+(0.964*Z17)-(LN(G17))))-273</f>
        <v>759.68817961096579</v>
      </c>
      <c r="AS17" s="36">
        <f>AR17-AQ17</f>
        <v>30.850421535730561</v>
      </c>
      <c r="AT17" s="36">
        <f t="shared" ref="AT17:AT48" si="11">(5790/(0.96-(1.28*F17)+(12.39*AD17)+(0.83*AE17)+(2.06*F17*AD17)-LOG(G17)))-273</f>
        <v>776.52422978494405</v>
      </c>
      <c r="AV17" s="37">
        <f>AT17-AG17</f>
        <v>34.996465214796103</v>
      </c>
      <c r="AW17" s="37">
        <f>AT17-AH17</f>
        <v>11.134718794866785</v>
      </c>
      <c r="AX17" s="36">
        <f>AT17-AJ17</f>
        <v>85.754378144892144</v>
      </c>
      <c r="AY17" s="36">
        <f>AT17-AK17</f>
        <v>47.663386692422023</v>
      </c>
      <c r="AZ17" s="36">
        <f>AT17-AQ17</f>
        <v>47.686471709708826</v>
      </c>
      <c r="BA17" s="36">
        <f>AT17-AR17</f>
        <v>16.836050173978265</v>
      </c>
      <c r="BC17" s="36">
        <f>AH17-750</f>
        <v>15.38951099007727</v>
      </c>
      <c r="BD17" s="36">
        <f>AK17-750</f>
        <v>-21.139156907477968</v>
      </c>
      <c r="BE17" s="36">
        <f>AM17-750</f>
        <v>-35.648858785853236</v>
      </c>
      <c r="BF17" s="36">
        <f t="shared" ref="BF17:BG17" si="12">AN17-750</f>
        <v>-102.54224161689365</v>
      </c>
      <c r="BG17" s="36">
        <f t="shared" si="12"/>
        <v>15.748675507572671</v>
      </c>
      <c r="BH17" s="36">
        <f>AP17-750</f>
        <v>45.743816983693478</v>
      </c>
      <c r="BI17" s="36">
        <f>AR17-750</f>
        <v>9.6881796109657898</v>
      </c>
      <c r="BJ17" s="36">
        <f>AT17-750</f>
        <v>26.524229784944055</v>
      </c>
    </row>
    <row r="18" spans="1:62" customFormat="1">
      <c r="A18" s="38" t="s">
        <v>84</v>
      </c>
      <c r="B18" s="38" t="s">
        <v>85</v>
      </c>
      <c r="C18" s="38" t="s">
        <v>88</v>
      </c>
      <c r="D18" s="38" t="s">
        <v>87</v>
      </c>
      <c r="E18" s="38">
        <v>745</v>
      </c>
      <c r="F18" s="13">
        <v>0.18590000000000001</v>
      </c>
      <c r="G18" s="38">
        <v>83.2</v>
      </c>
      <c r="I18" s="13">
        <v>77.400000000000006</v>
      </c>
      <c r="J18" s="13"/>
      <c r="K18" s="13">
        <v>12.7</v>
      </c>
      <c r="L18" s="39">
        <v>0.03</v>
      </c>
      <c r="M18" s="39"/>
      <c r="N18" s="39">
        <v>0.66</v>
      </c>
      <c r="O18" s="39">
        <v>0.43</v>
      </c>
      <c r="P18" s="39">
        <v>4.17</v>
      </c>
      <c r="Q18" s="39">
        <v>4.8</v>
      </c>
      <c r="R18" s="39"/>
      <c r="S18" s="13">
        <v>5.76</v>
      </c>
      <c r="T18" s="14">
        <f t="shared" ref="T18:T81" si="13">SUM(I18:S18)</f>
        <v>105.95000000000002</v>
      </c>
      <c r="U18" s="14">
        <f t="shared" si="0"/>
        <v>8.9699999999999989</v>
      </c>
      <c r="V18" s="1"/>
      <c r="W18" s="39">
        <v>0.98928212376492541</v>
      </c>
      <c r="X18" s="40">
        <v>1.467522560304871E-2</v>
      </c>
      <c r="Y18" s="41">
        <v>1.9074602744788005</v>
      </c>
      <c r="Z18" s="14">
        <v>1.4056828773946073</v>
      </c>
      <c r="AA18" s="14">
        <f t="shared" ref="AA18:AA81" si="14">Y18-Z18</f>
        <v>0.50177739708419322</v>
      </c>
      <c r="AB18" s="13">
        <v>12.234206227372383</v>
      </c>
      <c r="AC18" s="40">
        <v>5.8994637743323142E-5</v>
      </c>
      <c r="AD18" s="18">
        <v>0.52724322381649347</v>
      </c>
      <c r="AE18" s="18">
        <v>0.17113223800112629</v>
      </c>
      <c r="AG18" s="42">
        <f t="shared" si="1"/>
        <v>699.27533148211273</v>
      </c>
      <c r="AH18" s="42">
        <f t="shared" si="2"/>
        <v>731.56838274630172</v>
      </c>
      <c r="AI18" s="42">
        <f>AH18-AG18</f>
        <v>32.293051264188989</v>
      </c>
      <c r="AJ18" s="42">
        <f t="shared" si="3"/>
        <v>627.15643184624321</v>
      </c>
      <c r="AK18" s="42">
        <f t="shared" si="4"/>
        <v>676.36671219337825</v>
      </c>
      <c r="AL18" s="42">
        <f>AK18-AJ18</f>
        <v>49.21028034713504</v>
      </c>
      <c r="AM18" s="42">
        <f t="shared" si="5"/>
        <v>627.13673242218579</v>
      </c>
      <c r="AN18" s="42">
        <f t="shared" si="6"/>
        <v>683.49781271286645</v>
      </c>
      <c r="AO18" s="42">
        <f t="shared" si="7"/>
        <v>690.61010793295998</v>
      </c>
      <c r="AP18" s="42">
        <f t="shared" si="8"/>
        <v>760.32363062381228</v>
      </c>
      <c r="AQ18" s="42">
        <f t="shared" si="9"/>
        <v>675.64978624433297</v>
      </c>
      <c r="AR18" s="42">
        <f t="shared" si="10"/>
        <v>716.50826109412651</v>
      </c>
      <c r="AS18" s="42">
        <f>AR18-AQ18</f>
        <v>40.858474849793538</v>
      </c>
      <c r="AT18" s="42">
        <f t="shared" si="11"/>
        <v>746.6502135927991</v>
      </c>
      <c r="AV18" s="43">
        <f t="shared" ref="AV18:AV81" si="15">AT18-AG18</f>
        <v>47.374882110686372</v>
      </c>
      <c r="AW18" s="43">
        <f t="shared" ref="AW18:AW81" si="16">AT18-AH18</f>
        <v>15.081830846497382</v>
      </c>
      <c r="AX18" s="42">
        <f t="shared" ref="AX18:AX81" si="17">AT18-AJ18</f>
        <v>119.4937817465559</v>
      </c>
      <c r="AY18" s="42">
        <f t="shared" ref="AY18:AY81" si="18">AT18-AK18</f>
        <v>70.283501399420857</v>
      </c>
      <c r="AZ18" s="42">
        <f t="shared" ref="AZ18:AZ81" si="19">AT18-AQ18</f>
        <v>71.000427348466133</v>
      </c>
      <c r="BA18" s="42">
        <f t="shared" ref="BA18:BA81" si="20">AT18-AR18</f>
        <v>30.141952498672595</v>
      </c>
      <c r="BC18" s="42">
        <f>AH18-750</f>
        <v>-18.431617253698278</v>
      </c>
      <c r="BD18" s="42">
        <f>AK18-750</f>
        <v>-73.633287806621752</v>
      </c>
      <c r="BE18" s="42">
        <f>AM18-750</f>
        <v>-122.86326757781421</v>
      </c>
      <c r="BF18" s="42">
        <f t="shared" ref="BF18" si="21">AN18-750</f>
        <v>-66.502187287133552</v>
      </c>
      <c r="BG18" s="42">
        <f t="shared" ref="BG18" si="22">AO18-750</f>
        <v>-59.389892067040023</v>
      </c>
      <c r="BH18" s="42">
        <f>AP18-750</f>
        <v>10.323630623812278</v>
      </c>
      <c r="BI18" s="42">
        <f>AR18-750</f>
        <v>-33.49173890587349</v>
      </c>
      <c r="BJ18" s="42">
        <f>AT18-750</f>
        <v>-3.3497864072008952</v>
      </c>
    </row>
    <row r="19" spans="1:62" customFormat="1">
      <c r="A19" s="38" t="s">
        <v>84</v>
      </c>
      <c r="B19" s="38" t="s">
        <v>85</v>
      </c>
      <c r="C19" s="38" t="s">
        <v>89</v>
      </c>
      <c r="D19" s="38" t="s">
        <v>87</v>
      </c>
      <c r="E19" s="38">
        <v>750</v>
      </c>
      <c r="F19" s="13">
        <v>0.2132</v>
      </c>
      <c r="G19" s="38">
        <v>97.8</v>
      </c>
      <c r="I19" s="13">
        <v>77.599999999999994</v>
      </c>
      <c r="J19" s="13"/>
      <c r="K19" s="13">
        <v>12.6</v>
      </c>
      <c r="L19" s="39">
        <v>0.03</v>
      </c>
      <c r="M19" s="39"/>
      <c r="N19" s="39">
        <v>0.66</v>
      </c>
      <c r="O19" s="39">
        <v>0.45</v>
      </c>
      <c r="P19" s="39">
        <v>3.78</v>
      </c>
      <c r="Q19" s="39">
        <v>5.24</v>
      </c>
      <c r="R19" s="39"/>
      <c r="S19" s="13">
        <v>5.53</v>
      </c>
      <c r="T19" s="14">
        <f t="shared" si="13"/>
        <v>105.88999999999999</v>
      </c>
      <c r="U19" s="14">
        <f t="shared" si="0"/>
        <v>9.02</v>
      </c>
      <c r="V19" s="1"/>
      <c r="W19" s="39">
        <v>0.99145140896515327</v>
      </c>
      <c r="X19" s="40">
        <v>1.4293122286949763E-2</v>
      </c>
      <c r="Y19" s="41">
        <v>1.8772543511672963</v>
      </c>
      <c r="Z19" s="14">
        <v>1.3978061191906341</v>
      </c>
      <c r="AA19" s="14">
        <f t="shared" si="14"/>
        <v>0.4794482319766622</v>
      </c>
      <c r="AB19" s="13">
        <v>12.352053410838485</v>
      </c>
      <c r="AC19" s="40">
        <v>-6.3449754422401083E-4</v>
      </c>
      <c r="AD19" s="18">
        <v>0.52717784753632535</v>
      </c>
      <c r="AE19" s="18">
        <v>0.16533276334565938</v>
      </c>
      <c r="AG19" s="42">
        <f t="shared" si="1"/>
        <v>713.20125654523088</v>
      </c>
      <c r="AH19" s="42">
        <f t="shared" si="2"/>
        <v>744.91503722618199</v>
      </c>
      <c r="AI19" s="42">
        <f t="shared" ref="AI19:AI40" si="23">AH19-AG19</f>
        <v>31.713780680951118</v>
      </c>
      <c r="AJ19" s="42">
        <f t="shared" si="3"/>
        <v>643.20684417266932</v>
      </c>
      <c r="AK19" s="42">
        <f t="shared" si="4"/>
        <v>691.84599776365258</v>
      </c>
      <c r="AL19" s="42">
        <f t="shared" ref="AL19:AL40" si="24">AK19-AJ19</f>
        <v>48.639153590983256</v>
      </c>
      <c r="AM19" s="42">
        <f t="shared" si="5"/>
        <v>658.31869740103821</v>
      </c>
      <c r="AN19" s="42">
        <f t="shared" si="6"/>
        <v>699.18886314400993</v>
      </c>
      <c r="AO19" s="42">
        <f t="shared" si="7"/>
        <v>717.47457006858679</v>
      </c>
      <c r="AP19" s="42">
        <f t="shared" si="8"/>
        <v>775.48211275150152</v>
      </c>
      <c r="AQ19" s="42">
        <f t="shared" si="9"/>
        <v>691.35633654301591</v>
      </c>
      <c r="AR19" s="42">
        <f t="shared" si="10"/>
        <v>731.65029125315084</v>
      </c>
      <c r="AS19" s="42">
        <f t="shared" ref="AS19:AS40" si="25">AR19-AQ19</f>
        <v>40.293954710134926</v>
      </c>
      <c r="AT19" s="42">
        <f t="shared" si="11"/>
        <v>761.43522986495395</v>
      </c>
      <c r="AV19" s="43">
        <f t="shared" si="15"/>
        <v>48.233973319723077</v>
      </c>
      <c r="AW19" s="43">
        <f t="shared" si="16"/>
        <v>16.52019263877196</v>
      </c>
      <c r="AX19" s="42">
        <f t="shared" si="17"/>
        <v>118.22838569228463</v>
      </c>
      <c r="AY19" s="42">
        <f t="shared" si="18"/>
        <v>69.589232101301377</v>
      </c>
      <c r="AZ19" s="42">
        <f t="shared" si="19"/>
        <v>70.07889332193804</v>
      </c>
      <c r="BA19" s="42">
        <f t="shared" si="20"/>
        <v>29.784938611803113</v>
      </c>
      <c r="BC19" s="42">
        <f t="shared" ref="BC19:BC22" si="26">AH19-750</f>
        <v>-5.0849627738180061</v>
      </c>
      <c r="BD19" s="42">
        <f t="shared" ref="BD19:BD22" si="27">AK19-750</f>
        <v>-58.154002236347424</v>
      </c>
      <c r="BE19" s="42">
        <f t="shared" ref="BE19:BE22" si="28">AM19-750</f>
        <v>-91.681302598961793</v>
      </c>
      <c r="BF19" s="42">
        <f t="shared" ref="BF19:BF22" si="29">AN19-750</f>
        <v>-50.811136855990071</v>
      </c>
      <c r="BG19" s="42">
        <f t="shared" ref="BG19:BG22" si="30">AO19-750</f>
        <v>-32.525429931413214</v>
      </c>
      <c r="BH19" s="42">
        <f t="shared" ref="BH19:BH22" si="31">AP19-750</f>
        <v>25.482112751501518</v>
      </c>
      <c r="BI19" s="42">
        <f t="shared" ref="BI19:BI22" si="32">AR19-750</f>
        <v>-18.34970874684916</v>
      </c>
      <c r="BJ19" s="42">
        <f t="shared" ref="BJ19:BJ22" si="33">AT19-750</f>
        <v>11.435229864953953</v>
      </c>
    </row>
    <row r="20" spans="1:62" customFormat="1">
      <c r="A20" s="38" t="s">
        <v>84</v>
      </c>
      <c r="B20" s="38" t="s">
        <v>85</v>
      </c>
      <c r="C20" s="38" t="s">
        <v>89</v>
      </c>
      <c r="D20" s="38" t="s">
        <v>87</v>
      </c>
      <c r="E20" s="38">
        <v>750</v>
      </c>
      <c r="F20" s="13">
        <v>0.1958</v>
      </c>
      <c r="G20" s="38">
        <v>85.1</v>
      </c>
      <c r="I20" s="13">
        <v>77.599999999999994</v>
      </c>
      <c r="J20" s="13"/>
      <c r="K20" s="13">
        <v>12.5</v>
      </c>
      <c r="L20" s="39">
        <v>0.03</v>
      </c>
      <c r="M20" s="39"/>
      <c r="N20" s="39">
        <v>0.66</v>
      </c>
      <c r="O20" s="39">
        <v>0.43</v>
      </c>
      <c r="P20" s="39">
        <v>3.74</v>
      </c>
      <c r="Q20" s="39">
        <v>5.07</v>
      </c>
      <c r="R20" s="39"/>
      <c r="S20" s="13">
        <v>5.68</v>
      </c>
      <c r="T20" s="14">
        <f t="shared" si="13"/>
        <v>105.71000000000001</v>
      </c>
      <c r="U20" s="14">
        <f t="shared" si="0"/>
        <v>8.81</v>
      </c>
      <c r="V20" s="1"/>
      <c r="W20" s="39">
        <v>1.0062420656265605</v>
      </c>
      <c r="X20" s="40">
        <v>1.2019612689328345E-2</v>
      </c>
      <c r="Y20" s="41">
        <v>1.8569200954799452</v>
      </c>
      <c r="Z20" s="14">
        <v>1.3717054626910812</v>
      </c>
      <c r="AA20" s="14">
        <f t="shared" si="14"/>
        <v>0.48521463278886401</v>
      </c>
      <c r="AB20" s="13">
        <v>12.592838078969791</v>
      </c>
      <c r="AC20" s="40">
        <v>-3.9334280552511536E-3</v>
      </c>
      <c r="AD20" s="18">
        <v>0.52641223255430092</v>
      </c>
      <c r="AE20" s="18">
        <v>0.16940325335722584</v>
      </c>
      <c r="AG20" s="42">
        <f t="shared" si="1"/>
        <v>704.10189651944393</v>
      </c>
      <c r="AH20" s="42">
        <f t="shared" si="2"/>
        <v>735.61029714813139</v>
      </c>
      <c r="AI20" s="42">
        <f t="shared" si="23"/>
        <v>31.508400628687468</v>
      </c>
      <c r="AJ20" s="42">
        <f t="shared" si="3"/>
        <v>633.71354316883537</v>
      </c>
      <c r="AK20" s="42">
        <f t="shared" si="4"/>
        <v>681.92684219119235</v>
      </c>
      <c r="AL20" s="42">
        <f t="shared" si="24"/>
        <v>48.213299022356978</v>
      </c>
      <c r="AM20" s="42">
        <f t="shared" si="5"/>
        <v>638.13395849543144</v>
      </c>
      <c r="AN20" s="42">
        <f t="shared" si="6"/>
        <v>689.23829799205578</v>
      </c>
      <c r="AO20" s="42">
        <f t="shared" si="7"/>
        <v>700.08464116529478</v>
      </c>
      <c r="AP20" s="42">
        <f t="shared" si="8"/>
        <v>764.99047946382007</v>
      </c>
      <c r="AQ20" s="42">
        <f t="shared" si="9"/>
        <v>681.45908894833292</v>
      </c>
      <c r="AR20" s="42">
        <f t="shared" si="10"/>
        <v>721.40767329770119</v>
      </c>
      <c r="AS20" s="42">
        <f t="shared" si="25"/>
        <v>39.948584349368275</v>
      </c>
      <c r="AT20" s="42">
        <f t="shared" si="11"/>
        <v>750.94039441864402</v>
      </c>
      <c r="AV20" s="43">
        <f t="shared" si="15"/>
        <v>46.838497899200092</v>
      </c>
      <c r="AW20" s="43">
        <f t="shared" si="16"/>
        <v>15.330097270512624</v>
      </c>
      <c r="AX20" s="42">
        <f t="shared" si="17"/>
        <v>117.22685124980865</v>
      </c>
      <c r="AY20" s="42">
        <f t="shared" si="18"/>
        <v>69.013552227451669</v>
      </c>
      <c r="AZ20" s="42">
        <f t="shared" si="19"/>
        <v>69.481305470311099</v>
      </c>
      <c r="BA20" s="42">
        <f t="shared" si="20"/>
        <v>29.532721120942824</v>
      </c>
      <c r="BC20" s="42">
        <f t="shared" si="26"/>
        <v>-14.389702851868606</v>
      </c>
      <c r="BD20" s="42">
        <f t="shared" si="27"/>
        <v>-68.07315780880765</v>
      </c>
      <c r="BE20" s="42">
        <f t="shared" si="28"/>
        <v>-111.86604150456856</v>
      </c>
      <c r="BF20" s="42">
        <f t="shared" si="29"/>
        <v>-60.761702007944223</v>
      </c>
      <c r="BG20" s="42">
        <f t="shared" si="30"/>
        <v>-49.915358834705216</v>
      </c>
      <c r="BH20" s="42">
        <f t="shared" si="31"/>
        <v>14.990479463820066</v>
      </c>
      <c r="BI20" s="42">
        <f t="shared" si="32"/>
        <v>-28.592326702298806</v>
      </c>
      <c r="BJ20" s="42">
        <f t="shared" si="33"/>
        <v>0.94039441864401851</v>
      </c>
    </row>
    <row r="21" spans="1:62" customFormat="1">
      <c r="A21" s="38" t="s">
        <v>84</v>
      </c>
      <c r="B21" s="38" t="s">
        <v>85</v>
      </c>
      <c r="C21" s="38" t="s">
        <v>90</v>
      </c>
      <c r="D21" s="38" t="s">
        <v>87</v>
      </c>
      <c r="E21" s="38">
        <v>740</v>
      </c>
      <c r="F21" s="13">
        <v>0.15609999999999999</v>
      </c>
      <c r="G21" s="38">
        <v>85.3</v>
      </c>
      <c r="I21" s="13">
        <v>77.599999999999994</v>
      </c>
      <c r="J21" s="13"/>
      <c r="K21" s="13">
        <v>12.6</v>
      </c>
      <c r="L21" s="39">
        <v>0.02</v>
      </c>
      <c r="M21" s="39"/>
      <c r="N21" s="39">
        <v>0.67</v>
      </c>
      <c r="O21" s="39">
        <v>0.44</v>
      </c>
      <c r="P21" s="39">
        <v>4.1500000000000004</v>
      </c>
      <c r="Q21" s="39">
        <v>4.67</v>
      </c>
      <c r="R21" s="39"/>
      <c r="S21" s="13">
        <v>5.22</v>
      </c>
      <c r="T21" s="14">
        <f t="shared" si="13"/>
        <v>105.36999999999999</v>
      </c>
      <c r="U21" s="14">
        <f t="shared" si="0"/>
        <v>8.82</v>
      </c>
      <c r="V21" s="1"/>
      <c r="W21" s="39">
        <v>0.99352199015751974</v>
      </c>
      <c r="X21" s="40">
        <v>1.3813889199381226E-2</v>
      </c>
      <c r="Y21" s="41">
        <v>1.8461703067965594</v>
      </c>
      <c r="Z21" s="14">
        <v>1.394542129771934</v>
      </c>
      <c r="AA21" s="14">
        <f t="shared" si="14"/>
        <v>0.45162817702462532</v>
      </c>
      <c r="AB21" s="13">
        <v>12.385987188123996</v>
      </c>
      <c r="AC21" s="40">
        <v>-1.4152760643982437E-3</v>
      </c>
      <c r="AD21" s="18">
        <v>0.52664521281749654</v>
      </c>
      <c r="AE21" s="18">
        <v>0.15755611090784682</v>
      </c>
      <c r="AG21" s="42">
        <f t="shared" si="1"/>
        <v>704.95262133697474</v>
      </c>
      <c r="AH21" s="42">
        <f t="shared" si="2"/>
        <v>734.26644192403126</v>
      </c>
      <c r="AI21" s="42">
        <f t="shared" si="23"/>
        <v>29.313820587056512</v>
      </c>
      <c r="AJ21" s="42">
        <f t="shared" si="3"/>
        <v>634.9202950049073</v>
      </c>
      <c r="AK21" s="42">
        <f t="shared" si="4"/>
        <v>679.75374658179385</v>
      </c>
      <c r="AL21" s="42">
        <f t="shared" si="24"/>
        <v>44.833451576886546</v>
      </c>
      <c r="AM21" s="42">
        <f t="shared" si="5"/>
        <v>634.56040026346341</v>
      </c>
      <c r="AN21" s="42">
        <f t="shared" si="6"/>
        <v>687.13791308415784</v>
      </c>
      <c r="AO21" s="42">
        <f t="shared" si="7"/>
        <v>697.0058833039069</v>
      </c>
      <c r="AP21" s="42">
        <f t="shared" si="8"/>
        <v>763.64563062745856</v>
      </c>
      <c r="AQ21" s="42">
        <f t="shared" si="9"/>
        <v>682.50215203722928</v>
      </c>
      <c r="AR21" s="42">
        <f t="shared" si="10"/>
        <v>719.66074552918667</v>
      </c>
      <c r="AS21" s="42">
        <f t="shared" si="25"/>
        <v>37.15859349195739</v>
      </c>
      <c r="AT21" s="42">
        <f t="shared" si="11"/>
        <v>750.96322922711192</v>
      </c>
      <c r="AV21" s="43">
        <f t="shared" si="15"/>
        <v>46.01060789013718</v>
      </c>
      <c r="AW21" s="43">
        <f t="shared" si="16"/>
        <v>16.696787303080669</v>
      </c>
      <c r="AX21" s="42">
        <f t="shared" si="17"/>
        <v>116.04293422220462</v>
      </c>
      <c r="AY21" s="42">
        <f t="shared" si="18"/>
        <v>71.209482645318076</v>
      </c>
      <c r="AZ21" s="42">
        <f t="shared" si="19"/>
        <v>68.461077189882644</v>
      </c>
      <c r="BA21" s="42">
        <f t="shared" si="20"/>
        <v>31.302483697925254</v>
      </c>
      <c r="BC21" s="42">
        <f t="shared" si="26"/>
        <v>-15.733558075968745</v>
      </c>
      <c r="BD21" s="42">
        <f t="shared" si="27"/>
        <v>-70.246253418206152</v>
      </c>
      <c r="BE21" s="42">
        <f t="shared" si="28"/>
        <v>-115.43959973653659</v>
      </c>
      <c r="BF21" s="42">
        <f t="shared" si="29"/>
        <v>-62.862086915842156</v>
      </c>
      <c r="BG21" s="42">
        <f t="shared" si="30"/>
        <v>-52.994116696093101</v>
      </c>
      <c r="BH21" s="42">
        <f t="shared" si="31"/>
        <v>13.645630627458559</v>
      </c>
      <c r="BI21" s="42">
        <f t="shared" si="32"/>
        <v>-30.33925447081333</v>
      </c>
      <c r="BJ21" s="42">
        <f t="shared" si="33"/>
        <v>0.96322922711192405</v>
      </c>
    </row>
    <row r="22" spans="1:62" customFormat="1">
      <c r="A22" s="38" t="s">
        <v>84</v>
      </c>
      <c r="B22" s="38" t="s">
        <v>85</v>
      </c>
      <c r="C22" s="38" t="s">
        <v>90</v>
      </c>
      <c r="D22" s="38" t="s">
        <v>87</v>
      </c>
      <c r="E22" s="38">
        <v>740</v>
      </c>
      <c r="F22" s="13">
        <v>0.14949999999999999</v>
      </c>
      <c r="G22" s="38">
        <v>87.5</v>
      </c>
      <c r="I22" s="13">
        <v>78.099999999999994</v>
      </c>
      <c r="J22" s="13"/>
      <c r="K22" s="13">
        <v>12.4</v>
      </c>
      <c r="L22" s="39">
        <v>0.02</v>
      </c>
      <c r="M22" s="39"/>
      <c r="N22" s="39">
        <v>0.66</v>
      </c>
      <c r="O22" s="39">
        <v>0.42</v>
      </c>
      <c r="P22" s="39">
        <v>3.6</v>
      </c>
      <c r="Q22" s="39">
        <v>4.87</v>
      </c>
      <c r="R22" s="39"/>
      <c r="S22" s="13">
        <v>5.1100000000000003</v>
      </c>
      <c r="T22" s="14">
        <f t="shared" si="13"/>
        <v>105.17999999999999</v>
      </c>
      <c r="U22" s="14">
        <f t="shared" si="0"/>
        <v>8.4700000000000006</v>
      </c>
      <c r="V22" s="1"/>
      <c r="W22" s="39">
        <v>1.0370082446913911</v>
      </c>
      <c r="X22" s="40">
        <v>2.6987866976661702E-2</v>
      </c>
      <c r="Y22" s="41">
        <v>1.7412481602979124</v>
      </c>
      <c r="Z22" s="14">
        <v>1.3203884023833001</v>
      </c>
      <c r="AA22" s="14">
        <f t="shared" si="14"/>
        <v>0.42085975791461228</v>
      </c>
      <c r="AB22" s="13">
        <v>13.112162642757319</v>
      </c>
      <c r="AC22" s="40">
        <v>-9.5728680395004151E-3</v>
      </c>
      <c r="AD22" s="18">
        <v>0.52498904830355841</v>
      </c>
      <c r="AE22" s="18">
        <v>0.15482463350858708</v>
      </c>
      <c r="AG22" s="42">
        <f t="shared" si="1"/>
        <v>713.52703034493129</v>
      </c>
      <c r="AH22" s="42">
        <f t="shared" si="2"/>
        <v>741.27500760869646</v>
      </c>
      <c r="AI22" s="42">
        <f t="shared" si="23"/>
        <v>27.747977263765165</v>
      </c>
      <c r="AJ22" s="42">
        <f t="shared" si="3"/>
        <v>647.08329808342489</v>
      </c>
      <c r="AK22" s="42">
        <f t="shared" si="4"/>
        <v>689.87166495588667</v>
      </c>
      <c r="AL22" s="42">
        <f t="shared" si="24"/>
        <v>42.788366872461779</v>
      </c>
      <c r="AM22" s="42">
        <f t="shared" si="5"/>
        <v>652.8425222787813</v>
      </c>
      <c r="AN22" s="42">
        <f t="shared" si="6"/>
        <v>697.08060805270009</v>
      </c>
      <c r="AO22" s="42">
        <f t="shared" si="7"/>
        <v>712.75663457864232</v>
      </c>
      <c r="AP22" s="42">
        <f t="shared" si="8"/>
        <v>771.25447428409689</v>
      </c>
      <c r="AQ22" s="42">
        <f t="shared" si="9"/>
        <v>693.01816750146077</v>
      </c>
      <c r="AR22" s="42">
        <f t="shared" si="10"/>
        <v>728.33213968475434</v>
      </c>
      <c r="AS22" s="42">
        <f t="shared" si="25"/>
        <v>35.313972183293572</v>
      </c>
      <c r="AT22" s="42">
        <f t="shared" si="11"/>
        <v>756.98674255299238</v>
      </c>
      <c r="AV22" s="43">
        <f t="shared" si="15"/>
        <v>43.459712208061092</v>
      </c>
      <c r="AW22" s="43">
        <f t="shared" si="16"/>
        <v>15.711734944295927</v>
      </c>
      <c r="AX22" s="42">
        <f t="shared" si="17"/>
        <v>109.90344446956749</v>
      </c>
      <c r="AY22" s="42">
        <f t="shared" si="18"/>
        <v>67.11507759710571</v>
      </c>
      <c r="AZ22" s="42">
        <f t="shared" si="19"/>
        <v>63.968575051531616</v>
      </c>
      <c r="BA22" s="42">
        <f t="shared" si="20"/>
        <v>28.654602868238044</v>
      </c>
      <c r="BC22" s="42">
        <f t="shared" si="26"/>
        <v>-8.7249923913035445</v>
      </c>
      <c r="BD22" s="42">
        <f t="shared" si="27"/>
        <v>-60.128335044113328</v>
      </c>
      <c r="BE22" s="42">
        <f t="shared" si="28"/>
        <v>-97.157477721218697</v>
      </c>
      <c r="BF22" s="42">
        <f t="shared" si="29"/>
        <v>-52.919391947299914</v>
      </c>
      <c r="BG22" s="42">
        <f t="shared" si="30"/>
        <v>-37.24336542135768</v>
      </c>
      <c r="BH22" s="42">
        <f t="shared" si="31"/>
        <v>21.254474284096887</v>
      </c>
      <c r="BI22" s="42">
        <f t="shared" si="32"/>
        <v>-21.667860315245662</v>
      </c>
      <c r="BJ22" s="42">
        <f t="shared" si="33"/>
        <v>6.9867425529923821</v>
      </c>
    </row>
    <row r="23" spans="1:62" s="31" customFormat="1">
      <c r="A23" s="30" t="s">
        <v>84</v>
      </c>
      <c r="B23" s="30" t="s">
        <v>85</v>
      </c>
      <c r="C23" s="30" t="s">
        <v>91</v>
      </c>
      <c r="D23" s="30" t="s">
        <v>92</v>
      </c>
      <c r="E23" s="30">
        <v>785</v>
      </c>
      <c r="F23" s="10">
        <v>0.18440000000000001</v>
      </c>
      <c r="G23" s="30">
        <v>93.6</v>
      </c>
      <c r="I23" s="10">
        <v>77.599999999999994</v>
      </c>
      <c r="J23" s="10"/>
      <c r="K23" s="10">
        <v>12.2</v>
      </c>
      <c r="L23" s="33">
        <v>0.03</v>
      </c>
      <c r="M23" s="33"/>
      <c r="N23" s="33">
        <v>0.69</v>
      </c>
      <c r="O23" s="33">
        <v>0.47</v>
      </c>
      <c r="P23" s="33">
        <v>3.54</v>
      </c>
      <c r="Q23" s="33">
        <v>5.5</v>
      </c>
      <c r="R23" s="33"/>
      <c r="S23" s="10">
        <v>4.05</v>
      </c>
      <c r="T23" s="12">
        <f t="shared" si="13"/>
        <v>104.08</v>
      </c>
      <c r="U23" s="12">
        <f t="shared" si="0"/>
        <v>9.0399999999999991</v>
      </c>
      <c r="V23" s="9"/>
      <c r="W23" s="33">
        <v>0.96583050095748924</v>
      </c>
      <c r="X23" s="34">
        <v>1.9050379397614156E-2</v>
      </c>
      <c r="Y23" s="11">
        <v>1.7878813978923942</v>
      </c>
      <c r="Z23" s="12">
        <v>1.4274337969833439</v>
      </c>
      <c r="AA23" s="12">
        <f t="shared" si="14"/>
        <v>0.36044760090905026</v>
      </c>
      <c r="AB23" s="10">
        <v>12.295467438928641</v>
      </c>
      <c r="AC23" s="34">
        <v>1.2919460742141786E-3</v>
      </c>
      <c r="AD23" s="35">
        <v>0.52701740166296174</v>
      </c>
      <c r="AE23" s="35">
        <v>0.12699533893952042</v>
      </c>
      <c r="AG23" s="36">
        <f t="shared" si="1"/>
        <v>715.62532385390227</v>
      </c>
      <c r="AH23" s="36">
        <f t="shared" si="2"/>
        <v>739.39667097698987</v>
      </c>
      <c r="AI23" s="36">
        <f t="shared" si="23"/>
        <v>23.771347123087594</v>
      </c>
      <c r="AJ23" s="36">
        <f t="shared" si="3"/>
        <v>648.19828515236236</v>
      </c>
      <c r="AK23" s="36">
        <f t="shared" si="4"/>
        <v>684.69163321802705</v>
      </c>
      <c r="AL23" s="36">
        <f t="shared" si="24"/>
        <v>36.493348065664691</v>
      </c>
      <c r="AM23" s="36">
        <f t="shared" si="5"/>
        <v>649.3735392493677</v>
      </c>
      <c r="AN23" s="36">
        <f t="shared" si="6"/>
        <v>693.25889713020467</v>
      </c>
      <c r="AO23" s="36">
        <f t="shared" si="7"/>
        <v>709.76797227637837</v>
      </c>
      <c r="AP23" s="36">
        <f t="shared" si="8"/>
        <v>771.13421362025679</v>
      </c>
      <c r="AQ23" s="36">
        <f t="shared" si="9"/>
        <v>694.90596244482128</v>
      </c>
      <c r="AR23" s="36">
        <f t="shared" si="10"/>
        <v>725.11246928404546</v>
      </c>
      <c r="AS23" s="36">
        <f t="shared" si="25"/>
        <v>30.206506839224176</v>
      </c>
      <c r="AT23" s="36">
        <f t="shared" si="11"/>
        <v>763.14169099126138</v>
      </c>
      <c r="AV23" s="37">
        <f t="shared" si="15"/>
        <v>47.516367137359111</v>
      </c>
      <c r="AW23" s="37">
        <f t="shared" si="16"/>
        <v>23.745020014271518</v>
      </c>
      <c r="AX23" s="36">
        <f t="shared" si="17"/>
        <v>114.94340583889903</v>
      </c>
      <c r="AY23" s="36">
        <f t="shared" si="18"/>
        <v>78.450057773234334</v>
      </c>
      <c r="AZ23" s="36">
        <f t="shared" si="19"/>
        <v>68.2357285464401</v>
      </c>
      <c r="BA23" s="36">
        <f t="shared" si="20"/>
        <v>38.029221707215925</v>
      </c>
      <c r="BC23" s="36">
        <f t="shared" ref="BC23:BC28" si="34">AH23-750</f>
        <v>-10.603329023010133</v>
      </c>
      <c r="BD23" s="36">
        <f t="shared" ref="BD23:BD28" si="35">AK23-750</f>
        <v>-65.30836678197295</v>
      </c>
      <c r="BE23" s="36">
        <f t="shared" ref="BE23:BE28" si="36">AM23-750</f>
        <v>-100.6264607506323</v>
      </c>
      <c r="BF23" s="36">
        <f t="shared" ref="BF23:BF28" si="37">AN23-750</f>
        <v>-56.741102869795327</v>
      </c>
      <c r="BG23" s="36">
        <f t="shared" ref="BG23:BG28" si="38">AO23-750</f>
        <v>-40.232027723621627</v>
      </c>
      <c r="BH23" s="36">
        <f t="shared" ref="BH23:BH28" si="39">AP23-750</f>
        <v>21.134213620256787</v>
      </c>
      <c r="BI23" s="36">
        <f t="shared" ref="BI23:BI28" si="40">AR23-750</f>
        <v>-24.88753071595454</v>
      </c>
      <c r="BJ23" s="36">
        <f t="shared" ref="BJ23:BJ28" si="41">AT23-750</f>
        <v>13.141690991261385</v>
      </c>
    </row>
    <row r="24" spans="1:62" s="31" customFormat="1">
      <c r="A24" s="30" t="s">
        <v>84</v>
      </c>
      <c r="B24" s="30" t="s">
        <v>85</v>
      </c>
      <c r="C24" s="30" t="s">
        <v>91</v>
      </c>
      <c r="D24" s="30" t="s">
        <v>92</v>
      </c>
      <c r="E24" s="30">
        <v>785</v>
      </c>
      <c r="F24" s="10">
        <v>0.18820000000000001</v>
      </c>
      <c r="G24" s="30">
        <v>99.4</v>
      </c>
      <c r="I24" s="10">
        <v>77.5</v>
      </c>
      <c r="J24" s="10"/>
      <c r="K24" s="10">
        <v>12.4</v>
      </c>
      <c r="L24" s="33">
        <v>0.04</v>
      </c>
      <c r="M24" s="33"/>
      <c r="N24" s="33">
        <v>0.69</v>
      </c>
      <c r="O24" s="33">
        <v>0.44</v>
      </c>
      <c r="P24" s="33">
        <v>3.84</v>
      </c>
      <c r="Q24" s="33">
        <v>5.1100000000000003</v>
      </c>
      <c r="R24" s="33"/>
      <c r="S24" s="10">
        <v>4.1399999999999997</v>
      </c>
      <c r="T24" s="12">
        <f t="shared" si="13"/>
        <v>104.16000000000001</v>
      </c>
      <c r="U24" s="12">
        <f t="shared" si="0"/>
        <v>8.9499999999999993</v>
      </c>
      <c r="V24" s="9"/>
      <c r="W24" s="33">
        <v>0.9803574592330585</v>
      </c>
      <c r="X24" s="34">
        <v>1.7002407883760284E-2</v>
      </c>
      <c r="Y24" s="11">
        <v>1.774229286159744</v>
      </c>
      <c r="Z24" s="12">
        <v>1.4107631753978147</v>
      </c>
      <c r="AA24" s="12">
        <f t="shared" si="14"/>
        <v>0.36346611076192925</v>
      </c>
      <c r="AB24" s="10">
        <v>12.289079547413895</v>
      </c>
      <c r="AC24" s="34">
        <v>-7.7563243508110835E-4</v>
      </c>
      <c r="AD24" s="35">
        <v>0.5269513958987837</v>
      </c>
      <c r="AE24" s="35">
        <v>0.12940034604145001</v>
      </c>
      <c r="AG24" s="36">
        <f t="shared" si="1"/>
        <v>721.08974772064528</v>
      </c>
      <c r="AH24" s="36">
        <f t="shared" si="2"/>
        <v>745.33401051014232</v>
      </c>
      <c r="AI24" s="36">
        <f t="shared" si="23"/>
        <v>24.244262789497043</v>
      </c>
      <c r="AJ24" s="36">
        <f t="shared" si="3"/>
        <v>654.61972489418906</v>
      </c>
      <c r="AK24" s="36">
        <f t="shared" si="4"/>
        <v>691.95628418364834</v>
      </c>
      <c r="AL24" s="36">
        <f t="shared" si="24"/>
        <v>37.336559289459274</v>
      </c>
      <c r="AM24" s="36">
        <f t="shared" si="5"/>
        <v>659.98428557523584</v>
      </c>
      <c r="AN24" s="36">
        <f t="shared" si="6"/>
        <v>700.8598202138952</v>
      </c>
      <c r="AO24" s="36">
        <f t="shared" si="7"/>
        <v>718.90953834174172</v>
      </c>
      <c r="AP24" s="36">
        <f t="shared" si="8"/>
        <v>776.44593310239611</v>
      </c>
      <c r="AQ24" s="36">
        <f t="shared" si="9"/>
        <v>701.12345585372259</v>
      </c>
      <c r="AR24" s="36">
        <f t="shared" si="10"/>
        <v>731.98980763645034</v>
      </c>
      <c r="AS24" s="36">
        <f t="shared" si="25"/>
        <v>30.866351782727747</v>
      </c>
      <c r="AT24" s="36">
        <f t="shared" si="11"/>
        <v>767.92834266122554</v>
      </c>
      <c r="AV24" s="37">
        <f t="shared" si="15"/>
        <v>46.838594940580265</v>
      </c>
      <c r="AW24" s="37">
        <f t="shared" si="16"/>
        <v>22.594332151083222</v>
      </c>
      <c r="AX24" s="36">
        <f t="shared" si="17"/>
        <v>113.30861776703648</v>
      </c>
      <c r="AY24" s="36">
        <f t="shared" si="18"/>
        <v>75.972058477577207</v>
      </c>
      <c r="AZ24" s="36">
        <f t="shared" si="19"/>
        <v>66.804886807502953</v>
      </c>
      <c r="BA24" s="36">
        <f t="shared" si="20"/>
        <v>35.938535024775206</v>
      </c>
      <c r="BC24" s="36">
        <f t="shared" si="34"/>
        <v>-4.6659894898576795</v>
      </c>
      <c r="BD24" s="36">
        <f t="shared" si="35"/>
        <v>-58.043715816351664</v>
      </c>
      <c r="BE24" s="36">
        <f t="shared" si="36"/>
        <v>-90.015714424764155</v>
      </c>
      <c r="BF24" s="36">
        <f t="shared" si="37"/>
        <v>-49.140179786104795</v>
      </c>
      <c r="BG24" s="36">
        <f t="shared" si="38"/>
        <v>-31.090461658258278</v>
      </c>
      <c r="BH24" s="36">
        <f t="shared" si="39"/>
        <v>26.445933102396111</v>
      </c>
      <c r="BI24" s="36">
        <f t="shared" si="40"/>
        <v>-18.010192363549663</v>
      </c>
      <c r="BJ24" s="36">
        <f t="shared" si="41"/>
        <v>17.928342661225543</v>
      </c>
    </row>
    <row r="25" spans="1:62" s="31" customFormat="1">
      <c r="A25" s="30" t="s">
        <v>84</v>
      </c>
      <c r="B25" s="30" t="s">
        <v>85</v>
      </c>
      <c r="C25" s="30" t="s">
        <v>91</v>
      </c>
      <c r="D25" s="30" t="s">
        <v>92</v>
      </c>
      <c r="E25" s="30">
        <v>785</v>
      </c>
      <c r="F25" s="10">
        <v>0.12470000000000001</v>
      </c>
      <c r="G25" s="30">
        <v>91.8</v>
      </c>
      <c r="I25" s="10">
        <v>77.099999999999994</v>
      </c>
      <c r="J25" s="10"/>
      <c r="K25" s="10">
        <v>11.9</v>
      </c>
      <c r="L25" s="33">
        <v>0.03</v>
      </c>
      <c r="M25" s="33"/>
      <c r="N25" s="33">
        <v>0.57999999999999996</v>
      </c>
      <c r="O25" s="33">
        <v>0.44</v>
      </c>
      <c r="P25" s="33">
        <v>4.38</v>
      </c>
      <c r="Q25" s="33">
        <v>5.59</v>
      </c>
      <c r="R25" s="33"/>
      <c r="S25" s="10">
        <v>3.82</v>
      </c>
      <c r="T25" s="12">
        <f t="shared" si="13"/>
        <v>103.83999999999999</v>
      </c>
      <c r="U25" s="32">
        <f t="shared" si="0"/>
        <v>9.9699999999999989</v>
      </c>
      <c r="V25" s="9"/>
      <c r="W25" s="33">
        <v>0.84659125503147881</v>
      </c>
      <c r="X25" s="34">
        <v>3.9516968119397131E-2</v>
      </c>
      <c r="Y25" s="11">
        <v>2.0411526652604315</v>
      </c>
      <c r="Z25" s="12">
        <v>1.65077501472721</v>
      </c>
      <c r="AA25" s="12">
        <f t="shared" si="14"/>
        <v>0.39037765053322149</v>
      </c>
      <c r="AB25" s="10">
        <v>11.135547322606689</v>
      </c>
      <c r="AC25" s="34">
        <v>2.0382389304985871E-2</v>
      </c>
      <c r="AD25" s="35">
        <v>0.52977219148024568</v>
      </c>
      <c r="AE25" s="35">
        <v>0.12057256982043553</v>
      </c>
      <c r="AG25" s="36">
        <f t="shared" si="1"/>
        <v>698.15736167556031</v>
      </c>
      <c r="AH25" s="36">
        <f t="shared" si="2"/>
        <v>723.03906690530812</v>
      </c>
      <c r="AI25" s="36">
        <f t="shared" si="23"/>
        <v>24.881705229747809</v>
      </c>
      <c r="AJ25" s="36">
        <f t="shared" si="3"/>
        <v>622.63261228267493</v>
      </c>
      <c r="AK25" s="36">
        <f t="shared" si="4"/>
        <v>660.07146296713029</v>
      </c>
      <c r="AL25" s="36">
        <f t="shared" si="24"/>
        <v>37.43885068445536</v>
      </c>
      <c r="AM25" s="36">
        <f t="shared" si="5"/>
        <v>622.01868017542142</v>
      </c>
      <c r="AN25" s="36">
        <f t="shared" si="6"/>
        <v>674.07776150822258</v>
      </c>
      <c r="AO25" s="36">
        <f t="shared" si="7"/>
        <v>686.20070907420927</v>
      </c>
      <c r="AP25" s="36">
        <f t="shared" si="8"/>
        <v>760.13068673227554</v>
      </c>
      <c r="AQ25" s="36">
        <f t="shared" si="9"/>
        <v>673.18512528631072</v>
      </c>
      <c r="AR25" s="36">
        <f t="shared" si="10"/>
        <v>704.50542864296222</v>
      </c>
      <c r="AS25" s="36">
        <f t="shared" si="25"/>
        <v>31.320303356651493</v>
      </c>
      <c r="AT25" s="36">
        <f t="shared" si="11"/>
        <v>754.03588705028369</v>
      </c>
      <c r="AV25" s="37">
        <f t="shared" si="15"/>
        <v>55.878525374723381</v>
      </c>
      <c r="AW25" s="37">
        <f t="shared" si="16"/>
        <v>30.996820144975572</v>
      </c>
      <c r="AX25" s="36">
        <f t="shared" si="17"/>
        <v>131.40327476760876</v>
      </c>
      <c r="AY25" s="36">
        <f t="shared" si="18"/>
        <v>93.964424083153403</v>
      </c>
      <c r="AZ25" s="36">
        <f t="shared" si="19"/>
        <v>80.850761763972969</v>
      </c>
      <c r="BA25" s="36">
        <f t="shared" si="20"/>
        <v>49.530458407321476</v>
      </c>
      <c r="BC25" s="36">
        <f t="shared" si="34"/>
        <v>-26.960933094691882</v>
      </c>
      <c r="BD25" s="36">
        <f t="shared" si="35"/>
        <v>-89.928537032869713</v>
      </c>
      <c r="BE25" s="36">
        <f t="shared" si="36"/>
        <v>-127.98131982457858</v>
      </c>
      <c r="BF25" s="36">
        <f t="shared" si="37"/>
        <v>-75.922238491777421</v>
      </c>
      <c r="BG25" s="36">
        <f t="shared" si="38"/>
        <v>-63.799290925790729</v>
      </c>
      <c r="BH25" s="36">
        <f t="shared" si="39"/>
        <v>10.130686732275535</v>
      </c>
      <c r="BI25" s="36">
        <f t="shared" si="40"/>
        <v>-45.494571357037785</v>
      </c>
      <c r="BJ25" s="36">
        <f t="shared" si="41"/>
        <v>4.0358870502836908</v>
      </c>
    </row>
    <row r="26" spans="1:62" s="31" customFormat="1">
      <c r="A26" s="30" t="s">
        <v>84</v>
      </c>
      <c r="B26" s="30" t="s">
        <v>85</v>
      </c>
      <c r="C26" s="30" t="s">
        <v>93</v>
      </c>
      <c r="D26" s="30" t="s">
        <v>92</v>
      </c>
      <c r="E26" s="30">
        <v>785</v>
      </c>
      <c r="F26" s="10">
        <v>0.1749</v>
      </c>
      <c r="G26" s="30">
        <v>75.7</v>
      </c>
      <c r="I26" s="10">
        <v>78.3</v>
      </c>
      <c r="J26" s="10"/>
      <c r="K26" s="10">
        <v>11.6</v>
      </c>
      <c r="L26" s="33">
        <v>0.03</v>
      </c>
      <c r="M26" s="33"/>
      <c r="N26" s="33">
        <v>0.61</v>
      </c>
      <c r="O26" s="33">
        <v>0.42</v>
      </c>
      <c r="P26" s="33">
        <v>4.08</v>
      </c>
      <c r="Q26" s="33">
        <v>5.15</v>
      </c>
      <c r="R26" s="33"/>
      <c r="S26" s="10">
        <v>3.5</v>
      </c>
      <c r="T26" s="12">
        <f t="shared" si="13"/>
        <v>103.69</v>
      </c>
      <c r="U26" s="12">
        <f t="shared" si="0"/>
        <v>9.23</v>
      </c>
      <c r="V26" s="9"/>
      <c r="W26" s="33">
        <v>0.88887499810078652</v>
      </c>
      <c r="X26" s="34">
        <v>3.0649688002042298E-2</v>
      </c>
      <c r="Y26" s="11">
        <v>1.8793840787425082</v>
      </c>
      <c r="Z26" s="12">
        <v>1.5439437073339364</v>
      </c>
      <c r="AA26" s="12">
        <f t="shared" si="14"/>
        <v>0.33544037140857186</v>
      </c>
      <c r="AB26" s="10">
        <v>11.983649480281393</v>
      </c>
      <c r="AC26" s="34">
        <v>5.7604115664171285E-3</v>
      </c>
      <c r="AD26" s="35">
        <v>0.52664518975055052</v>
      </c>
      <c r="AE26" s="35">
        <v>0.11111568234996105</v>
      </c>
      <c r="AG26" s="36">
        <f t="shared" si="1"/>
        <v>694.12878661926129</v>
      </c>
      <c r="AH26" s="36">
        <f t="shared" si="2"/>
        <v>715.25381770429726</v>
      </c>
      <c r="AI26" s="36">
        <f t="shared" si="23"/>
        <v>21.125031085035971</v>
      </c>
      <c r="AJ26" s="36">
        <f t="shared" si="3"/>
        <v>622.22151848263638</v>
      </c>
      <c r="AK26" s="36">
        <f t="shared" si="4"/>
        <v>654.17363815359272</v>
      </c>
      <c r="AL26" s="36">
        <f t="shared" si="24"/>
        <v>31.952119670956336</v>
      </c>
      <c r="AM26" s="36">
        <f t="shared" si="5"/>
        <v>605.27883033848138</v>
      </c>
      <c r="AN26" s="36">
        <f t="shared" si="6"/>
        <v>669.84832372190863</v>
      </c>
      <c r="AO26" s="36">
        <f t="shared" si="7"/>
        <v>671.7786845993071</v>
      </c>
      <c r="AP26" s="36">
        <f t="shared" si="8"/>
        <v>750.29101427502553</v>
      </c>
      <c r="AQ26" s="36">
        <f t="shared" si="9"/>
        <v>670.22262445299634</v>
      </c>
      <c r="AR26" s="36">
        <f t="shared" si="10"/>
        <v>696.84063770081048</v>
      </c>
      <c r="AS26" s="36">
        <f t="shared" si="25"/>
        <v>26.618013247814133</v>
      </c>
      <c r="AT26" s="36">
        <f t="shared" si="11"/>
        <v>749.22065119457955</v>
      </c>
      <c r="AV26" s="37">
        <f t="shared" si="15"/>
        <v>55.091864575318255</v>
      </c>
      <c r="AW26" s="37">
        <f t="shared" si="16"/>
        <v>33.966833490282283</v>
      </c>
      <c r="AX26" s="36">
        <f t="shared" si="17"/>
        <v>126.99913271194316</v>
      </c>
      <c r="AY26" s="36">
        <f t="shared" si="18"/>
        <v>95.047013040986826</v>
      </c>
      <c r="AZ26" s="36">
        <f t="shared" si="19"/>
        <v>78.998026741583203</v>
      </c>
      <c r="BA26" s="36">
        <f t="shared" si="20"/>
        <v>52.38001349376907</v>
      </c>
      <c r="BC26" s="36">
        <f t="shared" si="34"/>
        <v>-34.746182295702738</v>
      </c>
      <c r="BD26" s="36">
        <f t="shared" si="35"/>
        <v>-95.826361846407281</v>
      </c>
      <c r="BE26" s="36">
        <f t="shared" si="36"/>
        <v>-144.72116966151862</v>
      </c>
      <c r="BF26" s="36">
        <f t="shared" si="37"/>
        <v>-80.151676278091372</v>
      </c>
      <c r="BG26" s="36">
        <f t="shared" si="38"/>
        <v>-78.221315400692902</v>
      </c>
      <c r="BH26" s="36">
        <f t="shared" si="39"/>
        <v>0.29101427502553179</v>
      </c>
      <c r="BI26" s="36">
        <f t="shared" si="40"/>
        <v>-53.159362299189524</v>
      </c>
      <c r="BJ26" s="36">
        <f t="shared" si="41"/>
        <v>-0.77934880542045448</v>
      </c>
    </row>
    <row r="27" spans="1:62" customFormat="1">
      <c r="A27" s="38" t="s">
        <v>84</v>
      </c>
      <c r="B27" s="38" t="s">
        <v>85</v>
      </c>
      <c r="C27" s="38" t="s">
        <v>94</v>
      </c>
      <c r="D27" s="38" t="s">
        <v>92</v>
      </c>
      <c r="E27" s="38">
        <v>770</v>
      </c>
      <c r="F27" s="13">
        <v>0.20519999999999999</v>
      </c>
      <c r="G27" s="38">
        <v>88.1</v>
      </c>
      <c r="I27" s="13">
        <v>77.7</v>
      </c>
      <c r="J27" s="13"/>
      <c r="K27" s="13">
        <v>12.1</v>
      </c>
      <c r="L27" s="39">
        <v>0.05</v>
      </c>
      <c r="M27" s="39"/>
      <c r="N27" s="39">
        <v>0.71</v>
      </c>
      <c r="O27" s="39">
        <v>0.5</v>
      </c>
      <c r="P27" s="39">
        <v>3.36</v>
      </c>
      <c r="Q27" s="39">
        <v>5.45</v>
      </c>
      <c r="R27" s="39"/>
      <c r="S27" s="13">
        <v>3.18</v>
      </c>
      <c r="T27" s="14">
        <f t="shared" si="13"/>
        <v>103.05</v>
      </c>
      <c r="U27" s="14">
        <f t="shared" si="0"/>
        <v>8.81</v>
      </c>
      <c r="V27" s="1"/>
      <c r="W27" s="39">
        <v>0.98087509303683329</v>
      </c>
      <c r="X27" s="40">
        <v>1.7558280384693512E-2</v>
      </c>
      <c r="Y27" s="41">
        <v>1.6774315830944699</v>
      </c>
      <c r="Z27" s="14">
        <v>1.3991130340610649</v>
      </c>
      <c r="AA27" s="14">
        <f t="shared" si="14"/>
        <v>0.27831854903340503</v>
      </c>
      <c r="AB27" s="13">
        <v>12.483610190723882</v>
      </c>
      <c r="AC27" s="40">
        <v>-2.2703794398276078E-3</v>
      </c>
      <c r="AD27" s="18">
        <v>0.5263234127860662</v>
      </c>
      <c r="AE27" s="18">
        <v>0.10259733105787699</v>
      </c>
      <c r="AG27" s="42">
        <f t="shared" si="1"/>
        <v>718.1566485559697</v>
      </c>
      <c r="AH27" s="42">
        <f t="shared" si="2"/>
        <v>736.50607966744815</v>
      </c>
      <c r="AI27" s="42">
        <f t="shared" si="23"/>
        <v>18.349431111478452</v>
      </c>
      <c r="AJ27" s="42">
        <f t="shared" si="3"/>
        <v>653.90568588763642</v>
      </c>
      <c r="AK27" s="42">
        <f t="shared" si="4"/>
        <v>682.18426697057089</v>
      </c>
      <c r="AL27" s="42">
        <f t="shared" si="24"/>
        <v>28.278581082934465</v>
      </c>
      <c r="AM27" s="42">
        <f t="shared" si="5"/>
        <v>642.22052533525141</v>
      </c>
      <c r="AN27" s="42">
        <f t="shared" si="6"/>
        <v>690.91826706461131</v>
      </c>
      <c r="AO27" s="42">
        <f t="shared" si="7"/>
        <v>703.60537567344738</v>
      </c>
      <c r="AP27" s="42">
        <f t="shared" si="8"/>
        <v>767.21644362899406</v>
      </c>
      <c r="AQ27" s="42">
        <f t="shared" si="9"/>
        <v>698.79227004179927</v>
      </c>
      <c r="AR27" s="42">
        <f t="shared" si="10"/>
        <v>722.14004585956582</v>
      </c>
      <c r="AS27" s="42">
        <f t="shared" si="25"/>
        <v>23.347775817766546</v>
      </c>
      <c r="AT27" s="42">
        <f t="shared" si="11"/>
        <v>764.41982570124514</v>
      </c>
      <c r="AV27" s="43">
        <f t="shared" si="15"/>
        <v>46.263177145275449</v>
      </c>
      <c r="AW27" s="43">
        <f t="shared" si="16"/>
        <v>27.913746033796997</v>
      </c>
      <c r="AX27" s="42">
        <f t="shared" si="17"/>
        <v>110.51413981360872</v>
      </c>
      <c r="AY27" s="42">
        <f t="shared" si="18"/>
        <v>82.235558730674256</v>
      </c>
      <c r="AZ27" s="42">
        <f t="shared" si="19"/>
        <v>65.627555659445875</v>
      </c>
      <c r="BA27" s="42">
        <f t="shared" si="20"/>
        <v>42.279779841679328</v>
      </c>
      <c r="BC27" s="42">
        <f t="shared" si="34"/>
        <v>-13.493920332551852</v>
      </c>
      <c r="BD27" s="42">
        <f t="shared" si="35"/>
        <v>-67.815733029429111</v>
      </c>
      <c r="BE27" s="42">
        <f t="shared" si="36"/>
        <v>-107.77947466474859</v>
      </c>
      <c r="BF27" s="42">
        <f t="shared" si="37"/>
        <v>-59.081732935388686</v>
      </c>
      <c r="BG27" s="42">
        <f t="shared" si="38"/>
        <v>-46.394624326552616</v>
      </c>
      <c r="BH27" s="42">
        <f t="shared" si="39"/>
        <v>17.216443628994057</v>
      </c>
      <c r="BI27" s="42">
        <f t="shared" si="40"/>
        <v>-27.859954140434184</v>
      </c>
      <c r="BJ27" s="42">
        <f t="shared" si="41"/>
        <v>14.419825701245145</v>
      </c>
    </row>
    <row r="28" spans="1:62" customFormat="1">
      <c r="A28" s="38" t="s">
        <v>84</v>
      </c>
      <c r="B28" s="38" t="s">
        <v>85</v>
      </c>
      <c r="C28" s="38" t="s">
        <v>94</v>
      </c>
      <c r="D28" s="38" t="s">
        <v>92</v>
      </c>
      <c r="E28" s="38">
        <v>770</v>
      </c>
      <c r="F28" s="13">
        <v>0.1507</v>
      </c>
      <c r="G28" s="38">
        <v>84.2</v>
      </c>
      <c r="I28" s="13">
        <v>78.599999999999994</v>
      </c>
      <c r="J28" s="13"/>
      <c r="K28" s="13">
        <v>11.8</v>
      </c>
      <c r="L28" s="39">
        <v>0.04</v>
      </c>
      <c r="M28" s="39"/>
      <c r="N28" s="39">
        <v>0.63</v>
      </c>
      <c r="O28" s="39">
        <v>0.43</v>
      </c>
      <c r="P28" s="39">
        <v>3.02</v>
      </c>
      <c r="Q28" s="39">
        <v>5.33</v>
      </c>
      <c r="R28" s="39"/>
      <c r="S28" s="13">
        <v>3.77</v>
      </c>
      <c r="T28" s="14">
        <f t="shared" si="13"/>
        <v>103.61999999999999</v>
      </c>
      <c r="U28" s="14">
        <f t="shared" si="0"/>
        <v>8.35</v>
      </c>
      <c r="V28" s="1"/>
      <c r="W28" s="39">
        <v>1.0243569346334593</v>
      </c>
      <c r="X28" s="40">
        <v>1.8289286659143592E-2</v>
      </c>
      <c r="Y28" s="41">
        <v>1.6314659861091882</v>
      </c>
      <c r="Z28" s="14">
        <v>1.3191334308412119</v>
      </c>
      <c r="AA28" s="14">
        <f t="shared" si="14"/>
        <v>0.31233255526797632</v>
      </c>
      <c r="AB28" s="13">
        <v>13.486693574380805</v>
      </c>
      <c r="AC28" s="40">
        <v>-1.2089816402748199E-2</v>
      </c>
      <c r="AD28" s="18">
        <v>0.52381095528972121</v>
      </c>
      <c r="AE28" s="18">
        <v>0.11917931254042541</v>
      </c>
      <c r="AG28" s="42">
        <f t="shared" si="1"/>
        <v>717.68419472991388</v>
      </c>
      <c r="AH28" s="42">
        <f t="shared" si="2"/>
        <v>738.30297589233498</v>
      </c>
      <c r="AI28" s="42">
        <f t="shared" si="23"/>
        <v>20.618781162421101</v>
      </c>
      <c r="AJ28" s="42">
        <f t="shared" si="3"/>
        <v>654.58978070712783</v>
      </c>
      <c r="AK28" s="42">
        <f t="shared" si="4"/>
        <v>686.49096873643657</v>
      </c>
      <c r="AL28" s="42">
        <f t="shared" si="24"/>
        <v>31.901188029308742</v>
      </c>
      <c r="AM28" s="42">
        <f t="shared" si="5"/>
        <v>652.76691032566055</v>
      </c>
      <c r="AN28" s="42">
        <f t="shared" si="6"/>
        <v>695.82042510480096</v>
      </c>
      <c r="AO28" s="42">
        <f t="shared" si="7"/>
        <v>712.69149197287675</v>
      </c>
      <c r="AP28" s="42">
        <f t="shared" si="8"/>
        <v>770.51512449357256</v>
      </c>
      <c r="AQ28" s="42">
        <f t="shared" si="9"/>
        <v>698.71012056489565</v>
      </c>
      <c r="AR28" s="42">
        <f t="shared" si="10"/>
        <v>724.98394257302562</v>
      </c>
      <c r="AS28" s="42">
        <f t="shared" si="25"/>
        <v>26.273822008129969</v>
      </c>
      <c r="AT28" s="42">
        <f t="shared" si="11"/>
        <v>762.15941395275831</v>
      </c>
      <c r="AV28" s="43">
        <f t="shared" si="15"/>
        <v>44.47521922284443</v>
      </c>
      <c r="AW28" s="43">
        <f t="shared" si="16"/>
        <v>23.856438060423329</v>
      </c>
      <c r="AX28" s="42">
        <f t="shared" si="17"/>
        <v>107.56963324563048</v>
      </c>
      <c r="AY28" s="42">
        <f t="shared" si="18"/>
        <v>75.668445216321743</v>
      </c>
      <c r="AZ28" s="42">
        <f t="shared" si="19"/>
        <v>63.449293387862667</v>
      </c>
      <c r="BA28" s="42">
        <f t="shared" si="20"/>
        <v>37.175471379732699</v>
      </c>
      <c r="BC28" s="42">
        <f t="shared" si="34"/>
        <v>-11.697024107665015</v>
      </c>
      <c r="BD28" s="42">
        <f t="shared" si="35"/>
        <v>-63.509031263563429</v>
      </c>
      <c r="BE28" s="42">
        <f t="shared" si="36"/>
        <v>-97.233089674339453</v>
      </c>
      <c r="BF28" s="42">
        <f t="shared" si="37"/>
        <v>-54.179574895199039</v>
      </c>
      <c r="BG28" s="42">
        <f t="shared" si="38"/>
        <v>-37.308508027123253</v>
      </c>
      <c r="BH28" s="42">
        <f t="shared" si="39"/>
        <v>20.515124493572557</v>
      </c>
      <c r="BI28" s="42">
        <f t="shared" si="40"/>
        <v>-25.016057426974385</v>
      </c>
      <c r="BJ28" s="42">
        <f t="shared" si="41"/>
        <v>12.159413952758314</v>
      </c>
    </row>
    <row r="29" spans="1:62" s="31" customFormat="1">
      <c r="A29" s="9" t="s">
        <v>95</v>
      </c>
      <c r="B29" s="30" t="s">
        <v>85</v>
      </c>
      <c r="C29" s="9" t="s">
        <v>96</v>
      </c>
      <c r="D29" s="9" t="s">
        <v>87</v>
      </c>
      <c r="E29" s="9">
        <v>730</v>
      </c>
      <c r="F29" s="9">
        <v>0.126</v>
      </c>
      <c r="G29" s="9">
        <v>63</v>
      </c>
      <c r="I29" s="12">
        <v>78.8</v>
      </c>
      <c r="J29" s="12">
        <v>0.03</v>
      </c>
      <c r="K29" s="12">
        <v>12.7</v>
      </c>
      <c r="L29" s="44">
        <v>0.01</v>
      </c>
      <c r="M29" s="108">
        <v>0.03</v>
      </c>
      <c r="N29" s="44">
        <v>0.64</v>
      </c>
      <c r="O29" s="44">
        <v>0.44</v>
      </c>
      <c r="P29" s="109">
        <v>2.02</v>
      </c>
      <c r="Q29" s="44">
        <v>5.31</v>
      </c>
      <c r="R29" s="44"/>
      <c r="S29" s="12">
        <v>4.7</v>
      </c>
      <c r="T29" s="12">
        <f t="shared" si="13"/>
        <v>104.68</v>
      </c>
      <c r="U29" s="12">
        <f t="shared" si="0"/>
        <v>7.33</v>
      </c>
      <c r="V29" s="9"/>
      <c r="W29" s="44">
        <v>1.3409574382295149</v>
      </c>
      <c r="X29" s="35">
        <v>0.12608869924170291</v>
      </c>
      <c r="Y29" s="45">
        <v>1.3495554863639379</v>
      </c>
      <c r="Z29" s="12">
        <v>1.0408608048522718</v>
      </c>
      <c r="AA29" s="12">
        <f t="shared" si="14"/>
        <v>0.30869468151166601</v>
      </c>
      <c r="AB29" s="12">
        <v>17.362431701070452</v>
      </c>
      <c r="AC29" s="35">
        <v>-3.4250509377947685E-2</v>
      </c>
      <c r="AD29" s="35">
        <v>0.52170433179140652</v>
      </c>
      <c r="AE29" s="35">
        <v>0.14503524597180659</v>
      </c>
      <c r="AG29" s="36">
        <f t="shared" si="1"/>
        <v>713.86171854609211</v>
      </c>
      <c r="AH29" s="36">
        <f t="shared" si="2"/>
        <v>734.07688363451143</v>
      </c>
      <c r="AI29" s="36">
        <f t="shared" si="23"/>
        <v>20.215165088419326</v>
      </c>
      <c r="AJ29" s="36">
        <f t="shared" si="3"/>
        <v>657.74628813309903</v>
      </c>
      <c r="AK29" s="36">
        <f t="shared" si="4"/>
        <v>689.48181771764519</v>
      </c>
      <c r="AL29" s="36">
        <f t="shared" si="24"/>
        <v>31.735529584546157</v>
      </c>
      <c r="AM29" s="36">
        <f t="shared" si="5"/>
        <v>661.86635210531972</v>
      </c>
      <c r="AN29" s="36">
        <f t="shared" si="6"/>
        <v>689.33250540931476</v>
      </c>
      <c r="AO29" s="36">
        <f t="shared" si="7"/>
        <v>720.53101104458312</v>
      </c>
      <c r="AP29" s="36">
        <f t="shared" si="8"/>
        <v>768.74356729710576</v>
      </c>
      <c r="AQ29" s="36">
        <f t="shared" si="9"/>
        <v>697.1578669734098</v>
      </c>
      <c r="AR29" s="36">
        <f t="shared" si="10"/>
        <v>723.03351459376779</v>
      </c>
      <c r="AS29" s="36">
        <f t="shared" si="25"/>
        <v>25.875647620357995</v>
      </c>
      <c r="AT29" s="36">
        <f t="shared" si="11"/>
        <v>739.39901121268554</v>
      </c>
      <c r="AV29" s="37">
        <f t="shared" si="15"/>
        <v>25.53729266659343</v>
      </c>
      <c r="AW29" s="37">
        <f t="shared" si="16"/>
        <v>5.3221275781741042</v>
      </c>
      <c r="AX29" s="36">
        <f t="shared" si="17"/>
        <v>81.652723079586508</v>
      </c>
      <c r="AY29" s="36">
        <f t="shared" si="18"/>
        <v>49.917193495040351</v>
      </c>
      <c r="AZ29" s="36">
        <f t="shared" si="19"/>
        <v>42.241144239275741</v>
      </c>
      <c r="BA29" s="36">
        <f t="shared" si="20"/>
        <v>16.365496618917746</v>
      </c>
      <c r="BC29" s="36">
        <f t="shared" ref="BC29:BC40" si="42">AH29-750</f>
        <v>-15.923116365488568</v>
      </c>
      <c r="BD29" s="36">
        <f t="shared" ref="BD29:BD40" si="43">AK29-750</f>
        <v>-60.518182282354815</v>
      </c>
      <c r="BE29" s="36">
        <f t="shared" ref="BE29:BE40" si="44">AM29-750</f>
        <v>-88.13364789468028</v>
      </c>
      <c r="BF29" s="36">
        <f t="shared" ref="BF29:BF40" si="45">AN29-750</f>
        <v>-60.667494590685237</v>
      </c>
      <c r="BG29" s="36">
        <f t="shared" ref="BG29:BG40" si="46">AO29-750</f>
        <v>-29.468988955416876</v>
      </c>
      <c r="BH29" s="36">
        <f t="shared" ref="BH29:BH40" si="47">AP29-750</f>
        <v>18.743567297105756</v>
      </c>
      <c r="BI29" s="36">
        <f t="shared" ref="BI29:BI40" si="48">AR29-750</f>
        <v>-26.966485406232209</v>
      </c>
      <c r="BJ29" s="36">
        <f t="shared" ref="BJ29:BJ40" si="49">AT29-750</f>
        <v>-10.600988787314463</v>
      </c>
    </row>
    <row r="30" spans="1:62" s="31" customFormat="1">
      <c r="A30" s="9" t="s">
        <v>95</v>
      </c>
      <c r="B30" s="30" t="s">
        <v>85</v>
      </c>
      <c r="C30" s="9" t="s">
        <v>97</v>
      </c>
      <c r="D30" s="9" t="s">
        <v>87</v>
      </c>
      <c r="E30" s="9">
        <v>730</v>
      </c>
      <c r="F30" s="9">
        <v>7.3999999999999996E-2</v>
      </c>
      <c r="G30" s="9">
        <v>63</v>
      </c>
      <c r="I30" s="12">
        <v>78.8</v>
      </c>
      <c r="J30" s="12">
        <v>0.09</v>
      </c>
      <c r="K30" s="12">
        <v>12.5</v>
      </c>
      <c r="L30" s="44">
        <v>0.05</v>
      </c>
      <c r="M30" s="108"/>
      <c r="N30" s="44">
        <v>0.72</v>
      </c>
      <c r="O30" s="44">
        <v>0.44</v>
      </c>
      <c r="P30" s="44">
        <v>2.7</v>
      </c>
      <c r="Q30" s="44">
        <v>4.71</v>
      </c>
      <c r="R30" s="44">
        <v>0.01</v>
      </c>
      <c r="S30" s="12">
        <v>3.6</v>
      </c>
      <c r="T30" s="12">
        <f t="shared" si="13"/>
        <v>103.61999999999999</v>
      </c>
      <c r="U30" s="12">
        <f t="shared" si="0"/>
        <v>7.41</v>
      </c>
      <c r="V30" s="9"/>
      <c r="W30" s="44">
        <v>1.2575392680555444</v>
      </c>
      <c r="X30" s="35">
        <v>9.6737608853869408E-2</v>
      </c>
      <c r="Y30" s="45">
        <v>1.3641846398504078</v>
      </c>
      <c r="Z30" s="12">
        <v>1.1127374838974995</v>
      </c>
      <c r="AA30" s="12">
        <f t="shared" si="14"/>
        <v>0.25144715595290834</v>
      </c>
      <c r="AB30" s="12">
        <v>16.358908481899096</v>
      </c>
      <c r="AC30" s="35">
        <v>-2.8549259901008261E-2</v>
      </c>
      <c r="AD30" s="35">
        <v>0.52232260734336478</v>
      </c>
      <c r="AE30" s="35">
        <v>0.11469508607034853</v>
      </c>
      <c r="AG30" s="36">
        <f t="shared" si="1"/>
        <v>712.92383680463513</v>
      </c>
      <c r="AH30" s="36">
        <f t="shared" si="2"/>
        <v>729.29635420237469</v>
      </c>
      <c r="AI30" s="36">
        <f t="shared" si="23"/>
        <v>16.372517397739557</v>
      </c>
      <c r="AJ30" s="36">
        <f t="shared" si="3"/>
        <v>656.29418826333824</v>
      </c>
      <c r="AK30" s="36">
        <f t="shared" si="4"/>
        <v>681.90073005936711</v>
      </c>
      <c r="AL30" s="36">
        <f t="shared" si="24"/>
        <v>25.606541796028864</v>
      </c>
      <c r="AM30" s="36">
        <f t="shared" si="5"/>
        <v>647.51388396669404</v>
      </c>
      <c r="AN30" s="36">
        <f t="shared" si="6"/>
        <v>684.10170173175538</v>
      </c>
      <c r="AO30" s="36">
        <f t="shared" si="7"/>
        <v>708.16580772515181</v>
      </c>
      <c r="AP30" s="36">
        <f t="shared" si="8"/>
        <v>763.1529207585811</v>
      </c>
      <c r="AQ30" s="36">
        <f t="shared" si="9"/>
        <v>695.96493580131801</v>
      </c>
      <c r="AR30" s="36">
        <f t="shared" si="10"/>
        <v>716.88609442219285</v>
      </c>
      <c r="AS30" s="36">
        <f t="shared" si="25"/>
        <v>20.921158620874849</v>
      </c>
      <c r="AT30" s="36">
        <f t="shared" si="11"/>
        <v>740.5957794166402</v>
      </c>
      <c r="AV30" s="37">
        <f t="shared" si="15"/>
        <v>27.671942612005068</v>
      </c>
      <c r="AW30" s="37">
        <f t="shared" si="16"/>
        <v>11.299425214265511</v>
      </c>
      <c r="AX30" s="36">
        <f t="shared" si="17"/>
        <v>84.301591153301956</v>
      </c>
      <c r="AY30" s="36">
        <f t="shared" si="18"/>
        <v>58.695049357273092</v>
      </c>
      <c r="AZ30" s="36">
        <f t="shared" si="19"/>
        <v>44.630843615322192</v>
      </c>
      <c r="BA30" s="36">
        <f t="shared" si="20"/>
        <v>23.709684994447343</v>
      </c>
      <c r="BC30" s="36">
        <f t="shared" si="42"/>
        <v>-20.703645797625313</v>
      </c>
      <c r="BD30" s="36">
        <f t="shared" si="43"/>
        <v>-68.099269940632894</v>
      </c>
      <c r="BE30" s="36">
        <f t="shared" si="44"/>
        <v>-102.48611603330596</v>
      </c>
      <c r="BF30" s="36">
        <f t="shared" si="45"/>
        <v>-65.898298268244616</v>
      </c>
      <c r="BG30" s="36">
        <f t="shared" si="46"/>
        <v>-41.834192274848192</v>
      </c>
      <c r="BH30" s="36">
        <f t="shared" si="47"/>
        <v>13.152920758581104</v>
      </c>
      <c r="BI30" s="36">
        <f t="shared" si="48"/>
        <v>-33.113905577807145</v>
      </c>
      <c r="BJ30" s="36">
        <f t="shared" si="49"/>
        <v>-9.4042205833598018</v>
      </c>
    </row>
    <row r="31" spans="1:62" s="31" customFormat="1">
      <c r="A31" s="9" t="s">
        <v>95</v>
      </c>
      <c r="B31" s="30" t="s">
        <v>85</v>
      </c>
      <c r="C31" s="9" t="s">
        <v>98</v>
      </c>
      <c r="D31" s="9" t="s">
        <v>87</v>
      </c>
      <c r="E31" s="9">
        <v>730</v>
      </c>
      <c r="F31" s="9">
        <v>5.8999999999999997E-2</v>
      </c>
      <c r="G31" s="9">
        <v>72</v>
      </c>
      <c r="I31" s="12">
        <v>78.900000000000006</v>
      </c>
      <c r="J31" s="12">
        <v>0.08</v>
      </c>
      <c r="K31" s="12">
        <v>12.5</v>
      </c>
      <c r="L31" s="44">
        <v>0.03</v>
      </c>
      <c r="M31" s="108"/>
      <c r="N31" s="44">
        <v>0.74</v>
      </c>
      <c r="O31" s="44">
        <v>0.5</v>
      </c>
      <c r="P31" s="44">
        <v>2.88</v>
      </c>
      <c r="Q31" s="44">
        <v>4.3600000000000003</v>
      </c>
      <c r="R31" s="44"/>
      <c r="S31" s="12">
        <v>3.2</v>
      </c>
      <c r="T31" s="12">
        <f t="shared" si="13"/>
        <v>103.19</v>
      </c>
      <c r="U31" s="12">
        <f t="shared" si="0"/>
        <v>7.24</v>
      </c>
      <c r="V31" s="9"/>
      <c r="W31" s="44">
        <v>1.2611156922457889</v>
      </c>
      <c r="X31" s="35">
        <v>9.8019780641583926E-2</v>
      </c>
      <c r="Y31" s="45">
        <v>1.3382625198401299</v>
      </c>
      <c r="Z31" s="12">
        <v>1.1145562714813633</v>
      </c>
      <c r="AA31" s="12">
        <f t="shared" si="14"/>
        <v>0.22370624835876662</v>
      </c>
      <c r="AB31" s="12">
        <v>16.41313073335472</v>
      </c>
      <c r="AC31" s="35">
        <v>-2.712481146741233E-2</v>
      </c>
      <c r="AD31" s="35">
        <v>0.52200304875059444</v>
      </c>
      <c r="AE31" s="35">
        <v>0.10318585748101189</v>
      </c>
      <c r="AG31" s="36">
        <f t="shared" si="1"/>
        <v>724.78709481030739</v>
      </c>
      <c r="AH31" s="36">
        <f t="shared" si="2"/>
        <v>739.6813233348289</v>
      </c>
      <c r="AI31" s="36">
        <f t="shared" si="23"/>
        <v>14.894228524521509</v>
      </c>
      <c r="AJ31" s="36">
        <f t="shared" si="3"/>
        <v>670.48506106910941</v>
      </c>
      <c r="AK31" s="36">
        <f t="shared" si="4"/>
        <v>693.90521809588097</v>
      </c>
      <c r="AL31" s="36">
        <f t="shared" si="24"/>
        <v>23.420157026771562</v>
      </c>
      <c r="AM31" s="36">
        <f t="shared" si="5"/>
        <v>672.15649501764551</v>
      </c>
      <c r="AN31" s="36">
        <f t="shared" si="6"/>
        <v>695.172226517372</v>
      </c>
      <c r="AO31" s="36">
        <f t="shared" si="7"/>
        <v>729.39636493827936</v>
      </c>
      <c r="AP31" s="36">
        <f t="shared" si="8"/>
        <v>775.26876930772528</v>
      </c>
      <c r="AQ31" s="36">
        <f t="shared" si="9"/>
        <v>709.54539014154602</v>
      </c>
      <c r="AR31" s="36">
        <f t="shared" si="10"/>
        <v>728.64346621639493</v>
      </c>
      <c r="AS31" s="36">
        <f t="shared" si="25"/>
        <v>19.098076074848905</v>
      </c>
      <c r="AT31" s="36">
        <f t="shared" si="11"/>
        <v>752.89475482515672</v>
      </c>
      <c r="AV31" s="37">
        <f t="shared" si="15"/>
        <v>28.10766001484933</v>
      </c>
      <c r="AW31" s="37">
        <f t="shared" si="16"/>
        <v>13.213431490327821</v>
      </c>
      <c r="AX31" s="36">
        <f t="shared" si="17"/>
        <v>82.409693756047318</v>
      </c>
      <c r="AY31" s="36">
        <f t="shared" si="18"/>
        <v>58.989536729275756</v>
      </c>
      <c r="AZ31" s="36">
        <f t="shared" si="19"/>
        <v>43.349364683610702</v>
      </c>
      <c r="BA31" s="36">
        <f t="shared" si="20"/>
        <v>24.251288608761797</v>
      </c>
      <c r="BC31" s="36">
        <f t="shared" si="42"/>
        <v>-10.318676665171097</v>
      </c>
      <c r="BD31" s="36">
        <f t="shared" si="43"/>
        <v>-56.094781904119031</v>
      </c>
      <c r="BE31" s="36">
        <f t="shared" si="44"/>
        <v>-77.843504982354489</v>
      </c>
      <c r="BF31" s="36">
        <f t="shared" si="45"/>
        <v>-54.827773482628004</v>
      </c>
      <c r="BG31" s="36">
        <f t="shared" si="46"/>
        <v>-20.603635061720638</v>
      </c>
      <c r="BH31" s="36">
        <f t="shared" si="47"/>
        <v>25.268769307725279</v>
      </c>
      <c r="BI31" s="36">
        <f t="shared" si="48"/>
        <v>-21.356533783605073</v>
      </c>
      <c r="BJ31" s="36">
        <f t="shared" si="49"/>
        <v>2.8947548251567241</v>
      </c>
    </row>
    <row r="32" spans="1:62" customFormat="1">
      <c r="A32" s="1" t="s">
        <v>95</v>
      </c>
      <c r="B32" s="38" t="s">
        <v>85</v>
      </c>
      <c r="C32" s="1" t="s">
        <v>99</v>
      </c>
      <c r="D32" s="1" t="s">
        <v>87</v>
      </c>
      <c r="E32" s="1">
        <v>730</v>
      </c>
      <c r="F32" s="1">
        <v>0.111</v>
      </c>
      <c r="G32" s="1">
        <v>72</v>
      </c>
      <c r="I32" s="14">
        <v>78.2</v>
      </c>
      <c r="J32" s="14">
        <v>0.05</v>
      </c>
      <c r="K32" s="14">
        <v>12.4</v>
      </c>
      <c r="L32" s="46">
        <v>0.03</v>
      </c>
      <c r="M32" s="111">
        <v>0.06</v>
      </c>
      <c r="N32" s="46">
        <v>0.86</v>
      </c>
      <c r="O32" s="46">
        <v>0.5</v>
      </c>
      <c r="P32" s="46">
        <v>3.33</v>
      </c>
      <c r="Q32" s="46">
        <v>4.49</v>
      </c>
      <c r="R32" s="46">
        <v>0.01</v>
      </c>
      <c r="S32" s="14">
        <v>4.4000000000000004</v>
      </c>
      <c r="T32" s="14">
        <f t="shared" si="13"/>
        <v>104.33000000000001</v>
      </c>
      <c r="U32" s="14">
        <f t="shared" si="0"/>
        <v>7.82</v>
      </c>
      <c r="V32" s="1"/>
      <c r="W32" s="46">
        <v>1.1489068401645324</v>
      </c>
      <c r="X32" s="18">
        <v>6.396267199046432E-2</v>
      </c>
      <c r="Y32" s="47">
        <v>1.573684302394398</v>
      </c>
      <c r="Z32" s="14">
        <v>1.2340905399013737</v>
      </c>
      <c r="AA32" s="14">
        <f t="shared" si="14"/>
        <v>0.33959376249302431</v>
      </c>
      <c r="AB32" s="14">
        <v>15.004708776806421</v>
      </c>
      <c r="AC32" s="18">
        <v>-1.7061593049226206E-2</v>
      </c>
      <c r="AD32" s="18">
        <v>0.524498566716607</v>
      </c>
      <c r="AE32" s="18">
        <v>0.13680149788925433</v>
      </c>
      <c r="AG32" s="42">
        <f t="shared" si="1"/>
        <v>709.57877901029372</v>
      </c>
      <c r="AH32" s="42">
        <f t="shared" si="2"/>
        <v>731.66792043234784</v>
      </c>
      <c r="AI32" s="42">
        <f t="shared" si="23"/>
        <v>22.089141422054126</v>
      </c>
      <c r="AJ32" s="42">
        <f t="shared" si="3"/>
        <v>647.03316764356407</v>
      </c>
      <c r="AK32" s="42">
        <f t="shared" si="4"/>
        <v>681.24822771928166</v>
      </c>
      <c r="AL32" s="42">
        <f t="shared" si="24"/>
        <v>34.215060075717588</v>
      </c>
      <c r="AM32" s="42">
        <f t="shared" si="5"/>
        <v>650.52814534157096</v>
      </c>
      <c r="AN32" s="42">
        <f t="shared" si="6"/>
        <v>685.86623449720855</v>
      </c>
      <c r="AO32" s="42">
        <f t="shared" si="7"/>
        <v>710.7627098327381</v>
      </c>
      <c r="AP32" s="42">
        <f t="shared" si="8"/>
        <v>766.76168765068223</v>
      </c>
      <c r="AQ32" s="42">
        <f t="shared" si="9"/>
        <v>690.21815871149147</v>
      </c>
      <c r="AR32" s="42">
        <f t="shared" si="10"/>
        <v>718.34726262175684</v>
      </c>
      <c r="AS32" s="42">
        <f t="shared" si="25"/>
        <v>28.129103910265371</v>
      </c>
      <c r="AT32" s="42">
        <f t="shared" si="11"/>
        <v>744.10960509722008</v>
      </c>
      <c r="AV32" s="43">
        <f t="shared" si="15"/>
        <v>34.530826086926368</v>
      </c>
      <c r="AW32" s="43">
        <f t="shared" si="16"/>
        <v>12.441684664872241</v>
      </c>
      <c r="AX32" s="42">
        <f t="shared" si="17"/>
        <v>97.076437453656013</v>
      </c>
      <c r="AY32" s="42">
        <f t="shared" si="18"/>
        <v>62.861377377938425</v>
      </c>
      <c r="AZ32" s="42">
        <f t="shared" si="19"/>
        <v>53.891446385728614</v>
      </c>
      <c r="BA32" s="42">
        <f t="shared" si="20"/>
        <v>25.762342475463242</v>
      </c>
      <c r="BC32" s="42">
        <f t="shared" si="42"/>
        <v>-18.332079567652158</v>
      </c>
      <c r="BD32" s="42">
        <f t="shared" si="43"/>
        <v>-68.751772280718342</v>
      </c>
      <c r="BE32" s="42">
        <f t="shared" si="44"/>
        <v>-99.471854658429038</v>
      </c>
      <c r="BF32" s="42">
        <f t="shared" si="45"/>
        <v>-64.133765502791448</v>
      </c>
      <c r="BG32" s="42">
        <f t="shared" si="46"/>
        <v>-39.237290167261904</v>
      </c>
      <c r="BH32" s="42">
        <f t="shared" si="47"/>
        <v>16.761687650682234</v>
      </c>
      <c r="BI32" s="42">
        <f t="shared" si="48"/>
        <v>-31.65273737824316</v>
      </c>
      <c r="BJ32" s="42">
        <f t="shared" si="49"/>
        <v>-5.8903949027799172</v>
      </c>
    </row>
    <row r="33" spans="1:62" customFormat="1">
      <c r="A33" s="1" t="s">
        <v>95</v>
      </c>
      <c r="B33" s="38" t="s">
        <v>85</v>
      </c>
      <c r="C33" s="1" t="s">
        <v>100</v>
      </c>
      <c r="D33" s="1" t="s">
        <v>87</v>
      </c>
      <c r="E33" s="1">
        <v>730</v>
      </c>
      <c r="F33" s="1">
        <v>9.2999999999999999E-2</v>
      </c>
      <c r="G33" s="1">
        <v>61</v>
      </c>
      <c r="I33" s="14">
        <v>78.3</v>
      </c>
      <c r="J33" s="14">
        <v>0.03</v>
      </c>
      <c r="K33" s="14">
        <v>12.3</v>
      </c>
      <c r="L33" s="46">
        <v>0.02</v>
      </c>
      <c r="M33" s="66">
        <v>0.04</v>
      </c>
      <c r="N33" s="46">
        <v>0.71</v>
      </c>
      <c r="O33" s="46">
        <v>0.44</v>
      </c>
      <c r="P33" s="46">
        <v>3.62</v>
      </c>
      <c r="Q33" s="46">
        <v>4.54</v>
      </c>
      <c r="R33" s="46">
        <v>0.02</v>
      </c>
      <c r="S33" s="14">
        <v>4.0999999999999996</v>
      </c>
      <c r="T33" s="14">
        <f t="shared" si="13"/>
        <v>104.11999999999999</v>
      </c>
      <c r="U33" s="14">
        <f t="shared" si="0"/>
        <v>8.16</v>
      </c>
      <c r="V33" s="1"/>
      <c r="W33" s="46">
        <v>1.0914394712547208</v>
      </c>
      <c r="X33" s="18">
        <v>4.0561184605956098E-2</v>
      </c>
      <c r="Y33" s="47">
        <v>1.6244255985642708</v>
      </c>
      <c r="Z33" s="14">
        <v>1.2937709743683283</v>
      </c>
      <c r="AA33" s="14">
        <f t="shared" si="14"/>
        <v>0.33065462419594249</v>
      </c>
      <c r="AB33" s="14">
        <v>14.485576439465881</v>
      </c>
      <c r="AC33" s="18">
        <v>-1.201540942487711E-2</v>
      </c>
      <c r="AD33" s="18">
        <v>0.5247431644781424</v>
      </c>
      <c r="AE33" s="18">
        <v>0.12844381116952577</v>
      </c>
      <c r="AG33" s="42">
        <f t="shared" si="1"/>
        <v>694.18755058505894</v>
      </c>
      <c r="AH33" s="42">
        <f t="shared" si="2"/>
        <v>715.00725931519025</v>
      </c>
      <c r="AI33" s="42">
        <f t="shared" si="23"/>
        <v>20.81970873013131</v>
      </c>
      <c r="AJ33" s="42">
        <f t="shared" si="3"/>
        <v>628.59738871608545</v>
      </c>
      <c r="AK33" s="42">
        <f t="shared" si="4"/>
        <v>660.5356225775547</v>
      </c>
      <c r="AL33" s="42">
        <f t="shared" si="24"/>
        <v>31.938233861469257</v>
      </c>
      <c r="AM33" s="42">
        <f t="shared" si="5"/>
        <v>612.43410523781267</v>
      </c>
      <c r="AN33" s="42">
        <f t="shared" si="6"/>
        <v>666.39048489577647</v>
      </c>
      <c r="AO33" s="42">
        <f t="shared" si="7"/>
        <v>677.94322912796167</v>
      </c>
      <c r="AP33" s="42">
        <f t="shared" si="8"/>
        <v>749.16647836930372</v>
      </c>
      <c r="AQ33" s="42">
        <f t="shared" si="9"/>
        <v>672.62044970517115</v>
      </c>
      <c r="AR33" s="42">
        <f t="shared" si="10"/>
        <v>698.98352559430361</v>
      </c>
      <c r="AS33" s="42">
        <f t="shared" si="25"/>
        <v>26.36307588913246</v>
      </c>
      <c r="AT33" s="42">
        <f t="shared" si="11"/>
        <v>731.45209397808071</v>
      </c>
      <c r="AV33" s="43">
        <f t="shared" si="15"/>
        <v>37.264543393021768</v>
      </c>
      <c r="AW33" s="43">
        <f t="shared" si="16"/>
        <v>16.444834662890457</v>
      </c>
      <c r="AX33" s="42">
        <f t="shared" si="17"/>
        <v>102.85470526199526</v>
      </c>
      <c r="AY33" s="42">
        <f t="shared" si="18"/>
        <v>70.916471400526007</v>
      </c>
      <c r="AZ33" s="42">
        <f t="shared" si="19"/>
        <v>58.831644272909557</v>
      </c>
      <c r="BA33" s="42">
        <f t="shared" si="20"/>
        <v>32.468568383777097</v>
      </c>
      <c r="BC33" s="42">
        <f t="shared" si="42"/>
        <v>-34.992740684809746</v>
      </c>
      <c r="BD33" s="42">
        <f t="shared" si="43"/>
        <v>-89.464377422445295</v>
      </c>
      <c r="BE33" s="42">
        <f t="shared" si="44"/>
        <v>-137.56589476218733</v>
      </c>
      <c r="BF33" s="42">
        <f t="shared" si="45"/>
        <v>-83.609515104223533</v>
      </c>
      <c r="BG33" s="42">
        <f t="shared" si="46"/>
        <v>-72.056770872038328</v>
      </c>
      <c r="BH33" s="42">
        <f t="shared" si="47"/>
        <v>-0.83352163069628205</v>
      </c>
      <c r="BI33" s="42">
        <f t="shared" si="48"/>
        <v>-51.016474405696385</v>
      </c>
      <c r="BJ33" s="42">
        <f t="shared" si="49"/>
        <v>-18.547906021919289</v>
      </c>
    </row>
    <row r="34" spans="1:62" customFormat="1">
      <c r="A34" s="1" t="s">
        <v>95</v>
      </c>
      <c r="B34" s="38" t="s">
        <v>85</v>
      </c>
      <c r="C34" s="1" t="s">
        <v>101</v>
      </c>
      <c r="D34" s="1" t="s">
        <v>87</v>
      </c>
      <c r="E34" s="1">
        <v>730</v>
      </c>
      <c r="F34" s="1">
        <v>9.7000000000000003E-2</v>
      </c>
      <c r="G34" s="1">
        <v>65</v>
      </c>
      <c r="I34" s="14">
        <v>77.900000000000006</v>
      </c>
      <c r="J34" s="14">
        <v>0.1</v>
      </c>
      <c r="K34" s="14">
        <v>12.5</v>
      </c>
      <c r="L34" s="46">
        <v>0.04</v>
      </c>
      <c r="M34" s="111">
        <v>0.06</v>
      </c>
      <c r="N34" s="46">
        <v>0.75</v>
      </c>
      <c r="O34" s="46">
        <v>0.46</v>
      </c>
      <c r="P34" s="46">
        <v>3.54</v>
      </c>
      <c r="Q34" s="46">
        <v>4.5999999999999996</v>
      </c>
      <c r="R34" s="46">
        <v>0.01</v>
      </c>
      <c r="S34" s="14">
        <v>4.2</v>
      </c>
      <c r="T34" s="14">
        <f t="shared" si="13"/>
        <v>104.16000000000001</v>
      </c>
      <c r="U34" s="14">
        <f t="shared" si="0"/>
        <v>8.14</v>
      </c>
      <c r="V34" s="1"/>
      <c r="W34" s="46">
        <v>1.1139785605481405</v>
      </c>
      <c r="X34" s="18">
        <v>4.8887741307982832E-2</v>
      </c>
      <c r="Y34" s="47">
        <v>1.6092445554324233</v>
      </c>
      <c r="Z34" s="14">
        <v>1.2751257579721123</v>
      </c>
      <c r="AA34" s="14">
        <f t="shared" si="14"/>
        <v>0.33411879746031103</v>
      </c>
      <c r="AB34" s="14">
        <v>14.453820656044511</v>
      </c>
      <c r="AC34" s="18">
        <v>-1.2940486425209244E-2</v>
      </c>
      <c r="AD34" s="18">
        <v>0.52539956608518679</v>
      </c>
      <c r="AE34" s="18">
        <v>0.13139915562308385</v>
      </c>
      <c r="AG34" s="42">
        <f t="shared" si="1"/>
        <v>699.76093184844558</v>
      </c>
      <c r="AH34" s="42">
        <f t="shared" si="2"/>
        <v>721.04939000726313</v>
      </c>
      <c r="AI34" s="42">
        <f t="shared" si="23"/>
        <v>21.288458158817548</v>
      </c>
      <c r="AJ34" s="42">
        <f t="shared" si="3"/>
        <v>635.16882391581589</v>
      </c>
      <c r="AK34" s="42">
        <f t="shared" si="4"/>
        <v>667.93454015579391</v>
      </c>
      <c r="AL34" s="42">
        <f t="shared" si="24"/>
        <v>32.765716239978019</v>
      </c>
      <c r="AM34" s="42">
        <f t="shared" si="5"/>
        <v>623.24671954875134</v>
      </c>
      <c r="AN34" s="42">
        <f t="shared" si="6"/>
        <v>672.85800869478578</v>
      </c>
      <c r="AO34" s="42">
        <f t="shared" si="7"/>
        <v>687.25871222661647</v>
      </c>
      <c r="AP34" s="42">
        <f t="shared" si="8"/>
        <v>754.3940141843575</v>
      </c>
      <c r="AQ34" s="42">
        <f t="shared" si="9"/>
        <v>678.95065014955742</v>
      </c>
      <c r="AR34" s="42">
        <f t="shared" si="10"/>
        <v>705.96075985480047</v>
      </c>
      <c r="AS34" s="42">
        <f t="shared" si="25"/>
        <v>27.010109705243053</v>
      </c>
      <c r="AT34" s="42">
        <f t="shared" si="11"/>
        <v>734.53933372270831</v>
      </c>
      <c r="AV34" s="43">
        <f t="shared" si="15"/>
        <v>34.778401874262727</v>
      </c>
      <c r="AW34" s="43">
        <f t="shared" si="16"/>
        <v>13.489943715445179</v>
      </c>
      <c r="AX34" s="42">
        <f t="shared" si="17"/>
        <v>99.370509806892414</v>
      </c>
      <c r="AY34" s="42">
        <f t="shared" si="18"/>
        <v>66.604793566914395</v>
      </c>
      <c r="AZ34" s="42">
        <f t="shared" si="19"/>
        <v>55.588683573150888</v>
      </c>
      <c r="BA34" s="42">
        <f t="shared" si="20"/>
        <v>28.578573867907835</v>
      </c>
      <c r="BC34" s="42">
        <f t="shared" si="42"/>
        <v>-28.950609992736872</v>
      </c>
      <c r="BD34" s="42">
        <f t="shared" si="43"/>
        <v>-82.065459844206089</v>
      </c>
      <c r="BE34" s="42">
        <f t="shared" si="44"/>
        <v>-126.75328045124866</v>
      </c>
      <c r="BF34" s="42">
        <f t="shared" si="45"/>
        <v>-77.141991305214219</v>
      </c>
      <c r="BG34" s="42">
        <f t="shared" si="46"/>
        <v>-62.741287773383533</v>
      </c>
      <c r="BH34" s="42">
        <f t="shared" si="47"/>
        <v>4.394014184357502</v>
      </c>
      <c r="BI34" s="42">
        <f t="shared" si="48"/>
        <v>-44.039240145199528</v>
      </c>
      <c r="BJ34" s="42">
        <f t="shared" si="49"/>
        <v>-15.460666277291693</v>
      </c>
    </row>
    <row r="35" spans="1:62" customFormat="1">
      <c r="A35" s="1" t="s">
        <v>95</v>
      </c>
      <c r="B35" s="38" t="s">
        <v>85</v>
      </c>
      <c r="C35" s="1" t="s">
        <v>102</v>
      </c>
      <c r="D35" s="1" t="s">
        <v>87</v>
      </c>
      <c r="E35" s="1">
        <v>730</v>
      </c>
      <c r="F35" s="1">
        <v>0.19</v>
      </c>
      <c r="G35" s="1">
        <v>73</v>
      </c>
      <c r="I35" s="14">
        <v>78.099999999999994</v>
      </c>
      <c r="J35" s="14">
        <v>0.1</v>
      </c>
      <c r="K35" s="14">
        <v>12.5</v>
      </c>
      <c r="L35" s="46">
        <v>0.03</v>
      </c>
      <c r="M35" s="66">
        <v>0.04</v>
      </c>
      <c r="N35" s="46">
        <v>0.77</v>
      </c>
      <c r="O35" s="46">
        <v>0.46</v>
      </c>
      <c r="P35" s="46">
        <v>3.46</v>
      </c>
      <c r="Q35" s="46">
        <v>4.58</v>
      </c>
      <c r="R35" s="46">
        <v>0.03</v>
      </c>
      <c r="S35" s="14">
        <v>6</v>
      </c>
      <c r="T35" s="14">
        <f t="shared" si="13"/>
        <v>106.06999999999998</v>
      </c>
      <c r="U35" s="14">
        <f t="shared" si="0"/>
        <v>8.0399999999999991</v>
      </c>
      <c r="V35" s="1"/>
      <c r="W35" s="46">
        <v>1.1294038986544546</v>
      </c>
      <c r="X35" s="18">
        <v>5.6066463758858459E-2</v>
      </c>
      <c r="Y35" s="47">
        <v>1.7254814136970231</v>
      </c>
      <c r="Z35" s="14">
        <v>1.255362789698254</v>
      </c>
      <c r="AA35" s="14">
        <f t="shared" si="14"/>
        <v>0.47011862399876914</v>
      </c>
      <c r="AB35" s="14">
        <v>14.706390893734593</v>
      </c>
      <c r="AC35" s="18">
        <v>-1.4790335557312781E-2</v>
      </c>
      <c r="AD35" s="18">
        <v>0.52493914960966714</v>
      </c>
      <c r="AE35" s="18">
        <v>0.17755781888566813</v>
      </c>
      <c r="AG35" s="42">
        <f t="shared" si="1"/>
        <v>701.02946554794642</v>
      </c>
      <c r="AH35" s="42">
        <f t="shared" si="2"/>
        <v>731.33251178260275</v>
      </c>
      <c r="AI35" s="42">
        <f t="shared" si="23"/>
        <v>30.303046234656335</v>
      </c>
      <c r="AJ35" s="42">
        <f t="shared" si="3"/>
        <v>633.64045180093603</v>
      </c>
      <c r="AK35" s="42">
        <f t="shared" si="4"/>
        <v>680.26887366933124</v>
      </c>
      <c r="AL35" s="42">
        <f t="shared" si="24"/>
        <v>46.628421868395208</v>
      </c>
      <c r="AM35" s="42">
        <f t="shared" si="5"/>
        <v>648.15006232575013</v>
      </c>
      <c r="AN35" s="42">
        <f t="shared" si="6"/>
        <v>685.0561588112688</v>
      </c>
      <c r="AO35" s="42">
        <f t="shared" si="7"/>
        <v>708.71389984987695</v>
      </c>
      <c r="AP35" s="42">
        <f t="shared" si="8"/>
        <v>766.08694178121664</v>
      </c>
      <c r="AQ35" s="42">
        <f t="shared" si="9"/>
        <v>679.27856107172647</v>
      </c>
      <c r="AR35" s="42">
        <f t="shared" si="10"/>
        <v>717.75394786379013</v>
      </c>
      <c r="AS35" s="42">
        <f t="shared" si="25"/>
        <v>38.475386792063659</v>
      </c>
      <c r="AT35" s="42">
        <f t="shared" si="11"/>
        <v>740.9559253769861</v>
      </c>
      <c r="AV35" s="43">
        <f t="shared" si="15"/>
        <v>39.926459829039686</v>
      </c>
      <c r="AW35" s="43">
        <f t="shared" si="16"/>
        <v>9.6234135943833508</v>
      </c>
      <c r="AX35" s="42">
        <f t="shared" si="17"/>
        <v>107.31547357605007</v>
      </c>
      <c r="AY35" s="42">
        <f t="shared" si="18"/>
        <v>60.687051707654859</v>
      </c>
      <c r="AZ35" s="42">
        <f t="shared" si="19"/>
        <v>61.67736430525963</v>
      </c>
      <c r="BA35" s="42">
        <f t="shared" si="20"/>
        <v>23.20197751319597</v>
      </c>
      <c r="BC35" s="42">
        <f t="shared" si="42"/>
        <v>-18.667488217397249</v>
      </c>
      <c r="BD35" s="42">
        <f t="shared" si="43"/>
        <v>-69.731126330668758</v>
      </c>
      <c r="BE35" s="42">
        <f t="shared" si="44"/>
        <v>-101.84993767424987</v>
      </c>
      <c r="BF35" s="42">
        <f t="shared" si="45"/>
        <v>-64.943841188731199</v>
      </c>
      <c r="BG35" s="42">
        <f t="shared" si="46"/>
        <v>-41.286100150123048</v>
      </c>
      <c r="BH35" s="42">
        <f t="shared" si="47"/>
        <v>16.086941781216638</v>
      </c>
      <c r="BI35" s="42">
        <f t="shared" si="48"/>
        <v>-32.246052136209869</v>
      </c>
      <c r="BJ35" s="42">
        <f t="shared" si="49"/>
        <v>-9.0440746230138984</v>
      </c>
    </row>
    <row r="36" spans="1:62" customFormat="1">
      <c r="A36" s="1" t="s">
        <v>95</v>
      </c>
      <c r="B36" s="38" t="s">
        <v>85</v>
      </c>
      <c r="C36" s="1" t="s">
        <v>103</v>
      </c>
      <c r="D36" s="1" t="s">
        <v>87</v>
      </c>
      <c r="E36" s="1">
        <v>730</v>
      </c>
      <c r="F36" s="1">
        <v>0.16400000000000001</v>
      </c>
      <c r="G36" s="1">
        <v>69</v>
      </c>
      <c r="I36" s="14">
        <v>77.900000000000006</v>
      </c>
      <c r="J36" s="14">
        <v>0.1</v>
      </c>
      <c r="K36" s="14">
        <v>12.5</v>
      </c>
      <c r="L36" s="46">
        <v>0.04</v>
      </c>
      <c r="M36" s="111">
        <v>0.06</v>
      </c>
      <c r="N36" s="46">
        <v>0.75</v>
      </c>
      <c r="O36" s="46">
        <v>0.46</v>
      </c>
      <c r="P36" s="46">
        <v>3.54</v>
      </c>
      <c r="Q36" s="46">
        <v>4.5999999999999996</v>
      </c>
      <c r="R36" s="46">
        <v>0.01</v>
      </c>
      <c r="S36" s="14">
        <v>5.3</v>
      </c>
      <c r="T36" s="14">
        <f t="shared" si="13"/>
        <v>105.26</v>
      </c>
      <c r="U36" s="14">
        <f t="shared" si="0"/>
        <v>8.14</v>
      </c>
      <c r="V36" s="1"/>
      <c r="W36" s="46">
        <v>1.1139785605481403</v>
      </c>
      <c r="X36" s="18">
        <v>4.8887741307983276E-2</v>
      </c>
      <c r="Y36" s="47">
        <v>1.5</v>
      </c>
      <c r="Z36" s="14">
        <v>1.2751257579721118</v>
      </c>
      <c r="AA36" s="14">
        <f t="shared" si="14"/>
        <v>0.22487424202788819</v>
      </c>
      <c r="AB36" s="14">
        <v>14.453820656044513</v>
      </c>
      <c r="AC36" s="18">
        <v>-1.2940486425209285E-2</v>
      </c>
      <c r="AD36" s="18">
        <v>0.52539956608518656</v>
      </c>
      <c r="AE36" s="18">
        <v>0.182</v>
      </c>
      <c r="AG36" s="42">
        <f t="shared" si="1"/>
        <v>711.08330989279307</v>
      </c>
      <c r="AH36" s="42">
        <f t="shared" si="2"/>
        <v>725.64500481894208</v>
      </c>
      <c r="AI36" s="42">
        <f t="shared" si="23"/>
        <v>14.561694926149016</v>
      </c>
      <c r="AJ36" s="42">
        <f t="shared" si="3"/>
        <v>650.64096569123342</v>
      </c>
      <c r="AK36" s="42">
        <f t="shared" si="4"/>
        <v>673.19457797256189</v>
      </c>
      <c r="AL36" s="42">
        <f t="shared" si="24"/>
        <v>22.553612281328469</v>
      </c>
      <c r="AM36" s="42">
        <f t="shared" si="5"/>
        <v>633.91086860261248</v>
      </c>
      <c r="AN36" s="42">
        <f t="shared" si="6"/>
        <v>678.23628695484081</v>
      </c>
      <c r="AO36" s="42">
        <f t="shared" si="7"/>
        <v>696.44628679609696</v>
      </c>
      <c r="AP36" s="42">
        <f t="shared" si="8"/>
        <v>759.54963537088338</v>
      </c>
      <c r="AQ36" s="42">
        <f t="shared" si="9"/>
        <v>692.6010809761267</v>
      </c>
      <c r="AR36" s="42">
        <f t="shared" si="10"/>
        <v>711.13807064198056</v>
      </c>
      <c r="AS36" s="42">
        <f t="shared" si="25"/>
        <v>18.536989665853866</v>
      </c>
      <c r="AT36" s="42">
        <f t="shared" si="11"/>
        <v>734.04540050748892</v>
      </c>
      <c r="AV36" s="43">
        <f t="shared" si="15"/>
        <v>22.962090614695853</v>
      </c>
      <c r="AW36" s="43">
        <f t="shared" si="16"/>
        <v>8.4003956885468369</v>
      </c>
      <c r="AX36" s="42">
        <f t="shared" si="17"/>
        <v>83.404434816255502</v>
      </c>
      <c r="AY36" s="42">
        <f t="shared" si="18"/>
        <v>60.850822534927033</v>
      </c>
      <c r="AZ36" s="42">
        <f t="shared" si="19"/>
        <v>41.444319531362225</v>
      </c>
      <c r="BA36" s="42">
        <f t="shared" si="20"/>
        <v>22.907329865508359</v>
      </c>
      <c r="BC36" s="42">
        <f t="shared" si="42"/>
        <v>-24.354995181057916</v>
      </c>
      <c r="BD36" s="42">
        <f t="shared" si="43"/>
        <v>-76.805422027438112</v>
      </c>
      <c r="BE36" s="42">
        <f t="shared" si="44"/>
        <v>-116.08913139738752</v>
      </c>
      <c r="BF36" s="42">
        <f t="shared" si="45"/>
        <v>-71.763713045159193</v>
      </c>
      <c r="BG36" s="42">
        <f t="shared" si="46"/>
        <v>-53.553713203903044</v>
      </c>
      <c r="BH36" s="42">
        <f t="shared" si="47"/>
        <v>9.5496353708833794</v>
      </c>
      <c r="BI36" s="42">
        <f t="shared" si="48"/>
        <v>-38.861929358019438</v>
      </c>
      <c r="BJ36" s="42">
        <f t="shared" si="49"/>
        <v>-15.954599492511079</v>
      </c>
    </row>
    <row r="37" spans="1:62" s="50" customFormat="1">
      <c r="A37" s="48" t="s">
        <v>95</v>
      </c>
      <c r="B37" s="49" t="s">
        <v>85</v>
      </c>
      <c r="C37" s="48" t="s">
        <v>104</v>
      </c>
      <c r="D37" s="48" t="s">
        <v>87</v>
      </c>
      <c r="E37" s="48">
        <v>730</v>
      </c>
      <c r="F37" s="48">
        <v>0.113</v>
      </c>
      <c r="G37" s="48">
        <v>62</v>
      </c>
      <c r="I37" s="51">
        <v>79.7</v>
      </c>
      <c r="J37" s="51">
        <v>0.06</v>
      </c>
      <c r="K37" s="51">
        <v>12.6</v>
      </c>
      <c r="L37" s="54">
        <v>0.02</v>
      </c>
      <c r="M37" s="62">
        <v>0.02</v>
      </c>
      <c r="N37" s="54">
        <v>0.71</v>
      </c>
      <c r="O37" s="54">
        <v>0.5</v>
      </c>
      <c r="P37" s="110">
        <v>1.33</v>
      </c>
      <c r="Q37" s="54">
        <v>5</v>
      </c>
      <c r="R37" s="54"/>
      <c r="S37" s="51"/>
      <c r="T37" s="51">
        <f t="shared" si="13"/>
        <v>99.939999999999984</v>
      </c>
      <c r="U37" s="53">
        <f t="shared" si="0"/>
        <v>6.33</v>
      </c>
      <c r="V37" s="48"/>
      <c r="W37" s="54">
        <v>1.5643001520591457</v>
      </c>
      <c r="X37" s="52">
        <v>0.17723296817596143</v>
      </c>
      <c r="Y37" s="55">
        <v>0.88691661978832548</v>
      </c>
      <c r="Z37" s="51">
        <v>0.88742071551690771</v>
      </c>
      <c r="AA37" s="51">
        <f t="shared" si="14"/>
        <v>-5.0409572858223228E-4</v>
      </c>
      <c r="AB37" s="51">
        <v>20.216253427769157</v>
      </c>
      <c r="AC37" s="52">
        <v>-5.0491949240043979E-2</v>
      </c>
      <c r="AD37" s="52">
        <v>0.5185072475310798</v>
      </c>
      <c r="AE37" s="52"/>
      <c r="AG37" s="56">
        <f t="shared" si="1"/>
        <v>743.18831255598548</v>
      </c>
      <c r="AH37" s="56">
        <f t="shared" si="2"/>
        <v>743.15401398976803</v>
      </c>
      <c r="AI37" s="56">
        <f t="shared" si="23"/>
        <v>-3.4298566217444204E-2</v>
      </c>
      <c r="AJ37" s="56">
        <f t="shared" si="3"/>
        <v>704.61565214113739</v>
      </c>
      <c r="AK37" s="56">
        <f t="shared" si="4"/>
        <v>704.56036584382105</v>
      </c>
      <c r="AL37" s="56">
        <f t="shared" si="24"/>
        <v>-5.5286297316342825E-2</v>
      </c>
      <c r="AM37" s="56">
        <f t="shared" si="5"/>
        <v>695.69494788473469</v>
      </c>
      <c r="AN37" s="56">
        <f t="shared" si="6"/>
        <v>703.02408446618188</v>
      </c>
      <c r="AO37" s="56">
        <f t="shared" si="7"/>
        <v>749.67564740838679</v>
      </c>
      <c r="AP37" s="56">
        <f t="shared" si="8"/>
        <v>781.86073197603923</v>
      </c>
      <c r="AQ37" s="56">
        <f t="shared" si="9"/>
        <v>734.9952777310333</v>
      </c>
      <c r="AR37" s="56">
        <f t="shared" si="10"/>
        <v>734.95084974876204</v>
      </c>
      <c r="AS37" s="56">
        <f t="shared" si="25"/>
        <v>-4.442798227125877E-2</v>
      </c>
      <c r="AT37" s="56">
        <f t="shared" si="11"/>
        <v>766.87606375033715</v>
      </c>
      <c r="AV37" s="57">
        <f t="shared" si="15"/>
        <v>23.687751194351677</v>
      </c>
      <c r="AW37" s="57">
        <f t="shared" si="16"/>
        <v>23.722049760569121</v>
      </c>
      <c r="AX37" s="56">
        <f t="shared" si="17"/>
        <v>62.260411609199764</v>
      </c>
      <c r="AY37" s="56">
        <f t="shared" si="18"/>
        <v>62.315697906516107</v>
      </c>
      <c r="AZ37" s="56">
        <f t="shared" si="19"/>
        <v>31.880786019303855</v>
      </c>
      <c r="BA37" s="56">
        <f t="shared" si="20"/>
        <v>31.925214001575114</v>
      </c>
      <c r="BC37" s="56">
        <f t="shared" si="42"/>
        <v>-6.8459860102319681</v>
      </c>
      <c r="BD37" s="56">
        <f t="shared" si="43"/>
        <v>-45.439634156178954</v>
      </c>
      <c r="BE37" s="56">
        <f t="shared" si="44"/>
        <v>-54.305052115265312</v>
      </c>
      <c r="BF37" s="56">
        <f t="shared" si="45"/>
        <v>-46.975915533818124</v>
      </c>
      <c r="BG37" s="56">
        <f t="shared" si="46"/>
        <v>-0.32435259161320573</v>
      </c>
      <c r="BH37" s="56">
        <f t="shared" si="47"/>
        <v>31.860731976039233</v>
      </c>
      <c r="BI37" s="56">
        <f t="shared" si="48"/>
        <v>-15.049150251237961</v>
      </c>
      <c r="BJ37" s="56">
        <f t="shared" si="49"/>
        <v>16.876063750337153</v>
      </c>
    </row>
    <row r="38" spans="1:62" customFormat="1">
      <c r="A38" s="1" t="s">
        <v>95</v>
      </c>
      <c r="B38" s="38" t="s">
        <v>85</v>
      </c>
      <c r="C38" s="1" t="s">
        <v>105</v>
      </c>
      <c r="D38" s="1" t="s">
        <v>87</v>
      </c>
      <c r="E38" s="1">
        <v>730</v>
      </c>
      <c r="F38" s="1">
        <v>0.107</v>
      </c>
      <c r="G38" s="1">
        <v>70</v>
      </c>
      <c r="I38" s="14">
        <v>78.3</v>
      </c>
      <c r="J38" s="14">
        <v>0.09</v>
      </c>
      <c r="K38" s="14">
        <v>12.5</v>
      </c>
      <c r="L38" s="112">
        <v>0.3</v>
      </c>
      <c r="M38" s="111">
        <v>0.06</v>
      </c>
      <c r="N38" s="46">
        <v>0.73</v>
      </c>
      <c r="O38" s="46">
        <v>0.52</v>
      </c>
      <c r="P38" s="46">
        <v>3.29</v>
      </c>
      <c r="Q38" s="46">
        <v>4.49</v>
      </c>
      <c r="R38" s="46">
        <v>0.01</v>
      </c>
      <c r="S38" s="14">
        <v>4.3</v>
      </c>
      <c r="T38" s="14">
        <f t="shared" si="13"/>
        <v>104.59</v>
      </c>
      <c r="U38" s="14">
        <f t="shared" si="0"/>
        <v>7.78</v>
      </c>
      <c r="V38" s="1"/>
      <c r="W38" s="46">
        <v>1.1633050914058738</v>
      </c>
      <c r="X38" s="18">
        <v>3.9004268847203191E-2</v>
      </c>
      <c r="Y38" s="47">
        <v>1.5530656772868048</v>
      </c>
      <c r="Z38" s="14">
        <v>1.2250199567034565</v>
      </c>
      <c r="AA38" s="14">
        <f t="shared" si="14"/>
        <v>0.32804572058334824</v>
      </c>
      <c r="AB38" s="14">
        <v>14.225092521707435</v>
      </c>
      <c r="AC38" s="18">
        <v>-1.7833729971384979E-2</v>
      </c>
      <c r="AD38" s="18">
        <v>0.52468376364335512</v>
      </c>
      <c r="AE38" s="18">
        <v>0.13345382380295848</v>
      </c>
      <c r="AG38" s="42">
        <f t="shared" si="1"/>
        <v>708.78272857348463</v>
      </c>
      <c r="AH38" s="42">
        <f t="shared" si="2"/>
        <v>730.06951042686967</v>
      </c>
      <c r="AI38" s="42">
        <f t="shared" si="23"/>
        <v>21.286781853385037</v>
      </c>
      <c r="AJ38" s="42">
        <f t="shared" si="3"/>
        <v>646.67712929468962</v>
      </c>
      <c r="AK38" s="42">
        <f t="shared" si="4"/>
        <v>679.66094384556175</v>
      </c>
      <c r="AL38" s="42">
        <f t="shared" si="24"/>
        <v>32.983814550872125</v>
      </c>
      <c r="AM38" s="42">
        <f t="shared" si="5"/>
        <v>632.63488315295012</v>
      </c>
      <c r="AN38" s="42">
        <f t="shared" si="6"/>
        <v>683.98453355460288</v>
      </c>
      <c r="AO38" s="42">
        <f t="shared" si="7"/>
        <v>695.34697625484932</v>
      </c>
      <c r="AP38" s="42">
        <f t="shared" si="8"/>
        <v>759.31861633437506</v>
      </c>
      <c r="AQ38" s="42">
        <f t="shared" si="9"/>
        <v>689.52617276102808</v>
      </c>
      <c r="AR38" s="42">
        <f t="shared" si="10"/>
        <v>716.63223792671477</v>
      </c>
      <c r="AS38" s="42">
        <f t="shared" si="25"/>
        <v>27.106065165686687</v>
      </c>
      <c r="AT38" s="42">
        <f t="shared" si="11"/>
        <v>741.86518780221252</v>
      </c>
      <c r="AV38" s="43">
        <f t="shared" si="15"/>
        <v>33.082459228727885</v>
      </c>
      <c r="AW38" s="43">
        <f t="shared" si="16"/>
        <v>11.795677375342848</v>
      </c>
      <c r="AX38" s="42">
        <f t="shared" si="17"/>
        <v>95.188058507522896</v>
      </c>
      <c r="AY38" s="42">
        <f t="shared" si="18"/>
        <v>62.204243956650771</v>
      </c>
      <c r="AZ38" s="42">
        <f t="shared" si="19"/>
        <v>52.339015041184439</v>
      </c>
      <c r="BA38" s="42">
        <f t="shared" si="20"/>
        <v>25.232949875497752</v>
      </c>
      <c r="BC38" s="42">
        <f t="shared" si="42"/>
        <v>-19.93048957313033</v>
      </c>
      <c r="BD38" s="42">
        <f t="shared" si="43"/>
        <v>-70.339056154438254</v>
      </c>
      <c r="BE38" s="42">
        <f t="shared" si="44"/>
        <v>-117.36511684704988</v>
      </c>
      <c r="BF38" s="42">
        <f t="shared" si="45"/>
        <v>-66.015466445397124</v>
      </c>
      <c r="BG38" s="42">
        <f t="shared" si="46"/>
        <v>-54.653023745150676</v>
      </c>
      <c r="BH38" s="42">
        <f t="shared" si="47"/>
        <v>9.318616334375065</v>
      </c>
      <c r="BI38" s="42">
        <f t="shared" si="48"/>
        <v>-33.367762073285235</v>
      </c>
      <c r="BJ38" s="42">
        <f t="shared" si="49"/>
        <v>-8.1348121977874825</v>
      </c>
    </row>
    <row r="39" spans="1:62" s="50" customFormat="1">
      <c r="A39" s="48" t="s">
        <v>95</v>
      </c>
      <c r="B39" s="49" t="s">
        <v>85</v>
      </c>
      <c r="C39" s="48" t="s">
        <v>106</v>
      </c>
      <c r="D39" s="48" t="s">
        <v>107</v>
      </c>
      <c r="E39" s="48">
        <v>750</v>
      </c>
      <c r="F39" s="48">
        <v>7.1999999999999995E-2</v>
      </c>
      <c r="G39" s="48">
        <v>80</v>
      </c>
      <c r="I39" s="51">
        <v>78.400000000000006</v>
      </c>
      <c r="J39" s="51">
        <v>0.1</v>
      </c>
      <c r="K39" s="51">
        <v>11.6</v>
      </c>
      <c r="L39" s="54">
        <v>0.03</v>
      </c>
      <c r="M39" s="62">
        <v>0.03</v>
      </c>
      <c r="N39" s="54">
        <v>0.72</v>
      </c>
      <c r="O39" s="54">
        <v>0.4</v>
      </c>
      <c r="P39" s="54">
        <v>3.95</v>
      </c>
      <c r="Q39" s="54">
        <v>4.74</v>
      </c>
      <c r="R39" s="54">
        <v>0.01</v>
      </c>
      <c r="S39" s="51"/>
      <c r="T39" s="51">
        <f t="shared" si="13"/>
        <v>99.98</v>
      </c>
      <c r="U39" s="51">
        <f t="shared" si="0"/>
        <v>8.6900000000000013</v>
      </c>
      <c r="V39" s="48"/>
      <c r="W39" s="54">
        <v>0.96726915558016846</v>
      </c>
      <c r="X39" s="52">
        <v>2.7435004144816703E-2</v>
      </c>
      <c r="Y39" s="55">
        <v>1.4524193670716123</v>
      </c>
      <c r="Z39" s="51">
        <v>1.4532390261343497</v>
      </c>
      <c r="AA39" s="51">
        <f t="shared" si="14"/>
        <v>-8.1965906273739897E-4</v>
      </c>
      <c r="AB39" s="51">
        <v>13.500773485522165</v>
      </c>
      <c r="AC39" s="52">
        <v>-2.129672371763966E-3</v>
      </c>
      <c r="AD39" s="52">
        <v>0.52593776987638163</v>
      </c>
      <c r="AE39" s="52"/>
      <c r="AG39" s="56">
        <f t="shared" si="1"/>
        <v>725.43017425981793</v>
      </c>
      <c r="AH39" s="56">
        <f t="shared" si="2"/>
        <v>725.37633805488065</v>
      </c>
      <c r="AI39" s="56">
        <f t="shared" si="23"/>
        <v>-5.3836204937283583E-2</v>
      </c>
      <c r="AJ39" s="56">
        <f t="shared" si="3"/>
        <v>668.10789289789716</v>
      </c>
      <c r="AK39" s="56">
        <f t="shared" si="4"/>
        <v>668.02458879564119</v>
      </c>
      <c r="AL39" s="56">
        <f t="shared" si="24"/>
        <v>-8.3304102255965518E-2</v>
      </c>
      <c r="AM39" s="56">
        <f t="shared" si="5"/>
        <v>643.88126006433026</v>
      </c>
      <c r="AN39" s="56">
        <f t="shared" si="6"/>
        <v>681.90342278898822</v>
      </c>
      <c r="AO39" s="56">
        <f t="shared" si="7"/>
        <v>705.03616251696144</v>
      </c>
      <c r="AP39" s="56">
        <f t="shared" si="8"/>
        <v>766.09837257171398</v>
      </c>
      <c r="AQ39" s="56">
        <f t="shared" si="9"/>
        <v>709.13842259194416</v>
      </c>
      <c r="AR39" s="56">
        <f t="shared" si="10"/>
        <v>709.06984313505802</v>
      </c>
      <c r="AS39" s="56">
        <f t="shared" si="25"/>
        <v>-6.8579456886141088E-2</v>
      </c>
      <c r="AT39" s="56">
        <f t="shared" si="11"/>
        <v>768.53061564235554</v>
      </c>
      <c r="AV39" s="57">
        <f t="shared" si="15"/>
        <v>43.10044138253761</v>
      </c>
      <c r="AW39" s="57">
        <f t="shared" si="16"/>
        <v>43.154277587474894</v>
      </c>
      <c r="AX39" s="56">
        <f t="shared" si="17"/>
        <v>100.42272274445838</v>
      </c>
      <c r="AY39" s="56">
        <f t="shared" si="18"/>
        <v>100.50602684671435</v>
      </c>
      <c r="AZ39" s="56">
        <f t="shared" si="19"/>
        <v>59.392193050411379</v>
      </c>
      <c r="BA39" s="56">
        <f t="shared" si="20"/>
        <v>59.46077250729752</v>
      </c>
      <c r="BC39" s="56">
        <f t="shared" si="42"/>
        <v>-24.623661945119352</v>
      </c>
      <c r="BD39" s="56">
        <f t="shared" si="43"/>
        <v>-81.975411204358807</v>
      </c>
      <c r="BE39" s="56">
        <f t="shared" si="44"/>
        <v>-106.11873993566974</v>
      </c>
      <c r="BF39" s="56">
        <f t="shared" si="45"/>
        <v>-68.096577211011777</v>
      </c>
      <c r="BG39" s="56">
        <f t="shared" si="46"/>
        <v>-44.96383748303856</v>
      </c>
      <c r="BH39" s="56">
        <f t="shared" si="47"/>
        <v>16.098372571713981</v>
      </c>
      <c r="BI39" s="56">
        <f t="shared" si="48"/>
        <v>-40.930156864941978</v>
      </c>
      <c r="BJ39" s="56">
        <f t="shared" si="49"/>
        <v>18.530615642355542</v>
      </c>
    </row>
    <row r="40" spans="1:62" s="50" customFormat="1">
      <c r="A40" s="48" t="s">
        <v>95</v>
      </c>
      <c r="B40" s="49" t="s">
        <v>85</v>
      </c>
      <c r="C40" s="48" t="s">
        <v>108</v>
      </c>
      <c r="D40" s="48" t="s">
        <v>107</v>
      </c>
      <c r="E40" s="48">
        <v>750</v>
      </c>
      <c r="F40" s="48">
        <v>7.1999999999999995E-2</v>
      </c>
      <c r="G40" s="48">
        <v>72</v>
      </c>
      <c r="I40" s="51">
        <v>78</v>
      </c>
      <c r="J40" s="51">
        <v>0.08</v>
      </c>
      <c r="K40" s="51">
        <v>11.9</v>
      </c>
      <c r="L40" s="54">
        <v>0.04</v>
      </c>
      <c r="M40" s="62">
        <v>0.02</v>
      </c>
      <c r="N40" s="54">
        <v>0.68</v>
      </c>
      <c r="O40" s="54">
        <v>0.42</v>
      </c>
      <c r="P40" s="54">
        <v>4.01</v>
      </c>
      <c r="Q40" s="54">
        <v>4.91</v>
      </c>
      <c r="R40" s="54"/>
      <c r="S40" s="51"/>
      <c r="T40" s="51">
        <f t="shared" si="13"/>
        <v>100.06000000000002</v>
      </c>
      <c r="U40" s="51">
        <f t="shared" si="0"/>
        <v>8.92</v>
      </c>
      <c r="V40" s="48"/>
      <c r="W40" s="54">
        <v>0.96799689839007441</v>
      </c>
      <c r="X40" s="52">
        <v>2.7658026745497808E-2</v>
      </c>
      <c r="Y40" s="55">
        <v>1.4633779315816651</v>
      </c>
      <c r="Z40" s="51">
        <v>1.464155994942427</v>
      </c>
      <c r="AA40" s="51">
        <f t="shared" si="14"/>
        <v>-7.7806336076191585E-4</v>
      </c>
      <c r="AB40" s="51">
        <v>13.154181281617081</v>
      </c>
      <c r="AC40" s="52">
        <v>6.5127854419817777E-4</v>
      </c>
      <c r="AD40" s="52">
        <v>0.52697269972726979</v>
      </c>
      <c r="AE40" s="52"/>
      <c r="AG40" s="56">
        <f t="shared" si="1"/>
        <v>716.64646538654233</v>
      </c>
      <c r="AH40" s="56">
        <f t="shared" si="2"/>
        <v>716.59625630215044</v>
      </c>
      <c r="AI40" s="56">
        <f t="shared" si="23"/>
        <v>-5.0209084391894976E-2</v>
      </c>
      <c r="AJ40" s="56">
        <f t="shared" si="3"/>
        <v>657.87463414928629</v>
      </c>
      <c r="AK40" s="56">
        <f t="shared" si="4"/>
        <v>657.79726745931737</v>
      </c>
      <c r="AL40" s="56">
        <f t="shared" si="24"/>
        <v>-7.7366689968926039E-2</v>
      </c>
      <c r="AM40" s="56">
        <f t="shared" si="5"/>
        <v>618.79726463852001</v>
      </c>
      <c r="AN40" s="56">
        <f t="shared" si="6"/>
        <v>669.9135416306359</v>
      </c>
      <c r="AO40" s="56">
        <f t="shared" si="7"/>
        <v>683.42533568857118</v>
      </c>
      <c r="AP40" s="56">
        <f t="shared" si="8"/>
        <v>754.5279171717973</v>
      </c>
      <c r="AQ40" s="56">
        <f t="shared" si="9"/>
        <v>699.17834252304567</v>
      </c>
      <c r="AR40" s="56">
        <f t="shared" si="10"/>
        <v>699.11455671337239</v>
      </c>
      <c r="AS40" s="56">
        <f t="shared" si="25"/>
        <v>-6.3785809673277072E-2</v>
      </c>
      <c r="AT40" s="56">
        <f t="shared" si="11"/>
        <v>757.64158963849786</v>
      </c>
      <c r="AV40" s="57">
        <f t="shared" si="15"/>
        <v>40.995124251955531</v>
      </c>
      <c r="AW40" s="57">
        <f t="shared" si="16"/>
        <v>41.045333336347426</v>
      </c>
      <c r="AX40" s="56">
        <f t="shared" si="17"/>
        <v>99.766955489211568</v>
      </c>
      <c r="AY40" s="56">
        <f t="shared" si="18"/>
        <v>99.844322179180494</v>
      </c>
      <c r="AZ40" s="56">
        <f t="shared" si="19"/>
        <v>58.463247115452191</v>
      </c>
      <c r="BA40" s="56">
        <f t="shared" si="20"/>
        <v>58.527032925125468</v>
      </c>
      <c r="BC40" s="56">
        <f t="shared" si="42"/>
        <v>-33.403743697849563</v>
      </c>
      <c r="BD40" s="56">
        <f t="shared" si="43"/>
        <v>-92.202732540682632</v>
      </c>
      <c r="BE40" s="56">
        <f t="shared" si="44"/>
        <v>-131.20273536147999</v>
      </c>
      <c r="BF40" s="56">
        <f t="shared" si="45"/>
        <v>-80.086458369364095</v>
      </c>
      <c r="BG40" s="56">
        <f t="shared" si="46"/>
        <v>-66.574664311428819</v>
      </c>
      <c r="BH40" s="56">
        <f t="shared" si="47"/>
        <v>4.5279171717972986</v>
      </c>
      <c r="BI40" s="56">
        <f t="shared" si="48"/>
        <v>-50.885443286627606</v>
      </c>
      <c r="BJ40" s="56">
        <f t="shared" si="49"/>
        <v>7.6415896384978623</v>
      </c>
    </row>
    <row r="41" spans="1:62" s="31" customFormat="1">
      <c r="A41" s="9" t="s">
        <v>95</v>
      </c>
      <c r="B41" s="30" t="s">
        <v>85</v>
      </c>
      <c r="C41" s="9" t="s">
        <v>109</v>
      </c>
      <c r="D41" s="9" t="s">
        <v>107</v>
      </c>
      <c r="E41" s="9">
        <v>750</v>
      </c>
      <c r="F41" s="9">
        <v>0.10199999999999999</v>
      </c>
      <c r="G41" s="9">
        <v>61</v>
      </c>
      <c r="I41" s="12">
        <v>77.400000000000006</v>
      </c>
      <c r="J41" s="12">
        <v>7.0000000000000007E-2</v>
      </c>
      <c r="K41" s="12">
        <v>12.3</v>
      </c>
      <c r="L41" s="44">
        <v>0.02</v>
      </c>
      <c r="M41" s="108"/>
      <c r="N41" s="44">
        <v>0.66</v>
      </c>
      <c r="O41" s="44">
        <v>0.46</v>
      </c>
      <c r="P41" s="44">
        <v>4.1100000000000003</v>
      </c>
      <c r="Q41" s="44">
        <v>5</v>
      </c>
      <c r="R41" s="44">
        <v>0.01</v>
      </c>
      <c r="S41" s="12">
        <v>3.1</v>
      </c>
      <c r="T41" s="12">
        <f t="shared" si="13"/>
        <v>103.12999999999998</v>
      </c>
      <c r="U41" s="12">
        <f t="shared" si="0"/>
        <v>9.11</v>
      </c>
      <c r="V41" s="9"/>
      <c r="W41" s="44">
        <v>0.97683229998723642</v>
      </c>
      <c r="X41" s="35">
        <v>2.6041971614971727E-2</v>
      </c>
      <c r="Y41" s="45">
        <v>1.7492281815140833</v>
      </c>
      <c r="Z41" s="12">
        <v>1.4674048359651042</v>
      </c>
      <c r="AA41" s="12">
        <f t="shared" si="14"/>
        <v>0.28182334554897914</v>
      </c>
      <c r="AB41" s="12">
        <v>12.882002834735866</v>
      </c>
      <c r="AC41" s="35">
        <v>3.6795266145346894E-3</v>
      </c>
      <c r="AD41" s="35">
        <v>0.52807795915665701</v>
      </c>
      <c r="AE41" s="35">
        <v>0.10039020762264637</v>
      </c>
      <c r="AG41" s="36">
        <f t="shared" si="1"/>
        <v>686.55563344868517</v>
      </c>
      <c r="AH41" s="36">
        <f t="shared" si="2"/>
        <v>703.96387263445718</v>
      </c>
      <c r="AI41" s="36">
        <f>AH41-AG41</f>
        <v>17.408239185772004</v>
      </c>
      <c r="AJ41" s="36">
        <f t="shared" si="3"/>
        <v>617.10343479242965</v>
      </c>
      <c r="AK41" s="36">
        <f t="shared" si="4"/>
        <v>643.48718932837176</v>
      </c>
      <c r="AL41" s="36">
        <f>AK41-AJ41</f>
        <v>26.383754535942103</v>
      </c>
      <c r="AM41" s="36">
        <f t="shared" si="5"/>
        <v>584.15107057402633</v>
      </c>
      <c r="AN41" s="36">
        <f t="shared" si="6"/>
        <v>652.79373602978615</v>
      </c>
      <c r="AO41" s="36">
        <f t="shared" si="7"/>
        <v>653.5763069560843</v>
      </c>
      <c r="AP41" s="36">
        <f t="shared" si="8"/>
        <v>738.61258685909729</v>
      </c>
      <c r="AQ41" s="36">
        <f t="shared" si="9"/>
        <v>663.03793272229905</v>
      </c>
      <c r="AR41" s="36">
        <f t="shared" si="10"/>
        <v>684.95907033077503</v>
      </c>
      <c r="AS41" s="36">
        <f>AR41-AQ41</f>
        <v>21.921137608475988</v>
      </c>
      <c r="AT41" s="36">
        <f t="shared" si="11"/>
        <v>728.50836984534624</v>
      </c>
      <c r="AV41" s="37">
        <f t="shared" si="15"/>
        <v>41.952736396661066</v>
      </c>
      <c r="AW41" s="37">
        <f t="shared" si="16"/>
        <v>24.544497210889062</v>
      </c>
      <c r="AX41" s="36">
        <f t="shared" si="17"/>
        <v>111.40493505291658</v>
      </c>
      <c r="AY41" s="36">
        <f t="shared" si="18"/>
        <v>85.021180516974482</v>
      </c>
      <c r="AZ41" s="36">
        <f t="shared" si="19"/>
        <v>65.470437123047191</v>
      </c>
      <c r="BA41" s="36">
        <f t="shared" si="20"/>
        <v>43.549299514571203</v>
      </c>
      <c r="BC41" s="36">
        <f>AH41-750</f>
        <v>-46.036127365542825</v>
      </c>
      <c r="BD41" s="36">
        <f>AK41-750</f>
        <v>-106.51281067162824</v>
      </c>
      <c r="BE41" s="36">
        <f>AM41-750</f>
        <v>-165.84892942597367</v>
      </c>
      <c r="BF41" s="36">
        <f t="shared" ref="BF41:BF42" si="50">AN41-750</f>
        <v>-97.206263970213854</v>
      </c>
      <c r="BG41" s="36">
        <f t="shared" ref="BG41:BG42" si="51">AO41-750</f>
        <v>-96.423693043915705</v>
      </c>
      <c r="BH41" s="36">
        <f>AP41-750</f>
        <v>-11.387413140902709</v>
      </c>
      <c r="BI41" s="36">
        <f>AR41-750</f>
        <v>-65.040929669224965</v>
      </c>
      <c r="BJ41" s="36">
        <f>AT41-750</f>
        <v>-21.491630154653762</v>
      </c>
    </row>
    <row r="42" spans="1:62" customFormat="1">
      <c r="A42" s="1" t="s">
        <v>95</v>
      </c>
      <c r="B42" s="38" t="s">
        <v>85</v>
      </c>
      <c r="C42" s="1" t="s">
        <v>110</v>
      </c>
      <c r="D42" s="1" t="s">
        <v>107</v>
      </c>
      <c r="E42" s="1">
        <v>750</v>
      </c>
      <c r="F42" s="1">
        <v>8.6999999999999994E-2</v>
      </c>
      <c r="G42" s="1">
        <v>74</v>
      </c>
      <c r="I42" s="14">
        <v>78.400000000000006</v>
      </c>
      <c r="J42" s="14">
        <v>0.06</v>
      </c>
      <c r="K42" s="14">
        <v>11.8</v>
      </c>
      <c r="L42" s="46">
        <v>0.04</v>
      </c>
      <c r="M42" s="66">
        <v>0.02</v>
      </c>
      <c r="N42" s="46">
        <v>0.67</v>
      </c>
      <c r="O42" s="46">
        <v>0.41</v>
      </c>
      <c r="P42" s="46">
        <v>3.79</v>
      </c>
      <c r="Q42" s="46">
        <v>4.75</v>
      </c>
      <c r="R42" s="46">
        <v>0.04</v>
      </c>
      <c r="S42" s="14">
        <v>3.3</v>
      </c>
      <c r="T42" s="14">
        <f t="shared" si="13"/>
        <v>103.28000000000002</v>
      </c>
      <c r="U42" s="14">
        <f t="shared" si="0"/>
        <v>8.5399999999999991</v>
      </c>
      <c r="V42" s="1"/>
      <c r="W42" s="46">
        <v>1.0043215019309528</v>
      </c>
      <c r="X42" s="18">
        <v>2.2503502536909564E-2</v>
      </c>
      <c r="Y42" s="47">
        <v>1.6880284281630376</v>
      </c>
      <c r="Z42" s="14">
        <v>1.4003351354452032</v>
      </c>
      <c r="AA42" s="14">
        <f t="shared" si="14"/>
        <v>0.28769329271783439</v>
      </c>
      <c r="AB42" s="14">
        <v>13.780607854566869</v>
      </c>
      <c r="AC42" s="18">
        <v>-5.5875997496842578E-3</v>
      </c>
      <c r="AD42" s="18">
        <v>0.52533037281156469</v>
      </c>
      <c r="AE42" s="18">
        <v>0.10593626905818161</v>
      </c>
      <c r="AG42" s="42">
        <f t="shared" si="1"/>
        <v>704.38291715765115</v>
      </c>
      <c r="AH42" s="42">
        <f t="shared" si="2"/>
        <v>722.83351465215071</v>
      </c>
      <c r="AI42" s="42">
        <f>AH42-AG42</f>
        <v>18.450597494499561</v>
      </c>
      <c r="AJ42" s="42">
        <f t="shared" si="3"/>
        <v>638.30379281912576</v>
      </c>
      <c r="AK42" s="42">
        <f t="shared" si="4"/>
        <v>666.573172484525</v>
      </c>
      <c r="AL42" s="42">
        <f>AK42-AJ42</f>
        <v>28.269379665399242</v>
      </c>
      <c r="AM42" s="42">
        <f t="shared" si="5"/>
        <v>634.90523228031816</v>
      </c>
      <c r="AN42" s="42">
        <f t="shared" si="6"/>
        <v>677.9451281960263</v>
      </c>
      <c r="AO42" s="42">
        <f t="shared" si="7"/>
        <v>697.30296934919716</v>
      </c>
      <c r="AP42" s="42">
        <f t="shared" si="8"/>
        <v>761.19827861885142</v>
      </c>
      <c r="AQ42" s="42">
        <f t="shared" si="9"/>
        <v>683.3523381841311</v>
      </c>
      <c r="AR42" s="42">
        <f t="shared" si="10"/>
        <v>706.73544429246181</v>
      </c>
      <c r="AS42" s="42">
        <f>AR42-AQ42</f>
        <v>23.383106108330708</v>
      </c>
      <c r="AT42" s="42">
        <f t="shared" si="11"/>
        <v>748.1048777361716</v>
      </c>
      <c r="AV42" s="43">
        <f t="shared" si="15"/>
        <v>43.721960578520452</v>
      </c>
      <c r="AW42" s="43">
        <f t="shared" si="16"/>
        <v>25.271363084020891</v>
      </c>
      <c r="AX42" s="42">
        <f t="shared" si="17"/>
        <v>109.80108491704584</v>
      </c>
      <c r="AY42" s="42">
        <f t="shared" si="18"/>
        <v>81.531705251646599</v>
      </c>
      <c r="AZ42" s="42">
        <f t="shared" si="19"/>
        <v>64.752539552040503</v>
      </c>
      <c r="BA42" s="42">
        <f t="shared" si="20"/>
        <v>41.369433443709795</v>
      </c>
      <c r="BC42" s="42">
        <f>AH42-750</f>
        <v>-27.166485347849289</v>
      </c>
      <c r="BD42" s="42">
        <f>AK42-750</f>
        <v>-83.426827515474997</v>
      </c>
      <c r="BE42" s="42">
        <f>AM42-750</f>
        <v>-115.09476771968184</v>
      </c>
      <c r="BF42" s="42">
        <f t="shared" si="50"/>
        <v>-72.054871803973697</v>
      </c>
      <c r="BG42" s="42">
        <f t="shared" si="51"/>
        <v>-52.697030650802844</v>
      </c>
      <c r="BH42" s="42">
        <f>AP42-750</f>
        <v>11.198278618851418</v>
      </c>
      <c r="BI42" s="42">
        <f>AR42-750</f>
        <v>-43.264555707538193</v>
      </c>
      <c r="BJ42" s="42">
        <f>AT42-750</f>
        <v>-1.895122263828398</v>
      </c>
    </row>
    <row r="43" spans="1:62" s="31" customFormat="1">
      <c r="A43" s="9" t="s">
        <v>95</v>
      </c>
      <c r="B43" s="30" t="s">
        <v>85</v>
      </c>
      <c r="C43" s="9" t="s">
        <v>111</v>
      </c>
      <c r="D43" s="9" t="s">
        <v>107</v>
      </c>
      <c r="E43" s="9">
        <v>750</v>
      </c>
      <c r="F43" s="9">
        <v>4.9000000000000002E-2</v>
      </c>
      <c r="G43" s="9">
        <v>80</v>
      </c>
      <c r="I43" s="12">
        <v>78.3</v>
      </c>
      <c r="J43" s="12">
        <v>0.09</v>
      </c>
      <c r="K43" s="12">
        <v>11.7</v>
      </c>
      <c r="L43" s="44">
        <v>0.03</v>
      </c>
      <c r="M43" s="113">
        <v>0.05</v>
      </c>
      <c r="N43" s="44">
        <v>0.67</v>
      </c>
      <c r="O43" s="44">
        <v>0.42</v>
      </c>
      <c r="P43" s="44">
        <v>3.78</v>
      </c>
      <c r="Q43" s="44">
        <v>5</v>
      </c>
      <c r="R43" s="44"/>
      <c r="S43" s="12">
        <v>2.2999999999999998</v>
      </c>
      <c r="T43" s="12">
        <f t="shared" si="13"/>
        <v>102.34</v>
      </c>
      <c r="U43" s="12">
        <f t="shared" si="0"/>
        <v>8.7799999999999994</v>
      </c>
      <c r="V43" s="9"/>
      <c r="W43" s="44">
        <v>0.97398744098776369</v>
      </c>
      <c r="X43" s="35">
        <v>2.7181693774429458E-2</v>
      </c>
      <c r="Y43" s="45">
        <v>1.6539218775735622</v>
      </c>
      <c r="Z43" s="12">
        <v>1.4471172801967471</v>
      </c>
      <c r="AA43" s="12">
        <f t="shared" si="14"/>
        <v>0.20680459737681511</v>
      </c>
      <c r="AB43" s="12">
        <v>13.469939310828915</v>
      </c>
      <c r="AC43" s="35">
        <v>-2.1254178013604408E-3</v>
      </c>
      <c r="AD43" s="35">
        <v>0.52623365583020032</v>
      </c>
      <c r="AE43" s="35">
        <v>7.6269781866583605E-2</v>
      </c>
      <c r="AG43" s="36">
        <f t="shared" si="1"/>
        <v>712.36769261127529</v>
      </c>
      <c r="AH43" s="36">
        <f t="shared" si="2"/>
        <v>725.77856208083165</v>
      </c>
      <c r="AI43" s="36">
        <f>AH43-AG43</f>
        <v>13.41086946955636</v>
      </c>
      <c r="AJ43" s="36">
        <f t="shared" si="3"/>
        <v>648.06307997150952</v>
      </c>
      <c r="AK43" s="36">
        <f t="shared" si="4"/>
        <v>668.64711438650977</v>
      </c>
      <c r="AL43" s="36">
        <f>AK43-AJ43</f>
        <v>20.584034415000247</v>
      </c>
      <c r="AM43" s="36">
        <f t="shared" si="5"/>
        <v>643.3300516601106</v>
      </c>
      <c r="AN43" s="36">
        <f t="shared" si="6"/>
        <v>681.89955833635747</v>
      </c>
      <c r="AO43" s="36">
        <f t="shared" si="7"/>
        <v>704.56127527640297</v>
      </c>
      <c r="AP43" s="36">
        <f t="shared" si="8"/>
        <v>765.88364383698786</v>
      </c>
      <c r="AQ43" s="36">
        <f t="shared" si="9"/>
        <v>692.56244134967142</v>
      </c>
      <c r="AR43" s="36">
        <f t="shared" si="10"/>
        <v>709.582270506908</v>
      </c>
      <c r="AS43" s="36">
        <f>AR43-AQ43</f>
        <v>17.019829157236586</v>
      </c>
      <c r="AT43" s="36">
        <f t="shared" si="11"/>
        <v>755.3010191225992</v>
      </c>
      <c r="AV43" s="37">
        <f t="shared" si="15"/>
        <v>42.933326511323912</v>
      </c>
      <c r="AW43" s="37">
        <f t="shared" si="16"/>
        <v>29.522457041767552</v>
      </c>
      <c r="AX43" s="36">
        <f t="shared" si="17"/>
        <v>107.23793915108968</v>
      </c>
      <c r="AY43" s="36">
        <f t="shared" si="18"/>
        <v>86.65390473608943</v>
      </c>
      <c r="AZ43" s="36">
        <f t="shared" si="19"/>
        <v>62.738577772927783</v>
      </c>
      <c r="BA43" s="36">
        <f t="shared" si="20"/>
        <v>45.718748615691197</v>
      </c>
      <c r="BC43" s="36">
        <f>AH43-750</f>
        <v>-24.221437919168352</v>
      </c>
      <c r="BD43" s="36">
        <f>AK43-750</f>
        <v>-81.35288561349023</v>
      </c>
      <c r="BE43" s="36">
        <f>AM43-750</f>
        <v>-106.6699483398894</v>
      </c>
      <c r="BF43" s="36">
        <f t="shared" ref="BF43:BF45" si="52">AN43-750</f>
        <v>-68.100441663642528</v>
      </c>
      <c r="BG43" s="36">
        <f t="shared" ref="BG43:BG45" si="53">AO43-750</f>
        <v>-45.438724723597034</v>
      </c>
      <c r="BH43" s="36">
        <f>AP43-750</f>
        <v>15.883643836987858</v>
      </c>
      <c r="BI43" s="36">
        <f>AR43-750</f>
        <v>-40.417729493091997</v>
      </c>
      <c r="BJ43" s="36">
        <f>AT43-750</f>
        <v>5.3010191225992003</v>
      </c>
    </row>
    <row r="44" spans="1:62" s="50" customFormat="1">
      <c r="A44" s="48" t="s">
        <v>95</v>
      </c>
      <c r="B44" s="49" t="s">
        <v>85</v>
      </c>
      <c r="C44" s="48" t="s">
        <v>112</v>
      </c>
      <c r="D44" s="48" t="s">
        <v>107</v>
      </c>
      <c r="E44" s="48">
        <v>750</v>
      </c>
      <c r="F44" s="48">
        <v>7.1999999999999995E-2</v>
      </c>
      <c r="G44" s="48">
        <v>68</v>
      </c>
      <c r="I44" s="51">
        <v>79.2</v>
      </c>
      <c r="J44" s="51">
        <v>0.04</v>
      </c>
      <c r="K44" s="51">
        <v>11.8</v>
      </c>
      <c r="L44" s="54">
        <v>0.06</v>
      </c>
      <c r="M44" s="62">
        <v>0.03</v>
      </c>
      <c r="N44" s="54">
        <v>0.61</v>
      </c>
      <c r="O44" s="54">
        <v>0.4</v>
      </c>
      <c r="P44" s="54">
        <v>3.17</v>
      </c>
      <c r="Q44" s="54">
        <v>4.72</v>
      </c>
      <c r="R44" s="54">
        <v>0.02</v>
      </c>
      <c r="S44" s="51"/>
      <c r="T44" s="51">
        <f t="shared" si="13"/>
        <v>100.05000000000001</v>
      </c>
      <c r="U44" s="51">
        <f t="shared" si="0"/>
        <v>7.89</v>
      </c>
      <c r="V44" s="48"/>
      <c r="W44" s="54">
        <v>1.1040726750082936</v>
      </c>
      <c r="X44" s="52">
        <v>3.8455076830076061E-2</v>
      </c>
      <c r="Y44" s="55">
        <v>1.2573043677079963</v>
      </c>
      <c r="Z44" s="51">
        <v>1.2579087737245238</v>
      </c>
      <c r="AA44" s="51">
        <f t="shared" si="14"/>
        <v>-6.0440601652755888E-4</v>
      </c>
      <c r="AB44" s="51">
        <v>15.156478032838013</v>
      </c>
      <c r="AC44" s="52">
        <v>-1.8312229566899985E-2</v>
      </c>
      <c r="AD44" s="52">
        <v>0.52271430084566717</v>
      </c>
      <c r="AE44" s="52"/>
      <c r="AG44" s="56">
        <f t="shared" si="1"/>
        <v>725.68747906655869</v>
      </c>
      <c r="AH44" s="56">
        <f t="shared" si="2"/>
        <v>725.64775991788326</v>
      </c>
      <c r="AI44" s="56">
        <f t="shared" ref="AI44:AI88" si="54">AH44-AG44</f>
        <v>-3.9719148675430915E-2</v>
      </c>
      <c r="AJ44" s="56">
        <f t="shared" si="3"/>
        <v>673.73287057980997</v>
      </c>
      <c r="AK44" s="56">
        <f t="shared" si="4"/>
        <v>673.6707052948135</v>
      </c>
      <c r="AL44" s="56">
        <f t="shared" ref="AL44:AL88" si="55">AK44-AJ44</f>
        <v>-6.2165284996467562E-2</v>
      </c>
      <c r="AM44" s="56">
        <f t="shared" si="5"/>
        <v>642.74741971211506</v>
      </c>
      <c r="AN44" s="56">
        <f t="shared" si="6"/>
        <v>681.76892653175832</v>
      </c>
      <c r="AO44" s="56">
        <f t="shared" si="7"/>
        <v>704.0593154442837</v>
      </c>
      <c r="AP44" s="56">
        <f t="shared" si="8"/>
        <v>762.69535442611141</v>
      </c>
      <c r="AQ44" s="56">
        <f t="shared" si="9"/>
        <v>711.36306495000633</v>
      </c>
      <c r="AR44" s="56">
        <f t="shared" si="10"/>
        <v>711.31226506783821</v>
      </c>
      <c r="AS44" s="56">
        <f t="shared" ref="AS44:AS88" si="56">AR44-AQ44</f>
        <v>-5.0799882168121258E-2</v>
      </c>
      <c r="AT44" s="56">
        <f t="shared" si="11"/>
        <v>762.90970065876513</v>
      </c>
      <c r="AV44" s="57">
        <f t="shared" si="15"/>
        <v>37.222221592206438</v>
      </c>
      <c r="AW44" s="57">
        <f t="shared" si="16"/>
        <v>37.261940740881869</v>
      </c>
      <c r="AX44" s="56">
        <f t="shared" si="17"/>
        <v>89.176830078955163</v>
      </c>
      <c r="AY44" s="56">
        <f t="shared" si="18"/>
        <v>89.238995363951631</v>
      </c>
      <c r="AZ44" s="56">
        <f t="shared" si="19"/>
        <v>51.546635708758799</v>
      </c>
      <c r="BA44" s="56">
        <f t="shared" si="20"/>
        <v>51.597435590926921</v>
      </c>
      <c r="BC44" s="56">
        <f t="shared" ref="BC44:BC45" si="57">AH44-750</f>
        <v>-24.352240082116737</v>
      </c>
      <c r="BD44" s="56">
        <f t="shared" ref="BD44:BD45" si="58">AK44-750</f>
        <v>-76.329294705186499</v>
      </c>
      <c r="BE44" s="56">
        <f t="shared" ref="BE44:BE45" si="59">AM44-750</f>
        <v>-107.25258028788494</v>
      </c>
      <c r="BF44" s="56">
        <f t="shared" si="52"/>
        <v>-68.231073468241675</v>
      </c>
      <c r="BG44" s="56">
        <f t="shared" si="53"/>
        <v>-45.940684555716302</v>
      </c>
      <c r="BH44" s="56">
        <f t="shared" ref="BH44:BH45" si="60">AP44-750</f>
        <v>12.695354426111408</v>
      </c>
      <c r="BI44" s="56">
        <f t="shared" ref="BI44:BI45" si="61">AR44-750</f>
        <v>-38.687734932161788</v>
      </c>
      <c r="BJ44" s="56">
        <f t="shared" ref="BJ44:BJ45" si="62">AT44-750</f>
        <v>12.909700658765132</v>
      </c>
    </row>
    <row r="45" spans="1:62" s="50" customFormat="1">
      <c r="A45" s="48" t="s">
        <v>95</v>
      </c>
      <c r="B45" s="49" t="s">
        <v>85</v>
      </c>
      <c r="C45" s="48" t="s">
        <v>113</v>
      </c>
      <c r="D45" s="48" t="s">
        <v>107</v>
      </c>
      <c r="E45" s="48">
        <v>750</v>
      </c>
      <c r="F45" s="48">
        <v>7.1999999999999995E-2</v>
      </c>
      <c r="G45" s="48">
        <v>58</v>
      </c>
      <c r="I45" s="51">
        <v>78.3</v>
      </c>
      <c r="J45" s="51">
        <v>0.06</v>
      </c>
      <c r="K45" s="51">
        <v>12.3</v>
      </c>
      <c r="L45" s="54">
        <v>0.04</v>
      </c>
      <c r="M45" s="62">
        <v>0.03</v>
      </c>
      <c r="N45" s="54">
        <v>0.73</v>
      </c>
      <c r="O45" s="54">
        <v>0.45</v>
      </c>
      <c r="P45" s="54">
        <v>2.86</v>
      </c>
      <c r="Q45" s="54">
        <v>5.19</v>
      </c>
      <c r="R45" s="54"/>
      <c r="S45" s="51"/>
      <c r="T45" s="51">
        <f t="shared" si="13"/>
        <v>99.960000000000008</v>
      </c>
      <c r="U45" s="51">
        <f t="shared" si="0"/>
        <v>8.0500000000000007</v>
      </c>
      <c r="V45" s="48"/>
      <c r="W45" s="54">
        <v>1.1461132416018245</v>
      </c>
      <c r="X45" s="52">
        <v>5.9379379645719439E-2</v>
      </c>
      <c r="Y45" s="55">
        <v>1.2276454724447448</v>
      </c>
      <c r="Z45" s="51">
        <v>1.2283530466965578</v>
      </c>
      <c r="AA45" s="51">
        <f t="shared" si="14"/>
        <v>-7.0757425181300349E-4</v>
      </c>
      <c r="AB45" s="51">
        <v>15.101363236979646</v>
      </c>
      <c r="AC45" s="52">
        <v>-1.8266485495406742E-2</v>
      </c>
      <c r="AD45" s="52">
        <v>0.52442572727390524</v>
      </c>
      <c r="AE45" s="52"/>
      <c r="AG45" s="56">
        <f t="shared" si="1"/>
        <v>715.44451614121226</v>
      </c>
      <c r="AH45" s="56">
        <f t="shared" si="2"/>
        <v>715.39896641036103</v>
      </c>
      <c r="AI45" s="56">
        <f t="shared" si="54"/>
        <v>-4.5549730851234926E-2</v>
      </c>
      <c r="AJ45" s="56">
        <f t="shared" si="3"/>
        <v>662.8064804241269</v>
      </c>
      <c r="AK45" s="56">
        <f t="shared" si="4"/>
        <v>662.73537481304209</v>
      </c>
      <c r="AL45" s="56">
        <f t="shared" si="55"/>
        <v>-7.110561108481761E-2</v>
      </c>
      <c r="AM45" s="56">
        <f t="shared" si="5"/>
        <v>613.4647835725192</v>
      </c>
      <c r="AN45" s="56">
        <f t="shared" si="6"/>
        <v>667.43202461470366</v>
      </c>
      <c r="AO45" s="56">
        <f t="shared" si="7"/>
        <v>678.83119815478574</v>
      </c>
      <c r="AP45" s="56">
        <f t="shared" si="8"/>
        <v>748.66279288117607</v>
      </c>
      <c r="AQ45" s="56">
        <f t="shared" si="9"/>
        <v>700.11672235888057</v>
      </c>
      <c r="AR45" s="56">
        <f t="shared" si="10"/>
        <v>700.05860288520853</v>
      </c>
      <c r="AS45" s="42">
        <f t="shared" si="56"/>
        <v>-5.8119473672036293E-2</v>
      </c>
      <c r="AT45" s="56">
        <f t="shared" si="11"/>
        <v>746.39678066047884</v>
      </c>
      <c r="AV45" s="57">
        <f t="shared" si="15"/>
        <v>30.952264519266578</v>
      </c>
      <c r="AW45" s="57">
        <f t="shared" si="16"/>
        <v>30.997814250117813</v>
      </c>
      <c r="AX45" s="56">
        <f t="shared" si="17"/>
        <v>83.590300236351936</v>
      </c>
      <c r="AY45" s="56">
        <f t="shared" si="18"/>
        <v>83.661405847436754</v>
      </c>
      <c r="AZ45" s="56">
        <f t="shared" si="19"/>
        <v>46.280058301598274</v>
      </c>
      <c r="BA45" s="56">
        <f t="shared" si="20"/>
        <v>46.33817777527031</v>
      </c>
      <c r="BC45" s="42">
        <f t="shared" si="57"/>
        <v>-34.601033589638973</v>
      </c>
      <c r="BD45" s="42">
        <f t="shared" si="58"/>
        <v>-87.264625186957915</v>
      </c>
      <c r="BE45" s="42">
        <f t="shared" si="59"/>
        <v>-136.5352164274808</v>
      </c>
      <c r="BF45" s="42">
        <f t="shared" si="52"/>
        <v>-82.567975385296336</v>
      </c>
      <c r="BG45" s="42">
        <f t="shared" si="53"/>
        <v>-71.168801845214261</v>
      </c>
      <c r="BH45" s="42">
        <f t="shared" si="60"/>
        <v>-1.3372071188239261</v>
      </c>
      <c r="BI45" s="42">
        <f t="shared" si="61"/>
        <v>-49.941397114791471</v>
      </c>
      <c r="BJ45" s="42">
        <f t="shared" si="62"/>
        <v>-3.6032193395211607</v>
      </c>
    </row>
    <row r="46" spans="1:62" s="31" customFormat="1">
      <c r="A46" s="9" t="s">
        <v>95</v>
      </c>
      <c r="B46" s="30" t="s">
        <v>85</v>
      </c>
      <c r="C46" s="9" t="s">
        <v>114</v>
      </c>
      <c r="D46" s="9" t="s">
        <v>107</v>
      </c>
      <c r="E46" s="9">
        <v>750</v>
      </c>
      <c r="F46" s="9">
        <v>5.8000000000000003E-2</v>
      </c>
      <c r="G46" s="9">
        <v>62</v>
      </c>
      <c r="I46" s="12">
        <v>78.099999999999994</v>
      </c>
      <c r="J46" s="12">
        <v>0.06</v>
      </c>
      <c r="K46" s="12">
        <v>11.7</v>
      </c>
      <c r="L46" s="44">
        <v>0.04</v>
      </c>
      <c r="M46" s="108">
        <v>0.02</v>
      </c>
      <c r="N46" s="44">
        <v>0.71</v>
      </c>
      <c r="O46" s="44">
        <v>0.4</v>
      </c>
      <c r="P46" s="44">
        <v>3.96</v>
      </c>
      <c r="Q46" s="44">
        <v>4.9400000000000004</v>
      </c>
      <c r="R46" s="44">
        <v>0.01</v>
      </c>
      <c r="S46" s="12">
        <v>3</v>
      </c>
      <c r="T46" s="12">
        <f t="shared" si="13"/>
        <v>102.94</v>
      </c>
      <c r="U46" s="12">
        <f t="shared" si="0"/>
        <v>8.9</v>
      </c>
      <c r="V46" s="12"/>
      <c r="W46" s="44">
        <v>0.95701889680307806</v>
      </c>
      <c r="X46" s="35">
        <v>2.2244626769757886E-2</v>
      </c>
      <c r="Y46" s="45">
        <v>1.7493267648025079</v>
      </c>
      <c r="Z46" s="12">
        <v>1.4744510963819233</v>
      </c>
      <c r="AA46" s="12">
        <f t="shared" si="14"/>
        <v>0.27487566842058464</v>
      </c>
      <c r="AB46" s="12">
        <v>13.20956837981425</v>
      </c>
      <c r="AC46" s="35">
        <v>3.2197010162680895E-4</v>
      </c>
      <c r="AD46" s="35">
        <v>0.52668647054501283</v>
      </c>
      <c r="AE46" s="35">
        <v>9.7319087039263646E-2</v>
      </c>
      <c r="AG46" s="36">
        <f t="shared" si="1"/>
        <v>687.71165015701547</v>
      </c>
      <c r="AH46" s="36">
        <f t="shared" si="2"/>
        <v>704.72442027232751</v>
      </c>
      <c r="AI46" s="36">
        <f t="shared" si="54"/>
        <v>17.012770115312037</v>
      </c>
      <c r="AJ46" s="36">
        <f t="shared" si="3"/>
        <v>618.3708036023105</v>
      </c>
      <c r="AK46" s="36">
        <f t="shared" si="4"/>
        <v>644.15967955797657</v>
      </c>
      <c r="AL46" s="36">
        <f t="shared" si="55"/>
        <v>25.788875955666072</v>
      </c>
      <c r="AM46" s="36">
        <f t="shared" si="5"/>
        <v>593.10809549794078</v>
      </c>
      <c r="AN46" s="36">
        <f t="shared" si="6"/>
        <v>657.07505365461998</v>
      </c>
      <c r="AO46" s="36">
        <f t="shared" si="7"/>
        <v>661.29312842899503</v>
      </c>
      <c r="AP46" s="36">
        <f t="shared" si="8"/>
        <v>742.21507232060026</v>
      </c>
      <c r="AQ46" s="36">
        <f t="shared" si="9"/>
        <v>664.31418375002715</v>
      </c>
      <c r="AR46" s="36">
        <f t="shared" si="10"/>
        <v>685.74154814908616</v>
      </c>
      <c r="AS46" s="36">
        <f t="shared" si="56"/>
        <v>21.427364399059002</v>
      </c>
      <c r="AT46" s="36">
        <f t="shared" si="11"/>
        <v>731.7343948343588</v>
      </c>
      <c r="AV46" s="37">
        <f t="shared" si="15"/>
        <v>44.022744677343326</v>
      </c>
      <c r="AW46" s="37">
        <f t="shared" si="16"/>
        <v>27.009974562031289</v>
      </c>
      <c r="AX46" s="36">
        <f t="shared" si="17"/>
        <v>113.36359123204829</v>
      </c>
      <c r="AY46" s="36">
        <f t="shared" si="18"/>
        <v>87.574715276382221</v>
      </c>
      <c r="AZ46" s="36">
        <f t="shared" si="19"/>
        <v>67.42021108433164</v>
      </c>
      <c r="BA46" s="36">
        <f t="shared" si="20"/>
        <v>45.992846685272639</v>
      </c>
      <c r="BC46" s="36">
        <f t="shared" ref="BC46:BC88" si="63">AH46-750</f>
        <v>-45.275579727672493</v>
      </c>
      <c r="BD46" s="36">
        <f t="shared" ref="BD46:BD88" si="64">AK46-750</f>
        <v>-105.84032044202343</v>
      </c>
      <c r="BE46" s="36">
        <f t="shared" ref="BE46:BE88" si="65">AM46-750</f>
        <v>-156.89190450205922</v>
      </c>
      <c r="BF46" s="36">
        <f t="shared" ref="BF46:BF88" si="66">AN46-750</f>
        <v>-92.924946345380022</v>
      </c>
      <c r="BG46" s="36">
        <f t="shared" ref="BG46:BG88" si="67">AO46-750</f>
        <v>-88.706871571004967</v>
      </c>
      <c r="BH46" s="36">
        <f t="shared" ref="BH46:BH88" si="68">AP46-750</f>
        <v>-7.7849276793997433</v>
      </c>
      <c r="BI46" s="36">
        <f t="shared" ref="BI46:BI88" si="69">AR46-750</f>
        <v>-64.258451850913843</v>
      </c>
      <c r="BJ46" s="36">
        <f t="shared" ref="BJ46:BJ88" si="70">AT46-750</f>
        <v>-18.265605165641205</v>
      </c>
    </row>
    <row r="47" spans="1:62" s="31" customFormat="1">
      <c r="A47" s="9" t="s">
        <v>95</v>
      </c>
      <c r="B47" s="30" t="s">
        <v>85</v>
      </c>
      <c r="C47" s="9" t="s">
        <v>115</v>
      </c>
      <c r="D47" s="9" t="s">
        <v>107</v>
      </c>
      <c r="E47" s="9">
        <v>750</v>
      </c>
      <c r="F47" s="9">
        <v>8.7999999999999995E-2</v>
      </c>
      <c r="G47" s="9">
        <v>109</v>
      </c>
      <c r="I47" s="12">
        <v>78.400000000000006</v>
      </c>
      <c r="J47" s="12">
        <v>0.04</v>
      </c>
      <c r="K47" s="12">
        <v>11.6</v>
      </c>
      <c r="L47" s="44">
        <v>0.05</v>
      </c>
      <c r="M47" s="108">
        <v>0.03</v>
      </c>
      <c r="N47" s="44">
        <v>0.67</v>
      </c>
      <c r="O47" s="44">
        <v>0.39</v>
      </c>
      <c r="P47" s="44">
        <v>3.89</v>
      </c>
      <c r="Q47" s="44">
        <v>4.9000000000000004</v>
      </c>
      <c r="R47" s="44"/>
      <c r="S47" s="12">
        <v>3.3</v>
      </c>
      <c r="T47" s="12">
        <f t="shared" si="13"/>
        <v>103.27000000000001</v>
      </c>
      <c r="U47" s="12">
        <f t="shared" si="0"/>
        <v>8.7900000000000009</v>
      </c>
      <c r="V47" s="12"/>
      <c r="W47" s="44">
        <v>0.96202341068227493</v>
      </c>
      <c r="X47" s="35">
        <v>2.3667691368863725E-2</v>
      </c>
      <c r="Y47" s="45">
        <v>1.7596844855467362</v>
      </c>
      <c r="Z47" s="12">
        <v>1.4600173318806946</v>
      </c>
      <c r="AA47" s="12">
        <f t="shared" si="14"/>
        <v>0.29966715366604157</v>
      </c>
      <c r="AB47" s="12">
        <v>13.385676185391391</v>
      </c>
      <c r="AC47" s="35">
        <v>-1.6952783911556024E-3</v>
      </c>
      <c r="AD47" s="35">
        <v>0.52600095960656634</v>
      </c>
      <c r="AE47" s="35">
        <v>0.10589067295883164</v>
      </c>
      <c r="AG47" s="36">
        <f t="shared" si="1"/>
        <v>729.16462156417879</v>
      </c>
      <c r="AH47" s="36">
        <f t="shared" si="2"/>
        <v>749.39605195933461</v>
      </c>
      <c r="AI47" s="36">
        <f t="shared" si="54"/>
        <v>20.231430395155826</v>
      </c>
      <c r="AJ47" s="36">
        <f t="shared" si="3"/>
        <v>663.9983651619001</v>
      </c>
      <c r="AK47" s="36">
        <f t="shared" si="4"/>
        <v>695.19691638731751</v>
      </c>
      <c r="AL47" s="36">
        <f t="shared" si="55"/>
        <v>31.198551225417418</v>
      </c>
      <c r="AM47" s="36">
        <f t="shared" si="5"/>
        <v>697.05319534232081</v>
      </c>
      <c r="AN47" s="36">
        <f t="shared" si="6"/>
        <v>710.57686229789908</v>
      </c>
      <c r="AO47" s="36">
        <f t="shared" si="7"/>
        <v>750.84582983338396</v>
      </c>
      <c r="AP47" s="36">
        <f t="shared" si="8"/>
        <v>793.16059710697141</v>
      </c>
      <c r="AQ47" s="36">
        <f t="shared" si="9"/>
        <v>710.2783433785238</v>
      </c>
      <c r="AR47" s="36">
        <f t="shared" si="10"/>
        <v>736.07020677603884</v>
      </c>
      <c r="AS47" s="36">
        <f t="shared" si="56"/>
        <v>25.791863397515044</v>
      </c>
      <c r="AT47" s="36">
        <f t="shared" si="11"/>
        <v>777.7541276342447</v>
      </c>
      <c r="AV47" s="37">
        <f t="shared" si="15"/>
        <v>48.589506070065909</v>
      </c>
      <c r="AW47" s="37">
        <f t="shared" si="16"/>
        <v>28.358075674910083</v>
      </c>
      <c r="AX47" s="36">
        <f t="shared" si="17"/>
        <v>113.7557624723446</v>
      </c>
      <c r="AY47" s="36">
        <f t="shared" si="18"/>
        <v>82.557211246927181</v>
      </c>
      <c r="AZ47" s="36">
        <f t="shared" si="19"/>
        <v>67.475784255720896</v>
      </c>
      <c r="BA47" s="36">
        <f t="shared" si="20"/>
        <v>41.683920858205852</v>
      </c>
      <c r="BC47" s="36">
        <f t="shared" si="63"/>
        <v>-0.60394804066538654</v>
      </c>
      <c r="BD47" s="36">
        <f t="shared" si="64"/>
        <v>-54.803083612682485</v>
      </c>
      <c r="BE47" s="36">
        <f t="shared" si="65"/>
        <v>-52.946804657679195</v>
      </c>
      <c r="BF47" s="36">
        <f t="shared" si="66"/>
        <v>-39.423137702100917</v>
      </c>
      <c r="BG47" s="36">
        <f t="shared" si="67"/>
        <v>0.84582983338395934</v>
      </c>
      <c r="BH47" s="36">
        <f t="shared" si="68"/>
        <v>43.160597106971409</v>
      </c>
      <c r="BI47" s="36">
        <f t="shared" si="69"/>
        <v>-13.929793223961155</v>
      </c>
      <c r="BJ47" s="36">
        <f t="shared" si="70"/>
        <v>27.754127634244696</v>
      </c>
    </row>
    <row r="48" spans="1:62" s="31" customFormat="1">
      <c r="A48" s="9" t="s">
        <v>95</v>
      </c>
      <c r="B48" s="30" t="s">
        <v>85</v>
      </c>
      <c r="C48" s="9" t="s">
        <v>116</v>
      </c>
      <c r="D48" s="9" t="s">
        <v>107</v>
      </c>
      <c r="E48" s="9">
        <v>750</v>
      </c>
      <c r="F48" s="9">
        <v>4.8000000000000001E-2</v>
      </c>
      <c r="G48" s="9">
        <v>76</v>
      </c>
      <c r="I48" s="12">
        <v>77.599999999999994</v>
      </c>
      <c r="J48" s="12">
        <v>7.0000000000000007E-2</v>
      </c>
      <c r="K48" s="12">
        <v>12.2</v>
      </c>
      <c r="L48" s="44">
        <v>0.06</v>
      </c>
      <c r="M48" s="108">
        <v>0.02</v>
      </c>
      <c r="N48" s="44">
        <v>0.65</v>
      </c>
      <c r="O48" s="44">
        <v>0.44</v>
      </c>
      <c r="P48" s="44">
        <v>4.0999999999999996</v>
      </c>
      <c r="Q48" s="44">
        <v>4.91</v>
      </c>
      <c r="R48" s="44"/>
      <c r="S48" s="12">
        <v>2.4</v>
      </c>
      <c r="T48" s="12">
        <f t="shared" si="13"/>
        <v>102.44999999999999</v>
      </c>
      <c r="U48" s="12">
        <f t="shared" si="0"/>
        <v>9.01</v>
      </c>
      <c r="V48" s="12"/>
      <c r="W48" s="44">
        <v>0.97915926473564752</v>
      </c>
      <c r="X48" s="35">
        <v>2.6704528365838039E-2</v>
      </c>
      <c r="Y48" s="45">
        <v>1.6751083650785576</v>
      </c>
      <c r="Z48" s="12">
        <v>1.4583929776776139</v>
      </c>
      <c r="AA48" s="12">
        <f t="shared" si="14"/>
        <v>0.21671538740094376</v>
      </c>
      <c r="AB48" s="12">
        <v>12.933586095479562</v>
      </c>
      <c r="AC48" s="35">
        <v>2.0622482851627016E-3</v>
      </c>
      <c r="AD48" s="35">
        <v>0.52766364247011222</v>
      </c>
      <c r="AE48" s="35">
        <v>7.9428590088946691E-2</v>
      </c>
      <c r="AG48" s="36">
        <f t="shared" si="1"/>
        <v>707.17899252371967</v>
      </c>
      <c r="AH48" s="36">
        <f t="shared" si="2"/>
        <v>721.09297197858905</v>
      </c>
      <c r="AI48" s="36">
        <f t="shared" si="54"/>
        <v>13.913979454869377</v>
      </c>
      <c r="AJ48" s="36">
        <f t="shared" si="3"/>
        <v>641.73911725740584</v>
      </c>
      <c r="AK48" s="36">
        <f t="shared" si="4"/>
        <v>663.03380567101294</v>
      </c>
      <c r="AL48" s="36">
        <f t="shared" si="55"/>
        <v>21.294688413607105</v>
      </c>
      <c r="AM48" s="36">
        <f t="shared" si="5"/>
        <v>624.37508338458304</v>
      </c>
      <c r="AN48" s="36">
        <f t="shared" si="6"/>
        <v>673.48906557087719</v>
      </c>
      <c r="AO48" s="36">
        <f t="shared" si="7"/>
        <v>688.23084106979456</v>
      </c>
      <c r="AP48" s="36">
        <f t="shared" si="8"/>
        <v>757.62943271024619</v>
      </c>
      <c r="AQ48" s="36">
        <f t="shared" si="9"/>
        <v>686.58308876166348</v>
      </c>
      <c r="AR48" s="36">
        <f t="shared" si="10"/>
        <v>704.21122923083544</v>
      </c>
      <c r="AS48" s="36">
        <f t="shared" si="56"/>
        <v>17.628140469171967</v>
      </c>
      <c r="AT48" s="36">
        <f t="shared" si="11"/>
        <v>747.51606569663227</v>
      </c>
      <c r="AV48" s="37">
        <f t="shared" si="15"/>
        <v>40.337073172912596</v>
      </c>
      <c r="AW48" s="37">
        <f t="shared" si="16"/>
        <v>26.423093718043219</v>
      </c>
      <c r="AX48" s="36">
        <f t="shared" si="17"/>
        <v>105.77694843922643</v>
      </c>
      <c r="AY48" s="36">
        <f t="shared" si="18"/>
        <v>84.482260025619325</v>
      </c>
      <c r="AZ48" s="36">
        <f t="shared" si="19"/>
        <v>60.932976934968792</v>
      </c>
      <c r="BA48" s="36">
        <f t="shared" si="20"/>
        <v>43.304836465796825</v>
      </c>
      <c r="BC48" s="36">
        <f t="shared" si="63"/>
        <v>-28.907028021410952</v>
      </c>
      <c r="BD48" s="36">
        <f t="shared" si="64"/>
        <v>-86.966194328987058</v>
      </c>
      <c r="BE48" s="36">
        <f t="shared" si="65"/>
        <v>-125.62491661541696</v>
      </c>
      <c r="BF48" s="36">
        <f t="shared" si="66"/>
        <v>-76.510934429122813</v>
      </c>
      <c r="BG48" s="36">
        <f t="shared" si="67"/>
        <v>-61.769158930205435</v>
      </c>
      <c r="BH48" s="36">
        <f t="shared" si="68"/>
        <v>7.6294327102461921</v>
      </c>
      <c r="BI48" s="36">
        <f t="shared" si="69"/>
        <v>-45.788770769164557</v>
      </c>
      <c r="BJ48" s="36">
        <f t="shared" si="70"/>
        <v>-2.4839343033677324</v>
      </c>
    </row>
    <row r="49" spans="1:62" customFormat="1">
      <c r="A49" s="1" t="s">
        <v>117</v>
      </c>
      <c r="B49" s="1" t="s">
        <v>118</v>
      </c>
      <c r="C49" s="38" t="s">
        <v>119</v>
      </c>
      <c r="D49" s="38" t="s">
        <v>120</v>
      </c>
      <c r="E49" s="58">
        <v>762</v>
      </c>
      <c r="F49" s="1">
        <v>4.8000000000000001E-2</v>
      </c>
      <c r="G49" s="38">
        <v>108</v>
      </c>
      <c r="I49" s="13">
        <v>77.136113952021233</v>
      </c>
      <c r="J49" s="13">
        <v>0.11557827316619011</v>
      </c>
      <c r="K49" s="13">
        <v>12.440143598378764</v>
      </c>
      <c r="L49" s="39">
        <v>0.11454632429863484</v>
      </c>
      <c r="M49" s="80">
        <v>2.6830670556436988E-2</v>
      </c>
      <c r="N49" s="39">
        <v>0.79399177818569944</v>
      </c>
      <c r="O49" s="39">
        <v>0.56241213281762148</v>
      </c>
      <c r="P49" s="39">
        <v>3.4900510700719192</v>
      </c>
      <c r="Q49" s="39">
        <v>4.8264248535559915</v>
      </c>
      <c r="R49" s="39">
        <v>9.390734694752946E-2</v>
      </c>
      <c r="S49" s="13">
        <v>2.59</v>
      </c>
      <c r="T49" s="14">
        <f t="shared" si="13"/>
        <v>102.19000000000003</v>
      </c>
      <c r="U49" s="14">
        <f t="shared" si="0"/>
        <v>8.3164759236279107</v>
      </c>
      <c r="V49" s="13"/>
      <c r="W49" s="46">
        <v>1.0839132340282618</v>
      </c>
      <c r="X49" s="18">
        <v>2.2073885541103851E-2</v>
      </c>
      <c r="Y49" s="47">
        <v>1.5444757426250968</v>
      </c>
      <c r="Z49" s="14">
        <v>1.3286384769346009</v>
      </c>
      <c r="AA49" s="14">
        <f t="shared" si="14"/>
        <v>0.21583726569049588</v>
      </c>
      <c r="AB49" s="14">
        <v>12.548949196072547</v>
      </c>
      <c r="AC49" s="18">
        <v>-8.6328945735130447E-3</v>
      </c>
      <c r="AD49" s="18">
        <v>0.52592655864595272</v>
      </c>
      <c r="AE49" s="18">
        <v>8.5395992046985919E-2</v>
      </c>
      <c r="AG49" s="42">
        <f t="shared" ref="AG49:AG80" si="71">(12900/((LN(497700/G49))+(0.85*(Y49-1))+3.8))-273</f>
        <v>742.8739423557505</v>
      </c>
      <c r="AH49" s="42">
        <f t="shared" ref="AH49:AH80" si="72">(12900/((LN(497700/G49))+(0.85*(Z49-1))+3.8))-273</f>
        <v>757.76602932325045</v>
      </c>
      <c r="AI49" s="42">
        <f t="shared" si="54"/>
        <v>14.892086967499949</v>
      </c>
      <c r="AJ49" s="42">
        <f t="shared" ref="AJ49:AJ80" si="73">(10108/((LN(497700/G49))+(1.16*(Y49-1))+1.48))-273</f>
        <v>685.35739900719136</v>
      </c>
      <c r="AK49" s="42">
        <f t="shared" ref="AK49:AK80" si="74">(10108/((LN(497700/G49))+(1.16*(Z49-1))+1.48))-273</f>
        <v>708.6601859258335</v>
      </c>
      <c r="AL49" s="42">
        <f t="shared" si="55"/>
        <v>23.302786918642141</v>
      </c>
      <c r="AM49" s="42">
        <f t="shared" ref="AM49:AM80" si="75">((LN(G49))-4.29+(1.35*(LN(AB49))))/0.0056</f>
        <v>679.84662254221257</v>
      </c>
      <c r="AN49" s="42">
        <f t="shared" ref="AN49:AN80" si="76">(4338.8/((4.322*AC49)+6.456-LOG(G49)))-273</f>
        <v>716.40431752707764</v>
      </c>
      <c r="AO49" s="42">
        <f t="shared" ref="AO49:AO80" si="77">((LN(G49))-3.313+(1.35*(LN(AB49))))/0.0065</f>
        <v>736.0217055748293</v>
      </c>
      <c r="AP49" s="42">
        <f t="shared" ref="AP49:AP80" si="78">(12288/(18.99-(1.069*(LN(AB49)))-(LN(G49))))-273</f>
        <v>785.97376536723255</v>
      </c>
      <c r="AQ49" s="42">
        <f t="shared" ref="AQ49:AQ80" si="79">(11113/(14.297+(0.964*Y49)-(LN(G49))))-273</f>
        <v>727.83364779872272</v>
      </c>
      <c r="AR49" s="42">
        <f t="shared" ref="AR49:AR80" si="80">(11113/(14.297+(0.964*Z49)-(LN(G49))))-273</f>
        <v>746.94586935962252</v>
      </c>
      <c r="AS49" s="42">
        <f t="shared" si="56"/>
        <v>19.112221560899798</v>
      </c>
      <c r="AT49" s="42">
        <f t="shared" ref="AT49:AT80" si="81">(5790/(0.96-(1.28*F49)+(12.39*AD49)+(0.83*AE49)+(2.06*F49*AD49)-LOG(G49)))-273</f>
        <v>778.91469776046483</v>
      </c>
      <c r="AV49" s="43">
        <f t="shared" si="15"/>
        <v>36.040755404714332</v>
      </c>
      <c r="AW49" s="43">
        <f t="shared" si="16"/>
        <v>21.148668437214383</v>
      </c>
      <c r="AX49" s="42">
        <f t="shared" si="17"/>
        <v>93.557298753273471</v>
      </c>
      <c r="AY49" s="42">
        <f t="shared" si="18"/>
        <v>70.25451183463133</v>
      </c>
      <c r="AZ49" s="42">
        <f t="shared" si="19"/>
        <v>51.08104996174211</v>
      </c>
      <c r="BA49" s="42">
        <f t="shared" si="20"/>
        <v>31.968828400842312</v>
      </c>
      <c r="BC49" s="42">
        <f t="shared" si="63"/>
        <v>7.76602932325045</v>
      </c>
      <c r="BD49" s="42">
        <f t="shared" si="64"/>
        <v>-41.339814074166497</v>
      </c>
      <c r="BE49" s="42">
        <f t="shared" si="65"/>
        <v>-70.153377457787428</v>
      </c>
      <c r="BF49" s="42">
        <f t="shared" si="66"/>
        <v>-33.595682472922363</v>
      </c>
      <c r="BG49" s="42">
        <f t="shared" si="67"/>
        <v>-13.978294425170702</v>
      </c>
      <c r="BH49" s="42">
        <f t="shared" si="68"/>
        <v>35.973765367232545</v>
      </c>
      <c r="BI49" s="42">
        <f t="shared" si="69"/>
        <v>-3.0541306403774797</v>
      </c>
      <c r="BJ49" s="42">
        <f t="shared" si="70"/>
        <v>28.914697760464833</v>
      </c>
    </row>
    <row r="50" spans="1:62" customFormat="1">
      <c r="A50" s="1" t="s">
        <v>117</v>
      </c>
      <c r="B50" s="1" t="s">
        <v>118</v>
      </c>
      <c r="C50" s="38" t="s">
        <v>121</v>
      </c>
      <c r="D50" s="38" t="s">
        <v>120</v>
      </c>
      <c r="E50" s="58">
        <v>753</v>
      </c>
      <c r="F50" s="1">
        <v>4.8000000000000001E-2</v>
      </c>
      <c r="G50" s="38">
        <v>85</v>
      </c>
      <c r="I50" s="13">
        <v>77.210895057667301</v>
      </c>
      <c r="J50" s="13">
        <v>8.201886148201154E-2</v>
      </c>
      <c r="K50" s="13">
        <v>12.537465458946475</v>
      </c>
      <c r="L50" s="39">
        <v>0.10278313021163472</v>
      </c>
      <c r="M50" s="80">
        <v>3.6337470276840561E-2</v>
      </c>
      <c r="N50" s="39">
        <v>0.7247051632803797</v>
      </c>
      <c r="O50" s="39">
        <v>0.49626602263799385</v>
      </c>
      <c r="P50" s="39">
        <v>3.5797599289870354</v>
      </c>
      <c r="Q50" s="39">
        <v>4.7103743613150169</v>
      </c>
      <c r="R50" s="39">
        <v>0.11939454519533327</v>
      </c>
      <c r="S50" s="13">
        <v>3.03</v>
      </c>
      <c r="T50" s="14">
        <f t="shared" si="13"/>
        <v>102.63000000000001</v>
      </c>
      <c r="U50" s="14">
        <f t="shared" si="0"/>
        <v>8.2901342903020527</v>
      </c>
      <c r="V50" s="13"/>
      <c r="W50" s="46">
        <v>1.0960382676653175</v>
      </c>
      <c r="X50" s="18">
        <v>2.9931113343361404E-2</v>
      </c>
      <c r="Y50" s="47">
        <v>1.5553989901046941</v>
      </c>
      <c r="Z50" s="14">
        <v>1.3071496219434324</v>
      </c>
      <c r="AA50" s="14">
        <f t="shared" si="14"/>
        <v>0.24824936816126164</v>
      </c>
      <c r="AB50" s="14">
        <v>12.796311831338258</v>
      </c>
      <c r="AC50" s="18">
        <v>-9.9500745669728469E-3</v>
      </c>
      <c r="AD50" s="18">
        <v>0.52544773996487759</v>
      </c>
      <c r="AE50" s="18">
        <v>9.8482179323469449E-2</v>
      </c>
      <c r="AG50" s="42">
        <f t="shared" si="71"/>
        <v>723.35514365848019</v>
      </c>
      <c r="AH50" s="42">
        <f t="shared" si="72"/>
        <v>739.8626738849747</v>
      </c>
      <c r="AI50" s="42">
        <f t="shared" si="54"/>
        <v>16.507530226494509</v>
      </c>
      <c r="AJ50" s="42">
        <f t="shared" si="73"/>
        <v>662.98101561247483</v>
      </c>
      <c r="AK50" s="42">
        <f t="shared" si="74"/>
        <v>688.62307028404985</v>
      </c>
      <c r="AL50" s="42">
        <f t="shared" si="55"/>
        <v>25.642054671575011</v>
      </c>
      <c r="AM50" s="42">
        <f t="shared" si="75"/>
        <v>641.78807047314137</v>
      </c>
      <c r="AN50" s="42">
        <f t="shared" si="76"/>
        <v>694.70951925527152</v>
      </c>
      <c r="AO50" s="42">
        <f t="shared" si="77"/>
        <v>703.23279917686023</v>
      </c>
      <c r="AP50" s="42">
        <f t="shared" si="78"/>
        <v>766.39166518106049</v>
      </c>
      <c r="AQ50" s="42">
        <f t="shared" si="79"/>
        <v>705.79526160860814</v>
      </c>
      <c r="AR50" s="42">
        <f t="shared" si="80"/>
        <v>726.87035073865911</v>
      </c>
      <c r="AS50" s="42">
        <f t="shared" si="56"/>
        <v>21.075089130050969</v>
      </c>
      <c r="AT50" s="42">
        <f t="shared" si="81"/>
        <v>758.50912003497774</v>
      </c>
      <c r="AV50" s="43">
        <f t="shared" si="15"/>
        <v>35.153976376497553</v>
      </c>
      <c r="AW50" s="43">
        <f t="shared" si="16"/>
        <v>18.646446150003044</v>
      </c>
      <c r="AX50" s="42">
        <f t="shared" si="17"/>
        <v>95.528104422502906</v>
      </c>
      <c r="AY50" s="42">
        <f t="shared" si="18"/>
        <v>69.886049750927896</v>
      </c>
      <c r="AZ50" s="42">
        <f t="shared" si="19"/>
        <v>52.713858426369598</v>
      </c>
      <c r="BA50" s="42">
        <f t="shared" si="20"/>
        <v>31.638769296318628</v>
      </c>
      <c r="BC50" s="42">
        <f t="shared" si="63"/>
        <v>-10.137326115025303</v>
      </c>
      <c r="BD50" s="42">
        <f t="shared" si="64"/>
        <v>-61.376929715950155</v>
      </c>
      <c r="BE50" s="42">
        <f t="shared" si="65"/>
        <v>-108.21192952685863</v>
      </c>
      <c r="BF50" s="42">
        <f t="shared" si="66"/>
        <v>-55.290480744728484</v>
      </c>
      <c r="BG50" s="42">
        <f t="shared" si="67"/>
        <v>-46.767200823139774</v>
      </c>
      <c r="BH50" s="42">
        <f t="shared" si="68"/>
        <v>16.391665181060489</v>
      </c>
      <c r="BI50" s="42">
        <f t="shared" si="69"/>
        <v>-23.129649261340887</v>
      </c>
      <c r="BJ50" s="42">
        <f t="shared" si="70"/>
        <v>8.5091200349777409</v>
      </c>
    </row>
    <row r="51" spans="1:62" customFormat="1">
      <c r="A51" s="1" t="s">
        <v>117</v>
      </c>
      <c r="B51" s="1" t="s">
        <v>118</v>
      </c>
      <c r="C51" s="38" t="s">
        <v>122</v>
      </c>
      <c r="D51" s="38" t="s">
        <v>123</v>
      </c>
      <c r="E51" s="58">
        <v>760</v>
      </c>
      <c r="F51" s="1">
        <v>4.8000000000000001E-2</v>
      </c>
      <c r="G51" s="38">
        <v>80</v>
      </c>
      <c r="I51" s="13">
        <v>77.014169909745391</v>
      </c>
      <c r="J51" s="13">
        <v>7.7941149986923197E-2</v>
      </c>
      <c r="K51" s="13">
        <v>12.586976115221518</v>
      </c>
      <c r="L51" s="39">
        <v>0.11431368664748735</v>
      </c>
      <c r="M51" s="80">
        <v>3.6372536660564163E-2</v>
      </c>
      <c r="N51" s="39">
        <v>0.7186610499234245</v>
      </c>
      <c r="O51" s="39">
        <v>0.53311746591055464</v>
      </c>
      <c r="P51" s="39">
        <v>3.2828812374492049</v>
      </c>
      <c r="Q51" s="39">
        <v>5.1129394391421616</v>
      </c>
      <c r="R51" s="39">
        <v>0.12262740931275916</v>
      </c>
      <c r="S51" s="13">
        <v>3.2</v>
      </c>
      <c r="T51" s="14">
        <f t="shared" si="13"/>
        <v>102.8</v>
      </c>
      <c r="U51" s="14">
        <f t="shared" si="0"/>
        <v>8.3958206765913665</v>
      </c>
      <c r="V51" s="13"/>
      <c r="W51" s="46">
        <v>1.1022108223331872</v>
      </c>
      <c r="X51" s="18">
        <v>3.0129800993422964E-2</v>
      </c>
      <c r="Y51" s="47">
        <v>1.5672091199409417</v>
      </c>
      <c r="Z51" s="14">
        <v>1.3050795259190537</v>
      </c>
      <c r="AA51" s="14">
        <f t="shared" si="14"/>
        <v>0.26212959402188796</v>
      </c>
      <c r="AB51" s="14">
        <v>12.748437629119032</v>
      </c>
      <c r="AC51" s="18">
        <v>-9.5742114715060556E-3</v>
      </c>
      <c r="AD51" s="18">
        <v>0.52592065154833723</v>
      </c>
      <c r="AE51" s="18">
        <v>0.10358526007904151</v>
      </c>
      <c r="AG51" s="42">
        <f t="shared" si="71"/>
        <v>717.94675027160849</v>
      </c>
      <c r="AH51" s="42">
        <f t="shared" si="72"/>
        <v>735.20288504156406</v>
      </c>
      <c r="AI51" s="42">
        <f t="shared" si="54"/>
        <v>17.256134769955565</v>
      </c>
      <c r="AJ51" s="42">
        <f t="shared" si="73"/>
        <v>656.58335209200141</v>
      </c>
      <c r="AK51" s="42">
        <f t="shared" si="74"/>
        <v>683.32591796294957</v>
      </c>
      <c r="AL51" s="42">
        <f t="shared" si="55"/>
        <v>26.74256587094817</v>
      </c>
      <c r="AM51" s="42">
        <f t="shared" si="75"/>
        <v>630.05864530327597</v>
      </c>
      <c r="AN51" s="42">
        <f t="shared" si="76"/>
        <v>688.71359590836994</v>
      </c>
      <c r="AO51" s="42">
        <f t="shared" si="77"/>
        <v>693.12744826128392</v>
      </c>
      <c r="AP51" s="42">
        <f t="shared" si="78"/>
        <v>760.74029403679924</v>
      </c>
      <c r="AQ51" s="42">
        <f t="shared" si="79"/>
        <v>699.62651447193173</v>
      </c>
      <c r="AR51" s="42">
        <f t="shared" si="80"/>
        <v>721.62367745303015</v>
      </c>
      <c r="AS51" s="42">
        <f t="shared" si="56"/>
        <v>21.997162981098427</v>
      </c>
      <c r="AT51" s="42">
        <f t="shared" si="81"/>
        <v>751.85028552977019</v>
      </c>
      <c r="AV51" s="43">
        <f t="shared" si="15"/>
        <v>33.903535258161696</v>
      </c>
      <c r="AW51" s="43">
        <f t="shared" si="16"/>
        <v>16.647400488206131</v>
      </c>
      <c r="AX51" s="42">
        <f t="shared" si="17"/>
        <v>95.266933437768785</v>
      </c>
      <c r="AY51" s="42">
        <f t="shared" si="18"/>
        <v>68.524367566820615</v>
      </c>
      <c r="AZ51" s="42">
        <f t="shared" si="19"/>
        <v>52.223771057838462</v>
      </c>
      <c r="BA51" s="42">
        <f t="shared" si="20"/>
        <v>30.226608076740035</v>
      </c>
      <c r="BC51" s="42">
        <f t="shared" si="63"/>
        <v>-14.797114958435941</v>
      </c>
      <c r="BD51" s="42">
        <f t="shared" si="64"/>
        <v>-66.674082037050425</v>
      </c>
      <c r="BE51" s="42">
        <f t="shared" si="65"/>
        <v>-119.94135469672403</v>
      </c>
      <c r="BF51" s="42">
        <f t="shared" si="66"/>
        <v>-61.286404091630061</v>
      </c>
      <c r="BG51" s="42">
        <f t="shared" si="67"/>
        <v>-56.872551738716083</v>
      </c>
      <c r="BH51" s="42">
        <f t="shared" si="68"/>
        <v>10.740294036799241</v>
      </c>
      <c r="BI51" s="42">
        <f t="shared" si="69"/>
        <v>-28.376322546969845</v>
      </c>
      <c r="BJ51" s="42">
        <f t="shared" si="70"/>
        <v>1.8502855297701899</v>
      </c>
    </row>
    <row r="52" spans="1:62" customFormat="1">
      <c r="A52" s="1" t="s">
        <v>117</v>
      </c>
      <c r="B52" s="1" t="s">
        <v>118</v>
      </c>
      <c r="C52" s="38" t="s">
        <v>124</v>
      </c>
      <c r="D52" s="38" t="s">
        <v>125</v>
      </c>
      <c r="E52" s="58">
        <v>764</v>
      </c>
      <c r="F52" s="1">
        <v>4.8000000000000001E-2</v>
      </c>
      <c r="G52" s="38">
        <v>97</v>
      </c>
      <c r="I52" s="13">
        <v>77.193275343044917</v>
      </c>
      <c r="J52" s="13">
        <v>8.1915331275025496E-2</v>
      </c>
      <c r="K52" s="13">
        <v>12.414838751340257</v>
      </c>
      <c r="L52" s="39">
        <v>0.10369029275319684</v>
      </c>
      <c r="M52" s="80">
        <v>3.5254699536086925E-2</v>
      </c>
      <c r="N52" s="39">
        <v>0.74685940373979864</v>
      </c>
      <c r="O52" s="39">
        <v>0.4624587056792579</v>
      </c>
      <c r="P52" s="39">
        <v>3.0381255776686671</v>
      </c>
      <c r="Q52" s="39">
        <v>5.4572201076007492</v>
      </c>
      <c r="R52" s="39">
        <v>6.6361787362045968E-2</v>
      </c>
      <c r="S52" s="13">
        <v>3.63</v>
      </c>
      <c r="T52" s="14">
        <f t="shared" si="13"/>
        <v>103.22999999999999</v>
      </c>
      <c r="U52" s="14">
        <f t="shared" si="0"/>
        <v>8.4953456852694167</v>
      </c>
      <c r="V52" s="13"/>
      <c r="W52" s="46">
        <v>1.0961814295158567</v>
      </c>
      <c r="X52" s="18">
        <v>3.0641712011676148E-2</v>
      </c>
      <c r="Y52" s="47">
        <v>1.5971901794771546</v>
      </c>
      <c r="Z52" s="14">
        <v>1.3004170609327788</v>
      </c>
      <c r="AA52" s="14">
        <f t="shared" si="14"/>
        <v>0.29677311854437582</v>
      </c>
      <c r="AB52" s="14">
        <v>12.873936851816039</v>
      </c>
      <c r="AC52" s="18">
        <v>-9.1245000246326369E-3</v>
      </c>
      <c r="AD52" s="18">
        <v>0.52592285520406257</v>
      </c>
      <c r="AE52" s="18">
        <v>0.11592440535005956</v>
      </c>
      <c r="AG52" s="42">
        <f t="shared" si="71"/>
        <v>730.84000403837695</v>
      </c>
      <c r="AH52" s="42">
        <f t="shared" si="72"/>
        <v>750.9398495622728</v>
      </c>
      <c r="AI52" s="42">
        <f t="shared" si="54"/>
        <v>20.099845523895851</v>
      </c>
      <c r="AJ52" s="42">
        <f t="shared" si="73"/>
        <v>670.28156618348009</v>
      </c>
      <c r="AK52" s="42">
        <f t="shared" si="74"/>
        <v>701.59143545776521</v>
      </c>
      <c r="AL52" s="42">
        <f t="shared" si="55"/>
        <v>31.30986927428512</v>
      </c>
      <c r="AM52" s="42">
        <f t="shared" si="75"/>
        <v>666.82813410909216</v>
      </c>
      <c r="AN52" s="42">
        <f t="shared" si="76"/>
        <v>706.45904164367107</v>
      </c>
      <c r="AO52" s="42">
        <f t="shared" si="77"/>
        <v>724.80577707860243</v>
      </c>
      <c r="AP52" s="42">
        <f t="shared" si="78"/>
        <v>778.71487657663715</v>
      </c>
      <c r="AQ52" s="42">
        <f t="shared" si="79"/>
        <v>713.77138923858104</v>
      </c>
      <c r="AR52" s="42">
        <f t="shared" si="80"/>
        <v>739.49182694250464</v>
      </c>
      <c r="AS52" s="42">
        <f t="shared" si="56"/>
        <v>25.720437703923608</v>
      </c>
      <c r="AT52" s="42">
        <f t="shared" si="81"/>
        <v>765.3428356656666</v>
      </c>
      <c r="AV52" s="43">
        <f t="shared" si="15"/>
        <v>34.502831627289652</v>
      </c>
      <c r="AW52" s="43">
        <f t="shared" si="16"/>
        <v>14.4029861033938</v>
      </c>
      <c r="AX52" s="42">
        <f t="shared" si="17"/>
        <v>95.061269482186503</v>
      </c>
      <c r="AY52" s="42">
        <f t="shared" si="18"/>
        <v>63.751400207901384</v>
      </c>
      <c r="AZ52" s="42">
        <f t="shared" si="19"/>
        <v>51.571446427085561</v>
      </c>
      <c r="BA52" s="42">
        <f t="shared" si="20"/>
        <v>25.851008723161954</v>
      </c>
      <c r="BC52" s="42">
        <f t="shared" si="63"/>
        <v>0.93984956227279781</v>
      </c>
      <c r="BD52" s="42">
        <f t="shared" si="64"/>
        <v>-48.408564542234785</v>
      </c>
      <c r="BE52" s="42">
        <f t="shared" si="65"/>
        <v>-83.171865890907839</v>
      </c>
      <c r="BF52" s="42">
        <f t="shared" si="66"/>
        <v>-43.540958356328929</v>
      </c>
      <c r="BG52" s="42">
        <f t="shared" si="67"/>
        <v>-25.194222921397568</v>
      </c>
      <c r="BH52" s="42">
        <f t="shared" si="68"/>
        <v>28.714876576637153</v>
      </c>
      <c r="BI52" s="42">
        <f t="shared" si="69"/>
        <v>-10.508173057495355</v>
      </c>
      <c r="BJ52" s="42">
        <f t="shared" si="70"/>
        <v>15.342835665666598</v>
      </c>
    </row>
    <row r="53" spans="1:62" customFormat="1">
      <c r="A53" s="1" t="s">
        <v>117</v>
      </c>
      <c r="B53" s="1" t="s">
        <v>118</v>
      </c>
      <c r="C53" s="38" t="s">
        <v>126</v>
      </c>
      <c r="D53" s="38" t="s">
        <v>127</v>
      </c>
      <c r="E53" s="58">
        <v>733</v>
      </c>
      <c r="F53" s="1">
        <v>4.8000000000000001E-2</v>
      </c>
      <c r="G53" s="38">
        <v>91</v>
      </c>
      <c r="I53" s="13">
        <v>77.046620518434523</v>
      </c>
      <c r="J53" s="13">
        <v>8.6824740052971555E-2</v>
      </c>
      <c r="K53" s="13">
        <v>12.780808461368967</v>
      </c>
      <c r="L53" s="39"/>
      <c r="M53" s="80">
        <v>3.4109719306524539E-2</v>
      </c>
      <c r="N53" s="39">
        <v>0.39859997804889913</v>
      </c>
      <c r="O53" s="39">
        <v>0.58399973964201091</v>
      </c>
      <c r="P53" s="39">
        <v>2.6367846651801243</v>
      </c>
      <c r="Q53" s="39">
        <v>6.0322521779659759</v>
      </c>
      <c r="R53" s="39"/>
      <c r="S53" s="13">
        <v>2.97</v>
      </c>
      <c r="T53" s="14">
        <f t="shared" si="13"/>
        <v>102.57</v>
      </c>
      <c r="U53" s="14">
        <f t="shared" si="0"/>
        <v>8.6690368431461007</v>
      </c>
      <c r="V53" s="13"/>
      <c r="W53" s="46">
        <v>1.1212986950213832</v>
      </c>
      <c r="X53" s="18">
        <v>4.0974927324950554E-2</v>
      </c>
      <c r="Y53" s="47">
        <v>1.5237556456072083</v>
      </c>
      <c r="Z53" s="14">
        <v>1.2837598309804887</v>
      </c>
      <c r="AA53" s="14">
        <f t="shared" si="14"/>
        <v>0.23999581462671959</v>
      </c>
      <c r="AB53" s="14">
        <v>13.532661479231363</v>
      </c>
      <c r="AC53" s="18">
        <v>-3.2799043055714294E-3</v>
      </c>
      <c r="AD53" s="18">
        <v>0.52620692911297207</v>
      </c>
      <c r="AE53" s="18">
        <v>9.7169057168890613E-2</v>
      </c>
      <c r="AG53" s="42">
        <f t="shared" si="71"/>
        <v>730.72814534195368</v>
      </c>
      <c r="AH53" s="42">
        <f t="shared" si="72"/>
        <v>746.91691259075196</v>
      </c>
      <c r="AI53" s="42">
        <f t="shared" si="54"/>
        <v>16.188767248798285</v>
      </c>
      <c r="AJ53" s="42">
        <f t="shared" si="73"/>
        <v>672.16316240621757</v>
      </c>
      <c r="AK53" s="42">
        <f t="shared" si="74"/>
        <v>697.42501482033208</v>
      </c>
      <c r="AL53" s="42">
        <f t="shared" si="55"/>
        <v>25.261852414114514</v>
      </c>
      <c r="AM53" s="42">
        <f t="shared" si="75"/>
        <v>667.45585448977704</v>
      </c>
      <c r="AN53" s="42">
        <f t="shared" si="76"/>
        <v>694.88092001640507</v>
      </c>
      <c r="AO53" s="42">
        <f t="shared" si="77"/>
        <v>725.3465823296541</v>
      </c>
      <c r="AP53" s="42">
        <f t="shared" si="78"/>
        <v>777.76993696841919</v>
      </c>
      <c r="AQ53" s="42">
        <f t="shared" si="79"/>
        <v>714.37979393783587</v>
      </c>
      <c r="AR53" s="42">
        <f t="shared" si="80"/>
        <v>735.10210285310939</v>
      </c>
      <c r="AS53" s="42">
        <f t="shared" si="56"/>
        <v>20.722308915273516</v>
      </c>
      <c r="AT53" s="42">
        <f t="shared" si="81"/>
        <v>762.42547901942976</v>
      </c>
      <c r="AV53" s="43">
        <f t="shared" si="15"/>
        <v>31.697333677476081</v>
      </c>
      <c r="AW53" s="43">
        <f t="shared" si="16"/>
        <v>15.508566428677796</v>
      </c>
      <c r="AX53" s="42">
        <f t="shared" si="17"/>
        <v>90.262316613212192</v>
      </c>
      <c r="AY53" s="42">
        <f t="shared" si="18"/>
        <v>65.000464199097678</v>
      </c>
      <c r="AZ53" s="42">
        <f t="shared" si="19"/>
        <v>48.045685081593888</v>
      </c>
      <c r="BA53" s="42">
        <f t="shared" si="20"/>
        <v>27.323376166320372</v>
      </c>
      <c r="BC53" s="42">
        <f t="shared" si="63"/>
        <v>-3.0830874092480371</v>
      </c>
      <c r="BD53" s="42">
        <f t="shared" si="64"/>
        <v>-52.57498517966792</v>
      </c>
      <c r="BE53" s="42">
        <f t="shared" si="65"/>
        <v>-82.544145510222961</v>
      </c>
      <c r="BF53" s="42">
        <f t="shared" si="66"/>
        <v>-55.119079983594929</v>
      </c>
      <c r="BG53" s="42">
        <f t="shared" si="67"/>
        <v>-24.653417670345902</v>
      </c>
      <c r="BH53" s="42">
        <f t="shared" si="68"/>
        <v>27.769936968419188</v>
      </c>
      <c r="BI53" s="42">
        <f t="shared" si="69"/>
        <v>-14.897897146890614</v>
      </c>
      <c r="BJ53" s="42">
        <f t="shared" si="70"/>
        <v>12.425479019429758</v>
      </c>
    </row>
    <row r="54" spans="1:62" customFormat="1">
      <c r="A54" s="1" t="s">
        <v>117</v>
      </c>
      <c r="B54" s="1" t="s">
        <v>118</v>
      </c>
      <c r="C54" s="38" t="s">
        <v>128</v>
      </c>
      <c r="D54" s="38" t="s">
        <v>127</v>
      </c>
      <c r="E54" s="58">
        <v>719</v>
      </c>
      <c r="F54" s="1">
        <v>4.8000000000000001E-2</v>
      </c>
      <c r="G54" s="38">
        <v>101</v>
      </c>
      <c r="I54" s="13">
        <v>75.267027010421657</v>
      </c>
      <c r="J54" s="13">
        <v>9.2336730844213261E-2</v>
      </c>
      <c r="K54" s="13">
        <v>13.914515769603547</v>
      </c>
      <c r="L54" s="39"/>
      <c r="M54" s="80">
        <v>3.3576993034259373E-2</v>
      </c>
      <c r="N54" s="39">
        <v>0.93085812573186943</v>
      </c>
      <c r="O54" s="39">
        <v>0.60963227977827161</v>
      </c>
      <c r="P54" s="39">
        <v>2.9327404853360917</v>
      </c>
      <c r="Q54" s="39">
        <v>5.8193126052500777</v>
      </c>
      <c r="R54" s="39"/>
      <c r="S54" s="13">
        <v>4.5199999999999996</v>
      </c>
      <c r="T54" s="14">
        <f t="shared" si="13"/>
        <v>104.11999999999999</v>
      </c>
      <c r="U54" s="14">
        <f t="shared" si="0"/>
        <v>8.7520530905861698</v>
      </c>
      <c r="V54" s="13"/>
      <c r="W54" s="46">
        <v>1.1915251023570288</v>
      </c>
      <c r="X54" s="18">
        <v>8.4256634100639535E-2</v>
      </c>
      <c r="Y54" s="47">
        <v>1.5937555433831405</v>
      </c>
      <c r="Z54" s="14">
        <v>1.2416137441988335</v>
      </c>
      <c r="AA54" s="14">
        <f t="shared" si="14"/>
        <v>0.35214179918430699</v>
      </c>
      <c r="AB54" s="14">
        <v>12.504031986701447</v>
      </c>
      <c r="AC54" s="18">
        <v>-3.7656081401920005E-3</v>
      </c>
      <c r="AD54" s="18">
        <v>0.52947075366643315</v>
      </c>
      <c r="AE54" s="18">
        <v>0.14138200288199559</v>
      </c>
      <c r="AG54" s="42">
        <f t="shared" si="71"/>
        <v>734.2361358853093</v>
      </c>
      <c r="AH54" s="42">
        <f t="shared" si="72"/>
        <v>758.33961834369256</v>
      </c>
      <c r="AI54" s="42">
        <f t="shared" si="54"/>
        <v>24.103482458383269</v>
      </c>
      <c r="AJ54" s="42">
        <f t="shared" si="73"/>
        <v>674.20568284857904</v>
      </c>
      <c r="AK54" s="42">
        <f t="shared" si="74"/>
        <v>711.90639799524695</v>
      </c>
      <c r="AL54" s="42">
        <f t="shared" si="55"/>
        <v>37.700715146667903</v>
      </c>
      <c r="AM54" s="42">
        <f t="shared" si="75"/>
        <v>667.01599482256768</v>
      </c>
      <c r="AN54" s="42">
        <f t="shared" si="76"/>
        <v>705.21987014710828</v>
      </c>
      <c r="AO54" s="42">
        <f t="shared" si="77"/>
        <v>724.96762630867363</v>
      </c>
      <c r="AP54" s="42">
        <f t="shared" si="78"/>
        <v>779.54765333943305</v>
      </c>
      <c r="AQ54" s="42">
        <f t="shared" si="79"/>
        <v>717.61709849802764</v>
      </c>
      <c r="AR54" s="42">
        <f t="shared" si="80"/>
        <v>748.52856677413433</v>
      </c>
      <c r="AS54" s="42">
        <f t="shared" si="56"/>
        <v>30.911468276106689</v>
      </c>
      <c r="AT54" s="42">
        <f t="shared" si="81"/>
        <v>756.50127571006215</v>
      </c>
      <c r="AV54" s="43">
        <f t="shared" si="15"/>
        <v>22.26513982475285</v>
      </c>
      <c r="AW54" s="43">
        <f t="shared" si="16"/>
        <v>-1.8383426336304183</v>
      </c>
      <c r="AX54" s="42">
        <f t="shared" si="17"/>
        <v>82.295592861483101</v>
      </c>
      <c r="AY54" s="42">
        <f t="shared" si="18"/>
        <v>44.594877714815198</v>
      </c>
      <c r="AZ54" s="42">
        <f t="shared" si="19"/>
        <v>38.884177212034501</v>
      </c>
      <c r="BA54" s="42">
        <f t="shared" si="20"/>
        <v>7.9727089359278125</v>
      </c>
      <c r="BC54" s="42">
        <f t="shared" si="63"/>
        <v>8.3396183436925639</v>
      </c>
      <c r="BD54" s="42">
        <f t="shared" si="64"/>
        <v>-38.093602004753052</v>
      </c>
      <c r="BE54" s="42">
        <f t="shared" si="65"/>
        <v>-82.984005177432323</v>
      </c>
      <c r="BF54" s="42">
        <f t="shared" si="66"/>
        <v>-44.780129852891719</v>
      </c>
      <c r="BG54" s="42">
        <f t="shared" si="67"/>
        <v>-25.03237369132637</v>
      </c>
      <c r="BH54" s="42">
        <f t="shared" si="68"/>
        <v>29.547653339433054</v>
      </c>
      <c r="BI54" s="42">
        <f t="shared" si="69"/>
        <v>-1.4714332258656668</v>
      </c>
      <c r="BJ54" s="42">
        <f t="shared" si="70"/>
        <v>6.5012757100621457</v>
      </c>
    </row>
    <row r="55" spans="1:62" customFormat="1">
      <c r="A55" s="1" t="s">
        <v>117</v>
      </c>
      <c r="B55" s="1" t="s">
        <v>118</v>
      </c>
      <c r="C55" s="38" t="s">
        <v>129</v>
      </c>
      <c r="D55" s="38" t="s">
        <v>130</v>
      </c>
      <c r="E55" s="58">
        <v>768</v>
      </c>
      <c r="F55" s="1">
        <v>4.8000000000000001E-2</v>
      </c>
      <c r="G55" s="38">
        <v>114</v>
      </c>
      <c r="I55" s="13">
        <v>76.501598144832258</v>
      </c>
      <c r="J55" s="13">
        <v>0.13717912058975462</v>
      </c>
      <c r="K55" s="13">
        <v>12.844297659430183</v>
      </c>
      <c r="L55" s="39">
        <v>0.12995916687450437</v>
      </c>
      <c r="M55" s="80">
        <v>2.7848392901679508E-2</v>
      </c>
      <c r="N55" s="39">
        <v>0.8681643659122249</v>
      </c>
      <c r="O55" s="39">
        <v>0.65495294416912919</v>
      </c>
      <c r="P55" s="39">
        <v>3.049914733713567</v>
      </c>
      <c r="Q55" s="39">
        <v>5.2757233219292852</v>
      </c>
      <c r="R55" s="39">
        <v>0.11036214964739657</v>
      </c>
      <c r="S55" s="13">
        <v>2.86</v>
      </c>
      <c r="T55" s="14">
        <f t="shared" si="13"/>
        <v>102.45999999999997</v>
      </c>
      <c r="U55" s="14">
        <f t="shared" si="0"/>
        <v>8.3256380556428518</v>
      </c>
      <c r="V55" s="13"/>
      <c r="W55" s="46">
        <v>1.13430786207504</v>
      </c>
      <c r="X55" s="18">
        <v>4.0624608399857903E-2</v>
      </c>
      <c r="Y55" s="47">
        <v>1.5186836587784573</v>
      </c>
      <c r="Z55" s="14">
        <v>1.2872795556438168</v>
      </c>
      <c r="AA55" s="14">
        <f t="shared" si="14"/>
        <v>0.23140410313464055</v>
      </c>
      <c r="AB55" s="14">
        <v>12.489394235510339</v>
      </c>
      <c r="AC55" s="18">
        <v>-9.4719995191721584E-3</v>
      </c>
      <c r="AD55" s="18">
        <v>0.52689611797669955</v>
      </c>
      <c r="AE55" s="18">
        <v>9.376776979344538E-2</v>
      </c>
      <c r="AG55" s="42">
        <f t="shared" si="71"/>
        <v>748.98977964310507</v>
      </c>
      <c r="AH55" s="42">
        <f t="shared" si="72"/>
        <v>765.16738377381262</v>
      </c>
      <c r="AI55" s="42">
        <f t="shared" si="54"/>
        <v>16.17760413070755</v>
      </c>
      <c r="AJ55" s="42">
        <f t="shared" si="73"/>
        <v>693.04992433103382</v>
      </c>
      <c r="AK55" s="42">
        <f t="shared" si="74"/>
        <v>718.48599159276455</v>
      </c>
      <c r="AL55" s="42">
        <f t="shared" si="55"/>
        <v>25.436067261730727</v>
      </c>
      <c r="AM55" s="42">
        <f t="shared" si="75"/>
        <v>688.3546802584724</v>
      </c>
      <c r="AN55" s="42">
        <f t="shared" si="76"/>
        <v>722.55840553677479</v>
      </c>
      <c r="AO55" s="42">
        <f t="shared" si="77"/>
        <v>743.35172453037626</v>
      </c>
      <c r="AP55" s="42">
        <f t="shared" si="78"/>
        <v>790.46289047299615</v>
      </c>
      <c r="AQ55" s="42">
        <f t="shared" si="79"/>
        <v>734.998993229392</v>
      </c>
      <c r="AR55" s="42">
        <f t="shared" si="80"/>
        <v>755.81581896282478</v>
      </c>
      <c r="AS55" s="42">
        <f t="shared" si="56"/>
        <v>20.816825733432779</v>
      </c>
      <c r="AT55" s="42">
        <f t="shared" si="81"/>
        <v>779.76081034294384</v>
      </c>
      <c r="AV55" s="43">
        <f t="shared" si="15"/>
        <v>30.771030699838775</v>
      </c>
      <c r="AW55" s="43">
        <f t="shared" si="16"/>
        <v>14.593426569131225</v>
      </c>
      <c r="AX55" s="42">
        <f t="shared" si="17"/>
        <v>86.71088601191002</v>
      </c>
      <c r="AY55" s="42">
        <f t="shared" si="18"/>
        <v>61.274818750179293</v>
      </c>
      <c r="AZ55" s="42">
        <f t="shared" si="19"/>
        <v>44.761817113551842</v>
      </c>
      <c r="BA55" s="42">
        <f t="shared" si="20"/>
        <v>23.944991380119063</v>
      </c>
      <c r="BC55" s="42">
        <f t="shared" si="63"/>
        <v>15.167383773812617</v>
      </c>
      <c r="BD55" s="42">
        <f t="shared" si="64"/>
        <v>-31.514008407235451</v>
      </c>
      <c r="BE55" s="42">
        <f t="shared" si="65"/>
        <v>-61.645319741527601</v>
      </c>
      <c r="BF55" s="42">
        <f t="shared" si="66"/>
        <v>-27.441594463225215</v>
      </c>
      <c r="BG55" s="42">
        <f t="shared" si="67"/>
        <v>-6.6482754696237407</v>
      </c>
      <c r="BH55" s="42">
        <f t="shared" si="68"/>
        <v>40.46289047299615</v>
      </c>
      <c r="BI55" s="42">
        <f t="shared" si="69"/>
        <v>5.8158189628247783</v>
      </c>
      <c r="BJ55" s="42">
        <f t="shared" si="70"/>
        <v>29.760810342943842</v>
      </c>
    </row>
    <row r="56" spans="1:62" customFormat="1">
      <c r="A56" s="1" t="s">
        <v>117</v>
      </c>
      <c r="B56" s="1" t="s">
        <v>118</v>
      </c>
      <c r="C56" s="38" t="s">
        <v>131</v>
      </c>
      <c r="D56" s="38" t="s">
        <v>120</v>
      </c>
      <c r="E56" s="58">
        <v>716</v>
      </c>
      <c r="F56" s="1">
        <v>4.8000000000000001E-2</v>
      </c>
      <c r="G56" s="38">
        <v>115</v>
      </c>
      <c r="I56" s="13">
        <v>77.159366396642739</v>
      </c>
      <c r="J56" s="13">
        <v>0.14786241851893425</v>
      </c>
      <c r="K56" s="13">
        <v>12.277750751705074</v>
      </c>
      <c r="L56" s="39">
        <v>0.15510043900587508</v>
      </c>
      <c r="M56" s="80">
        <v>2.585007316764585E-2</v>
      </c>
      <c r="N56" s="39">
        <v>0.936474736656013</v>
      </c>
      <c r="O56" s="39">
        <v>0.67623791406561551</v>
      </c>
      <c r="P56" s="39">
        <v>3.1702529732800868</v>
      </c>
      <c r="Q56" s="39">
        <v>4.9963021418425901</v>
      </c>
      <c r="R56" s="39">
        <v>5.4802155115409201E-2</v>
      </c>
      <c r="S56" s="13">
        <v>2.85</v>
      </c>
      <c r="T56" s="14">
        <f t="shared" si="13"/>
        <v>102.44999999999997</v>
      </c>
      <c r="U56" s="14">
        <f t="shared" si="0"/>
        <v>8.1665551151226765</v>
      </c>
      <c r="V56" s="13"/>
      <c r="W56" s="46">
        <v>1.0924889568645311</v>
      </c>
      <c r="X56" s="18">
        <v>1.9298872042614594E-2</v>
      </c>
      <c r="Y56" s="47">
        <v>1.5649837600522276</v>
      </c>
      <c r="Z56" s="14">
        <v>1.3271247943793896</v>
      </c>
      <c r="AA56" s="14">
        <f t="shared" si="14"/>
        <v>0.23785896567283804</v>
      </c>
      <c r="AB56" s="14">
        <v>12.359229858603172</v>
      </c>
      <c r="AC56" s="18">
        <v>-9.818061971077624E-3</v>
      </c>
      <c r="AD56" s="18">
        <v>0.5261122770158021</v>
      </c>
      <c r="AE56" s="18">
        <v>9.3138478028737232E-2</v>
      </c>
      <c r="AG56" s="42">
        <f t="shared" si="71"/>
        <v>746.51648291323431</v>
      </c>
      <c r="AH56" s="42">
        <f t="shared" si="72"/>
        <v>763.07161958899428</v>
      </c>
      <c r="AI56" s="42">
        <f t="shared" si="54"/>
        <v>16.555136675759968</v>
      </c>
      <c r="AJ56" s="42">
        <f t="shared" si="73"/>
        <v>688.91529189945084</v>
      </c>
      <c r="AK56" s="42">
        <f t="shared" si="74"/>
        <v>714.85360326362445</v>
      </c>
      <c r="AL56" s="42">
        <f t="shared" si="55"/>
        <v>25.938311364173614</v>
      </c>
      <c r="AM56" s="42">
        <f t="shared" si="75"/>
        <v>687.38863724943008</v>
      </c>
      <c r="AN56" s="42">
        <f t="shared" si="76"/>
        <v>723.76799429595883</v>
      </c>
      <c r="AO56" s="42">
        <f t="shared" si="77"/>
        <v>742.51944132258586</v>
      </c>
      <c r="AP56" s="42">
        <f t="shared" si="78"/>
        <v>790.23598495153738</v>
      </c>
      <c r="AQ56" s="42">
        <f t="shared" si="79"/>
        <v>731.72734328949628</v>
      </c>
      <c r="AR56" s="42">
        <f t="shared" si="80"/>
        <v>752.99695386763528</v>
      </c>
      <c r="AS56" s="42">
        <f t="shared" si="56"/>
        <v>21.269610578139009</v>
      </c>
      <c r="AT56" s="42">
        <f t="shared" si="81"/>
        <v>782.46761388500022</v>
      </c>
      <c r="AV56" s="43">
        <f t="shared" si="15"/>
        <v>35.951130971765906</v>
      </c>
      <c r="AW56" s="43">
        <f t="shared" si="16"/>
        <v>19.395994296005938</v>
      </c>
      <c r="AX56" s="42">
        <f t="shared" si="17"/>
        <v>93.552321985549383</v>
      </c>
      <c r="AY56" s="42">
        <f t="shared" si="18"/>
        <v>67.614010621375769</v>
      </c>
      <c r="AZ56" s="42">
        <f t="shared" si="19"/>
        <v>50.740270595503944</v>
      </c>
      <c r="BA56" s="42">
        <f t="shared" si="20"/>
        <v>29.470660017364935</v>
      </c>
      <c r="BC56" s="42">
        <f t="shared" si="63"/>
        <v>13.071619588994281</v>
      </c>
      <c r="BD56" s="42">
        <f t="shared" si="64"/>
        <v>-35.14639673637555</v>
      </c>
      <c r="BE56" s="42">
        <f t="shared" si="65"/>
        <v>-62.611362750569924</v>
      </c>
      <c r="BF56" s="42">
        <f t="shared" si="66"/>
        <v>-26.232005704041171</v>
      </c>
      <c r="BG56" s="42">
        <f t="shared" si="67"/>
        <v>-7.4805586774141375</v>
      </c>
      <c r="BH56" s="42">
        <f t="shared" si="68"/>
        <v>40.235984951537375</v>
      </c>
      <c r="BI56" s="42">
        <f t="shared" si="69"/>
        <v>2.996953867635284</v>
      </c>
      <c r="BJ56" s="42">
        <f t="shared" si="70"/>
        <v>32.467613885000219</v>
      </c>
    </row>
    <row r="57" spans="1:62" customFormat="1">
      <c r="A57" s="1" t="s">
        <v>117</v>
      </c>
      <c r="B57" s="1" t="s">
        <v>118</v>
      </c>
      <c r="C57" s="38" t="s">
        <v>132</v>
      </c>
      <c r="D57" s="38" t="s">
        <v>130</v>
      </c>
      <c r="E57" s="58">
        <v>748</v>
      </c>
      <c r="F57" s="1">
        <v>4.8000000000000001E-2</v>
      </c>
      <c r="G57" s="38">
        <v>90</v>
      </c>
      <c r="I57" s="13">
        <v>77.130429771895507</v>
      </c>
      <c r="J57" s="13">
        <v>8.3268347863806338E-2</v>
      </c>
      <c r="K57" s="13">
        <v>12.692177923140681</v>
      </c>
      <c r="L57" s="39">
        <v>0</v>
      </c>
      <c r="M57" s="80">
        <v>3.8511610887010425E-2</v>
      </c>
      <c r="N57" s="39">
        <v>0.75838937696527886</v>
      </c>
      <c r="O57" s="39">
        <v>0.46213933064412516</v>
      </c>
      <c r="P57" s="39">
        <v>3.6377859473000393</v>
      </c>
      <c r="Q57" s="39">
        <v>4.7972976913035428</v>
      </c>
      <c r="R57" s="39"/>
      <c r="S57" s="13">
        <v>3.03</v>
      </c>
      <c r="T57" s="14">
        <f t="shared" si="13"/>
        <v>102.63</v>
      </c>
      <c r="U57" s="14">
        <f t="shared" si="0"/>
        <v>8.435083638603583</v>
      </c>
      <c r="V57" s="13"/>
      <c r="W57" s="46">
        <v>1.09439702478013</v>
      </c>
      <c r="X57" s="18">
        <v>4.0708680203127928E-2</v>
      </c>
      <c r="Y57" s="47">
        <v>1.5553369205430525</v>
      </c>
      <c r="Z57" s="14">
        <v>1.3072255043570999</v>
      </c>
      <c r="AA57" s="14">
        <f t="shared" si="14"/>
        <v>0.24811141618595256</v>
      </c>
      <c r="AB57" s="14">
        <v>12.904122693567288</v>
      </c>
      <c r="AC57" s="18">
        <v>-8.9799250984453488E-3</v>
      </c>
      <c r="AD57" s="18">
        <v>0.52609220337314833</v>
      </c>
      <c r="AE57" s="18">
        <v>9.8565723964011115E-2</v>
      </c>
      <c r="AG57" s="42">
        <f t="shared" si="71"/>
        <v>727.77738859397903</v>
      </c>
      <c r="AH57" s="42">
        <f t="shared" si="72"/>
        <v>744.42359411041161</v>
      </c>
      <c r="AI57" s="42">
        <f t="shared" si="54"/>
        <v>16.646205516432588</v>
      </c>
      <c r="AJ57" s="42">
        <f t="shared" si="73"/>
        <v>667.96760225385333</v>
      </c>
      <c r="AK57" s="42">
        <f t="shared" si="74"/>
        <v>693.87259194777175</v>
      </c>
      <c r="AL57" s="42">
        <f t="shared" si="55"/>
        <v>25.904989693918424</v>
      </c>
      <c r="AM57" s="42">
        <f t="shared" si="75"/>
        <v>654.01748507580044</v>
      </c>
      <c r="AN57" s="42">
        <f t="shared" si="76"/>
        <v>699.18289282197998</v>
      </c>
      <c r="AO57" s="42">
        <f t="shared" si="77"/>
        <v>713.76891021915105</v>
      </c>
      <c r="AP57" s="42">
        <f t="shared" si="78"/>
        <v>772.23812836550564</v>
      </c>
      <c r="AQ57" s="42">
        <f t="shared" si="79"/>
        <v>710.75297211878183</v>
      </c>
      <c r="AR57" s="42">
        <f t="shared" si="80"/>
        <v>732.03233192092728</v>
      </c>
      <c r="AS57" s="42">
        <f t="shared" si="56"/>
        <v>21.27935980214545</v>
      </c>
      <c r="AT57" s="42">
        <f t="shared" si="81"/>
        <v>761.58822519250407</v>
      </c>
      <c r="AV57" s="43">
        <f t="shared" si="15"/>
        <v>33.810836598525043</v>
      </c>
      <c r="AW57" s="43">
        <f t="shared" si="16"/>
        <v>17.164631082092455</v>
      </c>
      <c r="AX57" s="42">
        <f t="shared" si="17"/>
        <v>93.62062293865074</v>
      </c>
      <c r="AY57" s="42">
        <f t="shared" si="18"/>
        <v>67.715633244732317</v>
      </c>
      <c r="AZ57" s="42">
        <f t="shared" si="19"/>
        <v>50.835253073722242</v>
      </c>
      <c r="BA57" s="42">
        <f t="shared" si="20"/>
        <v>29.555893271576792</v>
      </c>
      <c r="BC57" s="42">
        <f t="shared" si="63"/>
        <v>-5.5764058895883863</v>
      </c>
      <c r="BD57" s="42">
        <f t="shared" si="64"/>
        <v>-56.127408052228247</v>
      </c>
      <c r="BE57" s="42">
        <f t="shared" si="65"/>
        <v>-95.982514924199563</v>
      </c>
      <c r="BF57" s="42">
        <f t="shared" si="66"/>
        <v>-50.817107178020024</v>
      </c>
      <c r="BG57" s="42">
        <f t="shared" si="67"/>
        <v>-36.231089780848947</v>
      </c>
      <c r="BH57" s="42">
        <f t="shared" si="68"/>
        <v>22.238128365505645</v>
      </c>
      <c r="BI57" s="42">
        <f t="shared" si="69"/>
        <v>-17.967668079072723</v>
      </c>
      <c r="BJ57" s="42">
        <f t="shared" si="70"/>
        <v>11.588225192504069</v>
      </c>
    </row>
    <row r="58" spans="1:62" customFormat="1">
      <c r="A58" s="1" t="s">
        <v>117</v>
      </c>
      <c r="B58" s="1" t="s">
        <v>118</v>
      </c>
      <c r="C58" s="38" t="s">
        <v>133</v>
      </c>
      <c r="D58" s="38" t="s">
        <v>134</v>
      </c>
      <c r="E58" s="58">
        <v>744</v>
      </c>
      <c r="F58" s="1">
        <v>4.8000000000000001E-2</v>
      </c>
      <c r="G58" s="38">
        <v>89</v>
      </c>
      <c r="I58" s="13">
        <v>76.492555312980201</v>
      </c>
      <c r="J58" s="13">
        <v>0.12176563906446591</v>
      </c>
      <c r="K58" s="13">
        <v>12.716253984672996</v>
      </c>
      <c r="L58" s="39">
        <v>0.16510595127385211</v>
      </c>
      <c r="M58" s="80">
        <v>3.1989278059308845E-2</v>
      </c>
      <c r="N58" s="39">
        <v>0.88005599677745017</v>
      </c>
      <c r="O58" s="39">
        <v>0.70892367828210245</v>
      </c>
      <c r="P58" s="39">
        <v>3.1029599717529579</v>
      </c>
      <c r="Q58" s="39">
        <v>5.3803901871366557</v>
      </c>
      <c r="R58" s="39"/>
      <c r="S58" s="13">
        <v>3</v>
      </c>
      <c r="T58" s="14">
        <f t="shared" si="13"/>
        <v>102.59999999999998</v>
      </c>
      <c r="U58" s="14">
        <f t="shared" si="0"/>
        <v>8.4833501588896141</v>
      </c>
      <c r="V58" s="13"/>
      <c r="W58" s="46">
        <v>1.0987775510751097</v>
      </c>
      <c r="X58" s="18">
        <v>1.9814342481210018E-2</v>
      </c>
      <c r="Y58" s="47">
        <v>1.5855272470473145</v>
      </c>
      <c r="Z58" s="14">
        <v>1.3341776543172594</v>
      </c>
      <c r="AA58" s="14">
        <f t="shared" si="14"/>
        <v>0.25134959273005508</v>
      </c>
      <c r="AB58" s="14">
        <v>12.096776292626636</v>
      </c>
      <c r="AC58" s="18">
        <v>-5.1249894189697442E-3</v>
      </c>
      <c r="AD58" s="18">
        <v>0.52777883363292066</v>
      </c>
      <c r="AE58" s="18">
        <v>9.7813589438151383E-2</v>
      </c>
      <c r="AG58" s="42">
        <f t="shared" si="71"/>
        <v>724.92566413091038</v>
      </c>
      <c r="AH58" s="42">
        <f t="shared" si="72"/>
        <v>741.69599139369075</v>
      </c>
      <c r="AI58" s="42">
        <f t="shared" si="54"/>
        <v>16.77032726278037</v>
      </c>
      <c r="AJ58" s="42">
        <f t="shared" si="73"/>
        <v>663.93851340236813</v>
      </c>
      <c r="AK58" s="42">
        <f t="shared" si="74"/>
        <v>689.96358281127755</v>
      </c>
      <c r="AL58" s="42">
        <f t="shared" si="55"/>
        <v>26.025069408909417</v>
      </c>
      <c r="AM58" s="42">
        <f t="shared" si="75"/>
        <v>636.44714517756404</v>
      </c>
      <c r="AN58" s="42">
        <f t="shared" si="76"/>
        <v>694.51898869942204</v>
      </c>
      <c r="AO58" s="42">
        <f t="shared" si="77"/>
        <v>698.63138661451671</v>
      </c>
      <c r="AP58" s="42">
        <f t="shared" si="78"/>
        <v>765.15245374405595</v>
      </c>
      <c r="AQ58" s="42">
        <f t="shared" si="79"/>
        <v>707.25795095955334</v>
      </c>
      <c r="AR58" s="42">
        <f t="shared" si="80"/>
        <v>728.66650978625682</v>
      </c>
      <c r="AS58" s="42">
        <f t="shared" si="56"/>
        <v>21.408558826703484</v>
      </c>
      <c r="AT58" s="42">
        <f t="shared" si="81"/>
        <v>756.93357086046535</v>
      </c>
      <c r="AV58" s="43">
        <f t="shared" si="15"/>
        <v>32.007906729554975</v>
      </c>
      <c r="AW58" s="43">
        <f t="shared" si="16"/>
        <v>15.237579466774605</v>
      </c>
      <c r="AX58" s="42">
        <f t="shared" si="17"/>
        <v>92.995057458097222</v>
      </c>
      <c r="AY58" s="42">
        <f t="shared" si="18"/>
        <v>66.969988049187805</v>
      </c>
      <c r="AZ58" s="42">
        <f t="shared" si="19"/>
        <v>49.675619900912011</v>
      </c>
      <c r="BA58" s="42">
        <f t="shared" si="20"/>
        <v>28.267061074208527</v>
      </c>
      <c r="BC58" s="42">
        <f t="shared" si="63"/>
        <v>-8.3040086063092531</v>
      </c>
      <c r="BD58" s="42">
        <f t="shared" si="64"/>
        <v>-60.036417188722453</v>
      </c>
      <c r="BE58" s="42">
        <f t="shared" si="65"/>
        <v>-113.55285482243596</v>
      </c>
      <c r="BF58" s="42">
        <f t="shared" si="66"/>
        <v>-55.481011300577961</v>
      </c>
      <c r="BG58" s="42">
        <f t="shared" si="67"/>
        <v>-51.368613385483286</v>
      </c>
      <c r="BH58" s="42">
        <f t="shared" si="68"/>
        <v>15.152453744055947</v>
      </c>
      <c r="BI58" s="42">
        <f t="shared" si="69"/>
        <v>-21.333490213743175</v>
      </c>
      <c r="BJ58" s="42">
        <f t="shared" si="70"/>
        <v>6.9335708604653519</v>
      </c>
    </row>
    <row r="59" spans="1:62" customFormat="1">
      <c r="A59" s="1" t="s">
        <v>117</v>
      </c>
      <c r="B59" s="1" t="s">
        <v>118</v>
      </c>
      <c r="C59" s="38" t="s">
        <v>135</v>
      </c>
      <c r="D59" s="38" t="s">
        <v>123</v>
      </c>
      <c r="E59" s="58">
        <v>747</v>
      </c>
      <c r="F59" s="1">
        <v>4.8000000000000001E-2</v>
      </c>
      <c r="G59" s="38">
        <v>81</v>
      </c>
      <c r="I59" s="13">
        <v>76.559657942603039</v>
      </c>
      <c r="J59" s="13">
        <v>8.492067502021014E-2</v>
      </c>
      <c r="K59" s="13">
        <v>12.731810832659654</v>
      </c>
      <c r="L59" s="39"/>
      <c r="M59" s="80">
        <v>3.8790925626515746E-2</v>
      </c>
      <c r="N59" s="39">
        <v>0.77749595796281301</v>
      </c>
      <c r="O59" s="39">
        <v>0.45291026677445412</v>
      </c>
      <c r="P59" s="39">
        <v>3.5142481810832642</v>
      </c>
      <c r="Q59" s="39">
        <v>5.4401652182700051</v>
      </c>
      <c r="R59" s="39"/>
      <c r="S59" s="13">
        <v>4.74</v>
      </c>
      <c r="T59" s="14">
        <f t="shared" si="13"/>
        <v>104.33999999999996</v>
      </c>
      <c r="U59" s="14">
        <f t="shared" si="0"/>
        <v>8.9544133993532693</v>
      </c>
      <c r="V59" s="13"/>
      <c r="W59" s="46">
        <v>1.0538131672571789</v>
      </c>
      <c r="X59" s="18">
        <v>2.418328827154672E-2</v>
      </c>
      <c r="Y59" s="47">
        <v>1.7709245364846347</v>
      </c>
      <c r="Z59" s="14">
        <v>1.365678316206538</v>
      </c>
      <c r="AA59" s="14">
        <f t="shared" si="14"/>
        <v>0.40524622027809665</v>
      </c>
      <c r="AB59" s="14">
        <v>12.364287326714896</v>
      </c>
      <c r="AC59" s="18">
        <v>-8.5818041683277668E-4</v>
      </c>
      <c r="AD59" s="18">
        <v>0.52796911482709186</v>
      </c>
      <c r="AE59" s="18">
        <v>0.14640434898219101</v>
      </c>
      <c r="AG59" s="42">
        <f t="shared" si="71"/>
        <v>705.86044884386479</v>
      </c>
      <c r="AH59" s="42">
        <f t="shared" si="72"/>
        <v>732.13239464862795</v>
      </c>
      <c r="AI59" s="42">
        <f t="shared" si="54"/>
        <v>26.271945804763163</v>
      </c>
      <c r="AJ59" s="42">
        <f t="shared" si="73"/>
        <v>637.82953015759051</v>
      </c>
      <c r="AK59" s="42">
        <f t="shared" si="74"/>
        <v>678.11823820713005</v>
      </c>
      <c r="AL59" s="42">
        <f t="shared" si="55"/>
        <v>40.288708049539537</v>
      </c>
      <c r="AM59" s="42">
        <f t="shared" si="75"/>
        <v>624.90101958777541</v>
      </c>
      <c r="AN59" s="42">
        <f t="shared" si="76"/>
        <v>681.88233240429042</v>
      </c>
      <c r="AO59" s="42">
        <f t="shared" si="77"/>
        <v>688.68395533716046</v>
      </c>
      <c r="AP59" s="42">
        <f t="shared" si="78"/>
        <v>758.97921719464557</v>
      </c>
      <c r="AQ59" s="42">
        <f t="shared" si="79"/>
        <v>684.21498806909619</v>
      </c>
      <c r="AR59" s="42">
        <f t="shared" si="80"/>
        <v>717.5460263766754</v>
      </c>
      <c r="AS59" s="42">
        <f t="shared" si="56"/>
        <v>33.331038307579206</v>
      </c>
      <c r="AT59" s="42">
        <f t="shared" si="81"/>
        <v>741.83988452205563</v>
      </c>
      <c r="AV59" s="43">
        <f t="shared" si="15"/>
        <v>35.979435678190839</v>
      </c>
      <c r="AW59" s="43">
        <f t="shared" si="16"/>
        <v>9.7074898734276758</v>
      </c>
      <c r="AX59" s="42">
        <f t="shared" si="17"/>
        <v>104.01035436446512</v>
      </c>
      <c r="AY59" s="42">
        <f t="shared" si="18"/>
        <v>63.721646314925579</v>
      </c>
      <c r="AZ59" s="42">
        <f t="shared" si="19"/>
        <v>57.624896452959433</v>
      </c>
      <c r="BA59" s="42">
        <f t="shared" si="20"/>
        <v>24.293858145380227</v>
      </c>
      <c r="BC59" s="42">
        <f t="shared" si="63"/>
        <v>-17.867605351372049</v>
      </c>
      <c r="BD59" s="42">
        <f t="shared" si="64"/>
        <v>-71.881761792869952</v>
      </c>
      <c r="BE59" s="42">
        <f t="shared" si="65"/>
        <v>-125.09898041222459</v>
      </c>
      <c r="BF59" s="42">
        <f t="shared" si="66"/>
        <v>-68.117667595709577</v>
      </c>
      <c r="BG59" s="42">
        <f t="shared" si="67"/>
        <v>-61.316044662839545</v>
      </c>
      <c r="BH59" s="42">
        <f t="shared" si="68"/>
        <v>8.979217194645571</v>
      </c>
      <c r="BI59" s="42">
        <f t="shared" si="69"/>
        <v>-32.4539736233246</v>
      </c>
      <c r="BJ59" s="42">
        <f t="shared" si="70"/>
        <v>-8.1601154779443732</v>
      </c>
    </row>
    <row r="60" spans="1:62" customFormat="1">
      <c r="A60" s="1" t="s">
        <v>117</v>
      </c>
      <c r="B60" s="1" t="s">
        <v>118</v>
      </c>
      <c r="C60" s="38" t="s">
        <v>136</v>
      </c>
      <c r="D60" s="38" t="s">
        <v>123</v>
      </c>
      <c r="E60" s="58">
        <v>772</v>
      </c>
      <c r="F60" s="1">
        <v>4.8000000000000001E-2</v>
      </c>
      <c r="G60" s="38">
        <v>76</v>
      </c>
      <c r="I60" s="13">
        <v>76.729579991772383</v>
      </c>
      <c r="J60" s="13">
        <v>8.6728427221706192E-2</v>
      </c>
      <c r="K60" s="13">
        <v>12.560993055808797</v>
      </c>
      <c r="L60" s="39"/>
      <c r="M60" s="80">
        <v>3.4482386726702466E-2</v>
      </c>
      <c r="N60" s="39">
        <v>0.74004217535391004</v>
      </c>
      <c r="O60" s="39">
        <v>0.45558547311643255</v>
      </c>
      <c r="P60" s="39">
        <v>3.5370569415117523</v>
      </c>
      <c r="Q60" s="39">
        <v>5.45553154848829</v>
      </c>
      <c r="R60" s="39"/>
      <c r="S60" s="13">
        <v>4.1500000000000004</v>
      </c>
      <c r="T60" s="14">
        <f t="shared" si="13"/>
        <v>103.74999999999997</v>
      </c>
      <c r="U60" s="14">
        <f t="shared" si="0"/>
        <v>8.9925884900000419</v>
      </c>
      <c r="V60" s="13"/>
      <c r="W60" s="46">
        <v>1.0348276663802716</v>
      </c>
      <c r="X60" s="18">
        <v>1.4483317689868396E-2</v>
      </c>
      <c r="Y60" s="47">
        <v>1.7482594108563079</v>
      </c>
      <c r="Z60" s="14">
        <v>1.3877314909350855</v>
      </c>
      <c r="AA60" s="14">
        <f t="shared" si="14"/>
        <v>0.36052791992122235</v>
      </c>
      <c r="AB60" s="14">
        <v>12.342480562671788</v>
      </c>
      <c r="AC60" s="18">
        <v>3.2344104529474782E-4</v>
      </c>
      <c r="AD60" s="18">
        <v>0.52780507277593025</v>
      </c>
      <c r="AE60" s="18">
        <v>0.1304735854387862</v>
      </c>
      <c r="AG60" s="42">
        <f t="shared" si="71"/>
        <v>702.56991995410772</v>
      </c>
      <c r="AH60" s="42">
        <f t="shared" si="72"/>
        <v>725.71551312504198</v>
      </c>
      <c r="AI60" s="42">
        <f t="shared" si="54"/>
        <v>23.145593170934262</v>
      </c>
      <c r="AJ60" s="42">
        <f t="shared" si="73"/>
        <v>634.76827034679445</v>
      </c>
      <c r="AK60" s="42">
        <f t="shared" si="74"/>
        <v>670.19305778414423</v>
      </c>
      <c r="AL60" s="42">
        <f t="shared" si="55"/>
        <v>35.424787437349778</v>
      </c>
      <c r="AM60" s="42">
        <f t="shared" si="75"/>
        <v>613.09764505697433</v>
      </c>
      <c r="AN60" s="42">
        <f t="shared" si="76"/>
        <v>675.04327784759641</v>
      </c>
      <c r="AO60" s="42">
        <f t="shared" si="77"/>
        <v>678.51489420293171</v>
      </c>
      <c r="AP60" s="42">
        <f t="shared" si="78"/>
        <v>753.32467677181239</v>
      </c>
      <c r="AQ60" s="42">
        <f t="shared" si="79"/>
        <v>680.77551129056121</v>
      </c>
      <c r="AR60" s="42">
        <f t="shared" si="80"/>
        <v>710.09986340562864</v>
      </c>
      <c r="AS60" s="42">
        <f t="shared" si="56"/>
        <v>29.324352115067427</v>
      </c>
      <c r="AT60" s="42">
        <f t="shared" si="81"/>
        <v>739.63897600986024</v>
      </c>
      <c r="AV60" s="43">
        <f t="shared" si="15"/>
        <v>37.069056055752526</v>
      </c>
      <c r="AW60" s="43">
        <f t="shared" si="16"/>
        <v>13.923462884818264</v>
      </c>
      <c r="AX60" s="42">
        <f t="shared" si="17"/>
        <v>104.87070566306579</v>
      </c>
      <c r="AY60" s="42">
        <f t="shared" si="18"/>
        <v>69.445918225716014</v>
      </c>
      <c r="AZ60" s="42">
        <f t="shared" si="19"/>
        <v>58.863464719299031</v>
      </c>
      <c r="BA60" s="42">
        <f t="shared" si="20"/>
        <v>29.539112604231605</v>
      </c>
      <c r="BC60" s="42">
        <f t="shared" si="63"/>
        <v>-24.28448687495802</v>
      </c>
      <c r="BD60" s="42">
        <f t="shared" si="64"/>
        <v>-79.80694221585577</v>
      </c>
      <c r="BE60" s="42">
        <f t="shared" si="65"/>
        <v>-136.90235494302567</v>
      </c>
      <c r="BF60" s="42">
        <f t="shared" si="66"/>
        <v>-74.956722152403586</v>
      </c>
      <c r="BG60" s="42">
        <f t="shared" si="67"/>
        <v>-71.485105797068286</v>
      </c>
      <c r="BH60" s="42">
        <f t="shared" si="68"/>
        <v>3.324676771812392</v>
      </c>
      <c r="BI60" s="42">
        <f t="shared" si="69"/>
        <v>-39.900136594371361</v>
      </c>
      <c r="BJ60" s="42">
        <f t="shared" si="70"/>
        <v>-10.361023990139756</v>
      </c>
    </row>
    <row r="61" spans="1:62" customFormat="1">
      <c r="A61" s="1" t="s">
        <v>117</v>
      </c>
      <c r="B61" s="1" t="s">
        <v>118</v>
      </c>
      <c r="C61" s="38" t="s">
        <v>137</v>
      </c>
      <c r="D61" s="38" t="s">
        <v>120</v>
      </c>
      <c r="E61" s="58">
        <v>737</v>
      </c>
      <c r="F61" s="1">
        <v>4.8000000000000001E-2</v>
      </c>
      <c r="G61" s="38">
        <v>87</v>
      </c>
      <c r="I61" s="13">
        <v>77.362658249589046</v>
      </c>
      <c r="J61" s="13">
        <v>0.10549453397671234</v>
      </c>
      <c r="K61" s="13">
        <v>12.35320307664561</v>
      </c>
      <c r="L61" s="39"/>
      <c r="M61" s="80">
        <v>2.8959283836744565E-2</v>
      </c>
      <c r="N61" s="39">
        <v>0.77851242738320425</v>
      </c>
      <c r="O61" s="39">
        <v>0.51816432865032236</v>
      </c>
      <c r="P61" s="39">
        <v>3.3985788102693797</v>
      </c>
      <c r="Q61" s="39">
        <v>5.0544292896489527</v>
      </c>
      <c r="R61" s="39"/>
      <c r="S61" s="13">
        <v>3.31</v>
      </c>
      <c r="T61" s="14">
        <f t="shared" si="13"/>
        <v>102.90999999999998</v>
      </c>
      <c r="U61" s="14">
        <f t="shared" si="0"/>
        <v>8.4530080999183319</v>
      </c>
      <c r="V61" s="13"/>
      <c r="W61" s="46">
        <v>1.0711031062348533</v>
      </c>
      <c r="X61" s="18">
        <v>2.8224461781989924E-2</v>
      </c>
      <c r="Y61" s="47">
        <v>1.6121799524393183</v>
      </c>
      <c r="Z61" s="14">
        <v>1.3348471205900105</v>
      </c>
      <c r="AA61" s="14">
        <f t="shared" si="14"/>
        <v>0.27733283184930779</v>
      </c>
      <c r="AB61" s="14">
        <v>12.841614250575887</v>
      </c>
      <c r="AC61" s="18">
        <v>-8.0206061548749874E-3</v>
      </c>
      <c r="AD61" s="18">
        <v>0.52594776914329044</v>
      </c>
      <c r="AE61" s="18">
        <v>0.10665059536372051</v>
      </c>
      <c r="AG61" s="42">
        <f t="shared" si="71"/>
        <v>721.43443524685472</v>
      </c>
      <c r="AH61" s="42">
        <f t="shared" si="72"/>
        <v>739.83992891082278</v>
      </c>
      <c r="AI61" s="42">
        <f t="shared" si="54"/>
        <v>18.405493663968059</v>
      </c>
      <c r="AJ61" s="42">
        <f t="shared" si="73"/>
        <v>659.30260169892313</v>
      </c>
      <c r="AK61" s="42">
        <f t="shared" si="74"/>
        <v>687.81208831658194</v>
      </c>
      <c r="AL61" s="42">
        <f t="shared" si="55"/>
        <v>28.509486617658808</v>
      </c>
      <c r="AM61" s="42">
        <f t="shared" si="75"/>
        <v>646.79303272275092</v>
      </c>
      <c r="AN61" s="42">
        <f t="shared" si="76"/>
        <v>695.08978825784004</v>
      </c>
      <c r="AO61" s="42">
        <f t="shared" si="77"/>
        <v>707.54476665344691</v>
      </c>
      <c r="AP61" s="42">
        <f t="shared" si="78"/>
        <v>768.77394922792178</v>
      </c>
      <c r="AQ61" s="42">
        <f t="shared" si="79"/>
        <v>703.08890858916982</v>
      </c>
      <c r="AR61" s="42">
        <f t="shared" si="80"/>
        <v>726.56066231919124</v>
      </c>
      <c r="AS61" s="42">
        <f t="shared" si="56"/>
        <v>23.471753730021419</v>
      </c>
      <c r="AT61" s="42">
        <f t="shared" si="81"/>
        <v>757.97201677577755</v>
      </c>
      <c r="AV61" s="43">
        <f t="shared" si="15"/>
        <v>36.537581528922829</v>
      </c>
      <c r="AW61" s="43">
        <f t="shared" si="16"/>
        <v>18.132087864954769</v>
      </c>
      <c r="AX61" s="42">
        <f t="shared" si="17"/>
        <v>98.66941507685442</v>
      </c>
      <c r="AY61" s="42">
        <f t="shared" si="18"/>
        <v>70.159928459195612</v>
      </c>
      <c r="AZ61" s="42">
        <f t="shared" si="19"/>
        <v>54.883108186607728</v>
      </c>
      <c r="BA61" s="42">
        <f t="shared" si="20"/>
        <v>31.411354456586309</v>
      </c>
      <c r="BC61" s="42">
        <f t="shared" si="63"/>
        <v>-10.160071089177222</v>
      </c>
      <c r="BD61" s="42">
        <f t="shared" si="64"/>
        <v>-62.187911683418065</v>
      </c>
      <c r="BE61" s="42">
        <f t="shared" si="65"/>
        <v>-103.20696727724908</v>
      </c>
      <c r="BF61" s="42">
        <f t="shared" si="66"/>
        <v>-54.910211742159959</v>
      </c>
      <c r="BG61" s="42">
        <f t="shared" si="67"/>
        <v>-42.455233346553086</v>
      </c>
      <c r="BH61" s="42">
        <f t="shared" si="68"/>
        <v>18.773949227921776</v>
      </c>
      <c r="BI61" s="42">
        <f t="shared" si="69"/>
        <v>-23.439337680808762</v>
      </c>
      <c r="BJ61" s="42">
        <f t="shared" si="70"/>
        <v>7.9720167757775471</v>
      </c>
    </row>
    <row r="62" spans="1:62" customFormat="1">
      <c r="A62" s="1" t="s">
        <v>117</v>
      </c>
      <c r="B62" s="1" t="s">
        <v>118</v>
      </c>
      <c r="C62" s="38" t="s">
        <v>138</v>
      </c>
      <c r="D62" s="38" t="s">
        <v>120</v>
      </c>
      <c r="E62" s="58">
        <v>782</v>
      </c>
      <c r="F62" s="1">
        <v>4.8000000000000001E-2</v>
      </c>
      <c r="G62" s="38">
        <v>83</v>
      </c>
      <c r="I62" s="13">
        <v>77.010082901086733</v>
      </c>
      <c r="J62" s="13">
        <v>9.713448899969343E-2</v>
      </c>
      <c r="K62" s="13">
        <v>12.5954498555028</v>
      </c>
      <c r="L62" s="39">
        <v>0.11573471029750707</v>
      </c>
      <c r="M62" s="80">
        <v>3.5133751340314642E-2</v>
      </c>
      <c r="N62" s="39">
        <v>0.81422468731179187</v>
      </c>
      <c r="O62" s="39">
        <v>0.57557351460456641</v>
      </c>
      <c r="P62" s="39">
        <v>3.4100405712658328</v>
      </c>
      <c r="Q62" s="39">
        <v>4.9466255195907705</v>
      </c>
      <c r="R62" s="39"/>
      <c r="S62" s="13">
        <v>3.37</v>
      </c>
      <c r="T62" s="14">
        <f t="shared" si="13"/>
        <v>102.97000000000001</v>
      </c>
      <c r="U62" s="14">
        <f t="shared" si="0"/>
        <v>8.3566660908566028</v>
      </c>
      <c r="V62" s="13"/>
      <c r="W62" s="46">
        <v>1.0964467888644025</v>
      </c>
      <c r="X62" s="18">
        <v>2.6788949805795957E-2</v>
      </c>
      <c r="Y62" s="47">
        <v>1.5952308159394655</v>
      </c>
      <c r="Z62" s="14">
        <v>1.3168817922789677</v>
      </c>
      <c r="AA62" s="14">
        <f t="shared" si="14"/>
        <v>0.27834902366049774</v>
      </c>
      <c r="AB62" s="14">
        <v>12.517201299654968</v>
      </c>
      <c r="AC62" s="18">
        <v>-8.85056210637028E-3</v>
      </c>
      <c r="AD62" s="18">
        <v>0.52647677642102231</v>
      </c>
      <c r="AE62" s="18">
        <v>0.10837915774688907</v>
      </c>
      <c r="AG62" s="42">
        <f t="shared" si="71"/>
        <v>718.93698633451356</v>
      </c>
      <c r="AH62" s="42">
        <f t="shared" si="72"/>
        <v>737.31763937875382</v>
      </c>
      <c r="AI62" s="42">
        <f t="shared" si="54"/>
        <v>18.380653044240262</v>
      </c>
      <c r="AJ62" s="42">
        <f t="shared" si="73"/>
        <v>656.95185463230803</v>
      </c>
      <c r="AK62" s="42">
        <f t="shared" si="74"/>
        <v>685.42267648228403</v>
      </c>
      <c r="AL62" s="42">
        <f t="shared" si="55"/>
        <v>28.470821849976005</v>
      </c>
      <c r="AM62" s="42">
        <f t="shared" si="75"/>
        <v>632.21977516517302</v>
      </c>
      <c r="AN62" s="42">
        <f t="shared" si="76"/>
        <v>691.46287767666422</v>
      </c>
      <c r="AO62" s="42">
        <f t="shared" si="77"/>
        <v>694.98934475768749</v>
      </c>
      <c r="AP62" s="42">
        <f t="shared" si="78"/>
        <v>762.24226273964427</v>
      </c>
      <c r="AQ62" s="42">
        <f t="shared" si="79"/>
        <v>700.46155309070241</v>
      </c>
      <c r="AR62" s="42">
        <f t="shared" si="80"/>
        <v>723.89320247684338</v>
      </c>
      <c r="AS62" s="42">
        <f t="shared" si="56"/>
        <v>23.431649386140975</v>
      </c>
      <c r="AT62" s="42">
        <f t="shared" si="81"/>
        <v>752.76969233618706</v>
      </c>
      <c r="AV62" s="43">
        <f t="shared" si="15"/>
        <v>33.8327060016735</v>
      </c>
      <c r="AW62" s="43">
        <f t="shared" si="16"/>
        <v>15.452052957433239</v>
      </c>
      <c r="AX62" s="42">
        <f t="shared" si="17"/>
        <v>95.817837703879036</v>
      </c>
      <c r="AY62" s="42">
        <f t="shared" si="18"/>
        <v>67.347015853903031</v>
      </c>
      <c r="AZ62" s="42">
        <f t="shared" si="19"/>
        <v>52.308139245484654</v>
      </c>
      <c r="BA62" s="42">
        <f t="shared" si="20"/>
        <v>28.876489859343678</v>
      </c>
      <c r="BC62" s="42">
        <f t="shared" si="63"/>
        <v>-12.682360621246175</v>
      </c>
      <c r="BD62" s="42">
        <f t="shared" si="64"/>
        <v>-64.577323517715968</v>
      </c>
      <c r="BE62" s="42">
        <f t="shared" si="65"/>
        <v>-117.78022483482698</v>
      </c>
      <c r="BF62" s="42">
        <f t="shared" si="66"/>
        <v>-58.53712232333578</v>
      </c>
      <c r="BG62" s="42">
        <f t="shared" si="67"/>
        <v>-55.010655242312509</v>
      </c>
      <c r="BH62" s="42">
        <f t="shared" si="68"/>
        <v>12.242262739644275</v>
      </c>
      <c r="BI62" s="42">
        <f t="shared" si="69"/>
        <v>-26.106797523156615</v>
      </c>
      <c r="BJ62" s="42">
        <f t="shared" si="70"/>
        <v>2.7696923361870631</v>
      </c>
    </row>
    <row r="63" spans="1:62" customFormat="1">
      <c r="A63" s="1" t="s">
        <v>117</v>
      </c>
      <c r="B63" s="1" t="s">
        <v>118</v>
      </c>
      <c r="C63" s="38" t="s">
        <v>139</v>
      </c>
      <c r="D63" s="38" t="s">
        <v>120</v>
      </c>
      <c r="E63" s="58">
        <v>718</v>
      </c>
      <c r="F63" s="1">
        <v>4.8000000000000001E-2</v>
      </c>
      <c r="G63" s="38">
        <v>85</v>
      </c>
      <c r="I63" s="13">
        <v>77.097899048214515</v>
      </c>
      <c r="J63" s="13">
        <v>8.7749677554139344E-2</v>
      </c>
      <c r="K63" s="13">
        <v>12.516201066663356</v>
      </c>
      <c r="L63" s="39"/>
      <c r="M63" s="80">
        <v>3.5099871021655737E-2</v>
      </c>
      <c r="N63" s="39">
        <v>0.74740736239280792</v>
      </c>
      <c r="O63" s="39">
        <v>0.54404800083566385</v>
      </c>
      <c r="P63" s="39">
        <v>3.7980125143726893</v>
      </c>
      <c r="Q63" s="39">
        <v>4.773582458945179</v>
      </c>
      <c r="R63" s="39"/>
      <c r="S63" s="13">
        <v>3.23</v>
      </c>
      <c r="T63" s="14">
        <f t="shared" si="13"/>
        <v>102.83000000000001</v>
      </c>
      <c r="U63" s="14">
        <f t="shared" si="0"/>
        <v>8.5715949733178682</v>
      </c>
      <c r="V63" s="13"/>
      <c r="W63" s="46">
        <v>1.0509162977209587</v>
      </c>
      <c r="X63" s="18">
        <v>1.8575027203612149E-2</v>
      </c>
      <c r="Y63" s="47">
        <v>1.6473476961110893</v>
      </c>
      <c r="Z63" s="14">
        <v>1.3703901815183648</v>
      </c>
      <c r="AA63" s="14">
        <f t="shared" si="14"/>
        <v>0.27695751459272455</v>
      </c>
      <c r="AB63" s="14">
        <v>12.505022499243713</v>
      </c>
      <c r="AC63" s="18">
        <v>-4.0781679236497059E-3</v>
      </c>
      <c r="AD63" s="18">
        <v>0.52664090498381433</v>
      </c>
      <c r="AE63" s="18">
        <v>0.10430860988908207</v>
      </c>
      <c r="AG63" s="42">
        <f t="shared" si="71"/>
        <v>717.37668251225091</v>
      </c>
      <c r="AH63" s="42">
        <f t="shared" si="72"/>
        <v>735.60573983877509</v>
      </c>
      <c r="AI63" s="42">
        <f t="shared" si="54"/>
        <v>18.229057326524185</v>
      </c>
      <c r="AJ63" s="42">
        <f t="shared" si="73"/>
        <v>653.82715766222191</v>
      </c>
      <c r="AK63" s="42">
        <f t="shared" si="74"/>
        <v>681.95841343488996</v>
      </c>
      <c r="AL63" s="42">
        <f t="shared" si="55"/>
        <v>28.131255772668055</v>
      </c>
      <c r="AM63" s="42">
        <f t="shared" si="75"/>
        <v>636.23700844282337</v>
      </c>
      <c r="AN63" s="42">
        <f t="shared" si="76"/>
        <v>689.26282503483469</v>
      </c>
      <c r="AO63" s="42">
        <f t="shared" si="77"/>
        <v>698.45034573535554</v>
      </c>
      <c r="AP63" s="42">
        <f t="shared" si="78"/>
        <v>764.23202207436566</v>
      </c>
      <c r="AQ63" s="42">
        <f t="shared" si="79"/>
        <v>698.21301867738714</v>
      </c>
      <c r="AR63" s="42">
        <f t="shared" si="80"/>
        <v>721.41587314536741</v>
      </c>
      <c r="AS63" s="42">
        <f t="shared" si="56"/>
        <v>23.202854467980274</v>
      </c>
      <c r="AT63" s="42">
        <f t="shared" si="81"/>
        <v>754.89477660706666</v>
      </c>
      <c r="AV63" s="43">
        <f t="shared" si="15"/>
        <v>37.518094094815751</v>
      </c>
      <c r="AW63" s="43">
        <f t="shared" si="16"/>
        <v>19.289036768291567</v>
      </c>
      <c r="AX63" s="42">
        <f t="shared" si="17"/>
        <v>101.06761894484475</v>
      </c>
      <c r="AY63" s="42">
        <f t="shared" si="18"/>
        <v>72.936363172176698</v>
      </c>
      <c r="AZ63" s="42">
        <f t="shared" si="19"/>
        <v>56.68175792967952</v>
      </c>
      <c r="BA63" s="42">
        <f t="shared" si="20"/>
        <v>33.478903461699247</v>
      </c>
      <c r="BC63" s="42">
        <f t="shared" si="63"/>
        <v>-14.394260161224906</v>
      </c>
      <c r="BD63" s="42">
        <f t="shared" si="64"/>
        <v>-68.041586565110038</v>
      </c>
      <c r="BE63" s="42">
        <f t="shared" si="65"/>
        <v>-113.76299155717663</v>
      </c>
      <c r="BF63" s="42">
        <f t="shared" si="66"/>
        <v>-60.737174965165309</v>
      </c>
      <c r="BG63" s="42">
        <f t="shared" si="67"/>
        <v>-51.54965426464446</v>
      </c>
      <c r="BH63" s="42">
        <f t="shared" si="68"/>
        <v>14.232022074365659</v>
      </c>
      <c r="BI63" s="42">
        <f t="shared" si="69"/>
        <v>-28.584126854632586</v>
      </c>
      <c r="BJ63" s="42">
        <f t="shared" si="70"/>
        <v>4.8947766070666603</v>
      </c>
    </row>
    <row r="64" spans="1:62" customFormat="1">
      <c r="A64" s="1" t="s">
        <v>117</v>
      </c>
      <c r="B64" s="1" t="s">
        <v>118</v>
      </c>
      <c r="C64" s="38" t="s">
        <v>140</v>
      </c>
      <c r="D64" s="38" t="s">
        <v>141</v>
      </c>
      <c r="E64" s="58">
        <v>754</v>
      </c>
      <c r="F64" s="1">
        <v>4.8000000000000001E-2</v>
      </c>
      <c r="G64" s="38">
        <v>80</v>
      </c>
      <c r="I64" s="13">
        <v>77.257854750861739</v>
      </c>
      <c r="J64" s="13">
        <v>7.8136360862177012E-2</v>
      </c>
      <c r="K64" s="13">
        <v>12.592624860031393</v>
      </c>
      <c r="L64" s="39"/>
      <c r="M64" s="80">
        <v>3.6956386894272913E-2</v>
      </c>
      <c r="N64" s="39">
        <v>0.77228606410376843</v>
      </c>
      <c r="O64" s="39">
        <v>0.47620944255191672</v>
      </c>
      <c r="P64" s="39">
        <v>3.5171921355663733</v>
      </c>
      <c r="Q64" s="39">
        <v>4.8085538833291102</v>
      </c>
      <c r="R64" s="39">
        <v>6.0186115799244461E-2</v>
      </c>
      <c r="S64" s="13">
        <v>4.83</v>
      </c>
      <c r="T64" s="14">
        <f t="shared" si="13"/>
        <v>104.42999999999999</v>
      </c>
      <c r="U64" s="14">
        <f t="shared" si="0"/>
        <v>8.325746018895483</v>
      </c>
      <c r="V64" s="13"/>
      <c r="W64" s="46">
        <v>1.1022952635278698</v>
      </c>
      <c r="X64" s="18">
        <v>4.386259980922138E-2</v>
      </c>
      <c r="Y64" s="47">
        <v>1.6887920755135932</v>
      </c>
      <c r="Z64" s="14">
        <v>1.2961376440813388</v>
      </c>
      <c r="AA64" s="14">
        <f t="shared" si="14"/>
        <v>0.39265443143225442</v>
      </c>
      <c r="AB64" s="14">
        <v>13.03812803126926</v>
      </c>
      <c r="AC64" s="18">
        <v>-1.0619983667635682E-2</v>
      </c>
      <c r="AD64" s="18">
        <v>0.52551801001262821</v>
      </c>
      <c r="AE64" s="18">
        <v>0.14842030607876897</v>
      </c>
      <c r="AG64" s="42">
        <f t="shared" si="71"/>
        <v>710.14183119155928</v>
      </c>
      <c r="AH64" s="42">
        <f t="shared" si="72"/>
        <v>735.80214060266576</v>
      </c>
      <c r="AI64" s="42">
        <f t="shared" si="54"/>
        <v>25.660309411106482</v>
      </c>
      <c r="AJ64" s="42">
        <f t="shared" si="73"/>
        <v>644.68065540525185</v>
      </c>
      <c r="AK64" s="42">
        <f t="shared" si="74"/>
        <v>684.26533826665934</v>
      </c>
      <c r="AL64" s="42">
        <f t="shared" si="55"/>
        <v>39.584682861407487</v>
      </c>
      <c r="AM64" s="42">
        <f t="shared" si="75"/>
        <v>635.47534314128347</v>
      </c>
      <c r="AN64" s="42">
        <f t="shared" si="76"/>
        <v>689.67804441511237</v>
      </c>
      <c r="AO64" s="42">
        <f t="shared" si="77"/>
        <v>697.79414178325953</v>
      </c>
      <c r="AP64" s="42">
        <f t="shared" si="78"/>
        <v>762.83337832289976</v>
      </c>
      <c r="AQ64" s="42">
        <f t="shared" si="79"/>
        <v>689.75057752705004</v>
      </c>
      <c r="AR64" s="42">
        <f t="shared" si="80"/>
        <v>722.39161768195822</v>
      </c>
      <c r="AS64" s="42">
        <f t="shared" si="56"/>
        <v>32.641040154908183</v>
      </c>
      <c r="AT64" s="42">
        <f t="shared" si="81"/>
        <v>746.04501286438835</v>
      </c>
      <c r="AV64" s="43">
        <f t="shared" si="15"/>
        <v>35.903181672829078</v>
      </c>
      <c r="AW64" s="43">
        <f t="shared" si="16"/>
        <v>10.242872261722596</v>
      </c>
      <c r="AX64" s="42">
        <f t="shared" si="17"/>
        <v>101.3643574591365</v>
      </c>
      <c r="AY64" s="42">
        <f t="shared" si="18"/>
        <v>61.779674597729013</v>
      </c>
      <c r="AZ64" s="42">
        <f t="shared" si="19"/>
        <v>56.294435337338314</v>
      </c>
      <c r="BA64" s="42">
        <f t="shared" si="20"/>
        <v>23.653395182430131</v>
      </c>
      <c r="BC64" s="42">
        <f t="shared" si="63"/>
        <v>-14.197859397334241</v>
      </c>
      <c r="BD64" s="42">
        <f t="shared" si="64"/>
        <v>-65.734661733340658</v>
      </c>
      <c r="BE64" s="42">
        <f t="shared" si="65"/>
        <v>-114.52465685871653</v>
      </c>
      <c r="BF64" s="42">
        <f t="shared" si="66"/>
        <v>-60.321955584887633</v>
      </c>
      <c r="BG64" s="42">
        <f t="shared" si="67"/>
        <v>-52.205858216740467</v>
      </c>
      <c r="BH64" s="42">
        <f t="shared" si="68"/>
        <v>12.833378322899762</v>
      </c>
      <c r="BI64" s="42">
        <f t="shared" si="69"/>
        <v>-27.608382318041777</v>
      </c>
      <c r="BJ64" s="42">
        <f t="shared" si="70"/>
        <v>-3.9549871356116455</v>
      </c>
    </row>
    <row r="65" spans="1:62" customFormat="1">
      <c r="A65" s="1" t="s">
        <v>117</v>
      </c>
      <c r="B65" s="1" t="s">
        <v>118</v>
      </c>
      <c r="C65" s="38" t="s">
        <v>142</v>
      </c>
      <c r="D65" s="38" t="s">
        <v>143</v>
      </c>
      <c r="E65" s="58">
        <v>734</v>
      </c>
      <c r="F65" s="1">
        <v>4.8000000000000001E-2</v>
      </c>
      <c r="G65" s="38">
        <v>80</v>
      </c>
      <c r="I65" s="13">
        <v>77.493574889069819</v>
      </c>
      <c r="J65" s="13">
        <v>8.6330912437895355E-2</v>
      </c>
      <c r="K65" s="13">
        <v>12.430598575051592</v>
      </c>
      <c r="L65" s="39"/>
      <c r="M65" s="80">
        <v>3.579574418156637E-2</v>
      </c>
      <c r="N65" s="39">
        <v>0.756369338636524</v>
      </c>
      <c r="O65" s="39">
        <v>0.48113691444046564</v>
      </c>
      <c r="P65" s="39">
        <v>3.5490427540017713</v>
      </c>
      <c r="Q65" s="39">
        <v>4.7197741519400589</v>
      </c>
      <c r="R65" s="39">
        <v>4.7376720240308423E-2</v>
      </c>
      <c r="S65" s="13">
        <v>4.54</v>
      </c>
      <c r="T65" s="14">
        <f t="shared" si="13"/>
        <v>104.14000000000001</v>
      </c>
      <c r="U65" s="14">
        <f t="shared" si="0"/>
        <v>8.2688169059418293</v>
      </c>
      <c r="V65" s="13"/>
      <c r="W65" s="46">
        <v>1.0918609368263192</v>
      </c>
      <c r="X65" s="18">
        <v>3.842393122246026E-2</v>
      </c>
      <c r="Y65" s="47">
        <v>1.6766118437469772</v>
      </c>
      <c r="Z65" s="14">
        <v>1.3049516872652371</v>
      </c>
      <c r="AA65" s="14">
        <f t="shared" si="14"/>
        <v>0.37166015648174011</v>
      </c>
      <c r="AB65" s="14">
        <v>13.089418020314325</v>
      </c>
      <c r="AC65" s="18">
        <v>-1.0553156930878174E-2</v>
      </c>
      <c r="AD65" s="18">
        <v>0.5251435830867871</v>
      </c>
      <c r="AE65" s="18">
        <v>0.14062447938291611</v>
      </c>
      <c r="AG65" s="42">
        <f t="shared" si="71"/>
        <v>710.91818543335603</v>
      </c>
      <c r="AH65" s="42">
        <f t="shared" si="72"/>
        <v>735.21144735189284</v>
      </c>
      <c r="AI65" s="42">
        <f t="shared" si="54"/>
        <v>24.293261918536814</v>
      </c>
      <c r="AJ65" s="42">
        <f t="shared" si="73"/>
        <v>645.85931639019918</v>
      </c>
      <c r="AK65" s="42">
        <f t="shared" si="74"/>
        <v>683.33933550268102</v>
      </c>
      <c r="AL65" s="42">
        <f t="shared" si="55"/>
        <v>37.480019112481841</v>
      </c>
      <c r="AM65" s="42">
        <f t="shared" si="75"/>
        <v>636.42182060907624</v>
      </c>
      <c r="AN65" s="42">
        <f t="shared" si="76"/>
        <v>689.61635655725479</v>
      </c>
      <c r="AO65" s="42">
        <f t="shared" si="77"/>
        <v>698.6095685247426</v>
      </c>
      <c r="AP65" s="42">
        <f t="shared" si="78"/>
        <v>763.19998006256583</v>
      </c>
      <c r="AQ65" s="42">
        <f t="shared" si="79"/>
        <v>690.73090425919918</v>
      </c>
      <c r="AR65" s="42">
        <f t="shared" si="80"/>
        <v>721.6346480506345</v>
      </c>
      <c r="AS65" s="42">
        <f t="shared" si="56"/>
        <v>30.903743791435318</v>
      </c>
      <c r="AT65" s="42">
        <f t="shared" si="81"/>
        <v>748.04813619169272</v>
      </c>
      <c r="AV65" s="43">
        <f t="shared" si="15"/>
        <v>37.12995075833669</v>
      </c>
      <c r="AW65" s="43">
        <f t="shared" si="16"/>
        <v>12.836688839799876</v>
      </c>
      <c r="AX65" s="42">
        <f t="shared" si="17"/>
        <v>102.18881980149354</v>
      </c>
      <c r="AY65" s="42">
        <f t="shared" si="18"/>
        <v>64.708800689011696</v>
      </c>
      <c r="AZ65" s="42">
        <f t="shared" si="19"/>
        <v>57.317231932493542</v>
      </c>
      <c r="BA65" s="42">
        <f t="shared" si="20"/>
        <v>26.413488141058224</v>
      </c>
      <c r="BC65" s="42">
        <f t="shared" si="63"/>
        <v>-14.788552648107157</v>
      </c>
      <c r="BD65" s="42">
        <f t="shared" si="64"/>
        <v>-66.660664497318976</v>
      </c>
      <c r="BE65" s="42">
        <f t="shared" si="65"/>
        <v>-113.57817939092376</v>
      </c>
      <c r="BF65" s="42">
        <f t="shared" si="66"/>
        <v>-60.38364344274521</v>
      </c>
      <c r="BG65" s="42">
        <f t="shared" si="67"/>
        <v>-51.390431475257401</v>
      </c>
      <c r="BH65" s="42">
        <f t="shared" si="68"/>
        <v>13.199980062565828</v>
      </c>
      <c r="BI65" s="42">
        <f t="shared" si="69"/>
        <v>-28.365351949365504</v>
      </c>
      <c r="BJ65" s="42">
        <f t="shared" si="70"/>
        <v>-1.9518638083072801</v>
      </c>
    </row>
    <row r="66" spans="1:62" s="50" customFormat="1">
      <c r="A66" s="59" t="s">
        <v>144</v>
      </c>
      <c r="B66" s="59" t="s">
        <v>145</v>
      </c>
      <c r="C66" s="59" t="s">
        <v>146</v>
      </c>
      <c r="D66" s="59" t="s">
        <v>87</v>
      </c>
      <c r="E66" s="60">
        <v>698</v>
      </c>
      <c r="F66" s="61">
        <v>0.06</v>
      </c>
      <c r="G66" s="59">
        <v>92</v>
      </c>
      <c r="I66" s="59">
        <v>76.52</v>
      </c>
      <c r="J66" s="59">
        <v>7.0000000000000007E-2</v>
      </c>
      <c r="K66" s="54">
        <v>13.34</v>
      </c>
      <c r="L66" s="54">
        <v>0.11</v>
      </c>
      <c r="M66" s="62">
        <v>3.6999999999999998E-2</v>
      </c>
      <c r="N66" s="54">
        <v>0.77</v>
      </c>
      <c r="O66" s="54">
        <v>0.52</v>
      </c>
      <c r="P66" s="54">
        <v>3.35</v>
      </c>
      <c r="Q66" s="54">
        <v>5.29</v>
      </c>
      <c r="R66" s="54">
        <v>0.01</v>
      </c>
      <c r="S66" s="54"/>
      <c r="T66" s="51">
        <f t="shared" si="13"/>
        <v>100.017</v>
      </c>
      <c r="U66" s="51">
        <f t="shared" si="0"/>
        <v>8.64</v>
      </c>
      <c r="V66" s="54"/>
      <c r="W66" s="54">
        <v>1.1392067811632325</v>
      </c>
      <c r="X66" s="62">
        <v>5.0036351759863845E-2</v>
      </c>
      <c r="Y66" s="55">
        <v>1.8493486947798483</v>
      </c>
      <c r="Z66" s="51">
        <v>1.2763359377045997</v>
      </c>
      <c r="AA66" s="51">
        <f t="shared" si="14"/>
        <v>0.57301275707524857</v>
      </c>
      <c r="AB66" s="54">
        <v>12.760422325644923</v>
      </c>
      <c r="AC66" s="62">
        <v>-8.0591207574435275E-3</v>
      </c>
      <c r="AD66" s="62">
        <v>0.52789846313778954</v>
      </c>
      <c r="AE66" s="62">
        <v>0.20631533838945113</v>
      </c>
      <c r="AG66" s="56">
        <f t="shared" si="71"/>
        <v>710.38831652657052</v>
      </c>
      <c r="AH66" s="56">
        <f t="shared" si="72"/>
        <v>748.3089594764906</v>
      </c>
      <c r="AI66" s="56">
        <f t="shared" si="54"/>
        <v>37.920642949920079</v>
      </c>
      <c r="AJ66" s="56">
        <f t="shared" si="73"/>
        <v>640.82418487366442</v>
      </c>
      <c r="AK66" s="56">
        <f t="shared" si="74"/>
        <v>699.2489789376541</v>
      </c>
      <c r="AL66" s="56">
        <f t="shared" si="55"/>
        <v>58.42479406398968</v>
      </c>
      <c r="AM66" s="56">
        <f t="shared" si="75"/>
        <v>655.24265772956198</v>
      </c>
      <c r="AN66" s="56">
        <f t="shared" si="76"/>
        <v>700.39678569568423</v>
      </c>
      <c r="AO66" s="56">
        <f t="shared" si="77"/>
        <v>714.82444358239195</v>
      </c>
      <c r="AP66" s="56">
        <f t="shared" si="78"/>
        <v>773.12867173652626</v>
      </c>
      <c r="AQ66" s="56">
        <f t="shared" si="79"/>
        <v>688.49989639394676</v>
      </c>
      <c r="AR66" s="56">
        <f t="shared" si="80"/>
        <v>736.75873557606599</v>
      </c>
      <c r="AS66" s="56">
        <f t="shared" si="56"/>
        <v>48.258839182119232</v>
      </c>
      <c r="AT66" s="56">
        <f t="shared" si="81"/>
        <v>743.40214808907126</v>
      </c>
      <c r="AV66" s="57">
        <f t="shared" si="15"/>
        <v>33.013831562500741</v>
      </c>
      <c r="AW66" s="57">
        <f t="shared" si="16"/>
        <v>-4.9068113874193386</v>
      </c>
      <c r="AX66" s="56">
        <f t="shared" si="17"/>
        <v>102.57796321540684</v>
      </c>
      <c r="AY66" s="56">
        <f t="shared" si="18"/>
        <v>44.15316915141716</v>
      </c>
      <c r="AZ66" s="56">
        <f t="shared" si="19"/>
        <v>54.902251695124505</v>
      </c>
      <c r="BA66" s="56">
        <f t="shared" si="20"/>
        <v>6.6434125130052735</v>
      </c>
      <c r="BC66" s="56">
        <f t="shared" si="63"/>
        <v>-1.6910405235094004</v>
      </c>
      <c r="BD66" s="56">
        <f t="shared" si="64"/>
        <v>-50.751021062345899</v>
      </c>
      <c r="BE66" s="56">
        <f t="shared" si="65"/>
        <v>-94.757342270438016</v>
      </c>
      <c r="BF66" s="56">
        <f t="shared" si="66"/>
        <v>-49.60321430431577</v>
      </c>
      <c r="BG66" s="56">
        <f t="shared" si="67"/>
        <v>-35.17555641760805</v>
      </c>
      <c r="BH66" s="56">
        <f t="shared" si="68"/>
        <v>23.128671736526258</v>
      </c>
      <c r="BI66" s="56">
        <f t="shared" si="69"/>
        <v>-13.241264423934012</v>
      </c>
      <c r="BJ66" s="56">
        <f t="shared" si="70"/>
        <v>-6.597851910928739</v>
      </c>
    </row>
    <row r="67" spans="1:62" customFormat="1">
      <c r="A67" s="63" t="s">
        <v>144</v>
      </c>
      <c r="B67" s="63" t="s">
        <v>145</v>
      </c>
      <c r="C67" s="63" t="s">
        <v>147</v>
      </c>
      <c r="D67" s="63" t="s">
        <v>87</v>
      </c>
      <c r="E67" s="64">
        <v>703</v>
      </c>
      <c r="F67" s="65">
        <v>0.06</v>
      </c>
      <c r="G67" s="63">
        <v>66</v>
      </c>
      <c r="I67" s="63">
        <v>77.25</v>
      </c>
      <c r="J67" s="63">
        <v>7.0000000000000007E-2</v>
      </c>
      <c r="K67" s="46">
        <v>12.66</v>
      </c>
      <c r="L67" s="46">
        <v>0.1</v>
      </c>
      <c r="M67" s="66">
        <v>3.5999999999999997E-2</v>
      </c>
      <c r="N67" s="14">
        <v>0.8</v>
      </c>
      <c r="O67" s="46">
        <v>0.52</v>
      </c>
      <c r="P67" s="46">
        <v>3.32</v>
      </c>
      <c r="Q67" s="46">
        <v>5.25</v>
      </c>
      <c r="R67" s="46">
        <v>0.01</v>
      </c>
      <c r="S67" s="46">
        <v>6.8</v>
      </c>
      <c r="T67" s="14">
        <f t="shared" si="13"/>
        <v>106.81599999999997</v>
      </c>
      <c r="U67" s="14">
        <f t="shared" si="0"/>
        <v>8.57</v>
      </c>
      <c r="V67" s="46"/>
      <c r="W67" s="46">
        <v>1.08975859096143</v>
      </c>
      <c r="X67" s="66">
        <v>2.867199304852314E-2</v>
      </c>
      <c r="Y67" s="47">
        <v>1.8804752864838783</v>
      </c>
      <c r="Z67" s="14">
        <v>1.3199332104135477</v>
      </c>
      <c r="AA67" s="14">
        <f t="shared" si="14"/>
        <v>0.56054207607033057</v>
      </c>
      <c r="AB67" s="46">
        <v>12.786261628951378</v>
      </c>
      <c r="AC67" s="66">
        <v>-7.5368696865844298E-3</v>
      </c>
      <c r="AD67" s="66">
        <v>0.52688508695252201</v>
      </c>
      <c r="AE67" s="66">
        <v>0.19663513537591579</v>
      </c>
      <c r="AG67" s="42">
        <f t="shared" si="71"/>
        <v>684.22168737608013</v>
      </c>
      <c r="AH67" s="42">
        <f t="shared" si="72"/>
        <v>719.3045435214392</v>
      </c>
      <c r="AI67" s="42">
        <f t="shared" si="54"/>
        <v>35.082856145359074</v>
      </c>
      <c r="AJ67" s="42">
        <f t="shared" si="73"/>
        <v>611.38206303026595</v>
      </c>
      <c r="AK67" s="42">
        <f t="shared" si="74"/>
        <v>664.73014069250337</v>
      </c>
      <c r="AL67" s="42">
        <f t="shared" si="55"/>
        <v>53.348077662237415</v>
      </c>
      <c r="AM67" s="42">
        <f t="shared" si="75"/>
        <v>596.42070996446921</v>
      </c>
      <c r="AN67" s="42">
        <f t="shared" si="76"/>
        <v>669.42212763949442</v>
      </c>
      <c r="AO67" s="42">
        <f t="shared" si="77"/>
        <v>664.14707320015816</v>
      </c>
      <c r="AP67" s="42">
        <f t="shared" si="78"/>
        <v>744.54399244009176</v>
      </c>
      <c r="AQ67" s="42">
        <f t="shared" si="79"/>
        <v>659.28900366651351</v>
      </c>
      <c r="AR67" s="42">
        <f t="shared" si="80"/>
        <v>703.55830594388294</v>
      </c>
      <c r="AS67" s="42">
        <f t="shared" si="56"/>
        <v>44.269302277369434</v>
      </c>
      <c r="AT67" s="42">
        <f t="shared" si="81"/>
        <v>721.82955792145185</v>
      </c>
      <c r="AV67" s="43">
        <f t="shared" si="15"/>
        <v>37.607870545371725</v>
      </c>
      <c r="AW67" s="43">
        <f t="shared" si="16"/>
        <v>2.5250144000126511</v>
      </c>
      <c r="AX67" s="42">
        <f t="shared" si="17"/>
        <v>110.4474948911859</v>
      </c>
      <c r="AY67" s="42">
        <f t="shared" si="18"/>
        <v>57.099417228948482</v>
      </c>
      <c r="AZ67" s="42">
        <f t="shared" si="19"/>
        <v>62.540554254938343</v>
      </c>
      <c r="BA67" s="42">
        <f t="shared" si="20"/>
        <v>18.271251977568909</v>
      </c>
      <c r="BC67" s="42">
        <f t="shared" si="63"/>
        <v>-30.6954564785608</v>
      </c>
      <c r="BD67" s="42">
        <f t="shared" si="64"/>
        <v>-85.269859307496631</v>
      </c>
      <c r="BE67" s="42">
        <f t="shared" si="65"/>
        <v>-153.57929003553079</v>
      </c>
      <c r="BF67" s="42">
        <f t="shared" si="66"/>
        <v>-80.57787236050558</v>
      </c>
      <c r="BG67" s="42">
        <f t="shared" si="67"/>
        <v>-85.852926799841839</v>
      </c>
      <c r="BH67" s="42">
        <f t="shared" si="68"/>
        <v>-5.4560075599082438</v>
      </c>
      <c r="BI67" s="42">
        <f t="shared" si="69"/>
        <v>-46.441694056117058</v>
      </c>
      <c r="BJ67" s="42">
        <f t="shared" si="70"/>
        <v>-28.170442078548149</v>
      </c>
    </row>
    <row r="68" spans="1:62" customFormat="1">
      <c r="A68" s="63" t="s">
        <v>144</v>
      </c>
      <c r="B68" s="63" t="s">
        <v>145</v>
      </c>
      <c r="C68" s="63" t="s">
        <v>148</v>
      </c>
      <c r="D68" s="63" t="s">
        <v>87</v>
      </c>
      <c r="E68" s="64">
        <v>706</v>
      </c>
      <c r="F68" s="65">
        <v>0.06</v>
      </c>
      <c r="G68" s="63">
        <v>72</v>
      </c>
      <c r="I68" s="63">
        <v>77.44</v>
      </c>
      <c r="J68" s="63">
        <v>7.0000000000000007E-2</v>
      </c>
      <c r="K68" s="46">
        <v>12.42</v>
      </c>
      <c r="L68" s="46">
        <v>7.0000000000000007E-2</v>
      </c>
      <c r="M68" s="66">
        <v>3.5000000000000003E-2</v>
      </c>
      <c r="N68" s="14">
        <v>0.8</v>
      </c>
      <c r="O68" s="46">
        <v>0.51</v>
      </c>
      <c r="P68" s="46">
        <v>3.8</v>
      </c>
      <c r="Q68" s="46">
        <v>4.8899999999999997</v>
      </c>
      <c r="R68" s="46">
        <v>0.01</v>
      </c>
      <c r="S68" s="46">
        <v>6.8</v>
      </c>
      <c r="T68" s="14">
        <f t="shared" si="13"/>
        <v>106.84499999999998</v>
      </c>
      <c r="U68" s="14">
        <f t="shared" si="0"/>
        <v>8.69</v>
      </c>
      <c r="V68" s="46"/>
      <c r="W68" s="46">
        <v>1.0342993402139191</v>
      </c>
      <c r="X68" s="66">
        <v>1.9327959412855183E-2</v>
      </c>
      <c r="Y68" s="47">
        <v>1.9766706214457574</v>
      </c>
      <c r="Z68" s="14">
        <v>1.388699716273921</v>
      </c>
      <c r="AA68" s="14">
        <f t="shared" si="14"/>
        <v>0.58797090517183648</v>
      </c>
      <c r="AB68" s="46">
        <v>12.467769614825018</v>
      </c>
      <c r="AC68" s="66">
        <v>-3.2525325666760002E-3</v>
      </c>
      <c r="AD68" s="66">
        <v>0.52701382071263803</v>
      </c>
      <c r="AE68" s="66">
        <v>0.19624721957106989</v>
      </c>
      <c r="AG68" s="42">
        <f t="shared" si="71"/>
        <v>684.59440356002528</v>
      </c>
      <c r="AH68" s="42">
        <f t="shared" si="72"/>
        <v>721.48934146891474</v>
      </c>
      <c r="AI68" s="42">
        <f t="shared" si="54"/>
        <v>36.89493790888946</v>
      </c>
      <c r="AJ68" s="42">
        <f t="shared" si="73"/>
        <v>609.48457484367282</v>
      </c>
      <c r="AK68" s="42">
        <f t="shared" si="74"/>
        <v>665.3605966159023</v>
      </c>
      <c r="AL68" s="42">
        <f t="shared" si="55"/>
        <v>55.876021772229478</v>
      </c>
      <c r="AM68" s="42">
        <f t="shared" si="75"/>
        <v>605.87757355324618</v>
      </c>
      <c r="AN68" s="42">
        <f t="shared" si="76"/>
        <v>673.38364992535924</v>
      </c>
      <c r="AO68" s="42">
        <f t="shared" si="77"/>
        <v>672.29452490741221</v>
      </c>
      <c r="AP68" s="42">
        <f t="shared" si="78"/>
        <v>749.62883689417697</v>
      </c>
      <c r="AQ68" s="42">
        <f t="shared" si="79"/>
        <v>658.84177694117386</v>
      </c>
      <c r="AR68" s="42">
        <f t="shared" si="80"/>
        <v>705.33968375443419</v>
      </c>
      <c r="AS68" s="42">
        <f t="shared" si="56"/>
        <v>46.497906813260329</v>
      </c>
      <c r="AT68" s="42">
        <f t="shared" si="81"/>
        <v>728.10781610875665</v>
      </c>
      <c r="AV68" s="43">
        <f t="shared" si="15"/>
        <v>43.513412548731367</v>
      </c>
      <c r="AW68" s="43">
        <f t="shared" si="16"/>
        <v>6.6184746398419065</v>
      </c>
      <c r="AX68" s="42">
        <f t="shared" si="17"/>
        <v>118.62324126508383</v>
      </c>
      <c r="AY68" s="42">
        <f t="shared" si="18"/>
        <v>62.747219492854356</v>
      </c>
      <c r="AZ68" s="42">
        <f t="shared" si="19"/>
        <v>69.26603916758279</v>
      </c>
      <c r="BA68" s="42">
        <f t="shared" si="20"/>
        <v>22.768132354322461</v>
      </c>
      <c r="BC68" s="42">
        <f t="shared" si="63"/>
        <v>-28.510658531085255</v>
      </c>
      <c r="BD68" s="42">
        <f t="shared" si="64"/>
        <v>-84.639403384097704</v>
      </c>
      <c r="BE68" s="42">
        <f t="shared" si="65"/>
        <v>-144.12242644675382</v>
      </c>
      <c r="BF68" s="42">
        <f t="shared" si="66"/>
        <v>-76.616350074640764</v>
      </c>
      <c r="BG68" s="42">
        <f t="shared" si="67"/>
        <v>-77.70547509258779</v>
      </c>
      <c r="BH68" s="42">
        <f t="shared" si="68"/>
        <v>-0.37116310582302958</v>
      </c>
      <c r="BI68" s="42">
        <f t="shared" si="69"/>
        <v>-44.660316245565809</v>
      </c>
      <c r="BJ68" s="42">
        <f t="shared" si="70"/>
        <v>-21.892183891243349</v>
      </c>
    </row>
    <row r="69" spans="1:62" customFormat="1">
      <c r="A69" s="63" t="s">
        <v>144</v>
      </c>
      <c r="B69" s="63" t="s">
        <v>145</v>
      </c>
      <c r="C69" s="63" t="s">
        <v>149</v>
      </c>
      <c r="D69" s="63" t="s">
        <v>87</v>
      </c>
      <c r="E69" s="64">
        <v>713</v>
      </c>
      <c r="F69" s="65">
        <v>0.06</v>
      </c>
      <c r="G69" s="63">
        <v>73</v>
      </c>
      <c r="I69" s="63">
        <v>77.95</v>
      </c>
      <c r="J69" s="63">
        <v>7.0000000000000007E-2</v>
      </c>
      <c r="K69" s="46">
        <v>12.25</v>
      </c>
      <c r="L69" s="46">
        <v>7.0000000000000007E-2</v>
      </c>
      <c r="M69" s="66">
        <v>3.5000000000000003E-2</v>
      </c>
      <c r="N69" s="14">
        <v>0.71000000000000008</v>
      </c>
      <c r="O69" s="46">
        <v>0.51</v>
      </c>
      <c r="P69" s="46">
        <v>3.52</v>
      </c>
      <c r="Q69" s="46">
        <v>4.92</v>
      </c>
      <c r="R69" s="46">
        <v>0.01</v>
      </c>
      <c r="S69" s="46">
        <v>6.6</v>
      </c>
      <c r="T69" s="14">
        <f t="shared" si="13"/>
        <v>106.64499999999998</v>
      </c>
      <c r="U69" s="14">
        <f t="shared" si="0"/>
        <v>8.44</v>
      </c>
      <c r="V69" s="46"/>
      <c r="W69" s="46">
        <v>1.0578606169759288</v>
      </c>
      <c r="X69" s="66">
        <v>1.5653649814292136E-2</v>
      </c>
      <c r="Y69" s="47">
        <v>1.9024367267891586</v>
      </c>
      <c r="Z69" s="14">
        <v>1.3473321006040446</v>
      </c>
      <c r="AA69" s="14">
        <f t="shared" si="14"/>
        <v>0.55510462618511403</v>
      </c>
      <c r="AB69" s="46">
        <v>12.986784946649649</v>
      </c>
      <c r="AC69" s="66">
        <v>-8.0670994412625485E-3</v>
      </c>
      <c r="AD69" s="66">
        <v>0.52560052985269246</v>
      </c>
      <c r="AE69" s="66">
        <v>0.19142102200747579</v>
      </c>
      <c r="AG69" s="42">
        <f t="shared" si="71"/>
        <v>690.09160170021642</v>
      </c>
      <c r="AH69" s="42">
        <f t="shared" si="72"/>
        <v>725.25687254234299</v>
      </c>
      <c r="AI69" s="42">
        <f t="shared" si="54"/>
        <v>35.165270842126574</v>
      </c>
      <c r="AJ69" s="42">
        <f t="shared" si="73"/>
        <v>617.24953630837956</v>
      </c>
      <c r="AK69" s="42">
        <f t="shared" si="74"/>
        <v>670.77335237970453</v>
      </c>
      <c r="AL69" s="42">
        <f t="shared" si="55"/>
        <v>53.523816071324973</v>
      </c>
      <c r="AM69" s="42">
        <f t="shared" si="75"/>
        <v>618.17286486927037</v>
      </c>
      <c r="AN69" s="42">
        <f t="shared" si="76"/>
        <v>678.94817653588029</v>
      </c>
      <c r="AO69" s="42">
        <f t="shared" si="77"/>
        <v>682.88739127198664</v>
      </c>
      <c r="AP69" s="42">
        <f t="shared" si="78"/>
        <v>754.5367014841222</v>
      </c>
      <c r="AQ69" s="42">
        <f t="shared" si="79"/>
        <v>665.55916517840603</v>
      </c>
      <c r="AR69" s="42">
        <f t="shared" si="80"/>
        <v>709.98430516744918</v>
      </c>
      <c r="AS69" s="42">
        <f t="shared" si="56"/>
        <v>44.425139989043146</v>
      </c>
      <c r="AT69" s="42">
        <f t="shared" si="81"/>
        <v>732.92236732776439</v>
      </c>
      <c r="AV69" s="43">
        <f t="shared" si="15"/>
        <v>42.830765627547976</v>
      </c>
      <c r="AW69" s="43">
        <f t="shared" si="16"/>
        <v>7.6654947854214015</v>
      </c>
      <c r="AX69" s="42">
        <f t="shared" si="17"/>
        <v>115.67283101938483</v>
      </c>
      <c r="AY69" s="42">
        <f t="shared" si="18"/>
        <v>62.149014948059857</v>
      </c>
      <c r="AZ69" s="42">
        <f t="shared" si="19"/>
        <v>67.363202149358358</v>
      </c>
      <c r="BA69" s="42">
        <f t="shared" si="20"/>
        <v>22.938062160315212</v>
      </c>
      <c r="BC69" s="42">
        <f t="shared" si="63"/>
        <v>-24.74312745765701</v>
      </c>
      <c r="BD69" s="42">
        <f t="shared" si="64"/>
        <v>-79.226647620295466</v>
      </c>
      <c r="BE69" s="42">
        <f t="shared" si="65"/>
        <v>-131.82713513072963</v>
      </c>
      <c r="BF69" s="42">
        <f t="shared" si="66"/>
        <v>-71.051823464119707</v>
      </c>
      <c r="BG69" s="42">
        <f t="shared" si="67"/>
        <v>-67.112608728013356</v>
      </c>
      <c r="BH69" s="42">
        <f t="shared" si="68"/>
        <v>4.5367014841222044</v>
      </c>
      <c r="BI69" s="42">
        <f t="shared" si="69"/>
        <v>-40.015694832550821</v>
      </c>
      <c r="BJ69" s="42">
        <f t="shared" si="70"/>
        <v>-17.077632672235609</v>
      </c>
    </row>
    <row r="70" spans="1:62" customFormat="1">
      <c r="A70" s="63" t="s">
        <v>144</v>
      </c>
      <c r="B70" s="63" t="s">
        <v>145</v>
      </c>
      <c r="C70" s="63" t="s">
        <v>150</v>
      </c>
      <c r="D70" s="63" t="s">
        <v>87</v>
      </c>
      <c r="E70" s="64">
        <v>728</v>
      </c>
      <c r="F70" s="65">
        <v>0.06</v>
      </c>
      <c r="G70" s="63">
        <v>79</v>
      </c>
      <c r="I70" s="63">
        <v>77.06</v>
      </c>
      <c r="J70" s="63">
        <v>7.0000000000000007E-2</v>
      </c>
      <c r="K70" s="46">
        <v>12.83</v>
      </c>
      <c r="L70" s="46">
        <v>0.05</v>
      </c>
      <c r="M70" s="66">
        <v>3.2000000000000001E-2</v>
      </c>
      <c r="N70" s="14">
        <v>0.75</v>
      </c>
      <c r="O70" s="46">
        <v>0.48</v>
      </c>
      <c r="P70" s="46">
        <v>3.86</v>
      </c>
      <c r="Q70" s="46">
        <v>4.88</v>
      </c>
      <c r="R70" s="46">
        <v>0.01</v>
      </c>
      <c r="S70" s="46">
        <v>6.3</v>
      </c>
      <c r="T70" s="14">
        <f t="shared" si="13"/>
        <v>106.32199999999999</v>
      </c>
      <c r="U70" s="14">
        <f t="shared" si="0"/>
        <v>8.74</v>
      </c>
      <c r="V70" s="46"/>
      <c r="W70" s="46">
        <v>1.063077263462757</v>
      </c>
      <c r="X70" s="66">
        <v>2.3083806033413239E-2</v>
      </c>
      <c r="Y70" s="47">
        <v>1.8871654113515246</v>
      </c>
      <c r="Z70" s="14">
        <v>1.3558327372701338</v>
      </c>
      <c r="AA70" s="14">
        <f t="shared" si="14"/>
        <v>0.53133267408139084</v>
      </c>
      <c r="AB70" s="46">
        <v>12.593141035669097</v>
      </c>
      <c r="AC70" s="66">
        <v>-3.9398524094808596E-3</v>
      </c>
      <c r="AD70" s="66">
        <v>0.52742225757178063</v>
      </c>
      <c r="AE70" s="66">
        <v>0.18479230677766237</v>
      </c>
      <c r="AG70" s="42">
        <f t="shared" si="71"/>
        <v>696.75014675630712</v>
      </c>
      <c r="AH70" s="42">
        <f t="shared" si="72"/>
        <v>730.83146603361581</v>
      </c>
      <c r="AI70" s="42">
        <f t="shared" si="54"/>
        <v>34.081319277308694</v>
      </c>
      <c r="AJ70" s="42">
        <f t="shared" si="73"/>
        <v>624.89693221497885</v>
      </c>
      <c r="AK70" s="42">
        <f t="shared" si="74"/>
        <v>676.90439465697807</v>
      </c>
      <c r="AL70" s="42">
        <f t="shared" si="55"/>
        <v>52.007462441999223</v>
      </c>
      <c r="AM70" s="42">
        <f t="shared" si="75"/>
        <v>624.85776110331392</v>
      </c>
      <c r="AN70" s="42">
        <f t="shared" si="76"/>
        <v>682.3998050036638</v>
      </c>
      <c r="AO70" s="42">
        <f t="shared" si="77"/>
        <v>688.64668648900886</v>
      </c>
      <c r="AP70" s="42">
        <f t="shared" si="78"/>
        <v>758.51178384204854</v>
      </c>
      <c r="AQ70" s="42">
        <f t="shared" si="79"/>
        <v>673.04652292480728</v>
      </c>
      <c r="AR70" s="42">
        <f t="shared" si="80"/>
        <v>716.17850410222206</v>
      </c>
      <c r="AS70" s="42">
        <f t="shared" si="56"/>
        <v>43.131981177414787</v>
      </c>
      <c r="AT70" s="42">
        <f t="shared" si="81"/>
        <v>735.90384904871314</v>
      </c>
      <c r="AV70" s="43">
        <f t="shared" si="15"/>
        <v>39.153702292406024</v>
      </c>
      <c r="AW70" s="43">
        <f t="shared" si="16"/>
        <v>5.0723830150973299</v>
      </c>
      <c r="AX70" s="42">
        <f t="shared" si="17"/>
        <v>111.00691683373429</v>
      </c>
      <c r="AY70" s="42">
        <f t="shared" si="18"/>
        <v>58.999454391735071</v>
      </c>
      <c r="AZ70" s="42">
        <f t="shared" si="19"/>
        <v>62.857326123905864</v>
      </c>
      <c r="BA70" s="42">
        <f t="shared" si="20"/>
        <v>19.725344946491077</v>
      </c>
      <c r="BC70" s="42">
        <f t="shared" si="63"/>
        <v>-19.168533966384189</v>
      </c>
      <c r="BD70" s="42">
        <f t="shared" si="64"/>
        <v>-73.09560534302193</v>
      </c>
      <c r="BE70" s="42">
        <f t="shared" si="65"/>
        <v>-125.14223889668608</v>
      </c>
      <c r="BF70" s="42">
        <f t="shared" si="66"/>
        <v>-67.600194996336199</v>
      </c>
      <c r="BG70" s="42">
        <f t="shared" si="67"/>
        <v>-61.353313510991143</v>
      </c>
      <c r="BH70" s="42">
        <f t="shared" si="68"/>
        <v>8.5117838420485441</v>
      </c>
      <c r="BI70" s="42">
        <f t="shared" si="69"/>
        <v>-33.821495897777936</v>
      </c>
      <c r="BJ70" s="42">
        <f t="shared" si="70"/>
        <v>-14.096150951286859</v>
      </c>
    </row>
    <row r="71" spans="1:62" customFormat="1">
      <c r="A71" s="63" t="s">
        <v>144</v>
      </c>
      <c r="B71" s="63" t="s">
        <v>145</v>
      </c>
      <c r="C71" s="63" t="s">
        <v>151</v>
      </c>
      <c r="D71" s="63" t="s">
        <v>92</v>
      </c>
      <c r="E71" s="64">
        <v>729</v>
      </c>
      <c r="F71" s="65">
        <v>0.2</v>
      </c>
      <c r="G71" s="63">
        <v>79</v>
      </c>
      <c r="I71" s="63">
        <v>77.73</v>
      </c>
      <c r="J71" s="63">
        <v>0.08</v>
      </c>
      <c r="K71" s="46">
        <v>12.55</v>
      </c>
      <c r="L71" s="46">
        <v>0.11</v>
      </c>
      <c r="M71" s="66">
        <v>3.3000000000000002E-2</v>
      </c>
      <c r="N71" s="14">
        <v>0.77</v>
      </c>
      <c r="O71" s="46">
        <v>0.56000000000000005</v>
      </c>
      <c r="P71" s="46">
        <v>3.31</v>
      </c>
      <c r="Q71" s="46">
        <v>4.87</v>
      </c>
      <c r="R71" s="46">
        <v>0.02</v>
      </c>
      <c r="S71" s="46">
        <v>6.2</v>
      </c>
      <c r="T71" s="14">
        <f t="shared" si="13"/>
        <v>106.233</v>
      </c>
      <c r="U71" s="14">
        <f t="shared" si="0"/>
        <v>8.18</v>
      </c>
      <c r="V71" s="46"/>
      <c r="W71" s="46">
        <v>1.117956514113269</v>
      </c>
      <c r="X71" s="66">
        <v>3.6578236046420409E-2</v>
      </c>
      <c r="Y71" s="47">
        <v>1.7804390022708541</v>
      </c>
      <c r="Z71" s="14">
        <v>1.2831237111551863</v>
      </c>
      <c r="AA71" s="14">
        <f t="shared" si="14"/>
        <v>0.49731529111566775</v>
      </c>
      <c r="AB71" s="46">
        <v>13.194431544161784</v>
      </c>
      <c r="AC71" s="66">
        <v>-1.2645579021367717E-2</v>
      </c>
      <c r="AD71" s="66">
        <v>0.52545016371706532</v>
      </c>
      <c r="AE71" s="66">
        <v>0.1821211238855403</v>
      </c>
      <c r="AG71" s="42">
        <f t="shared" si="71"/>
        <v>703.40889652376404</v>
      </c>
      <c r="AH71" s="42">
        <f t="shared" si="72"/>
        <v>735.68248337299872</v>
      </c>
      <c r="AI71" s="42">
        <f t="shared" si="54"/>
        <v>32.273586849234675</v>
      </c>
      <c r="AJ71" s="42">
        <f t="shared" si="73"/>
        <v>634.88129166916133</v>
      </c>
      <c r="AK71" s="42">
        <f t="shared" si="74"/>
        <v>684.49360980211975</v>
      </c>
      <c r="AL71" s="42">
        <f t="shared" si="55"/>
        <v>49.612318132958421</v>
      </c>
      <c r="AM71" s="42">
        <f t="shared" si="75"/>
        <v>636.1019555526409</v>
      </c>
      <c r="AN71" s="42">
        <f t="shared" si="76"/>
        <v>690.38165712109162</v>
      </c>
      <c r="AO71" s="42">
        <f t="shared" si="77"/>
        <v>698.33399247612147</v>
      </c>
      <c r="AP71" s="42">
        <f t="shared" si="78"/>
        <v>762.84738251854697</v>
      </c>
      <c r="AQ71" s="42">
        <f t="shared" si="79"/>
        <v>681.40569242859681</v>
      </c>
      <c r="AR71" s="42">
        <f t="shared" si="80"/>
        <v>722.38864421947892</v>
      </c>
      <c r="AS71" s="42">
        <f t="shared" si="56"/>
        <v>40.982951790882112</v>
      </c>
      <c r="AT71" s="42">
        <f t="shared" si="81"/>
        <v>745.58675640592162</v>
      </c>
      <c r="AV71" s="43">
        <f t="shared" si="15"/>
        <v>42.177859882157577</v>
      </c>
      <c r="AW71" s="43">
        <f t="shared" si="16"/>
        <v>9.9042730329229016</v>
      </c>
      <c r="AX71" s="42">
        <f t="shared" si="17"/>
        <v>110.70546473676029</v>
      </c>
      <c r="AY71" s="42">
        <f t="shared" si="18"/>
        <v>61.09314660380187</v>
      </c>
      <c r="AZ71" s="42">
        <f t="shared" si="19"/>
        <v>64.181063977324811</v>
      </c>
      <c r="BA71" s="42">
        <f t="shared" si="20"/>
        <v>23.1981121864427</v>
      </c>
      <c r="BC71" s="42">
        <f t="shared" si="63"/>
        <v>-14.317516627001282</v>
      </c>
      <c r="BD71" s="42">
        <f t="shared" si="64"/>
        <v>-65.506390197880251</v>
      </c>
      <c r="BE71" s="42">
        <f t="shared" si="65"/>
        <v>-113.8980444473591</v>
      </c>
      <c r="BF71" s="42">
        <f t="shared" si="66"/>
        <v>-59.618342878908379</v>
      </c>
      <c r="BG71" s="42">
        <f t="shared" si="67"/>
        <v>-51.666007523878534</v>
      </c>
      <c r="BH71" s="42">
        <f t="shared" si="68"/>
        <v>12.847382518546965</v>
      </c>
      <c r="BI71" s="42">
        <f t="shared" si="69"/>
        <v>-27.61135578052108</v>
      </c>
      <c r="BJ71" s="42">
        <f t="shared" si="70"/>
        <v>-4.4132435940783807</v>
      </c>
    </row>
    <row r="72" spans="1:62" customFormat="1">
      <c r="A72" s="63" t="s">
        <v>144</v>
      </c>
      <c r="B72" s="63" t="s">
        <v>145</v>
      </c>
      <c r="C72" s="63" t="s">
        <v>152</v>
      </c>
      <c r="D72" s="63" t="s">
        <v>92</v>
      </c>
      <c r="E72" s="64">
        <v>734</v>
      </c>
      <c r="F72" s="65">
        <v>0.2</v>
      </c>
      <c r="G72" s="63">
        <v>83</v>
      </c>
      <c r="I72" s="63">
        <v>77.19</v>
      </c>
      <c r="J72" s="63">
        <v>0.08</v>
      </c>
      <c r="K72" s="46">
        <v>12.41</v>
      </c>
      <c r="L72" s="46">
        <v>0.12</v>
      </c>
      <c r="M72" s="66">
        <v>2.9000000000000001E-2</v>
      </c>
      <c r="N72" s="14">
        <v>0.82000000000000006</v>
      </c>
      <c r="O72" s="46">
        <v>0.62</v>
      </c>
      <c r="P72" s="46">
        <v>3.29</v>
      </c>
      <c r="Q72" s="46">
        <v>5.43</v>
      </c>
      <c r="R72" s="46">
        <v>0.01</v>
      </c>
      <c r="S72" s="46">
        <v>5.7</v>
      </c>
      <c r="T72" s="14">
        <f t="shared" si="13"/>
        <v>105.69900000000001</v>
      </c>
      <c r="U72" s="14">
        <f t="shared" si="0"/>
        <v>8.7199999999999989</v>
      </c>
      <c r="V72" s="46"/>
      <c r="W72" s="46">
        <v>1.0469350060204277</v>
      </c>
      <c r="X72" s="66">
        <v>2.0814138179223802E-2</v>
      </c>
      <c r="Y72" s="47">
        <v>1.8763284151454187</v>
      </c>
      <c r="Z72" s="14">
        <v>1.3836906791191848</v>
      </c>
      <c r="AA72" s="14">
        <f t="shared" si="14"/>
        <v>0.49263773602623395</v>
      </c>
      <c r="AB72" s="46">
        <v>12.368358948090101</v>
      </c>
      <c r="AC72" s="66">
        <v>-2.1411567801987441E-3</v>
      </c>
      <c r="AD72" s="66">
        <v>0.52756332960876462</v>
      </c>
      <c r="AE72" s="66">
        <v>0.17020433434336271</v>
      </c>
      <c r="AG72" s="42">
        <f t="shared" si="71"/>
        <v>701.04132231636345</v>
      </c>
      <c r="AH72" s="42">
        <f t="shared" si="72"/>
        <v>732.84409184942433</v>
      </c>
      <c r="AI72" s="42">
        <f t="shared" si="54"/>
        <v>31.802769533060882</v>
      </c>
      <c r="AJ72" s="42">
        <f t="shared" si="73"/>
        <v>629.86653812964198</v>
      </c>
      <c r="AK72" s="42">
        <f t="shared" si="74"/>
        <v>678.43131889484062</v>
      </c>
      <c r="AL72" s="42">
        <f t="shared" si="55"/>
        <v>48.564780765198634</v>
      </c>
      <c r="AM72" s="42">
        <f t="shared" si="75"/>
        <v>629.33600917051183</v>
      </c>
      <c r="AN72" s="42">
        <f t="shared" si="76"/>
        <v>685.28584710850896</v>
      </c>
      <c r="AO72" s="42">
        <f t="shared" si="77"/>
        <v>692.5048694392101</v>
      </c>
      <c r="AP72" s="42">
        <f t="shared" si="78"/>
        <v>761.12815514927865</v>
      </c>
      <c r="AQ72" s="42">
        <f t="shared" si="79"/>
        <v>677.89048243855814</v>
      </c>
      <c r="AR72" s="42">
        <f t="shared" si="80"/>
        <v>718.16688563844809</v>
      </c>
      <c r="AS72" s="42">
        <f t="shared" si="56"/>
        <v>40.276403199889955</v>
      </c>
      <c r="AT72" s="42">
        <f t="shared" si="81"/>
        <v>746.3559227249998</v>
      </c>
      <c r="AV72" s="43">
        <f t="shared" si="15"/>
        <v>45.314600408636352</v>
      </c>
      <c r="AW72" s="43">
        <f t="shared" si="16"/>
        <v>13.51183087557547</v>
      </c>
      <c r="AX72" s="42">
        <f t="shared" si="17"/>
        <v>116.48938459535782</v>
      </c>
      <c r="AY72" s="42">
        <f t="shared" si="18"/>
        <v>67.924603830159185</v>
      </c>
      <c r="AZ72" s="42">
        <f t="shared" si="19"/>
        <v>68.465440286441662</v>
      </c>
      <c r="BA72" s="42">
        <f t="shared" si="20"/>
        <v>28.189037086551707</v>
      </c>
      <c r="BC72" s="42">
        <f t="shared" si="63"/>
        <v>-17.155908150575669</v>
      </c>
      <c r="BD72" s="42">
        <f t="shared" si="64"/>
        <v>-71.568681105159385</v>
      </c>
      <c r="BE72" s="42">
        <f t="shared" si="65"/>
        <v>-120.66399082948817</v>
      </c>
      <c r="BF72" s="42">
        <f t="shared" si="66"/>
        <v>-64.71415289149104</v>
      </c>
      <c r="BG72" s="42">
        <f t="shared" si="67"/>
        <v>-57.495130560789903</v>
      </c>
      <c r="BH72" s="42">
        <f t="shared" si="68"/>
        <v>11.128155149278655</v>
      </c>
      <c r="BI72" s="42">
        <f t="shared" si="69"/>
        <v>-31.833114361551907</v>
      </c>
      <c r="BJ72" s="42">
        <f t="shared" si="70"/>
        <v>-3.6440772750001997</v>
      </c>
    </row>
    <row r="73" spans="1:62" customFormat="1">
      <c r="A73" s="63" t="s">
        <v>144</v>
      </c>
      <c r="B73" s="63" t="s">
        <v>145</v>
      </c>
      <c r="C73" s="63" t="s">
        <v>153</v>
      </c>
      <c r="D73" s="63" t="s">
        <v>92</v>
      </c>
      <c r="E73" s="64">
        <v>739</v>
      </c>
      <c r="F73" s="65">
        <v>0.2</v>
      </c>
      <c r="G73" s="63">
        <v>85</v>
      </c>
      <c r="I73" s="46">
        <v>77.599999999999994</v>
      </c>
      <c r="J73" s="63">
        <v>0.08</v>
      </c>
      <c r="K73" s="46">
        <v>12.75</v>
      </c>
      <c r="L73" s="46">
        <v>0.12</v>
      </c>
      <c r="M73" s="66">
        <v>3.1E-2</v>
      </c>
      <c r="N73" s="14">
        <v>0.8</v>
      </c>
      <c r="O73" s="46">
        <v>0.52</v>
      </c>
      <c r="P73" s="46">
        <v>3.68</v>
      </c>
      <c r="Q73" s="46">
        <v>4.4400000000000004</v>
      </c>
      <c r="R73" s="46">
        <v>0.01</v>
      </c>
      <c r="S73" s="46">
        <v>6.2</v>
      </c>
      <c r="T73" s="14">
        <f t="shared" si="13"/>
        <v>106.23100000000001</v>
      </c>
      <c r="U73" s="14">
        <f t="shared" si="0"/>
        <v>8.120000000000001</v>
      </c>
      <c r="V73" s="46"/>
      <c r="W73" s="46">
        <v>1.1250616887031841</v>
      </c>
      <c r="X73" s="66">
        <v>4.1075822109953468E-2</v>
      </c>
      <c r="Y73" s="47">
        <v>1.7691041865780932</v>
      </c>
      <c r="Z73" s="14">
        <v>1.2758337275481944</v>
      </c>
      <c r="AA73" s="14">
        <f t="shared" si="14"/>
        <v>0.49327045902989886</v>
      </c>
      <c r="AB73" s="46">
        <v>13.097379851576319</v>
      </c>
      <c r="AC73" s="66">
        <v>-1.1429475133827902E-2</v>
      </c>
      <c r="AD73" s="66">
        <v>0.52557188010986822</v>
      </c>
      <c r="AE73" s="66">
        <v>0.18202673485653253</v>
      </c>
      <c r="AG73" s="42">
        <f t="shared" si="71"/>
        <v>709.5696660344106</v>
      </c>
      <c r="AH73" s="42">
        <f t="shared" si="72"/>
        <v>741.98398218183434</v>
      </c>
      <c r="AI73" s="42">
        <f t="shared" si="54"/>
        <v>32.414316147423733</v>
      </c>
      <c r="AJ73" s="42">
        <f t="shared" si="73"/>
        <v>641.97781678646379</v>
      </c>
      <c r="AK73" s="42">
        <f t="shared" si="74"/>
        <v>691.95787806297085</v>
      </c>
      <c r="AL73" s="42">
        <f t="shared" si="55"/>
        <v>49.980061276507058</v>
      </c>
      <c r="AM73" s="42">
        <f t="shared" si="75"/>
        <v>647.3942366013714</v>
      </c>
      <c r="AN73" s="42">
        <f t="shared" si="76"/>
        <v>696.0915277796114</v>
      </c>
      <c r="AO73" s="42">
        <f t="shared" si="77"/>
        <v>708.06272691810466</v>
      </c>
      <c r="AP73" s="42">
        <f t="shared" si="78"/>
        <v>768.58189342816718</v>
      </c>
      <c r="AQ73" s="42">
        <f t="shared" si="79"/>
        <v>688.35170806339204</v>
      </c>
      <c r="AR73" s="42">
        <f t="shared" si="80"/>
        <v>729.5935482113681</v>
      </c>
      <c r="AS73" s="42">
        <f t="shared" si="56"/>
        <v>41.241840147976063</v>
      </c>
      <c r="AT73" s="42">
        <f t="shared" si="81"/>
        <v>751.04752345549127</v>
      </c>
      <c r="AV73" s="43">
        <f t="shared" si="15"/>
        <v>41.477857421080671</v>
      </c>
      <c r="AW73" s="43">
        <f t="shared" si="16"/>
        <v>9.0635412736569378</v>
      </c>
      <c r="AX73" s="42">
        <f t="shared" si="17"/>
        <v>109.06970666902748</v>
      </c>
      <c r="AY73" s="42">
        <f t="shared" si="18"/>
        <v>59.089645392520424</v>
      </c>
      <c r="AZ73" s="42">
        <f t="shared" si="19"/>
        <v>62.695815392099234</v>
      </c>
      <c r="BA73" s="42">
        <f t="shared" si="20"/>
        <v>21.453975244123171</v>
      </c>
      <c r="BC73" s="42">
        <f t="shared" si="63"/>
        <v>-8.0160178181656647</v>
      </c>
      <c r="BD73" s="42">
        <f t="shared" si="64"/>
        <v>-58.042121937029151</v>
      </c>
      <c r="BE73" s="42">
        <f t="shared" si="65"/>
        <v>-102.6057633986286</v>
      </c>
      <c r="BF73" s="42">
        <f t="shared" si="66"/>
        <v>-53.908472220388603</v>
      </c>
      <c r="BG73" s="42">
        <f t="shared" si="67"/>
        <v>-41.937273081895341</v>
      </c>
      <c r="BH73" s="42">
        <f t="shared" si="68"/>
        <v>18.581893428167177</v>
      </c>
      <c r="BI73" s="42">
        <f t="shared" si="69"/>
        <v>-20.406451788631898</v>
      </c>
      <c r="BJ73" s="42">
        <f t="shared" si="70"/>
        <v>1.0475234554912731</v>
      </c>
    </row>
    <row r="74" spans="1:62" customFormat="1">
      <c r="A74" s="63" t="s">
        <v>144</v>
      </c>
      <c r="B74" s="63" t="s">
        <v>145</v>
      </c>
      <c r="C74" s="63" t="s">
        <v>154</v>
      </c>
      <c r="D74" s="63" t="s">
        <v>92</v>
      </c>
      <c r="E74" s="64">
        <v>742</v>
      </c>
      <c r="F74" s="65">
        <v>0.2</v>
      </c>
      <c r="G74" s="63">
        <v>92</v>
      </c>
      <c r="I74" s="63">
        <v>78.06</v>
      </c>
      <c r="J74" s="46">
        <v>0.1</v>
      </c>
      <c r="K74" s="46">
        <v>11.94</v>
      </c>
      <c r="L74" s="46">
        <v>0.1</v>
      </c>
      <c r="M74" s="66">
        <v>0.03</v>
      </c>
      <c r="N74" s="14">
        <v>0.84000000000000008</v>
      </c>
      <c r="O74" s="46">
        <v>0.56000000000000005</v>
      </c>
      <c r="P74" s="46">
        <v>3.38</v>
      </c>
      <c r="Q74" s="46">
        <v>4.99</v>
      </c>
      <c r="R74" s="46">
        <v>0.01</v>
      </c>
      <c r="S74" s="46">
        <v>5.5</v>
      </c>
      <c r="T74" s="14">
        <f t="shared" si="13"/>
        <v>105.50999999999999</v>
      </c>
      <c r="U74" s="14">
        <f t="shared" si="0"/>
        <v>8.370000000000001</v>
      </c>
      <c r="V74" s="46"/>
      <c r="W74" s="46">
        <v>1.0408958454881685</v>
      </c>
      <c r="X74" s="66">
        <v>2.0891720809660976E-2</v>
      </c>
      <c r="Y74" s="47">
        <v>1.8416891458511122</v>
      </c>
      <c r="Z74" s="14">
        <v>1.370345266868263</v>
      </c>
      <c r="AA74" s="14">
        <f t="shared" si="14"/>
        <v>0.47134387898284924</v>
      </c>
      <c r="AB74" s="46">
        <v>12.805902219956479</v>
      </c>
      <c r="AC74" s="66">
        <v>-7.8508467186159114E-3</v>
      </c>
      <c r="AD74" s="66">
        <v>0.52564309649449414</v>
      </c>
      <c r="AE74" s="66">
        <v>0.16471728794735296</v>
      </c>
      <c r="AG74" s="42">
        <f t="shared" si="71"/>
        <v>710.87662931590614</v>
      </c>
      <c r="AH74" s="42">
        <f t="shared" si="72"/>
        <v>741.88835995126306</v>
      </c>
      <c r="AI74" s="42">
        <f t="shared" si="54"/>
        <v>31.011730635356912</v>
      </c>
      <c r="AJ74" s="42">
        <f t="shared" si="73"/>
        <v>641.55881754651932</v>
      </c>
      <c r="AK74" s="42">
        <f t="shared" si="74"/>
        <v>689.1567513201345</v>
      </c>
      <c r="AL74" s="42">
        <f t="shared" si="55"/>
        <v>47.597933773615182</v>
      </c>
      <c r="AM74" s="42">
        <f t="shared" si="75"/>
        <v>656.10034180053174</v>
      </c>
      <c r="AN74" s="42">
        <f t="shared" si="76"/>
        <v>700.20024957052294</v>
      </c>
      <c r="AO74" s="42">
        <f t="shared" si="77"/>
        <v>715.56337139738127</v>
      </c>
      <c r="AP74" s="42">
        <f t="shared" si="78"/>
        <v>773.46750727812514</v>
      </c>
      <c r="AQ74" s="42">
        <f t="shared" si="79"/>
        <v>689.11454221763927</v>
      </c>
      <c r="AR74" s="42">
        <f t="shared" si="80"/>
        <v>728.51184217213313</v>
      </c>
      <c r="AS74" s="42">
        <f t="shared" si="56"/>
        <v>39.39729995449386</v>
      </c>
      <c r="AT74" s="42">
        <f t="shared" si="81"/>
        <v>759.7832069267215</v>
      </c>
      <c r="AV74" s="43">
        <f t="shared" si="15"/>
        <v>48.906577610815361</v>
      </c>
      <c r="AW74" s="43">
        <f t="shared" si="16"/>
        <v>17.894846975458449</v>
      </c>
      <c r="AX74" s="42">
        <f t="shared" si="17"/>
        <v>118.22438938020218</v>
      </c>
      <c r="AY74" s="42">
        <f t="shared" si="18"/>
        <v>70.626455606587001</v>
      </c>
      <c r="AZ74" s="42">
        <f t="shared" si="19"/>
        <v>70.668664709082236</v>
      </c>
      <c r="BA74" s="42">
        <f t="shared" si="20"/>
        <v>31.271364754588376</v>
      </c>
      <c r="BC74" s="42">
        <f t="shared" si="63"/>
        <v>-8.1116400487369447</v>
      </c>
      <c r="BD74" s="42">
        <f t="shared" si="64"/>
        <v>-60.843248679865496</v>
      </c>
      <c r="BE74" s="42">
        <f t="shared" si="65"/>
        <v>-93.899658199468263</v>
      </c>
      <c r="BF74" s="42">
        <f t="shared" si="66"/>
        <v>-49.799750429477058</v>
      </c>
      <c r="BG74" s="42">
        <f t="shared" si="67"/>
        <v>-34.436628602618725</v>
      </c>
      <c r="BH74" s="42">
        <f t="shared" si="68"/>
        <v>23.46750727812514</v>
      </c>
      <c r="BI74" s="42">
        <f t="shared" si="69"/>
        <v>-21.488157827866871</v>
      </c>
      <c r="BJ74" s="42">
        <f t="shared" si="70"/>
        <v>9.7832069267215047</v>
      </c>
    </row>
    <row r="75" spans="1:62" customFormat="1">
      <c r="A75" s="63" t="s">
        <v>144</v>
      </c>
      <c r="B75" s="63" t="s">
        <v>145</v>
      </c>
      <c r="C75" s="63" t="s">
        <v>155</v>
      </c>
      <c r="D75" s="63" t="s">
        <v>92</v>
      </c>
      <c r="E75" s="64">
        <v>748</v>
      </c>
      <c r="F75" s="65">
        <v>0.2</v>
      </c>
      <c r="G75" s="63">
        <v>89</v>
      </c>
      <c r="I75" s="63">
        <v>77.540000000000006</v>
      </c>
      <c r="J75" s="63">
        <v>0.12</v>
      </c>
      <c r="K75" s="46">
        <v>12.43</v>
      </c>
      <c r="L75" s="46">
        <v>0.1</v>
      </c>
      <c r="M75" s="66">
        <v>2.8000000000000001E-2</v>
      </c>
      <c r="N75" s="14">
        <v>0.81</v>
      </c>
      <c r="O75" s="46">
        <v>0.63</v>
      </c>
      <c r="P75" s="46">
        <v>3</v>
      </c>
      <c r="Q75" s="46">
        <v>5.32</v>
      </c>
      <c r="R75" s="46">
        <v>0.03</v>
      </c>
      <c r="S75" s="46">
        <v>5.4</v>
      </c>
      <c r="T75" s="14">
        <f t="shared" si="13"/>
        <v>105.40800000000002</v>
      </c>
      <c r="U75" s="14">
        <f t="shared" si="0"/>
        <v>8.32</v>
      </c>
      <c r="V75" s="46"/>
      <c r="W75" s="46">
        <v>1.1032615318988241</v>
      </c>
      <c r="X75" s="66">
        <v>2.9797332563449751E-2</v>
      </c>
      <c r="Y75" s="47">
        <v>1.7496610192969586</v>
      </c>
      <c r="Z75" s="14">
        <v>1.3074067613194991</v>
      </c>
      <c r="AA75" s="14">
        <f t="shared" si="14"/>
        <v>0.44225425797745954</v>
      </c>
      <c r="AB75" s="46">
        <v>13.03232757864331</v>
      </c>
      <c r="AC75" s="66">
        <v>-9.9220118371824706E-3</v>
      </c>
      <c r="AD75" s="66">
        <v>0.52611414088630171</v>
      </c>
      <c r="AE75" s="66">
        <v>0.16267326166050136</v>
      </c>
      <c r="AG75" s="42">
        <f t="shared" si="71"/>
        <v>714.27046663852809</v>
      </c>
      <c r="AH75" s="42">
        <f t="shared" si="72"/>
        <v>743.51544925529811</v>
      </c>
      <c r="AI75" s="42">
        <f t="shared" si="54"/>
        <v>29.244982616770017</v>
      </c>
      <c r="AJ75" s="42">
        <f t="shared" si="73"/>
        <v>647.68994149670016</v>
      </c>
      <c r="AK75" s="42">
        <f t="shared" si="74"/>
        <v>692.82092390671255</v>
      </c>
      <c r="AL75" s="42">
        <f t="shared" si="55"/>
        <v>45.130982410012393</v>
      </c>
      <c r="AM75" s="42">
        <f t="shared" si="75"/>
        <v>654.40552318071991</v>
      </c>
      <c r="AN75" s="42">
        <f t="shared" si="76"/>
        <v>699.01283667973485</v>
      </c>
      <c r="AO75" s="42">
        <f t="shared" si="77"/>
        <v>714.10321997108178</v>
      </c>
      <c r="AP75" s="42">
        <f t="shared" si="78"/>
        <v>772.1843410008255</v>
      </c>
      <c r="AQ75" s="42">
        <f t="shared" si="79"/>
        <v>693.76506062921055</v>
      </c>
      <c r="AR75" s="42">
        <f t="shared" si="80"/>
        <v>731.0019367062223</v>
      </c>
      <c r="AS75" s="42">
        <f t="shared" si="56"/>
        <v>37.236876077011743</v>
      </c>
      <c r="AT75" s="42">
        <f t="shared" si="81"/>
        <v>756.34394112802761</v>
      </c>
      <c r="AV75" s="43">
        <f t="shared" si="15"/>
        <v>42.073474489499517</v>
      </c>
      <c r="AW75" s="43">
        <f t="shared" si="16"/>
        <v>12.828491872729501</v>
      </c>
      <c r="AX75" s="42">
        <f t="shared" si="17"/>
        <v>108.65399963132745</v>
      </c>
      <c r="AY75" s="42">
        <f t="shared" si="18"/>
        <v>63.523017221315058</v>
      </c>
      <c r="AZ75" s="42">
        <f t="shared" si="19"/>
        <v>62.578880498817057</v>
      </c>
      <c r="BA75" s="42">
        <f t="shared" si="20"/>
        <v>25.342004421805314</v>
      </c>
      <c r="BC75" s="42">
        <f t="shared" si="63"/>
        <v>-6.4845507447018917</v>
      </c>
      <c r="BD75" s="42">
        <f t="shared" si="64"/>
        <v>-57.179076093287449</v>
      </c>
      <c r="BE75" s="42">
        <f t="shared" si="65"/>
        <v>-95.594476819280089</v>
      </c>
      <c r="BF75" s="42">
        <f t="shared" si="66"/>
        <v>-50.987163320265154</v>
      </c>
      <c r="BG75" s="42">
        <f t="shared" si="67"/>
        <v>-35.896780028918215</v>
      </c>
      <c r="BH75" s="42">
        <f t="shared" si="68"/>
        <v>22.184341000825498</v>
      </c>
      <c r="BI75" s="42">
        <f t="shared" si="69"/>
        <v>-18.998063293777705</v>
      </c>
      <c r="BJ75" s="42">
        <f t="shared" si="70"/>
        <v>6.343941128027609</v>
      </c>
    </row>
    <row r="76" spans="1:62" s="50" customFormat="1">
      <c r="A76" s="59" t="s">
        <v>144</v>
      </c>
      <c r="B76" s="59" t="s">
        <v>145</v>
      </c>
      <c r="C76" s="59" t="s">
        <v>156</v>
      </c>
      <c r="D76" s="59" t="s">
        <v>92</v>
      </c>
      <c r="E76" s="60">
        <v>752</v>
      </c>
      <c r="F76" s="61">
        <v>0.2</v>
      </c>
      <c r="G76" s="59">
        <v>126</v>
      </c>
      <c r="I76" s="59">
        <v>74.709999999999994</v>
      </c>
      <c r="J76" s="59">
        <v>0.13</v>
      </c>
      <c r="K76" s="54">
        <v>14.65</v>
      </c>
      <c r="L76" s="54">
        <v>0.1</v>
      </c>
      <c r="M76" s="62">
        <v>0.03</v>
      </c>
      <c r="N76" s="51">
        <v>1.06</v>
      </c>
      <c r="O76" s="54">
        <v>0.56999999999999995</v>
      </c>
      <c r="P76" s="54">
        <v>2.84</v>
      </c>
      <c r="Q76" s="54">
        <v>5.93</v>
      </c>
      <c r="R76" s="54">
        <v>0.02</v>
      </c>
      <c r="S76" s="54"/>
      <c r="T76" s="51">
        <f t="shared" si="13"/>
        <v>100.03999999999998</v>
      </c>
      <c r="U76" s="51">
        <f t="shared" si="0"/>
        <v>8.77</v>
      </c>
      <c r="V76" s="54"/>
      <c r="W76" s="54">
        <v>1.2619389926830122</v>
      </c>
      <c r="X76" s="62">
        <v>0.11203656943264935</v>
      </c>
      <c r="Y76" s="55">
        <v>1.6121747593712243</v>
      </c>
      <c r="Z76" s="51">
        <v>1.183743076304381</v>
      </c>
      <c r="AA76" s="51">
        <f t="shared" si="14"/>
        <v>0.42843168306684332</v>
      </c>
      <c r="AB76" s="54">
        <v>12.632083925151329</v>
      </c>
      <c r="AC76" s="62">
        <v>-5.7893106629951507E-3</v>
      </c>
      <c r="AD76" s="62">
        <v>0.53089523523075455</v>
      </c>
      <c r="AE76" s="62">
        <v>0.1744577000236982</v>
      </c>
      <c r="AG76" s="56">
        <f t="shared" si="71"/>
        <v>750.66171003528052</v>
      </c>
      <c r="AH76" s="56">
        <f t="shared" si="72"/>
        <v>781.12374053935355</v>
      </c>
      <c r="AI76" s="56">
        <f t="shared" si="54"/>
        <v>30.462030504073027</v>
      </c>
      <c r="AJ76" s="56">
        <f t="shared" si="73"/>
        <v>692.27810442308612</v>
      </c>
      <c r="AK76" s="56">
        <f t="shared" si="74"/>
        <v>740.3726667804691</v>
      </c>
      <c r="AL76" s="56">
        <f t="shared" si="55"/>
        <v>48.094562357382983</v>
      </c>
      <c r="AM76" s="56">
        <f t="shared" si="75"/>
        <v>708.96532143040508</v>
      </c>
      <c r="AN76" s="56">
        <f t="shared" si="76"/>
        <v>728.89163870304287</v>
      </c>
      <c r="AO76" s="56">
        <f t="shared" si="77"/>
        <v>761.10858461696432</v>
      </c>
      <c r="AP76" s="56">
        <f t="shared" si="78"/>
        <v>800.89329571069015</v>
      </c>
      <c r="AQ76" s="56">
        <f t="shared" si="79"/>
        <v>735.91028005620547</v>
      </c>
      <c r="AR76" s="56">
        <f t="shared" si="80"/>
        <v>775.21363762608325</v>
      </c>
      <c r="AS76" s="56">
        <f t="shared" si="56"/>
        <v>39.30335756987779</v>
      </c>
      <c r="AT76" s="56">
        <f t="shared" si="81"/>
        <v>771.1933373904069</v>
      </c>
      <c r="AV76" s="57">
        <f t="shared" si="15"/>
        <v>20.531627355126375</v>
      </c>
      <c r="AW76" s="57">
        <f t="shared" si="16"/>
        <v>-9.9304031489466524</v>
      </c>
      <c r="AX76" s="56">
        <f t="shared" si="17"/>
        <v>78.915232967320776</v>
      </c>
      <c r="AY76" s="56">
        <f t="shared" si="18"/>
        <v>30.820670609937793</v>
      </c>
      <c r="AZ76" s="56">
        <f t="shared" si="19"/>
        <v>35.28305733420143</v>
      </c>
      <c r="BA76" s="56">
        <f t="shared" si="20"/>
        <v>-4.0203002356763591</v>
      </c>
      <c r="BC76" s="56">
        <f t="shared" si="63"/>
        <v>31.123740539353548</v>
      </c>
      <c r="BD76" s="56">
        <f t="shared" si="64"/>
        <v>-9.6273332195308967</v>
      </c>
      <c r="BE76" s="56">
        <f t="shared" si="65"/>
        <v>-41.034678569594917</v>
      </c>
      <c r="BF76" s="56">
        <f t="shared" si="66"/>
        <v>-21.108361296957128</v>
      </c>
      <c r="BG76" s="56">
        <f t="shared" si="67"/>
        <v>11.108584616964322</v>
      </c>
      <c r="BH76" s="56">
        <f t="shared" si="68"/>
        <v>50.893295710690154</v>
      </c>
      <c r="BI76" s="56">
        <f t="shared" si="69"/>
        <v>25.213637626083255</v>
      </c>
      <c r="BJ76" s="56">
        <f t="shared" si="70"/>
        <v>21.193337390406896</v>
      </c>
    </row>
    <row r="77" spans="1:62" customFormat="1">
      <c r="A77" s="63" t="s">
        <v>144</v>
      </c>
      <c r="B77" s="63" t="s">
        <v>145</v>
      </c>
      <c r="C77" s="63" t="s">
        <v>157</v>
      </c>
      <c r="D77" s="63" t="s">
        <v>107</v>
      </c>
      <c r="E77" s="64">
        <v>779</v>
      </c>
      <c r="F77" s="65">
        <v>0.5</v>
      </c>
      <c r="G77" s="63">
        <v>119</v>
      </c>
      <c r="I77" s="46">
        <v>76.86</v>
      </c>
      <c r="J77" s="46">
        <v>0.16</v>
      </c>
      <c r="K77" s="46">
        <v>12.95</v>
      </c>
      <c r="L77" s="46">
        <v>0.14000000000000001</v>
      </c>
      <c r="M77" s="66">
        <v>2.46E-2</v>
      </c>
      <c r="N77" s="14">
        <v>1.04</v>
      </c>
      <c r="O77" s="46">
        <v>0.66</v>
      </c>
      <c r="P77" s="46">
        <v>2.62</v>
      </c>
      <c r="Q77" s="46">
        <v>5.54</v>
      </c>
      <c r="R77" s="46">
        <v>0.01</v>
      </c>
      <c r="S77" s="46">
        <v>4.8</v>
      </c>
      <c r="T77" s="14">
        <f t="shared" si="13"/>
        <v>104.80460000000002</v>
      </c>
      <c r="U77" s="14">
        <f t="shared" si="0"/>
        <v>8.16</v>
      </c>
      <c r="V77" s="46"/>
      <c r="W77" s="46">
        <v>1.1873253227160738</v>
      </c>
      <c r="X77" s="66">
        <v>6.3734484136810612E-2</v>
      </c>
      <c r="Y77" s="47">
        <v>1.5977046081785711</v>
      </c>
      <c r="Z77" s="14">
        <v>1.2278153332800708</v>
      </c>
      <c r="AA77" s="14">
        <f t="shared" si="14"/>
        <v>0.36988927489850032</v>
      </c>
      <c r="AB77" s="46">
        <v>13.067892739421389</v>
      </c>
      <c r="AC77" s="66">
        <v>-1.3529450030383194E-2</v>
      </c>
      <c r="AD77" s="66">
        <v>0.52706633955148763</v>
      </c>
      <c r="AE77" s="66">
        <v>0.14770983582880934</v>
      </c>
      <c r="AG77" s="42">
        <f t="shared" si="71"/>
        <v>747.03069956660295</v>
      </c>
      <c r="AH77" s="42">
        <f t="shared" si="72"/>
        <v>773.03593570874841</v>
      </c>
      <c r="AI77" s="42">
        <f t="shared" si="54"/>
        <v>26.005236142145463</v>
      </c>
      <c r="AJ77" s="42">
        <f t="shared" si="73"/>
        <v>688.57078575949618</v>
      </c>
      <c r="AK77" s="42">
        <f t="shared" si="74"/>
        <v>729.48985450257521</v>
      </c>
      <c r="AL77" s="42">
        <f t="shared" si="55"/>
        <v>40.919068743079038</v>
      </c>
      <c r="AM77" s="42">
        <f t="shared" si="75"/>
        <v>706.93521053128234</v>
      </c>
      <c r="AN77" s="42">
        <f t="shared" si="76"/>
        <v>730.89202385646706</v>
      </c>
      <c r="AO77" s="42">
        <f t="shared" si="77"/>
        <v>759.35956599618169</v>
      </c>
      <c r="AP77" s="42">
        <f t="shared" si="78"/>
        <v>798.93540604353507</v>
      </c>
      <c r="AQ77" s="42">
        <f t="shared" si="79"/>
        <v>731.96798102032062</v>
      </c>
      <c r="AR77" s="42">
        <f t="shared" si="80"/>
        <v>765.45347639045485</v>
      </c>
      <c r="AS77" s="42">
        <f t="shared" si="56"/>
        <v>33.485495370134231</v>
      </c>
      <c r="AT77" s="42">
        <f t="shared" si="81"/>
        <v>791.28297100664804</v>
      </c>
      <c r="AV77" s="43">
        <f t="shared" si="15"/>
        <v>44.252271440045092</v>
      </c>
      <c r="AW77" s="43">
        <f t="shared" si="16"/>
        <v>18.247035297899629</v>
      </c>
      <c r="AX77" s="42">
        <f t="shared" si="17"/>
        <v>102.71218524715187</v>
      </c>
      <c r="AY77" s="42">
        <f t="shared" si="18"/>
        <v>61.793116504072827</v>
      </c>
      <c r="AZ77" s="42">
        <f t="shared" si="19"/>
        <v>59.314989986327419</v>
      </c>
      <c r="BA77" s="42">
        <f t="shared" si="20"/>
        <v>25.829494616193188</v>
      </c>
      <c r="BC77" s="42">
        <f t="shared" si="63"/>
        <v>23.035935708748411</v>
      </c>
      <c r="BD77" s="42">
        <f t="shared" si="64"/>
        <v>-20.510145497424787</v>
      </c>
      <c r="BE77" s="42">
        <f t="shared" si="65"/>
        <v>-43.064789468717663</v>
      </c>
      <c r="BF77" s="42">
        <f t="shared" si="66"/>
        <v>-19.107976143532937</v>
      </c>
      <c r="BG77" s="42">
        <f t="shared" si="67"/>
        <v>9.3595659961816864</v>
      </c>
      <c r="BH77" s="42">
        <f t="shared" si="68"/>
        <v>48.935406043535068</v>
      </c>
      <c r="BI77" s="42">
        <f t="shared" si="69"/>
        <v>15.453476390454853</v>
      </c>
      <c r="BJ77" s="42">
        <f t="shared" si="70"/>
        <v>41.28297100664804</v>
      </c>
    </row>
    <row r="78" spans="1:62" s="50" customFormat="1">
      <c r="A78" s="59" t="s">
        <v>144</v>
      </c>
      <c r="B78" s="59" t="s">
        <v>145</v>
      </c>
      <c r="C78" s="59" t="s">
        <v>158</v>
      </c>
      <c r="D78" s="59" t="s">
        <v>107</v>
      </c>
      <c r="E78" s="60">
        <v>791</v>
      </c>
      <c r="F78" s="61">
        <v>0.5</v>
      </c>
      <c r="G78" s="59">
        <v>161</v>
      </c>
      <c r="I78" s="54">
        <v>72.94</v>
      </c>
      <c r="J78" s="54">
        <v>0.22</v>
      </c>
      <c r="K78" s="54">
        <v>15.65</v>
      </c>
      <c r="L78" s="54">
        <v>0.19</v>
      </c>
      <c r="M78" s="62">
        <v>2.7799999999999998E-2</v>
      </c>
      <c r="N78" s="51">
        <v>1.35</v>
      </c>
      <c r="O78" s="54">
        <v>0.76</v>
      </c>
      <c r="P78" s="54">
        <v>2.78</v>
      </c>
      <c r="Q78" s="54">
        <v>6.09</v>
      </c>
      <c r="R78" s="54">
        <v>0.02</v>
      </c>
      <c r="S78" s="54"/>
      <c r="T78" s="51">
        <f t="shared" si="13"/>
        <v>100.0278</v>
      </c>
      <c r="U78" s="51">
        <f t="shared" si="0"/>
        <v>8.8699999999999992</v>
      </c>
      <c r="V78" s="54"/>
      <c r="W78" s="54">
        <v>1.3199694965307442</v>
      </c>
      <c r="X78" s="62">
        <v>0.13340846709151558</v>
      </c>
      <c r="Y78" s="55">
        <v>1.5494604865730865</v>
      </c>
      <c r="Z78" s="51">
        <v>1.175863218899835</v>
      </c>
      <c r="AA78" s="51">
        <f t="shared" si="14"/>
        <v>0.37359726767325152</v>
      </c>
      <c r="AB78" s="54">
        <v>11.82901016753828</v>
      </c>
      <c r="AC78" s="62">
        <v>-2.875532841976336E-4</v>
      </c>
      <c r="AD78" s="62">
        <v>0.53439479430198533</v>
      </c>
      <c r="AE78" s="62">
        <v>0.15748051870143795</v>
      </c>
      <c r="AG78" s="56">
        <f t="shared" si="71"/>
        <v>775.49152921242194</v>
      </c>
      <c r="AH78" s="56">
        <f t="shared" si="72"/>
        <v>803.27070475422192</v>
      </c>
      <c r="AI78" s="56">
        <f t="shared" si="54"/>
        <v>27.779175541799987</v>
      </c>
      <c r="AJ78" s="56">
        <f t="shared" si="73"/>
        <v>722.49696537427747</v>
      </c>
      <c r="AK78" s="56">
        <f t="shared" si="74"/>
        <v>766.88027970502048</v>
      </c>
      <c r="AL78" s="56">
        <f t="shared" si="55"/>
        <v>44.383314330743019</v>
      </c>
      <c r="AM78" s="56">
        <f t="shared" si="75"/>
        <v>736.90243199613326</v>
      </c>
      <c r="AN78" s="56">
        <f t="shared" si="76"/>
        <v>748.3912783680596</v>
      </c>
      <c r="AO78" s="56">
        <f t="shared" si="77"/>
        <v>785.17747987359166</v>
      </c>
      <c r="AP78" s="56">
        <f t="shared" si="78"/>
        <v>817.56322274339595</v>
      </c>
      <c r="AQ78" s="56">
        <f t="shared" si="79"/>
        <v>764.69857767377039</v>
      </c>
      <c r="AR78" s="56">
        <f t="shared" si="80"/>
        <v>800.81029960672299</v>
      </c>
      <c r="AS78" s="56">
        <f t="shared" si="56"/>
        <v>36.111721932952605</v>
      </c>
      <c r="AT78" s="56">
        <f t="shared" si="81"/>
        <v>796.1610371627246</v>
      </c>
      <c r="AV78" s="57">
        <f t="shared" si="15"/>
        <v>20.669507950302659</v>
      </c>
      <c r="AW78" s="57">
        <f t="shared" si="16"/>
        <v>-7.1096675914973275</v>
      </c>
      <c r="AX78" s="56">
        <f t="shared" si="17"/>
        <v>73.664071788447131</v>
      </c>
      <c r="AY78" s="56">
        <f t="shared" si="18"/>
        <v>29.280757457704112</v>
      </c>
      <c r="AZ78" s="56">
        <f t="shared" si="19"/>
        <v>31.46245948895421</v>
      </c>
      <c r="BA78" s="56">
        <f t="shared" si="20"/>
        <v>-4.6492624439983956</v>
      </c>
      <c r="BC78" s="56">
        <f t="shared" si="63"/>
        <v>53.270704754221924</v>
      </c>
      <c r="BD78" s="56">
        <f t="shared" si="64"/>
        <v>16.880279705020484</v>
      </c>
      <c r="BE78" s="56">
        <f t="shared" si="65"/>
        <v>-13.097568003866741</v>
      </c>
      <c r="BF78" s="56">
        <f t="shared" si="66"/>
        <v>-1.6087216319403979</v>
      </c>
      <c r="BG78" s="56">
        <f t="shared" si="67"/>
        <v>35.177479873591665</v>
      </c>
      <c r="BH78" s="56">
        <f t="shared" si="68"/>
        <v>67.563222743395954</v>
      </c>
      <c r="BI78" s="56">
        <f t="shared" si="69"/>
        <v>50.810299606722992</v>
      </c>
      <c r="BJ78" s="56">
        <f t="shared" si="70"/>
        <v>46.161037162724597</v>
      </c>
    </row>
    <row r="79" spans="1:62" s="50" customFormat="1">
      <c r="A79" s="59" t="s">
        <v>144</v>
      </c>
      <c r="B79" s="59" t="s">
        <v>145</v>
      </c>
      <c r="C79" s="59" t="s">
        <v>159</v>
      </c>
      <c r="D79" s="59" t="s">
        <v>107</v>
      </c>
      <c r="E79" s="60">
        <v>773</v>
      </c>
      <c r="F79" s="61">
        <v>0.5</v>
      </c>
      <c r="G79" s="59">
        <v>121</v>
      </c>
      <c r="I79" s="54">
        <v>74.69</v>
      </c>
      <c r="J79" s="54">
        <v>0.15</v>
      </c>
      <c r="K79" s="54">
        <v>14.41</v>
      </c>
      <c r="L79" s="54">
        <v>0.12</v>
      </c>
      <c r="M79" s="62">
        <v>2.2700000000000001E-2</v>
      </c>
      <c r="N79" s="51">
        <v>0.96</v>
      </c>
      <c r="O79" s="54">
        <v>0.66</v>
      </c>
      <c r="P79" s="54">
        <v>3.04</v>
      </c>
      <c r="Q79" s="54">
        <v>5.94</v>
      </c>
      <c r="R79" s="54">
        <v>0.02</v>
      </c>
      <c r="S79" s="54"/>
      <c r="T79" s="51">
        <f t="shared" si="13"/>
        <v>100.0127</v>
      </c>
      <c r="U79" s="51">
        <f t="shared" si="0"/>
        <v>8.98</v>
      </c>
      <c r="V79" s="54"/>
      <c r="W79" s="54">
        <v>1.1977608165419353</v>
      </c>
      <c r="X79" s="62">
        <v>7.7997165709548066E-2</v>
      </c>
      <c r="Y79" s="55">
        <v>1.6623212547444399</v>
      </c>
      <c r="Z79" s="51">
        <v>1.2555078352031808</v>
      </c>
      <c r="AA79" s="51">
        <f t="shared" si="14"/>
        <v>0.40681341954125916</v>
      </c>
      <c r="AB79" s="54">
        <v>12.191711727626551</v>
      </c>
      <c r="AC79" s="62">
        <v>1.2059789656077846E-3</v>
      </c>
      <c r="AD79" s="62">
        <v>0.53151610936639038</v>
      </c>
      <c r="AE79" s="62">
        <v>0.15914628907101386</v>
      </c>
      <c r="AG79" s="56">
        <f t="shared" si="71"/>
        <v>743.95434067041447</v>
      </c>
      <c r="AH79" s="56">
        <f t="shared" si="72"/>
        <v>772.45340635617913</v>
      </c>
      <c r="AI79" s="56">
        <f t="shared" si="54"/>
        <v>28.499065685764663</v>
      </c>
      <c r="AJ79" s="56">
        <f t="shared" si="73"/>
        <v>683.26833219911009</v>
      </c>
      <c r="AK79" s="56">
        <f t="shared" si="74"/>
        <v>727.95547199934299</v>
      </c>
      <c r="AL79" s="56">
        <f t="shared" si="55"/>
        <v>44.687139800232899</v>
      </c>
      <c r="AM79" s="56">
        <f t="shared" si="75"/>
        <v>693.18064711980776</v>
      </c>
      <c r="AN79" s="56">
        <f t="shared" si="76"/>
        <v>717.94951864163215</v>
      </c>
      <c r="AO79" s="56">
        <f t="shared" si="77"/>
        <v>747.50948059552672</v>
      </c>
      <c r="AP79" s="56">
        <f t="shared" si="78"/>
        <v>793.58325544153263</v>
      </c>
      <c r="AQ79" s="56">
        <f t="shared" si="79"/>
        <v>727.83871743704094</v>
      </c>
      <c r="AR79" s="56">
        <f t="shared" si="80"/>
        <v>764.48123792510637</v>
      </c>
      <c r="AS79" s="42">
        <f t="shared" si="56"/>
        <v>36.642520488065429</v>
      </c>
      <c r="AT79" s="56">
        <f t="shared" si="81"/>
        <v>779.29635979597606</v>
      </c>
      <c r="AV79" s="57">
        <f t="shared" si="15"/>
        <v>35.342019125561592</v>
      </c>
      <c r="AW79" s="57">
        <f t="shared" si="16"/>
        <v>6.8429534397969292</v>
      </c>
      <c r="AX79" s="56">
        <f t="shared" si="17"/>
        <v>96.028027596865968</v>
      </c>
      <c r="AY79" s="56">
        <f t="shared" si="18"/>
        <v>51.340887796633069</v>
      </c>
      <c r="AZ79" s="56">
        <f t="shared" si="19"/>
        <v>51.457642358935118</v>
      </c>
      <c r="BA79" s="56">
        <f t="shared" si="20"/>
        <v>14.815121870869689</v>
      </c>
      <c r="BC79" s="56">
        <f t="shared" si="63"/>
        <v>22.45340635617913</v>
      </c>
      <c r="BD79" s="56">
        <f t="shared" si="64"/>
        <v>-22.04452800065701</v>
      </c>
      <c r="BE79" s="56">
        <f t="shared" si="65"/>
        <v>-56.819352880192241</v>
      </c>
      <c r="BF79" s="56">
        <f t="shared" si="66"/>
        <v>-32.050481358367847</v>
      </c>
      <c r="BG79" s="56">
        <f t="shared" si="67"/>
        <v>-2.4905194044732752</v>
      </c>
      <c r="BH79" s="56">
        <f t="shared" si="68"/>
        <v>43.583255441532629</v>
      </c>
      <c r="BI79" s="56">
        <f t="shared" si="69"/>
        <v>14.48123792510637</v>
      </c>
      <c r="BJ79" s="56">
        <f t="shared" si="70"/>
        <v>29.296359795976059</v>
      </c>
    </row>
    <row r="80" spans="1:62" customFormat="1">
      <c r="A80" s="63" t="s">
        <v>144</v>
      </c>
      <c r="B80" s="63" t="s">
        <v>145</v>
      </c>
      <c r="C80" s="63" t="s">
        <v>160</v>
      </c>
      <c r="D80" s="63" t="s">
        <v>107</v>
      </c>
      <c r="E80" s="64">
        <v>791</v>
      </c>
      <c r="F80" s="65">
        <v>0.5</v>
      </c>
      <c r="G80" s="63">
        <v>132</v>
      </c>
      <c r="I80" s="46">
        <v>74.86</v>
      </c>
      <c r="J80" s="46">
        <v>0.19</v>
      </c>
      <c r="K80" s="46">
        <v>14.09</v>
      </c>
      <c r="L80" s="46">
        <v>0.17</v>
      </c>
      <c r="M80" s="66">
        <v>2.3800000000000002E-2</v>
      </c>
      <c r="N80" s="14">
        <v>1.1299999999999999</v>
      </c>
      <c r="O80" s="46">
        <v>0.83</v>
      </c>
      <c r="P80" s="46">
        <v>2.82</v>
      </c>
      <c r="Q80" s="46">
        <v>5.92</v>
      </c>
      <c r="R80" s="46">
        <v>0.01</v>
      </c>
      <c r="S80" s="46">
        <v>4.5999999999999996</v>
      </c>
      <c r="T80" s="14">
        <f t="shared" si="13"/>
        <v>104.64379999999998</v>
      </c>
      <c r="U80" s="14">
        <f t="shared" si="0"/>
        <v>8.74</v>
      </c>
      <c r="V80" s="46"/>
      <c r="W80" s="46">
        <v>1.1938895338313174</v>
      </c>
      <c r="X80" s="66">
        <v>6.6678806383017139E-2</v>
      </c>
      <c r="Y80" s="47">
        <v>1.6356788166454326</v>
      </c>
      <c r="Z80" s="14">
        <v>1.2707217787163596</v>
      </c>
      <c r="AA80" s="14">
        <f t="shared" si="14"/>
        <v>0.36495703792907297</v>
      </c>
      <c r="AB80" s="46">
        <v>11.964933115941985</v>
      </c>
      <c r="AC80" s="66">
        <v>6.065340867874025E-4</v>
      </c>
      <c r="AD80" s="66">
        <v>0.53150428598463484</v>
      </c>
      <c r="AE80" s="66">
        <v>0.1432114031301549</v>
      </c>
      <c r="AG80" s="42">
        <f t="shared" si="71"/>
        <v>752.82226554477757</v>
      </c>
      <c r="AH80" s="42">
        <f t="shared" si="72"/>
        <v>778.76782016761217</v>
      </c>
      <c r="AI80" s="42">
        <f t="shared" si="54"/>
        <v>25.945554622834607</v>
      </c>
      <c r="AJ80" s="42">
        <f t="shared" si="73"/>
        <v>694.05634082170047</v>
      </c>
      <c r="AK80" s="42">
        <f t="shared" si="74"/>
        <v>734.87835159410099</v>
      </c>
      <c r="AL80" s="42">
        <f t="shared" si="55"/>
        <v>40.822010772400517</v>
      </c>
      <c r="AM80" s="42">
        <f t="shared" si="75"/>
        <v>704.1919821311925</v>
      </c>
      <c r="AN80" s="42">
        <f t="shared" si="76"/>
        <v>727.17346303404304</v>
      </c>
      <c r="AO80" s="42">
        <f t="shared" si="77"/>
        <v>756.99616922071959</v>
      </c>
      <c r="AP80" s="42">
        <f t="shared" si="78"/>
        <v>799.81661426458004</v>
      </c>
      <c r="AQ80" s="42">
        <f t="shared" si="79"/>
        <v>738.10068483999771</v>
      </c>
      <c r="AR80" s="42">
        <f t="shared" si="80"/>
        <v>771.53598875252169</v>
      </c>
      <c r="AS80" s="42">
        <f t="shared" si="56"/>
        <v>33.435303912523977</v>
      </c>
      <c r="AT80" s="42">
        <f t="shared" si="81"/>
        <v>789.17501993716678</v>
      </c>
      <c r="AV80" s="43">
        <f t="shared" si="15"/>
        <v>36.352754392389215</v>
      </c>
      <c r="AW80" s="43">
        <f t="shared" si="16"/>
        <v>10.407199769554609</v>
      </c>
      <c r="AX80" s="42">
        <f t="shared" si="17"/>
        <v>95.118679115466307</v>
      </c>
      <c r="AY80" s="42">
        <f t="shared" si="18"/>
        <v>54.296668343065789</v>
      </c>
      <c r="AZ80" s="42">
        <f t="shared" si="19"/>
        <v>51.074335097169069</v>
      </c>
      <c r="BA80" s="42">
        <f t="shared" si="20"/>
        <v>17.639031184645091</v>
      </c>
      <c r="BC80" s="42">
        <f t="shared" si="63"/>
        <v>28.767820167612172</v>
      </c>
      <c r="BD80" s="42">
        <f t="shared" si="64"/>
        <v>-15.121648405899009</v>
      </c>
      <c r="BE80" s="42">
        <f t="shared" si="65"/>
        <v>-45.808017868807497</v>
      </c>
      <c r="BF80" s="42">
        <f t="shared" si="66"/>
        <v>-22.826536965956961</v>
      </c>
      <c r="BG80" s="42">
        <f t="shared" si="67"/>
        <v>6.9961692207195938</v>
      </c>
      <c r="BH80" s="42">
        <f t="shared" si="68"/>
        <v>49.816614264580039</v>
      </c>
      <c r="BI80" s="42">
        <f t="shared" si="69"/>
        <v>21.535988752521689</v>
      </c>
      <c r="BJ80" s="42">
        <f t="shared" si="70"/>
        <v>39.17501993716678</v>
      </c>
    </row>
    <row r="81" spans="1:62" s="50" customFormat="1">
      <c r="A81" s="59" t="s">
        <v>144</v>
      </c>
      <c r="B81" s="59" t="s">
        <v>145</v>
      </c>
      <c r="C81" s="59" t="s">
        <v>161</v>
      </c>
      <c r="D81" s="59" t="s">
        <v>107</v>
      </c>
      <c r="E81" s="60">
        <v>781</v>
      </c>
      <c r="F81" s="61">
        <v>0.5</v>
      </c>
      <c r="G81" s="59">
        <v>139</v>
      </c>
      <c r="I81" s="54">
        <v>76.150000000000006</v>
      </c>
      <c r="J81" s="54">
        <v>0.19</v>
      </c>
      <c r="K81" s="54">
        <v>13.48</v>
      </c>
      <c r="L81" s="54">
        <v>0.17</v>
      </c>
      <c r="M81" s="62">
        <v>3.1399999999999997E-2</v>
      </c>
      <c r="N81" s="51">
        <v>1.24</v>
      </c>
      <c r="O81" s="54">
        <v>0.71</v>
      </c>
      <c r="P81" s="54">
        <v>2.69</v>
      </c>
      <c r="Q81" s="54">
        <v>5.39</v>
      </c>
      <c r="R81" s="54">
        <v>0.01</v>
      </c>
      <c r="S81" s="54"/>
      <c r="T81" s="51">
        <f t="shared" si="13"/>
        <v>100.06140000000001</v>
      </c>
      <c r="U81" s="51">
        <f t="shared" ref="U81:U88" si="82">P81+Q81</f>
        <v>8.08</v>
      </c>
      <c r="V81" s="54"/>
      <c r="W81" s="54">
        <v>1.2361172712487647</v>
      </c>
      <c r="X81" s="62">
        <v>8.4317971039683734E-2</v>
      </c>
      <c r="Y81" s="55">
        <v>1.5642603825687575</v>
      </c>
      <c r="Z81" s="51">
        <v>1.1967803201226095</v>
      </c>
      <c r="AA81" s="51">
        <f t="shared" si="14"/>
        <v>0.36748006244614806</v>
      </c>
      <c r="AB81" s="54">
        <v>12.769873567032487</v>
      </c>
      <c r="AC81" s="62">
        <v>-1.5409249153607835E-2</v>
      </c>
      <c r="AD81" s="62">
        <v>0.52830879606229142</v>
      </c>
      <c r="AE81" s="62">
        <v>0.1505386308791089</v>
      </c>
      <c r="AG81" s="56">
        <f t="shared" ref="AG81:AG88" si="83">(12900/((LN(497700/G81))+(0.85*(Y81-1))+3.8))-273</f>
        <v>762.07208094406701</v>
      </c>
      <c r="AH81" s="56">
        <f t="shared" ref="AH81:AH88" si="84">(12900/((LN(497700/G81))+(0.85*(Z81-1))+3.8))-273</f>
        <v>788.68102540414202</v>
      </c>
      <c r="AI81" s="56">
        <f t="shared" si="54"/>
        <v>26.608944460075008</v>
      </c>
      <c r="AJ81" s="56">
        <f t="shared" ref="AJ81:AJ88" si="85">(10108/((LN(497700/G81))+(1.16*(Y81-1))+1.48))-273</f>
        <v>706.66422580624305</v>
      </c>
      <c r="AK81" s="56">
        <f t="shared" ref="AK81:AK88" si="86">(10108/((LN(497700/G81))+(1.16*(Z81-1))+1.48))-273</f>
        <v>748.88293322810853</v>
      </c>
      <c r="AL81" s="56">
        <f t="shared" si="55"/>
        <v>42.218707421865474</v>
      </c>
      <c r="AM81" s="56">
        <f t="shared" ref="AM81:AM88" si="87">((LN(G81))-4.29+(1.35*(LN(AB81))))/0.0056</f>
        <v>729.11495920907112</v>
      </c>
      <c r="AN81" s="56">
        <f t="shared" ref="AN81:AN88" si="88">(4338.8/((4.322*AC81)+6.456-LOG(G81)))-273</f>
        <v>748.76287455941474</v>
      </c>
      <c r="AO81" s="56">
        <f t="shared" ref="AO81:AO88" si="89">((LN(G81))-3.313+(1.35*(LN(AB81))))/0.0065</f>
        <v>778.46827254935351</v>
      </c>
      <c r="AP81" s="56">
        <f t="shared" ref="AP81:AP88" si="90">(12288/(18.99-(1.069*(LN(AB81)))-(LN(G81))))-273</f>
        <v>811.29701875438127</v>
      </c>
      <c r="AQ81" s="56">
        <f t="shared" ref="AQ81:AQ88" si="91">(11113/(14.297+(0.964*Y81)-(LN(G81))))-273</f>
        <v>749.31061359025159</v>
      </c>
      <c r="AR81" s="56">
        <f t="shared" ref="AR81:AR88" si="92">(11113/(14.297+(0.964*Z81)-(LN(G81))))-273</f>
        <v>783.74829684702513</v>
      </c>
      <c r="AS81" s="56">
        <f t="shared" si="56"/>
        <v>34.437683256773539</v>
      </c>
      <c r="AT81" s="56">
        <f t="shared" ref="AT81:AT88" si="93">(5790/(0.96-(1.28*F81)+(12.39*AD81)+(0.83*AE81)+(2.06*F81*AD81)-LOG(G81)))-273</f>
        <v>800.84565681012214</v>
      </c>
      <c r="AV81" s="57">
        <f t="shared" si="15"/>
        <v>38.773575866055126</v>
      </c>
      <c r="AW81" s="57">
        <f t="shared" si="16"/>
        <v>12.164631405980117</v>
      </c>
      <c r="AX81" s="56">
        <f t="shared" si="17"/>
        <v>94.181431003879084</v>
      </c>
      <c r="AY81" s="56">
        <f t="shared" si="18"/>
        <v>51.962723582013609</v>
      </c>
      <c r="AZ81" s="56">
        <f t="shared" si="19"/>
        <v>51.535043219870545</v>
      </c>
      <c r="BA81" s="56">
        <f t="shared" si="20"/>
        <v>17.097359963097006</v>
      </c>
      <c r="BC81" s="56">
        <f t="shared" si="63"/>
        <v>38.681025404142019</v>
      </c>
      <c r="BD81" s="56">
        <f t="shared" si="64"/>
        <v>-1.1170667718914729</v>
      </c>
      <c r="BE81" s="56">
        <f t="shared" si="65"/>
        <v>-20.885040790928883</v>
      </c>
      <c r="BF81" s="56">
        <f t="shared" si="66"/>
        <v>-1.2371254405852596</v>
      </c>
      <c r="BG81" s="56">
        <f t="shared" si="67"/>
        <v>28.468272549353514</v>
      </c>
      <c r="BH81" s="56">
        <f t="shared" si="68"/>
        <v>61.29701875438127</v>
      </c>
      <c r="BI81" s="56">
        <f t="shared" si="69"/>
        <v>33.748296847025131</v>
      </c>
      <c r="BJ81" s="56">
        <f t="shared" si="70"/>
        <v>50.845656810122136</v>
      </c>
    </row>
    <row r="82" spans="1:62" s="50" customFormat="1">
      <c r="A82" s="59" t="s">
        <v>144</v>
      </c>
      <c r="B82" s="59" t="s">
        <v>145</v>
      </c>
      <c r="C82" s="59" t="s">
        <v>162</v>
      </c>
      <c r="D82" s="59" t="s">
        <v>107</v>
      </c>
      <c r="E82" s="60">
        <v>799</v>
      </c>
      <c r="F82" s="61">
        <v>0.5</v>
      </c>
      <c r="G82" s="59">
        <v>125</v>
      </c>
      <c r="I82" s="54">
        <v>75.040000000000006</v>
      </c>
      <c r="J82" s="54">
        <v>0.2</v>
      </c>
      <c r="K82" s="54">
        <v>13.14</v>
      </c>
      <c r="L82" s="54">
        <v>0.35</v>
      </c>
      <c r="M82" s="62">
        <v>2.4199999999999999E-2</v>
      </c>
      <c r="N82" s="51">
        <v>1.1400000000000001</v>
      </c>
      <c r="O82" s="54">
        <v>1.4</v>
      </c>
      <c r="P82" s="54">
        <v>3.05</v>
      </c>
      <c r="Q82" s="54">
        <v>5.68</v>
      </c>
      <c r="R82" s="54">
        <v>0.02</v>
      </c>
      <c r="S82" s="54"/>
      <c r="T82" s="51">
        <f t="shared" ref="T82:T88" si="94">SUM(I82:S82)</f>
        <v>100.0442</v>
      </c>
      <c r="U82" s="51">
        <f t="shared" si="82"/>
        <v>8.73</v>
      </c>
      <c r="V82" s="54"/>
      <c r="W82" s="54">
        <v>1.0563938472930414</v>
      </c>
      <c r="X82" s="62">
        <v>4.2786015481378038E-2</v>
      </c>
      <c r="Y82" s="55">
        <v>1.8657062910486601</v>
      </c>
      <c r="Z82" s="51">
        <v>1.4858042416260757</v>
      </c>
      <c r="AA82" s="51">
        <f t="shared" ref="AA82:AA88" si="95">Y82-Z82</f>
        <v>0.37990204942258443</v>
      </c>
      <c r="AB82" s="54">
        <v>10.600046521934516</v>
      </c>
      <c r="AC82" s="62">
        <v>1.2759227814399809E-2</v>
      </c>
      <c r="AD82" s="62">
        <v>0.53276528660198763</v>
      </c>
      <c r="AE82" s="62">
        <v>0.12895926136883648</v>
      </c>
      <c r="AG82" s="56">
        <f t="shared" si="83"/>
        <v>732.8252584312288</v>
      </c>
      <c r="AH82" s="56">
        <f t="shared" si="84"/>
        <v>758.80415259950678</v>
      </c>
      <c r="AI82" s="56">
        <f t="shared" si="54"/>
        <v>25.978894168277975</v>
      </c>
      <c r="AJ82" s="56">
        <f t="shared" si="85"/>
        <v>665.21427178489466</v>
      </c>
      <c r="AK82" s="56">
        <f t="shared" si="86"/>
        <v>705.2277597416853</v>
      </c>
      <c r="AL82" s="56">
        <f t="shared" si="55"/>
        <v>40.013487956790641</v>
      </c>
      <c r="AM82" s="56">
        <f t="shared" si="87"/>
        <v>665.26295781464057</v>
      </c>
      <c r="AN82" s="56">
        <f t="shared" si="88"/>
        <v>709.91088641870112</v>
      </c>
      <c r="AO82" s="56">
        <f t="shared" si="89"/>
        <v>723.45731750184416</v>
      </c>
      <c r="AP82" s="56">
        <f t="shared" si="90"/>
        <v>782.85799467206766</v>
      </c>
      <c r="AQ82" s="56">
        <f t="shared" si="91"/>
        <v>713.31188263744605</v>
      </c>
      <c r="AR82" s="56">
        <f t="shared" si="92"/>
        <v>746.44761198049343</v>
      </c>
      <c r="AS82" s="56">
        <f t="shared" si="56"/>
        <v>33.135729343047387</v>
      </c>
      <c r="AT82" s="56">
        <f t="shared" si="93"/>
        <v>783.60090224484543</v>
      </c>
      <c r="AV82" s="57">
        <f t="shared" ref="AV82:AV88" si="96">AT82-AG82</f>
        <v>50.775643813616625</v>
      </c>
      <c r="AW82" s="57">
        <f t="shared" ref="AW82:AW88" si="97">AT82-AH82</f>
        <v>24.79674964533865</v>
      </c>
      <c r="AX82" s="56">
        <f t="shared" ref="AX82:AX88" si="98">AT82-AJ82</f>
        <v>118.38663045995077</v>
      </c>
      <c r="AY82" s="56">
        <f t="shared" ref="AY82:AY88" si="99">AT82-AK82</f>
        <v>78.373142503160125</v>
      </c>
      <c r="AZ82" s="56">
        <f t="shared" ref="AZ82:AZ88" si="100">AT82-AQ82</f>
        <v>70.289019607399382</v>
      </c>
      <c r="BA82" s="56">
        <f t="shared" ref="BA82:BA88" si="101">AT82-AR82</f>
        <v>37.153290264351995</v>
      </c>
      <c r="BC82" s="56">
        <f t="shared" si="63"/>
        <v>8.8041525995067786</v>
      </c>
      <c r="BD82" s="56">
        <f t="shared" si="64"/>
        <v>-44.772240258314696</v>
      </c>
      <c r="BE82" s="56">
        <f t="shared" si="65"/>
        <v>-84.737042185359428</v>
      </c>
      <c r="BF82" s="56">
        <f t="shared" si="66"/>
        <v>-40.089113581298875</v>
      </c>
      <c r="BG82" s="56">
        <f t="shared" si="67"/>
        <v>-26.542682498155841</v>
      </c>
      <c r="BH82" s="56">
        <f t="shared" si="68"/>
        <v>32.857994672067662</v>
      </c>
      <c r="BI82" s="56">
        <f t="shared" si="69"/>
        <v>-3.5523880195065658</v>
      </c>
      <c r="BJ82" s="56">
        <f t="shared" si="70"/>
        <v>33.600902244845429</v>
      </c>
    </row>
    <row r="83" spans="1:62" customFormat="1">
      <c r="A83" s="63" t="s">
        <v>144</v>
      </c>
      <c r="B83" s="63" t="s">
        <v>145</v>
      </c>
      <c r="C83" s="63" t="s">
        <v>163</v>
      </c>
      <c r="D83" s="63" t="s">
        <v>107</v>
      </c>
      <c r="E83" s="64">
        <v>792</v>
      </c>
      <c r="F83" s="65">
        <v>0.5</v>
      </c>
      <c r="G83" s="63">
        <v>135</v>
      </c>
      <c r="I83" s="46">
        <v>75.7</v>
      </c>
      <c r="J83" s="46">
        <v>0.21</v>
      </c>
      <c r="K83" s="46">
        <v>13.24</v>
      </c>
      <c r="L83" s="46">
        <v>0.23</v>
      </c>
      <c r="M83" s="66">
        <v>2.5899999999999999E-2</v>
      </c>
      <c r="N83" s="14">
        <v>1.23</v>
      </c>
      <c r="O83" s="46">
        <v>0.88</v>
      </c>
      <c r="P83" s="46">
        <v>2.79</v>
      </c>
      <c r="Q83" s="46">
        <v>5.7</v>
      </c>
      <c r="R83" s="46">
        <v>0.03</v>
      </c>
      <c r="S83" s="46">
        <v>4.4000000000000004</v>
      </c>
      <c r="T83" s="14">
        <f t="shared" si="94"/>
        <v>104.4359</v>
      </c>
      <c r="U83" s="14">
        <f t="shared" si="82"/>
        <v>8.49</v>
      </c>
      <c r="V83" s="46"/>
      <c r="W83" s="46">
        <v>1.1453556306231925</v>
      </c>
      <c r="X83" s="66">
        <v>3.7221574449728956E-2</v>
      </c>
      <c r="Y83" s="47">
        <v>1.6749583587875778</v>
      </c>
      <c r="Z83" s="14">
        <v>1.3133971767583243</v>
      </c>
      <c r="AA83" s="14">
        <f t="shared" si="95"/>
        <v>0.36156118202925347</v>
      </c>
      <c r="AB83" s="46">
        <v>11.863521248624144</v>
      </c>
      <c r="AC83" s="66">
        <v>-2.2769683932365448E-3</v>
      </c>
      <c r="AD83" s="66">
        <v>0.53022062642695156</v>
      </c>
      <c r="AE83" s="66">
        <v>0.13732889547574156</v>
      </c>
      <c r="AG83" s="42">
        <f t="shared" si="83"/>
        <v>751.93267176265203</v>
      </c>
      <c r="AH83" s="42">
        <f t="shared" si="84"/>
        <v>777.58565133430443</v>
      </c>
      <c r="AI83" s="42">
        <f t="shared" si="54"/>
        <v>25.652979571652395</v>
      </c>
      <c r="AJ83" s="42">
        <f t="shared" si="85"/>
        <v>691.92461944429306</v>
      </c>
      <c r="AK83" s="42">
        <f t="shared" si="86"/>
        <v>732.16917182074781</v>
      </c>
      <c r="AL83" s="42">
        <f t="shared" si="55"/>
        <v>40.244552376454749</v>
      </c>
      <c r="AM83" s="42">
        <f t="shared" si="87"/>
        <v>706.15302088076658</v>
      </c>
      <c r="AN83" s="42">
        <f t="shared" si="88"/>
        <v>732.32339123197119</v>
      </c>
      <c r="AO83" s="42">
        <f t="shared" si="89"/>
        <v>758.68567952804506</v>
      </c>
      <c r="AP83" s="42">
        <f t="shared" si="90"/>
        <v>801.07070017262527</v>
      </c>
      <c r="AQ83" s="42">
        <f t="shared" si="91"/>
        <v>736.68664278032861</v>
      </c>
      <c r="AR83" s="42">
        <f t="shared" si="92"/>
        <v>769.70657992375573</v>
      </c>
      <c r="AS83" s="42">
        <f t="shared" si="56"/>
        <v>33.019937143427114</v>
      </c>
      <c r="AT83" s="42">
        <f t="shared" si="93"/>
        <v>795.42140775800567</v>
      </c>
      <c r="AV83" s="43">
        <f t="shared" si="96"/>
        <v>43.488735995353636</v>
      </c>
      <c r="AW83" s="43">
        <f t="shared" si="97"/>
        <v>17.835756423701241</v>
      </c>
      <c r="AX83" s="42">
        <f t="shared" si="98"/>
        <v>103.49678831371261</v>
      </c>
      <c r="AY83" s="42">
        <f t="shared" si="99"/>
        <v>63.252235937257865</v>
      </c>
      <c r="AZ83" s="42">
        <f t="shared" si="100"/>
        <v>58.73476497767706</v>
      </c>
      <c r="BA83" s="42">
        <f t="shared" si="101"/>
        <v>25.714827834249945</v>
      </c>
      <c r="BC83" s="42">
        <f t="shared" si="63"/>
        <v>27.58565133430443</v>
      </c>
      <c r="BD83" s="42">
        <f t="shared" si="64"/>
        <v>-17.830828179252194</v>
      </c>
      <c r="BE83" s="42">
        <f t="shared" si="65"/>
        <v>-43.846979119233424</v>
      </c>
      <c r="BF83" s="42">
        <f t="shared" si="66"/>
        <v>-17.676608768028814</v>
      </c>
      <c r="BG83" s="42">
        <f t="shared" si="67"/>
        <v>8.6856795280450569</v>
      </c>
      <c r="BH83" s="42">
        <f t="shared" si="68"/>
        <v>51.070700172625266</v>
      </c>
      <c r="BI83" s="42">
        <f t="shared" si="69"/>
        <v>19.706579923755726</v>
      </c>
      <c r="BJ83" s="42">
        <f t="shared" si="70"/>
        <v>45.421407758005671</v>
      </c>
    </row>
    <row r="84" spans="1:62" customFormat="1">
      <c r="A84" s="63" t="s">
        <v>144</v>
      </c>
      <c r="B84" s="63" t="s">
        <v>145</v>
      </c>
      <c r="C84" s="63" t="s">
        <v>164</v>
      </c>
      <c r="D84" s="63" t="s">
        <v>107</v>
      </c>
      <c r="E84" s="64">
        <v>788</v>
      </c>
      <c r="F84" s="65">
        <v>0.5</v>
      </c>
      <c r="G84" s="63">
        <v>116</v>
      </c>
      <c r="I84" s="46">
        <v>75.27</v>
      </c>
      <c r="J84" s="46">
        <v>0.18</v>
      </c>
      <c r="K84" s="46">
        <v>13.33</v>
      </c>
      <c r="L84" s="46">
        <v>0.28000000000000003</v>
      </c>
      <c r="M84" s="66">
        <v>3.6400000000000002E-2</v>
      </c>
      <c r="N84" s="14">
        <v>1.04</v>
      </c>
      <c r="O84" s="46">
        <v>1.1000000000000001</v>
      </c>
      <c r="P84" s="46">
        <v>2.92</v>
      </c>
      <c r="Q84" s="46">
        <v>5.71</v>
      </c>
      <c r="R84" s="46">
        <v>0.16</v>
      </c>
      <c r="S84" s="46">
        <v>4.5</v>
      </c>
      <c r="T84" s="14">
        <f t="shared" si="94"/>
        <v>104.5264</v>
      </c>
      <c r="U84" s="14">
        <f t="shared" si="82"/>
        <v>8.629999999999999</v>
      </c>
      <c r="V84" s="46"/>
      <c r="W84" s="46">
        <v>1.1122774565744025</v>
      </c>
      <c r="X84" s="66">
        <v>2.7767537558750652E-2</v>
      </c>
      <c r="Y84" s="47">
        <v>1.7688685221566016</v>
      </c>
      <c r="Z84" s="14">
        <v>1.3807342009669221</v>
      </c>
      <c r="AA84" s="14">
        <f t="shared" si="95"/>
        <v>0.3881343211896795</v>
      </c>
      <c r="AB84" s="46">
        <v>11.365389225956433</v>
      </c>
      <c r="AC84" s="66">
        <v>4.5976266612225425E-3</v>
      </c>
      <c r="AD84" s="66">
        <v>0.53087831505145977</v>
      </c>
      <c r="AE84" s="66">
        <v>0.14003867379561338</v>
      </c>
      <c r="AG84" s="42">
        <f t="shared" si="83"/>
        <v>733.42074453117004</v>
      </c>
      <c r="AH84" s="42">
        <f t="shared" si="84"/>
        <v>760.00932080044277</v>
      </c>
      <c r="AI84" s="42">
        <f t="shared" si="54"/>
        <v>26.588576269272721</v>
      </c>
      <c r="AJ84" s="42">
        <f t="shared" si="85"/>
        <v>668.50082609855269</v>
      </c>
      <c r="AK84" s="42">
        <f t="shared" si="86"/>
        <v>709.71267178326116</v>
      </c>
      <c r="AL84" s="42">
        <f t="shared" si="55"/>
        <v>41.211845684708464</v>
      </c>
      <c r="AM84" s="42">
        <f t="shared" si="87"/>
        <v>668.7255968162923</v>
      </c>
      <c r="AN84" s="42">
        <f t="shared" si="88"/>
        <v>710.53975155507362</v>
      </c>
      <c r="AO84" s="42">
        <f t="shared" si="89"/>
        <v>726.44051418019023</v>
      </c>
      <c r="AP84" s="42">
        <f t="shared" si="90"/>
        <v>782.83994567052082</v>
      </c>
      <c r="AQ84" s="42">
        <f t="shared" si="91"/>
        <v>714.94524869469979</v>
      </c>
      <c r="AR84" s="42">
        <f t="shared" si="92"/>
        <v>748.9379089400594</v>
      </c>
      <c r="AS84" s="42">
        <f t="shared" si="56"/>
        <v>33.992660245359616</v>
      </c>
      <c r="AT84" s="42">
        <f t="shared" si="93"/>
        <v>780.46257082823558</v>
      </c>
      <c r="AV84" s="43">
        <f t="shared" si="96"/>
        <v>47.041826297065541</v>
      </c>
      <c r="AW84" s="43">
        <f t="shared" si="97"/>
        <v>20.453250027792819</v>
      </c>
      <c r="AX84" s="42">
        <f t="shared" si="98"/>
        <v>111.96174472968289</v>
      </c>
      <c r="AY84" s="42">
        <f t="shared" si="99"/>
        <v>70.749899044974427</v>
      </c>
      <c r="AZ84" s="42">
        <f t="shared" si="100"/>
        <v>65.517322133535799</v>
      </c>
      <c r="BA84" s="42">
        <f t="shared" si="101"/>
        <v>31.524661888176183</v>
      </c>
      <c r="BC84" s="42">
        <f t="shared" si="63"/>
        <v>10.009320800442765</v>
      </c>
      <c r="BD84" s="42">
        <f t="shared" si="64"/>
        <v>-40.287328216738842</v>
      </c>
      <c r="BE84" s="42">
        <f t="shared" si="65"/>
        <v>-81.274403183707705</v>
      </c>
      <c r="BF84" s="42">
        <f t="shared" si="66"/>
        <v>-39.460248444926378</v>
      </c>
      <c r="BG84" s="42">
        <f t="shared" si="67"/>
        <v>-23.559485819809765</v>
      </c>
      <c r="BH84" s="42">
        <f t="shared" si="68"/>
        <v>32.839945670520819</v>
      </c>
      <c r="BI84" s="42">
        <f t="shared" si="69"/>
        <v>-1.0620910599405988</v>
      </c>
      <c r="BJ84" s="42">
        <f t="shared" si="70"/>
        <v>30.462570828235584</v>
      </c>
    </row>
    <row r="85" spans="1:62" s="50" customFormat="1">
      <c r="A85" s="59" t="s">
        <v>144</v>
      </c>
      <c r="B85" s="59" t="s">
        <v>145</v>
      </c>
      <c r="C85" s="59" t="s">
        <v>165</v>
      </c>
      <c r="D85" s="59" t="s">
        <v>107</v>
      </c>
      <c r="E85" s="60">
        <v>798</v>
      </c>
      <c r="F85" s="61">
        <v>0.5</v>
      </c>
      <c r="G85" s="59">
        <v>122</v>
      </c>
      <c r="I85" s="54">
        <v>75.040000000000006</v>
      </c>
      <c r="J85" s="54">
        <v>0.2</v>
      </c>
      <c r="K85" s="54">
        <v>13.25</v>
      </c>
      <c r="L85" s="54">
        <v>0.28000000000000003</v>
      </c>
      <c r="M85" s="62">
        <v>2.63E-2</v>
      </c>
      <c r="N85" s="51">
        <v>1.1400000000000001</v>
      </c>
      <c r="O85" s="54">
        <v>1.08</v>
      </c>
      <c r="P85" s="54">
        <v>3.09</v>
      </c>
      <c r="Q85" s="54">
        <v>5.85</v>
      </c>
      <c r="R85" s="54">
        <v>7.0000000000000007E-2</v>
      </c>
      <c r="S85" s="54"/>
      <c r="T85" s="51">
        <f t="shared" si="94"/>
        <v>100.02630000000001</v>
      </c>
      <c r="U85" s="51">
        <f t="shared" si="82"/>
        <v>8.94</v>
      </c>
      <c r="V85" s="54"/>
      <c r="W85" s="54">
        <v>1.0687685999426044</v>
      </c>
      <c r="X85" s="62">
        <v>3.5180047997853688E-2</v>
      </c>
      <c r="Y85" s="55">
        <v>1.8056972085845424</v>
      </c>
      <c r="Z85" s="51">
        <v>1.4380718650773336</v>
      </c>
      <c r="AA85" s="51">
        <f t="shared" si="95"/>
        <v>0.36762534350720877</v>
      </c>
      <c r="AB85" s="54">
        <v>10.976219091707211</v>
      </c>
      <c r="AC85" s="62">
        <v>1.1811778969062797E-2</v>
      </c>
      <c r="AD85" s="62">
        <v>0.53235352692946425</v>
      </c>
      <c r="AE85" s="62">
        <v>0.12921790226963376</v>
      </c>
      <c r="AG85" s="56">
        <f t="shared" si="83"/>
        <v>734.924761761475</v>
      </c>
      <c r="AH85" s="56">
        <f t="shared" si="84"/>
        <v>760.14945684136728</v>
      </c>
      <c r="AI85" s="56">
        <f t="shared" si="54"/>
        <v>25.224695079892285</v>
      </c>
      <c r="AJ85" s="56">
        <f t="shared" si="85"/>
        <v>669.17740543300874</v>
      </c>
      <c r="AK85" s="56">
        <f t="shared" si="86"/>
        <v>708.17869750860621</v>
      </c>
      <c r="AL85" s="56">
        <f t="shared" si="55"/>
        <v>39.001292075597462</v>
      </c>
      <c r="AM85" s="56">
        <f t="shared" si="87"/>
        <v>669.33177457391753</v>
      </c>
      <c r="AN85" s="56">
        <f t="shared" si="88"/>
        <v>708.47559193939287</v>
      </c>
      <c r="AO85" s="56">
        <f t="shared" si="89"/>
        <v>726.9627596329135</v>
      </c>
      <c r="AP85" s="56">
        <f t="shared" si="90"/>
        <v>784.03748803035455</v>
      </c>
      <c r="AQ85" s="56">
        <f t="shared" si="91"/>
        <v>716.25809170919422</v>
      </c>
      <c r="AR85" s="56">
        <f t="shared" si="92"/>
        <v>748.48301742292142</v>
      </c>
      <c r="AS85" s="56">
        <f t="shared" si="56"/>
        <v>32.224925713727202</v>
      </c>
      <c r="AT85" s="56">
        <f t="shared" si="93"/>
        <v>782.59169572095766</v>
      </c>
      <c r="AV85" s="57">
        <f t="shared" si="96"/>
        <v>47.666933959482662</v>
      </c>
      <c r="AW85" s="57">
        <f t="shared" si="97"/>
        <v>22.442238879590377</v>
      </c>
      <c r="AX85" s="56">
        <f t="shared" si="98"/>
        <v>113.41429028794892</v>
      </c>
      <c r="AY85" s="56">
        <f t="shared" si="99"/>
        <v>74.412998212351454</v>
      </c>
      <c r="AZ85" s="56">
        <f t="shared" si="100"/>
        <v>66.333604011763441</v>
      </c>
      <c r="BA85" s="56">
        <f t="shared" si="101"/>
        <v>34.108678298036239</v>
      </c>
      <c r="BC85" s="56">
        <f t="shared" si="63"/>
        <v>10.149456841367282</v>
      </c>
      <c r="BD85" s="56">
        <f t="shared" si="64"/>
        <v>-41.821302491393794</v>
      </c>
      <c r="BE85" s="56">
        <f t="shared" si="65"/>
        <v>-80.668225426082472</v>
      </c>
      <c r="BF85" s="56">
        <f t="shared" si="66"/>
        <v>-41.524408060607129</v>
      </c>
      <c r="BG85" s="56">
        <f t="shared" si="67"/>
        <v>-23.037240367086497</v>
      </c>
      <c r="BH85" s="56">
        <f t="shared" si="68"/>
        <v>34.037488030354552</v>
      </c>
      <c r="BI85" s="56">
        <f t="shared" si="69"/>
        <v>-1.5169825770785792</v>
      </c>
      <c r="BJ85" s="56">
        <f t="shared" si="70"/>
        <v>32.591695720957659</v>
      </c>
    </row>
    <row r="86" spans="1:62" customFormat="1">
      <c r="A86" s="63" t="s">
        <v>144</v>
      </c>
      <c r="B86" s="63" t="s">
        <v>145</v>
      </c>
      <c r="C86" s="63" t="s">
        <v>166</v>
      </c>
      <c r="D86" s="63" t="s">
        <v>107</v>
      </c>
      <c r="E86" s="64">
        <v>787</v>
      </c>
      <c r="F86" s="65">
        <v>0.5</v>
      </c>
      <c r="G86" s="63">
        <v>117</v>
      </c>
      <c r="I86" s="46">
        <v>75.849999999999994</v>
      </c>
      <c r="J86" s="46">
        <v>0.18</v>
      </c>
      <c r="K86" s="46">
        <v>13.34</v>
      </c>
      <c r="L86" s="46">
        <v>0.17</v>
      </c>
      <c r="M86" s="66">
        <v>2.24E-2</v>
      </c>
      <c r="N86" s="14">
        <v>1.05</v>
      </c>
      <c r="O86" s="46">
        <v>0.83</v>
      </c>
      <c r="P86" s="46">
        <v>3.29</v>
      </c>
      <c r="Q86" s="46">
        <v>5.27</v>
      </c>
      <c r="R86" s="46">
        <v>0.03</v>
      </c>
      <c r="S86" s="46">
        <v>4.7</v>
      </c>
      <c r="T86" s="14">
        <f t="shared" si="94"/>
        <v>104.73240000000001</v>
      </c>
      <c r="U86" s="14">
        <f t="shared" si="82"/>
        <v>8.5599999999999987</v>
      </c>
      <c r="V86" s="46"/>
      <c r="W86" s="46">
        <v>1.1237116900457149</v>
      </c>
      <c r="X86" s="66">
        <v>3.2750749833628925E-2</v>
      </c>
      <c r="Y86" s="47">
        <v>1.7245026811000135</v>
      </c>
      <c r="Z86" s="14">
        <v>1.3336048572033696</v>
      </c>
      <c r="AA86" s="14">
        <f t="shared" si="95"/>
        <v>0.39089782389664385</v>
      </c>
      <c r="AB86" s="46">
        <v>11.937761451356442</v>
      </c>
      <c r="AC86" s="66">
        <v>-3.0569468676047706E-3</v>
      </c>
      <c r="AD86" s="66">
        <v>0.52978356576810903</v>
      </c>
      <c r="AE86" s="66">
        <v>0.14515315801573406</v>
      </c>
      <c r="AG86" s="42">
        <f t="shared" si="83"/>
        <v>737.06889060756134</v>
      </c>
      <c r="AH86" s="42">
        <f t="shared" si="84"/>
        <v>764.04893840833051</v>
      </c>
      <c r="AI86" s="42">
        <f t="shared" si="54"/>
        <v>26.980047800769171</v>
      </c>
      <c r="AJ86" s="42">
        <f t="shared" si="85"/>
        <v>673.79638095698397</v>
      </c>
      <c r="AK86" s="42">
        <f t="shared" si="86"/>
        <v>715.79336886255635</v>
      </c>
      <c r="AL86" s="42">
        <f t="shared" si="55"/>
        <v>41.996987905572382</v>
      </c>
      <c r="AM86" s="42">
        <f t="shared" si="87"/>
        <v>682.10318831911388</v>
      </c>
      <c r="AN86" s="42">
        <f t="shared" si="88"/>
        <v>718.81593804913962</v>
      </c>
      <c r="AO86" s="42">
        <f t="shared" si="89"/>
        <v>737.96582378262133</v>
      </c>
      <c r="AP86" s="42">
        <f t="shared" si="90"/>
        <v>788.41306797840934</v>
      </c>
      <c r="AQ86" s="42">
        <f t="shared" si="91"/>
        <v>719.47612806811821</v>
      </c>
      <c r="AR86" s="42">
        <f t="shared" si="92"/>
        <v>754.03950691605519</v>
      </c>
      <c r="AS86" s="42">
        <f t="shared" si="56"/>
        <v>34.563378847936974</v>
      </c>
      <c r="AT86" s="42">
        <f t="shared" si="93"/>
        <v>783.18643462050045</v>
      </c>
      <c r="AV86" s="43">
        <f t="shared" si="96"/>
        <v>46.117544012939106</v>
      </c>
      <c r="AW86" s="43">
        <f t="shared" si="97"/>
        <v>19.137496212169935</v>
      </c>
      <c r="AX86" s="42">
        <f t="shared" si="98"/>
        <v>109.39005366351648</v>
      </c>
      <c r="AY86" s="42">
        <f t="shared" si="99"/>
        <v>67.3930657579441</v>
      </c>
      <c r="AZ86" s="42">
        <f t="shared" si="100"/>
        <v>63.710306552382235</v>
      </c>
      <c r="BA86" s="42">
        <f t="shared" si="101"/>
        <v>29.146927704445261</v>
      </c>
      <c r="BC86" s="42">
        <f t="shared" si="63"/>
        <v>14.048938408330514</v>
      </c>
      <c r="BD86" s="42">
        <f t="shared" si="64"/>
        <v>-34.206631137443651</v>
      </c>
      <c r="BE86" s="42">
        <f t="shared" si="65"/>
        <v>-67.896811680886117</v>
      </c>
      <c r="BF86" s="42">
        <f t="shared" si="66"/>
        <v>-31.184061950860382</v>
      </c>
      <c r="BG86" s="42">
        <f t="shared" si="67"/>
        <v>-12.034176217378672</v>
      </c>
      <c r="BH86" s="42">
        <f t="shared" si="68"/>
        <v>38.413067978409345</v>
      </c>
      <c r="BI86" s="42">
        <f t="shared" si="69"/>
        <v>4.0395069160551884</v>
      </c>
      <c r="BJ86" s="42">
        <f t="shared" si="70"/>
        <v>33.186434620500449</v>
      </c>
    </row>
    <row r="87" spans="1:62" customFormat="1">
      <c r="A87" s="63" t="s">
        <v>144</v>
      </c>
      <c r="B87" s="63" t="s">
        <v>145</v>
      </c>
      <c r="C87" s="63" t="s">
        <v>167</v>
      </c>
      <c r="D87" s="63" t="s">
        <v>107</v>
      </c>
      <c r="E87" s="64">
        <v>788</v>
      </c>
      <c r="F87" s="65">
        <v>0.5</v>
      </c>
      <c r="G87" s="63">
        <v>120</v>
      </c>
      <c r="I87" s="46">
        <v>76.61</v>
      </c>
      <c r="J87" s="46">
        <v>0.2</v>
      </c>
      <c r="K87" s="46">
        <v>12.69</v>
      </c>
      <c r="L87" s="46">
        <v>0.18</v>
      </c>
      <c r="M87" s="66">
        <v>2.46E-2</v>
      </c>
      <c r="N87" s="14">
        <v>1.1499999999999999</v>
      </c>
      <c r="O87" s="46">
        <v>0.74</v>
      </c>
      <c r="P87" s="46">
        <v>3.33</v>
      </c>
      <c r="Q87" s="46">
        <v>5.07</v>
      </c>
      <c r="R87" s="46">
        <v>0.03</v>
      </c>
      <c r="S87" s="46">
        <v>4.5999999999999996</v>
      </c>
      <c r="T87" s="14">
        <f t="shared" si="94"/>
        <v>104.62460000000002</v>
      </c>
      <c r="U87" s="14">
        <f t="shared" si="82"/>
        <v>8.4</v>
      </c>
      <c r="V87" s="46"/>
      <c r="W87" s="46">
        <v>1.0903121533657989</v>
      </c>
      <c r="X87" s="66">
        <v>2.4726578640279266E-2</v>
      </c>
      <c r="Y87" s="47">
        <v>1.7396030359387911</v>
      </c>
      <c r="Z87" s="14">
        <v>1.3513668896306641</v>
      </c>
      <c r="AA87" s="14">
        <f t="shared" si="95"/>
        <v>0.38823614630812697</v>
      </c>
      <c r="AB87" s="46">
        <v>12.052792181401546</v>
      </c>
      <c r="AC87" s="66">
        <v>-5.4855445589198359E-3</v>
      </c>
      <c r="AD87" s="66">
        <v>0.52852011831842305</v>
      </c>
      <c r="AE87" s="66">
        <v>0.14211760975353879</v>
      </c>
      <c r="AG87" s="42">
        <f t="shared" si="83"/>
        <v>738.05707673949394</v>
      </c>
      <c r="AH87" s="42">
        <f t="shared" si="84"/>
        <v>764.90168515516916</v>
      </c>
      <c r="AI87" s="42">
        <f t="shared" si="54"/>
        <v>26.844608415675225</v>
      </c>
      <c r="AJ87" s="42">
        <f t="shared" si="85"/>
        <v>674.48875019212085</v>
      </c>
      <c r="AK87" s="42">
        <f t="shared" si="86"/>
        <v>716.24953386114896</v>
      </c>
      <c r="AL87" s="42">
        <f t="shared" si="55"/>
        <v>41.760783669028115</v>
      </c>
      <c r="AM87" s="42">
        <f t="shared" si="87"/>
        <v>688.93603829700601</v>
      </c>
      <c r="AN87" s="42">
        <f t="shared" si="88"/>
        <v>723.71264231516784</v>
      </c>
      <c r="AO87" s="42">
        <f t="shared" si="89"/>
        <v>743.85258684049745</v>
      </c>
      <c r="AP87" s="42">
        <f t="shared" si="90"/>
        <v>791.68420437183249</v>
      </c>
      <c r="AQ87" s="42">
        <f t="shared" si="91"/>
        <v>720.43086054042237</v>
      </c>
      <c r="AR87" s="42">
        <f t="shared" si="92"/>
        <v>754.81795930643102</v>
      </c>
      <c r="AS87" s="42">
        <f t="shared" si="56"/>
        <v>34.387098766008648</v>
      </c>
      <c r="AT87" s="42">
        <f t="shared" si="93"/>
        <v>789.08981499791639</v>
      </c>
      <c r="AV87" s="43">
        <f t="shared" si="96"/>
        <v>51.032738258422455</v>
      </c>
      <c r="AW87" s="43">
        <f t="shared" si="97"/>
        <v>24.18812984274723</v>
      </c>
      <c r="AX87" s="42">
        <f t="shared" si="98"/>
        <v>114.60106480579554</v>
      </c>
      <c r="AY87" s="42">
        <f t="shared" si="99"/>
        <v>72.84028113676743</v>
      </c>
      <c r="AZ87" s="42">
        <f t="shared" si="100"/>
        <v>68.658954457494019</v>
      </c>
      <c r="BA87" s="42">
        <f t="shared" si="101"/>
        <v>34.271855691485371</v>
      </c>
      <c r="BC87" s="42">
        <f t="shared" si="63"/>
        <v>14.901685155169162</v>
      </c>
      <c r="BD87" s="42">
        <f t="shared" si="64"/>
        <v>-33.750466138851039</v>
      </c>
      <c r="BE87" s="42">
        <f t="shared" si="65"/>
        <v>-61.063961702993993</v>
      </c>
      <c r="BF87" s="42">
        <f t="shared" si="66"/>
        <v>-26.287357684832159</v>
      </c>
      <c r="BG87" s="42">
        <f t="shared" si="67"/>
        <v>-6.1474131595025483</v>
      </c>
      <c r="BH87" s="42">
        <f t="shared" si="68"/>
        <v>41.684204371832493</v>
      </c>
      <c r="BI87" s="42">
        <f t="shared" si="69"/>
        <v>4.8179593064310211</v>
      </c>
      <c r="BJ87" s="42">
        <f t="shared" si="70"/>
        <v>39.089814997916392</v>
      </c>
    </row>
    <row r="88" spans="1:62" customFormat="1">
      <c r="A88" s="63" t="s">
        <v>144</v>
      </c>
      <c r="B88" s="63" t="s">
        <v>145</v>
      </c>
      <c r="C88" s="63" t="s">
        <v>168</v>
      </c>
      <c r="D88" s="63" t="s">
        <v>107</v>
      </c>
      <c r="E88" s="64">
        <v>789</v>
      </c>
      <c r="F88" s="65">
        <v>0.5</v>
      </c>
      <c r="G88" s="63">
        <v>132</v>
      </c>
      <c r="I88" s="46">
        <v>76.540000000000006</v>
      </c>
      <c r="J88" s="46">
        <v>0.19</v>
      </c>
      <c r="K88" s="46">
        <v>12.78</v>
      </c>
      <c r="L88" s="46">
        <v>0.2</v>
      </c>
      <c r="M88" s="66">
        <v>2.41E-2</v>
      </c>
      <c r="N88" s="14">
        <v>1.07</v>
      </c>
      <c r="O88" s="46">
        <v>0.75</v>
      </c>
      <c r="P88" s="46">
        <v>3.28</v>
      </c>
      <c r="Q88" s="46">
        <v>5.16</v>
      </c>
      <c r="R88" s="46">
        <v>0.03</v>
      </c>
      <c r="S88" s="46">
        <v>4.5999999999999996</v>
      </c>
      <c r="T88" s="14">
        <f t="shared" si="94"/>
        <v>104.6241</v>
      </c>
      <c r="U88" s="14">
        <f t="shared" si="82"/>
        <v>8.44</v>
      </c>
      <c r="V88" s="46"/>
      <c r="W88" s="46">
        <v>1.0957612679370481</v>
      </c>
      <c r="X88" s="66">
        <v>2.3046306267757128E-2</v>
      </c>
      <c r="Y88" s="47">
        <v>1.7338837926108948</v>
      </c>
      <c r="Z88" s="14">
        <v>1.3469628785022154</v>
      </c>
      <c r="AA88" s="14">
        <f t="shared" si="95"/>
        <v>0.38692091410867935</v>
      </c>
      <c r="AB88" s="46">
        <v>12.064681268572315</v>
      </c>
      <c r="AC88" s="66">
        <v>-5.1279966200830362E-3</v>
      </c>
      <c r="AD88" s="66">
        <v>0.52858795138491932</v>
      </c>
      <c r="AE88" s="66">
        <v>0.14216126253045855</v>
      </c>
      <c r="AG88" s="42">
        <f t="shared" si="83"/>
        <v>746.05779754299954</v>
      </c>
      <c r="AH88" s="42">
        <f t="shared" si="84"/>
        <v>773.23980170836626</v>
      </c>
      <c r="AI88" s="42">
        <f t="shared" si="54"/>
        <v>27.18200416536672</v>
      </c>
      <c r="AJ88" s="42">
        <f t="shared" si="85"/>
        <v>683.63023497813469</v>
      </c>
      <c r="AK88" s="42">
        <f t="shared" si="86"/>
        <v>726.0681642086688</v>
      </c>
      <c r="AL88" s="42">
        <f t="shared" si="55"/>
        <v>42.43792923053411</v>
      </c>
      <c r="AM88" s="42">
        <f t="shared" si="87"/>
        <v>706.19339317217418</v>
      </c>
      <c r="AN88" s="42">
        <f t="shared" si="88"/>
        <v>732.92060659943718</v>
      </c>
      <c r="AO88" s="42">
        <f t="shared" si="89"/>
        <v>758.72046180987331</v>
      </c>
      <c r="AP88" s="42">
        <f t="shared" si="90"/>
        <v>800.64852106251396</v>
      </c>
      <c r="AQ88" s="42">
        <f t="shared" si="91"/>
        <v>729.46606349513058</v>
      </c>
      <c r="AR88" s="42">
        <f t="shared" si="92"/>
        <v>764.36974039034544</v>
      </c>
      <c r="AS88" s="42">
        <f t="shared" si="56"/>
        <v>34.903676895214858</v>
      </c>
      <c r="AT88" s="42">
        <f t="shared" si="93"/>
        <v>797.0286191111793</v>
      </c>
      <c r="AV88" s="43">
        <f t="shared" si="96"/>
        <v>50.970821568179758</v>
      </c>
      <c r="AW88" s="43">
        <f t="shared" si="97"/>
        <v>23.788817402813038</v>
      </c>
      <c r="AX88" s="42">
        <f t="shared" si="98"/>
        <v>113.3983841330446</v>
      </c>
      <c r="AY88" s="42">
        <f t="shared" si="99"/>
        <v>70.960454902510492</v>
      </c>
      <c r="AZ88" s="42">
        <f t="shared" si="100"/>
        <v>67.562555616048712</v>
      </c>
      <c r="BA88" s="42">
        <f t="shared" si="101"/>
        <v>32.658878720833854</v>
      </c>
      <c r="BC88" s="42">
        <f t="shared" si="63"/>
        <v>23.239801708366258</v>
      </c>
      <c r="BD88" s="42">
        <f t="shared" si="64"/>
        <v>-23.931835791331196</v>
      </c>
      <c r="BE88" s="42">
        <f t="shared" si="65"/>
        <v>-43.806606827825817</v>
      </c>
      <c r="BF88" s="42">
        <f t="shared" si="66"/>
        <v>-17.079393400562822</v>
      </c>
      <c r="BG88" s="42">
        <f t="shared" si="67"/>
        <v>8.7204618098733135</v>
      </c>
      <c r="BH88" s="42">
        <f t="shared" si="68"/>
        <v>50.648521062513964</v>
      </c>
      <c r="BI88" s="42">
        <f t="shared" si="69"/>
        <v>14.369740390345441</v>
      </c>
      <c r="BJ88" s="42">
        <f t="shared" si="70"/>
        <v>47.028619111179296</v>
      </c>
    </row>
  </sheetData>
  <conditionalFormatting sqref="W17:W88">
    <cfRule type="cellIs" dxfId="3" priority="1" operator="lessThan">
      <formula>0.96</formula>
    </cfRule>
    <cfRule type="cellIs" dxfId="2" priority="2" operator="greaterThan">
      <formula>1.2</formula>
    </cfRule>
  </conditionalFormatting>
  <conditionalFormatting sqref="Z17:Z88">
    <cfRule type="cellIs" dxfId="1" priority="3" operator="lessThan">
      <formula>1.2</formula>
    </cfRule>
    <cfRule type="cellIs" dxfId="0" priority="4" operator="greaterThan">
      <formula>1.4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9E0C4-4F92-8B4A-B46F-565933389FA4}">
  <dimension ref="A1:CC40"/>
  <sheetViews>
    <sheetView workbookViewId="0">
      <pane ySplit="13" topLeftCell="A14" activePane="bottomLeft" state="frozen"/>
      <selection activeCell="B1" sqref="B1"/>
      <selection pane="bottomLeft" activeCell="A3" sqref="A3"/>
    </sheetView>
  </sheetViews>
  <sheetFormatPr baseColWidth="10" defaultRowHeight="14"/>
  <cols>
    <col min="1" max="3" width="10.83203125" style="1"/>
    <col min="4" max="4" width="17.1640625" style="1" bestFit="1" customWidth="1"/>
    <col min="5" max="14" width="10.83203125" style="1"/>
    <col min="15" max="15" width="12.33203125" style="1" bestFit="1" customWidth="1"/>
    <col min="16" max="16" width="15.1640625" style="1" bestFit="1" customWidth="1"/>
    <col min="17" max="17" width="10.83203125" style="1"/>
    <col min="18" max="18" width="10.83203125" style="103"/>
    <col min="19" max="16384" width="10.83203125" style="1"/>
  </cols>
  <sheetData>
    <row r="1" spans="1:81" ht="15">
      <c r="A1" s="3" t="s">
        <v>839</v>
      </c>
    </row>
    <row r="2" spans="1:81">
      <c r="A2" s="3" t="s">
        <v>0</v>
      </c>
    </row>
    <row r="5" spans="1:81" ht="18">
      <c r="A5" s="2" t="s">
        <v>1</v>
      </c>
    </row>
    <row r="7" spans="1:81"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8</v>
      </c>
      <c r="L7" s="1" t="s">
        <v>9</v>
      </c>
      <c r="M7" s="1" t="s">
        <v>10</v>
      </c>
      <c r="N7" s="1" t="s">
        <v>11</v>
      </c>
      <c r="O7" s="1" t="s">
        <v>12</v>
      </c>
      <c r="P7" s="1" t="s">
        <v>826</v>
      </c>
    </row>
    <row r="8" spans="1:81">
      <c r="D8" s="1" t="s">
        <v>13</v>
      </c>
      <c r="E8" s="4">
        <v>28.0855</v>
      </c>
      <c r="F8" s="4">
        <v>47.866999999999997</v>
      </c>
      <c r="G8" s="4">
        <v>26.981538</v>
      </c>
      <c r="H8" s="4">
        <v>24.305</v>
      </c>
      <c r="I8" s="4">
        <v>54.938048999999999</v>
      </c>
      <c r="J8" s="4">
        <v>55.845700000000001</v>
      </c>
      <c r="K8" s="4">
        <v>40.078000000000003</v>
      </c>
      <c r="L8" s="4">
        <v>22.98977</v>
      </c>
      <c r="M8" s="4">
        <v>39.098300000000002</v>
      </c>
      <c r="N8" s="4">
        <v>30.973761</v>
      </c>
      <c r="O8" s="4">
        <v>1.0079400000000001</v>
      </c>
      <c r="P8" s="1">
        <v>15.9994</v>
      </c>
    </row>
    <row r="9" spans="1:81">
      <c r="D9" s="1" t="s">
        <v>828</v>
      </c>
      <c r="E9" s="4">
        <v>4</v>
      </c>
      <c r="F9" s="4">
        <v>4</v>
      </c>
      <c r="G9" s="4">
        <v>3</v>
      </c>
      <c r="H9" s="4">
        <v>2</v>
      </c>
      <c r="I9" s="4">
        <v>2</v>
      </c>
      <c r="J9" s="4">
        <v>2</v>
      </c>
      <c r="K9" s="4">
        <v>2</v>
      </c>
      <c r="L9" s="4">
        <v>1</v>
      </c>
      <c r="M9" s="4">
        <v>1</v>
      </c>
      <c r="N9" s="4">
        <v>5</v>
      </c>
      <c r="O9" s="4">
        <v>1</v>
      </c>
      <c r="P9" s="1">
        <v>2</v>
      </c>
    </row>
    <row r="10" spans="1:81" ht="17">
      <c r="E10" s="4" t="s">
        <v>14</v>
      </c>
      <c r="F10" s="4" t="s">
        <v>15</v>
      </c>
      <c r="G10" s="4" t="s">
        <v>16</v>
      </c>
      <c r="H10" s="4" t="s">
        <v>17</v>
      </c>
      <c r="I10" s="4" t="s">
        <v>18</v>
      </c>
      <c r="J10" s="4" t="s">
        <v>19</v>
      </c>
      <c r="K10" s="4" t="s">
        <v>20</v>
      </c>
      <c r="L10" s="4" t="s">
        <v>21</v>
      </c>
      <c r="M10" s="4" t="s">
        <v>22</v>
      </c>
      <c r="N10" s="4" t="s">
        <v>23</v>
      </c>
      <c r="O10" s="4" t="s">
        <v>24</v>
      </c>
    </row>
    <row r="11" spans="1:81">
      <c r="D11" s="1" t="s">
        <v>25</v>
      </c>
      <c r="E11" s="4">
        <v>60.084299999999999</v>
      </c>
      <c r="F11" s="4">
        <v>79.865799999999993</v>
      </c>
      <c r="G11" s="4">
        <v>50.980637999999999</v>
      </c>
      <c r="H11" s="4">
        <v>40.304400000000001</v>
      </c>
      <c r="I11" s="4">
        <v>70.937449000000001</v>
      </c>
      <c r="J11" s="4">
        <v>71.845100000000002</v>
      </c>
      <c r="K11" s="4">
        <v>56.077400000000004</v>
      </c>
      <c r="L11" s="4">
        <v>30.989470000000001</v>
      </c>
      <c r="M11" s="4">
        <v>47.097999999999999</v>
      </c>
      <c r="N11" s="4">
        <v>70.972261000000003</v>
      </c>
      <c r="O11" s="4">
        <v>9.0076400000000003</v>
      </c>
    </row>
    <row r="12" spans="1:81" ht="15" thickBot="1">
      <c r="T12" s="2" t="s">
        <v>843</v>
      </c>
      <c r="AF12" s="2" t="s">
        <v>825</v>
      </c>
      <c r="AS12" s="2" t="s">
        <v>842</v>
      </c>
      <c r="BF12" s="2" t="s">
        <v>827</v>
      </c>
      <c r="BR12" s="2" t="s">
        <v>824</v>
      </c>
    </row>
    <row r="13" spans="1:81" s="5" customFormat="1" ht="19" thickBot="1">
      <c r="D13" s="5" t="s">
        <v>26</v>
      </c>
      <c r="E13" s="114" t="s">
        <v>27</v>
      </c>
      <c r="F13" s="114" t="s">
        <v>28</v>
      </c>
      <c r="G13" s="114" t="s">
        <v>29</v>
      </c>
      <c r="H13" s="114" t="s">
        <v>17</v>
      </c>
      <c r="I13" s="115" t="s">
        <v>18</v>
      </c>
      <c r="J13" s="114" t="s">
        <v>30</v>
      </c>
      <c r="K13" s="114" t="s">
        <v>20</v>
      </c>
      <c r="L13" s="114" t="s">
        <v>31</v>
      </c>
      <c r="M13" s="114" t="s">
        <v>32</v>
      </c>
      <c r="N13" s="15" t="s">
        <v>33</v>
      </c>
      <c r="O13" s="16" t="s">
        <v>34</v>
      </c>
      <c r="P13" s="17" t="s">
        <v>829</v>
      </c>
      <c r="Q13" s="17"/>
      <c r="R13" s="105" t="s">
        <v>36</v>
      </c>
      <c r="T13" s="15" t="s">
        <v>37</v>
      </c>
      <c r="U13" s="15" t="s">
        <v>38</v>
      </c>
      <c r="V13" s="15" t="s">
        <v>39</v>
      </c>
      <c r="W13" s="15" t="s">
        <v>17</v>
      </c>
      <c r="X13" s="15" t="s">
        <v>18</v>
      </c>
      <c r="Y13" s="15" t="s">
        <v>40</v>
      </c>
      <c r="Z13" s="15" t="s">
        <v>20</v>
      </c>
      <c r="AA13" s="15" t="s">
        <v>41</v>
      </c>
      <c r="AB13" s="15" t="s">
        <v>42</v>
      </c>
      <c r="AC13" s="15" t="s">
        <v>33</v>
      </c>
      <c r="AD13" s="17" t="s">
        <v>35</v>
      </c>
      <c r="AE13" s="17"/>
      <c r="AF13" s="17" t="s">
        <v>2</v>
      </c>
      <c r="AG13" s="17" t="s">
        <v>3</v>
      </c>
      <c r="AH13" s="17" t="s">
        <v>4</v>
      </c>
      <c r="AI13" s="17" t="s">
        <v>5</v>
      </c>
      <c r="AJ13" s="17" t="s">
        <v>6</v>
      </c>
      <c r="AK13" s="17" t="s">
        <v>7</v>
      </c>
      <c r="AL13" s="17" t="s">
        <v>8</v>
      </c>
      <c r="AM13" s="17" t="s">
        <v>9</v>
      </c>
      <c r="AN13" s="17" t="s">
        <v>10</v>
      </c>
      <c r="AO13" s="17" t="s">
        <v>11</v>
      </c>
      <c r="AP13" s="17" t="s">
        <v>826</v>
      </c>
      <c r="AQ13" s="17" t="s">
        <v>35</v>
      </c>
      <c r="AR13" s="17"/>
      <c r="AS13" s="17" t="s">
        <v>2</v>
      </c>
      <c r="AT13" s="17" t="s">
        <v>3</v>
      </c>
      <c r="AU13" s="17" t="s">
        <v>4</v>
      </c>
      <c r="AV13" s="17" t="s">
        <v>5</v>
      </c>
      <c r="AW13" s="17" t="s">
        <v>6</v>
      </c>
      <c r="AX13" s="17" t="s">
        <v>7</v>
      </c>
      <c r="AY13" s="17" t="s">
        <v>8</v>
      </c>
      <c r="AZ13" s="17" t="s">
        <v>9</v>
      </c>
      <c r="BA13" s="17" t="s">
        <v>10</v>
      </c>
      <c r="BB13" s="17" t="s">
        <v>11</v>
      </c>
      <c r="BC13" s="17" t="s">
        <v>826</v>
      </c>
      <c r="BD13" s="17" t="s">
        <v>35</v>
      </c>
      <c r="BF13" s="15" t="s">
        <v>37</v>
      </c>
      <c r="BG13" s="15" t="s">
        <v>38</v>
      </c>
      <c r="BH13" s="15" t="s">
        <v>39</v>
      </c>
      <c r="BI13" s="15" t="s">
        <v>17</v>
      </c>
      <c r="BJ13" s="15" t="s">
        <v>18</v>
      </c>
      <c r="BK13" s="15" t="s">
        <v>40</v>
      </c>
      <c r="BL13" s="15" t="s">
        <v>20</v>
      </c>
      <c r="BM13" s="15" t="s">
        <v>41</v>
      </c>
      <c r="BN13" s="15" t="s">
        <v>42</v>
      </c>
      <c r="BO13" s="15" t="s">
        <v>33</v>
      </c>
      <c r="BP13" s="5" t="s">
        <v>35</v>
      </c>
      <c r="BR13" s="15" t="s">
        <v>2</v>
      </c>
      <c r="BS13" s="15" t="s">
        <v>3</v>
      </c>
      <c r="BT13" s="15" t="s">
        <v>4</v>
      </c>
      <c r="BU13" s="15" t="s">
        <v>5</v>
      </c>
      <c r="BV13" s="15" t="s">
        <v>6</v>
      </c>
      <c r="BW13" s="15" t="s">
        <v>7</v>
      </c>
      <c r="BX13" s="15" t="s">
        <v>8</v>
      </c>
      <c r="BY13" s="15" t="s">
        <v>9</v>
      </c>
      <c r="BZ13" s="15" t="s">
        <v>10</v>
      </c>
      <c r="CA13" s="15" t="s">
        <v>11</v>
      </c>
      <c r="CB13" s="5" t="s">
        <v>35</v>
      </c>
    </row>
    <row r="14" spans="1:81">
      <c r="B14" s="1" t="s">
        <v>43</v>
      </c>
      <c r="E14" s="14">
        <v>77.978571428571414</v>
      </c>
      <c r="F14" s="18">
        <v>7.571428571428572E-2</v>
      </c>
      <c r="G14" s="14">
        <v>12.37142857142857</v>
      </c>
      <c r="H14" s="18">
        <v>5.1428571428571428E-2</v>
      </c>
      <c r="I14" s="18">
        <v>4.8571428571428578E-2</v>
      </c>
      <c r="J14" s="14">
        <v>0.70642857142857152</v>
      </c>
      <c r="K14" s="14">
        <v>0.45357142857142857</v>
      </c>
      <c r="L14" s="14">
        <v>3.5992857142857138</v>
      </c>
      <c r="M14" s="14">
        <v>4.82</v>
      </c>
      <c r="N14" s="18">
        <v>1.8571428571428572E-2</v>
      </c>
      <c r="O14" s="14">
        <v>4.7035714285714283</v>
      </c>
      <c r="P14" s="14">
        <f>SUM(E14:N14)</f>
        <v>100.12357142857142</v>
      </c>
      <c r="R14" s="104">
        <f>(BY14+BZ14+2*BX14)/(BT14*BR14)</f>
        <v>1.3263238378141677</v>
      </c>
      <c r="S14" s="18"/>
      <c r="T14" s="18">
        <f t="shared" ref="T14:T40" si="0">(E14/$P14)*100</f>
        <v>77.882331119402437</v>
      </c>
      <c r="U14" s="18">
        <f t="shared" ref="U14:U40" si="1">(F14/$P14)*100</f>
        <v>7.562083996204691E-2</v>
      </c>
      <c r="V14" s="18">
        <f t="shared" ref="V14:V40" si="2">(G14/$P14)*100</f>
        <v>12.356159888138228</v>
      </c>
      <c r="W14" s="18">
        <f t="shared" ref="W14:W40" si="3">(H14/$P14)*100</f>
        <v>5.136509884214506E-2</v>
      </c>
      <c r="X14" s="18">
        <f t="shared" ref="X14:X40" si="4">(I14/$P14)*100</f>
        <v>4.8511482239803679E-2</v>
      </c>
      <c r="Y14" s="18">
        <f t="shared" ref="Y14:Y40" si="5">(J14/$P14)*100</f>
        <v>0.70555670492890943</v>
      </c>
      <c r="Z14" s="18">
        <f t="shared" ref="Z14:Z40" si="6">(K14/$P14)*100</f>
        <v>0.45301163562169605</v>
      </c>
      <c r="AA14" s="18">
        <f t="shared" ref="AA14:AA40" si="7">(L14/$P14)*100</f>
        <v>3.5948435147995688</v>
      </c>
      <c r="AB14" s="18">
        <f t="shared" ref="AB14:AB40" si="8">(M14/$P14)*100</f>
        <v>4.8140512081499294</v>
      </c>
      <c r="AC14" s="18">
        <f t="shared" ref="AC14:AC40" si="9">(N14/$P14)*100</f>
        <v>1.8548507915219052E-2</v>
      </c>
      <c r="AD14" s="18">
        <f>SUM(T14:AC14)</f>
        <v>99.999999999999957</v>
      </c>
      <c r="AE14" s="18"/>
      <c r="AF14" s="18">
        <f t="shared" ref="AF14:AF40" si="10">T14/E$11*E$8</f>
        <v>36.404921263191504</v>
      </c>
      <c r="AG14" s="18">
        <f t="shared" ref="AG14:AG40" si="11">U14/F$11*F$8</f>
        <v>4.5322813350186182E-2</v>
      </c>
      <c r="AH14" s="18">
        <f t="shared" ref="AH14:AH40" si="12">V14/G$11*G$8</f>
        <v>6.5395061857773804</v>
      </c>
      <c r="AI14" s="18">
        <f t="shared" ref="AI14:AI40" si="13">W14/H$11*H$8</f>
        <v>3.097499844578596E-2</v>
      </c>
      <c r="AJ14" s="18">
        <f t="shared" ref="AJ14:AJ40" si="14">X14/I$11*I$8</f>
        <v>3.7570087815717253E-2</v>
      </c>
      <c r="AK14" s="18">
        <f t="shared" ref="AK14:AK40" si="15">Y14/J$11*J$8</f>
        <v>0.54843417402785155</v>
      </c>
      <c r="AL14" s="18">
        <f t="shared" ref="AL14:AL40" si="16">Z14/K$11*K$8</f>
        <v>0.32376323318210781</v>
      </c>
      <c r="AM14" s="18">
        <f t="shared" ref="AM14:AM40" si="17">AA14/L$11*L$8</f>
        <v>2.6668615368779678</v>
      </c>
      <c r="AN14" s="18">
        <f t="shared" ref="AN14:AN40" si="18">AB14/M$11*M$8</f>
        <v>3.9963739086926919</v>
      </c>
      <c r="AO14" s="18">
        <f t="shared" ref="AO14:AO40" si="19">AC14/N$11*N$8</f>
        <v>8.0949520696910471E-3</v>
      </c>
      <c r="AP14" s="18">
        <f t="shared" ref="AP14:AP40" si="20">P$8/P$9*(T14/E$11*E$9+U14/F$11*F$9+V14/G$11*G$9+W14/H$11*H$9+X14/I$11*I$9+Y14/J$11*J$9+Z14/K$11*K$9+AA14/L$11*L$9+AB14/M$11*M$9+AC14/N$11*N$9)</f>
        <v>49.398176846569115</v>
      </c>
      <c r="AQ14" s="18">
        <f>SUM(AF14:AP14)</f>
        <v>100</v>
      </c>
      <c r="AR14" s="18"/>
      <c r="AS14" s="18">
        <f t="shared" ref="AS14:AS40" si="21">(AF14/E$8)/($AF14/$E$8+$AG14/$F$8+$AH14/$G$8*2+$AI14/$H$8+$AJ14/$I$8+$AK14/$J$8+$AL14/$K$8+$AM14/$L$8*2+$AN14/$M$8*2+$AO14/$N$8*2+$AP14/$P$8)*100</f>
        <v>24.336555187903784</v>
      </c>
      <c r="AT14" s="18">
        <f t="shared" ref="AT14:AT40" si="22">(AG14/F$8)/($AF14/$E$8+$AG14/$F$8+$AH14/$G$8*2+$AI14/$H$8+$AJ14/$I$8+$AK14/$J$8+$AL14/$K$8+$AM14/$L$8*2+$AN14/$M$8*2+$AO14/$N$8*2+$AP14/$P$8)*100</f>
        <v>1.7777136983246639E-2</v>
      </c>
      <c r="AU14" s="18">
        <f t="shared" ref="AU14:AU40" si="23">((AH14/G$8)/($AF14/$E$8+$AG14/$F$8+$AH14/$G$8*2+$AI14/$H$8+$AJ14/$I$8+$AK14/$J$8+$AL14/$K$8+$AM14/$L$8*2+$AN14/$M$8*2+$AO14/$N$8*2+$AP14/$P$8)*100)*2</f>
        <v>9.1010063439135713</v>
      </c>
      <c r="AV14" s="18">
        <f t="shared" ref="AV14:AV40" si="24">(AI14/H$8)/($AF14/$E$8+$AG14/$F$8+$AH14/$G$8*2+$AI14/$H$8+$AJ14/$I$8+$AK14/$J$8+$AL14/$K$8+$AM14/$L$8*2+$AN14/$M$8*2+$AO14/$N$8*2+$AP14/$P$8)*100</f>
        <v>2.3927473065610723E-2</v>
      </c>
      <c r="AW14" s="18">
        <f t="shared" ref="AW14:AW40" si="25">(AJ14/I$8)/($AF14/$E$8+$AG14/$F$8+$AH14/$G$8*2+$AI14/$H$8+$AJ14/$I$8+$AK14/$J$8+$AL14/$K$8+$AM14/$L$8*2+$AN14/$M$8*2+$AO14/$N$8*2+$AP14/$P$8)*100</f>
        <v>1.2839560144063773E-2</v>
      </c>
      <c r="AX14" s="18">
        <f t="shared" ref="AX14:AX40" si="26">(AK14/J$8)/($AF14/$E$8+$AG14/$F$8+$AH14/$G$8*2+$AI14/$H$8+$AJ14/$I$8+$AK14/$J$8+$AL14/$K$8+$AM14/$L$8*2+$AN14/$M$8*2+$AO14/$N$8*2+$AP14/$P$8)*100</f>
        <v>0.18438090313704214</v>
      </c>
      <c r="AY14" s="18">
        <f t="shared" ref="AY14:AY40" si="27">(AL14/K$8)/($AF14/$E$8+$AG14/$F$8+$AH14/$G$8*2+$AI14/$H$8+$AJ14/$I$8+$AK14/$J$8+$AL14/$K$8+$AM14/$L$8*2+$AN14/$M$8*2+$AO14/$N$8*2+$AP14/$P$8)*100</f>
        <v>0.1516710368281797</v>
      </c>
      <c r="AZ14" s="18">
        <f t="shared" ref="AZ14:AZ40" si="28">((AM14/L$8)/($AF14/$E$8+$AG14/$F$8+$AH14/$G$8*2+$AI14/$H$8+$AJ14/$I$8+$AK14/$J$8+$AL14/$K$8+$AM14/$L$8*2+$AN14/$M$8*2+$AO14/$N$8*2+$AP14/$P$8)*100)*2</f>
        <v>4.3558910158296449</v>
      </c>
      <c r="BA14" s="18">
        <f t="shared" ref="BA14:BA40" si="29">((AN14/M$8)/($AF14/$E$8+$AG14/$F$8+$AH14/$G$8*2+$AI14/$H$8+$AJ14/$I$8+$AK14/$J$8+$AL14/$K$8+$AM14/$L$8*2+$AN14/$M$8*2+$AO14/$N$8*2+$AP14/$P$8)*100)*2</f>
        <v>3.838127557747177</v>
      </c>
      <c r="BB14" s="18">
        <f t="shared" ref="BB14:BB40" si="30">((AO14/N$8)/($AF14/$E$8+$AG14/$F$8+$AH14/$G$8*2+$AI14/$H$8+$AJ14/$I$8+$AK14/$J$8+$AL14/$K$8+$AM14/$L$8*2+$AN14/$M$8*2+$AO14/$N$8*2+$AP14/$P$8)*100)*2</f>
        <v>9.8136711863720753E-3</v>
      </c>
      <c r="BC14" s="18">
        <f t="shared" ref="BC14:BC40" si="31">(AP14/P$8)/($AF14/$E$8+$AG14/$F$8+($AH14/$G$8)*2+$AI14/$H$8+$AJ14/$I$8+$AK14/$J$8+$AL14/$K$8+($AM14/$L$8)*2+($AN14/$M$8)*2+($AO14/$N$8)*2+$AP14/$P$8)*100</f>
        <v>57.968010113261315</v>
      </c>
      <c r="BD14" s="18">
        <f>SUM(AS14:BC14)</f>
        <v>100</v>
      </c>
      <c r="BF14" s="18">
        <f>AS14/($AS14+$AT14+$AU14/2+$AV14+$AW14+$AX14+$AY14+$AZ14/2+$BA14/2+$BB14/2)</f>
        <v>0.7290853284207498</v>
      </c>
      <c r="BG14" s="18">
        <f t="shared" ref="BG14:BL14" si="32">AT14/($AS14+$AT14+$AU14/2+$AV14+$AW14+$AX14+$AY14+$AZ14/2+$BA14/2+$BB14/2)</f>
        <v>5.3257536474402836E-4</v>
      </c>
      <c r="BH14" s="18">
        <f>AU14/($AS14+$AT14+$AU14/2+$AV14+$AW14+$AX14+$AY14+$AZ14/2+$BA14/2+$BB14/2)/2</f>
        <v>0.1363259949483239</v>
      </c>
      <c r="BI14" s="18">
        <f t="shared" si="32"/>
        <v>7.1682986452373373E-4</v>
      </c>
      <c r="BJ14" s="18">
        <f t="shared" si="32"/>
        <v>3.8465324496975454E-4</v>
      </c>
      <c r="BK14" s="18">
        <f t="shared" si="32"/>
        <v>5.5237649815369711E-3</v>
      </c>
      <c r="BL14" s="18">
        <f t="shared" si="32"/>
        <v>4.5438282798854028E-3</v>
      </c>
      <c r="BM14" s="18">
        <f>AZ14/($AS14+$AT14+$AU14/2+$AV14+$AW14+$AX14+$AY14+$AZ14/2+$BA14/2+$BB14/2)/2</f>
        <v>6.524785877295515E-2</v>
      </c>
      <c r="BN14" s="18">
        <f>BA14/($AS14+$AT14+$AU14/2+$AV14+$AW14+$AX14+$AY14+$AZ14/2+$BA14/2+$BB14/2)/2</f>
        <v>5.7492164962436962E-2</v>
      </c>
      <c r="BO14" s="18">
        <f>BB14/($AS14+$AT14+$AU14/2+$AV14+$AW14+$AX14+$AY14+$AZ14/2+$BA14/2+$BB14/2)/2</f>
        <v>1.4700115987421362E-4</v>
      </c>
      <c r="BP14" s="14">
        <f>SUM(BF14:BO14)</f>
        <v>0.99999999999999978</v>
      </c>
      <c r="BR14" s="18">
        <f>BF14/$BP14</f>
        <v>0.72908532842074991</v>
      </c>
      <c r="BS14" s="18">
        <f t="shared" ref="BS14" si="33">BG14/$BP14</f>
        <v>5.3257536474402847E-4</v>
      </c>
      <c r="BT14" s="18">
        <f>BH14/$BP14</f>
        <v>0.13632599494832393</v>
      </c>
      <c r="BU14" s="18">
        <f t="shared" ref="BU14" si="34">BI14/$BP14</f>
        <v>7.1682986452373384E-4</v>
      </c>
      <c r="BV14" s="18">
        <f t="shared" ref="BV14" si="35">BJ14/$BP14</f>
        <v>3.8465324496975465E-4</v>
      </c>
      <c r="BW14" s="18">
        <f t="shared" ref="BW14" si="36">BK14/$BP14</f>
        <v>5.5237649815369719E-3</v>
      </c>
      <c r="BX14" s="18">
        <f t="shared" ref="BX14" si="37">BL14/$BP14</f>
        <v>4.5438282798854037E-3</v>
      </c>
      <c r="BY14" s="18">
        <f>BM14/$BP14</f>
        <v>6.5247858772955164E-2</v>
      </c>
      <c r="BZ14" s="18">
        <f>BN14/$BP14</f>
        <v>5.7492164962436976E-2</v>
      </c>
      <c r="CA14" s="18">
        <f>BO14/$BP14</f>
        <v>1.4700115987421365E-4</v>
      </c>
      <c r="CB14" s="18">
        <f>SUM(BR14:CA14)</f>
        <v>1.0000000000000002</v>
      </c>
      <c r="CC14" s="18"/>
    </row>
    <row r="15" spans="1:81">
      <c r="B15" s="19" t="s">
        <v>44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>
        <f t="shared" ref="P15:P40" si="38">SUM(E15:N15)</f>
        <v>0</v>
      </c>
      <c r="R15" s="104" t="e">
        <f t="shared" ref="R15:R40" si="39">(BY15+BZ15+2*BX15)/(BT15*BR15)</f>
        <v>#DIV/0!</v>
      </c>
      <c r="S15" s="18"/>
      <c r="T15" s="18" t="e">
        <f t="shared" si="0"/>
        <v>#DIV/0!</v>
      </c>
      <c r="U15" s="18" t="e">
        <f t="shared" si="1"/>
        <v>#DIV/0!</v>
      </c>
      <c r="V15" s="18" t="e">
        <f t="shared" si="2"/>
        <v>#DIV/0!</v>
      </c>
      <c r="W15" s="18" t="e">
        <f t="shared" si="3"/>
        <v>#DIV/0!</v>
      </c>
      <c r="X15" s="18" t="e">
        <f t="shared" si="4"/>
        <v>#DIV/0!</v>
      </c>
      <c r="Y15" s="18" t="e">
        <f t="shared" si="5"/>
        <v>#DIV/0!</v>
      </c>
      <c r="Z15" s="18" t="e">
        <f t="shared" si="6"/>
        <v>#DIV/0!</v>
      </c>
      <c r="AA15" s="18" t="e">
        <f t="shared" si="7"/>
        <v>#DIV/0!</v>
      </c>
      <c r="AB15" s="18" t="e">
        <f t="shared" si="8"/>
        <v>#DIV/0!</v>
      </c>
      <c r="AC15" s="18" t="e">
        <f t="shared" si="9"/>
        <v>#DIV/0!</v>
      </c>
      <c r="AD15" s="18" t="e">
        <f t="shared" ref="AD15:AD40" si="40">SUM(T15:AC15)</f>
        <v>#DIV/0!</v>
      </c>
      <c r="AE15" s="18"/>
      <c r="AF15" s="18" t="e">
        <f t="shared" si="10"/>
        <v>#DIV/0!</v>
      </c>
      <c r="AG15" s="18" t="e">
        <f t="shared" si="11"/>
        <v>#DIV/0!</v>
      </c>
      <c r="AH15" s="18" t="e">
        <f t="shared" si="12"/>
        <v>#DIV/0!</v>
      </c>
      <c r="AI15" s="18" t="e">
        <f t="shared" si="13"/>
        <v>#DIV/0!</v>
      </c>
      <c r="AJ15" s="18" t="e">
        <f t="shared" si="14"/>
        <v>#DIV/0!</v>
      </c>
      <c r="AK15" s="18" t="e">
        <f t="shared" si="15"/>
        <v>#DIV/0!</v>
      </c>
      <c r="AL15" s="18" t="e">
        <f t="shared" si="16"/>
        <v>#DIV/0!</v>
      </c>
      <c r="AM15" s="18" t="e">
        <f t="shared" si="17"/>
        <v>#DIV/0!</v>
      </c>
      <c r="AN15" s="18" t="e">
        <f t="shared" si="18"/>
        <v>#DIV/0!</v>
      </c>
      <c r="AO15" s="18" t="e">
        <f t="shared" si="19"/>
        <v>#DIV/0!</v>
      </c>
      <c r="AP15" s="18" t="e">
        <f t="shared" si="20"/>
        <v>#DIV/0!</v>
      </c>
      <c r="AQ15" s="18" t="e">
        <f t="shared" ref="AQ15:AQ40" si="41">SUM(AF15:AP15)</f>
        <v>#DIV/0!</v>
      </c>
      <c r="AR15" s="18"/>
      <c r="AS15" s="18" t="e">
        <f t="shared" si="21"/>
        <v>#DIV/0!</v>
      </c>
      <c r="AT15" s="18" t="e">
        <f t="shared" si="22"/>
        <v>#DIV/0!</v>
      </c>
      <c r="AU15" s="18" t="e">
        <f t="shared" si="23"/>
        <v>#DIV/0!</v>
      </c>
      <c r="AV15" s="18" t="e">
        <f t="shared" si="24"/>
        <v>#DIV/0!</v>
      </c>
      <c r="AW15" s="18" t="e">
        <f t="shared" si="25"/>
        <v>#DIV/0!</v>
      </c>
      <c r="AX15" s="18" t="e">
        <f t="shared" si="26"/>
        <v>#DIV/0!</v>
      </c>
      <c r="AY15" s="18" t="e">
        <f t="shared" si="27"/>
        <v>#DIV/0!</v>
      </c>
      <c r="AZ15" s="18" t="e">
        <f t="shared" si="28"/>
        <v>#DIV/0!</v>
      </c>
      <c r="BA15" s="18" t="e">
        <f t="shared" si="29"/>
        <v>#DIV/0!</v>
      </c>
      <c r="BB15" s="18" t="e">
        <f t="shared" si="30"/>
        <v>#DIV/0!</v>
      </c>
      <c r="BC15" s="18" t="e">
        <f t="shared" si="31"/>
        <v>#DIV/0!</v>
      </c>
      <c r="BD15" s="18" t="e">
        <f t="shared" ref="BD15:BD40" si="42">SUM(AS15:BC15)</f>
        <v>#DIV/0!</v>
      </c>
      <c r="BF15" s="18" t="e">
        <f t="shared" ref="BF15:BF40" si="43">AS15/($AS15+$AT15+$AU15/2+$AV15+$AW15+$AX15+$AY15+$AZ15/2+$BA15/2+$BB15/2)</f>
        <v>#DIV/0!</v>
      </c>
      <c r="BG15" s="18" t="e">
        <f t="shared" ref="BG15:BG40" si="44">AT15/($AS15+$AT15+$AU15/2+$AV15+$AW15+$AX15+$AY15+$AZ15/2+$BA15/2+$BB15/2)</f>
        <v>#DIV/0!</v>
      </c>
      <c r="BH15" s="18" t="e">
        <f t="shared" ref="BH15:BH40" si="45">AU15/($AS15+$AT15+$AU15/2+$AV15+$AW15+$AX15+$AY15+$AZ15/2+$BA15/2+$BB15/2)/2</f>
        <v>#DIV/0!</v>
      </c>
      <c r="BI15" s="18" t="e">
        <f t="shared" ref="BI15:BI40" si="46">AV15/($AS15+$AT15+$AU15/2+$AV15+$AW15+$AX15+$AY15+$AZ15/2+$BA15/2+$BB15/2)</f>
        <v>#DIV/0!</v>
      </c>
      <c r="BJ15" s="18" t="e">
        <f t="shared" ref="BJ15:BJ40" si="47">AW15/($AS15+$AT15+$AU15/2+$AV15+$AW15+$AX15+$AY15+$AZ15/2+$BA15/2+$BB15/2)</f>
        <v>#DIV/0!</v>
      </c>
      <c r="BK15" s="18" t="e">
        <f t="shared" ref="BK15:BK40" si="48">AX15/($AS15+$AT15+$AU15/2+$AV15+$AW15+$AX15+$AY15+$AZ15/2+$BA15/2+$BB15/2)</f>
        <v>#DIV/0!</v>
      </c>
      <c r="BL15" s="18" t="e">
        <f t="shared" ref="BL15:BL40" si="49">AY15/($AS15+$AT15+$AU15/2+$AV15+$AW15+$AX15+$AY15+$AZ15/2+$BA15/2+$BB15/2)</f>
        <v>#DIV/0!</v>
      </c>
      <c r="BM15" s="18" t="e">
        <f t="shared" ref="BM15:BM40" si="50">AZ15/($AS15+$AT15+$AU15/2+$AV15+$AW15+$AX15+$AY15+$AZ15/2+$BA15/2+$BB15/2)/2</f>
        <v>#DIV/0!</v>
      </c>
      <c r="BN15" s="18" t="e">
        <f t="shared" ref="BN15:BN40" si="51">BA15/($AS15+$AT15+$AU15/2+$AV15+$AW15+$AX15+$AY15+$AZ15/2+$BA15/2+$BB15/2)/2</f>
        <v>#DIV/0!</v>
      </c>
      <c r="BO15" s="18" t="e">
        <f t="shared" ref="BO15:BO40" si="52">BB15/($AS15+$AT15+$AU15/2+$AV15+$AW15+$AX15+$AY15+$AZ15/2+$BA15/2+$BB15/2)/2</f>
        <v>#DIV/0!</v>
      </c>
      <c r="BP15" s="14" t="e">
        <f t="shared" ref="BP15:BP40" si="53">SUM(BF15:BO15)</f>
        <v>#DIV/0!</v>
      </c>
      <c r="BR15" s="18" t="e">
        <f t="shared" ref="BR15:BR40" si="54">BF15/$BP15</f>
        <v>#DIV/0!</v>
      </c>
      <c r="BS15" s="18" t="e">
        <f t="shared" ref="BS15:BS40" si="55">BG15/$BP15</f>
        <v>#DIV/0!</v>
      </c>
      <c r="BT15" s="18" t="e">
        <f t="shared" ref="BT15:BT40" si="56">BH15/$BP15</f>
        <v>#DIV/0!</v>
      </c>
      <c r="BU15" s="18" t="e">
        <f t="shared" ref="BU15:BU40" si="57">BI15/$BP15</f>
        <v>#DIV/0!</v>
      </c>
      <c r="BV15" s="18" t="e">
        <f t="shared" ref="BV15:BV40" si="58">BJ15/$BP15</f>
        <v>#DIV/0!</v>
      </c>
      <c r="BW15" s="18" t="e">
        <f t="shared" ref="BW15:BW40" si="59">BK15/$BP15</f>
        <v>#DIV/0!</v>
      </c>
      <c r="BX15" s="18" t="e">
        <f t="shared" ref="BX15:BX40" si="60">BL15/$BP15</f>
        <v>#DIV/0!</v>
      </c>
      <c r="BY15" s="18" t="e">
        <f t="shared" ref="BY15:BY40" si="61">BM15/$BP15</f>
        <v>#DIV/0!</v>
      </c>
      <c r="BZ15" s="18" t="e">
        <f t="shared" ref="BZ15:BZ40" si="62">BN15/$BP15</f>
        <v>#DIV/0!</v>
      </c>
      <c r="CA15" s="18" t="e">
        <f t="shared" ref="CA15:CA40" si="63">BO15/$BP15</f>
        <v>#DIV/0!</v>
      </c>
      <c r="CB15" s="18" t="e">
        <f t="shared" ref="CB15:CB40" si="64">SUM(BR15:CA15)</f>
        <v>#DIV/0!</v>
      </c>
      <c r="CC15" s="18"/>
    </row>
    <row r="16" spans="1:81">
      <c r="P16" s="14">
        <f t="shared" si="38"/>
        <v>0</v>
      </c>
      <c r="R16" s="104" t="e">
        <f>(BY16+BZ16+2*BX16)/(BT16*BR16)</f>
        <v>#DIV/0!</v>
      </c>
      <c r="S16" s="18"/>
      <c r="T16" s="18" t="e">
        <f t="shared" si="0"/>
        <v>#DIV/0!</v>
      </c>
      <c r="U16" s="18" t="e">
        <f t="shared" si="1"/>
        <v>#DIV/0!</v>
      </c>
      <c r="V16" s="18" t="e">
        <f t="shared" si="2"/>
        <v>#DIV/0!</v>
      </c>
      <c r="W16" s="18" t="e">
        <f t="shared" si="3"/>
        <v>#DIV/0!</v>
      </c>
      <c r="X16" s="18" t="e">
        <f t="shared" si="4"/>
        <v>#DIV/0!</v>
      </c>
      <c r="Y16" s="18" t="e">
        <f t="shared" si="5"/>
        <v>#DIV/0!</v>
      </c>
      <c r="Z16" s="18" t="e">
        <f t="shared" si="6"/>
        <v>#DIV/0!</v>
      </c>
      <c r="AA16" s="18" t="e">
        <f t="shared" si="7"/>
        <v>#DIV/0!</v>
      </c>
      <c r="AB16" s="18" t="e">
        <f t="shared" si="8"/>
        <v>#DIV/0!</v>
      </c>
      <c r="AC16" s="18" t="e">
        <f t="shared" si="9"/>
        <v>#DIV/0!</v>
      </c>
      <c r="AD16" s="18" t="e">
        <f t="shared" si="40"/>
        <v>#DIV/0!</v>
      </c>
      <c r="AE16" s="18"/>
      <c r="AF16" s="18" t="e">
        <f t="shared" si="10"/>
        <v>#DIV/0!</v>
      </c>
      <c r="AG16" s="18" t="e">
        <f t="shared" si="11"/>
        <v>#DIV/0!</v>
      </c>
      <c r="AH16" s="18" t="e">
        <f t="shared" si="12"/>
        <v>#DIV/0!</v>
      </c>
      <c r="AI16" s="18" t="e">
        <f t="shared" si="13"/>
        <v>#DIV/0!</v>
      </c>
      <c r="AJ16" s="18" t="e">
        <f t="shared" si="14"/>
        <v>#DIV/0!</v>
      </c>
      <c r="AK16" s="18" t="e">
        <f t="shared" si="15"/>
        <v>#DIV/0!</v>
      </c>
      <c r="AL16" s="18" t="e">
        <f t="shared" si="16"/>
        <v>#DIV/0!</v>
      </c>
      <c r="AM16" s="18" t="e">
        <f t="shared" si="17"/>
        <v>#DIV/0!</v>
      </c>
      <c r="AN16" s="18" t="e">
        <f t="shared" si="18"/>
        <v>#DIV/0!</v>
      </c>
      <c r="AO16" s="18" t="e">
        <f t="shared" si="19"/>
        <v>#DIV/0!</v>
      </c>
      <c r="AP16" s="18" t="e">
        <f t="shared" si="20"/>
        <v>#DIV/0!</v>
      </c>
      <c r="AQ16" s="18" t="e">
        <f t="shared" si="41"/>
        <v>#DIV/0!</v>
      </c>
      <c r="AR16" s="18"/>
      <c r="AS16" s="18" t="e">
        <f t="shared" si="21"/>
        <v>#DIV/0!</v>
      </c>
      <c r="AT16" s="18" t="e">
        <f t="shared" si="22"/>
        <v>#DIV/0!</v>
      </c>
      <c r="AU16" s="18" t="e">
        <f t="shared" si="23"/>
        <v>#DIV/0!</v>
      </c>
      <c r="AV16" s="18" t="e">
        <f t="shared" si="24"/>
        <v>#DIV/0!</v>
      </c>
      <c r="AW16" s="18" t="e">
        <f t="shared" si="25"/>
        <v>#DIV/0!</v>
      </c>
      <c r="AX16" s="18" t="e">
        <f t="shared" si="26"/>
        <v>#DIV/0!</v>
      </c>
      <c r="AY16" s="18" t="e">
        <f t="shared" si="27"/>
        <v>#DIV/0!</v>
      </c>
      <c r="AZ16" s="18" t="e">
        <f t="shared" si="28"/>
        <v>#DIV/0!</v>
      </c>
      <c r="BA16" s="18" t="e">
        <f t="shared" si="29"/>
        <v>#DIV/0!</v>
      </c>
      <c r="BB16" s="18" t="e">
        <f t="shared" si="30"/>
        <v>#DIV/0!</v>
      </c>
      <c r="BC16" s="18" t="e">
        <f t="shared" si="31"/>
        <v>#DIV/0!</v>
      </c>
      <c r="BD16" s="18" t="e">
        <f t="shared" si="42"/>
        <v>#DIV/0!</v>
      </c>
      <c r="BF16" s="18" t="e">
        <f t="shared" si="43"/>
        <v>#DIV/0!</v>
      </c>
      <c r="BG16" s="18" t="e">
        <f t="shared" si="44"/>
        <v>#DIV/0!</v>
      </c>
      <c r="BH16" s="18" t="e">
        <f t="shared" si="45"/>
        <v>#DIV/0!</v>
      </c>
      <c r="BI16" s="18" t="e">
        <f t="shared" si="46"/>
        <v>#DIV/0!</v>
      </c>
      <c r="BJ16" s="18" t="e">
        <f t="shared" si="47"/>
        <v>#DIV/0!</v>
      </c>
      <c r="BK16" s="18" t="e">
        <f t="shared" si="48"/>
        <v>#DIV/0!</v>
      </c>
      <c r="BL16" s="18" t="e">
        <f t="shared" si="49"/>
        <v>#DIV/0!</v>
      </c>
      <c r="BM16" s="18" t="e">
        <f t="shared" si="50"/>
        <v>#DIV/0!</v>
      </c>
      <c r="BN16" s="18" t="e">
        <f t="shared" si="51"/>
        <v>#DIV/0!</v>
      </c>
      <c r="BO16" s="18" t="e">
        <f t="shared" si="52"/>
        <v>#DIV/0!</v>
      </c>
      <c r="BP16" s="14" t="e">
        <f t="shared" si="53"/>
        <v>#DIV/0!</v>
      </c>
      <c r="BR16" s="18" t="e">
        <f t="shared" si="54"/>
        <v>#DIV/0!</v>
      </c>
      <c r="BS16" s="18" t="e">
        <f t="shared" si="55"/>
        <v>#DIV/0!</v>
      </c>
      <c r="BT16" s="18" t="e">
        <f t="shared" si="56"/>
        <v>#DIV/0!</v>
      </c>
      <c r="BU16" s="18" t="e">
        <f t="shared" si="57"/>
        <v>#DIV/0!</v>
      </c>
      <c r="BV16" s="18" t="e">
        <f t="shared" si="58"/>
        <v>#DIV/0!</v>
      </c>
      <c r="BW16" s="18" t="e">
        <f t="shared" si="59"/>
        <v>#DIV/0!</v>
      </c>
      <c r="BX16" s="18" t="e">
        <f t="shared" si="60"/>
        <v>#DIV/0!</v>
      </c>
      <c r="BY16" s="18" t="e">
        <f t="shared" si="61"/>
        <v>#DIV/0!</v>
      </c>
      <c r="BZ16" s="18" t="e">
        <f t="shared" si="62"/>
        <v>#DIV/0!</v>
      </c>
      <c r="CA16" s="18" t="e">
        <f t="shared" si="63"/>
        <v>#DIV/0!</v>
      </c>
      <c r="CB16" s="18" t="e">
        <f t="shared" si="64"/>
        <v>#DIV/0!</v>
      </c>
      <c r="CC16" s="18"/>
    </row>
    <row r="17" spans="16:81">
      <c r="P17" s="14">
        <f t="shared" si="38"/>
        <v>0</v>
      </c>
      <c r="R17" s="104" t="e">
        <f t="shared" si="39"/>
        <v>#DIV/0!</v>
      </c>
      <c r="S17" s="18"/>
      <c r="T17" s="18" t="e">
        <f t="shared" si="0"/>
        <v>#DIV/0!</v>
      </c>
      <c r="U17" s="18" t="e">
        <f t="shared" si="1"/>
        <v>#DIV/0!</v>
      </c>
      <c r="V17" s="18" t="e">
        <f t="shared" si="2"/>
        <v>#DIV/0!</v>
      </c>
      <c r="W17" s="18" t="e">
        <f t="shared" si="3"/>
        <v>#DIV/0!</v>
      </c>
      <c r="X17" s="18" t="e">
        <f t="shared" si="4"/>
        <v>#DIV/0!</v>
      </c>
      <c r="Y17" s="18" t="e">
        <f t="shared" si="5"/>
        <v>#DIV/0!</v>
      </c>
      <c r="Z17" s="18" t="e">
        <f t="shared" si="6"/>
        <v>#DIV/0!</v>
      </c>
      <c r="AA17" s="18" t="e">
        <f t="shared" si="7"/>
        <v>#DIV/0!</v>
      </c>
      <c r="AB17" s="18" t="e">
        <f t="shared" si="8"/>
        <v>#DIV/0!</v>
      </c>
      <c r="AC17" s="18" t="e">
        <f t="shared" si="9"/>
        <v>#DIV/0!</v>
      </c>
      <c r="AD17" s="18" t="e">
        <f t="shared" si="40"/>
        <v>#DIV/0!</v>
      </c>
      <c r="AE17" s="18"/>
      <c r="AF17" s="18" t="e">
        <f t="shared" si="10"/>
        <v>#DIV/0!</v>
      </c>
      <c r="AG17" s="18" t="e">
        <f t="shared" si="11"/>
        <v>#DIV/0!</v>
      </c>
      <c r="AH17" s="18" t="e">
        <f t="shared" si="12"/>
        <v>#DIV/0!</v>
      </c>
      <c r="AI17" s="18" t="e">
        <f t="shared" si="13"/>
        <v>#DIV/0!</v>
      </c>
      <c r="AJ17" s="18" t="e">
        <f t="shared" si="14"/>
        <v>#DIV/0!</v>
      </c>
      <c r="AK17" s="18" t="e">
        <f t="shared" si="15"/>
        <v>#DIV/0!</v>
      </c>
      <c r="AL17" s="18" t="e">
        <f t="shared" si="16"/>
        <v>#DIV/0!</v>
      </c>
      <c r="AM17" s="18" t="e">
        <f t="shared" si="17"/>
        <v>#DIV/0!</v>
      </c>
      <c r="AN17" s="18" t="e">
        <f t="shared" si="18"/>
        <v>#DIV/0!</v>
      </c>
      <c r="AO17" s="18" t="e">
        <f t="shared" si="19"/>
        <v>#DIV/0!</v>
      </c>
      <c r="AP17" s="18" t="e">
        <f t="shared" si="20"/>
        <v>#DIV/0!</v>
      </c>
      <c r="AQ17" s="18" t="e">
        <f t="shared" si="41"/>
        <v>#DIV/0!</v>
      </c>
      <c r="AR17" s="18"/>
      <c r="AS17" s="18" t="e">
        <f t="shared" si="21"/>
        <v>#DIV/0!</v>
      </c>
      <c r="AT17" s="18" t="e">
        <f t="shared" si="22"/>
        <v>#DIV/0!</v>
      </c>
      <c r="AU17" s="18" t="e">
        <f t="shared" si="23"/>
        <v>#DIV/0!</v>
      </c>
      <c r="AV17" s="18" t="e">
        <f t="shared" si="24"/>
        <v>#DIV/0!</v>
      </c>
      <c r="AW17" s="18" t="e">
        <f t="shared" si="25"/>
        <v>#DIV/0!</v>
      </c>
      <c r="AX17" s="18" t="e">
        <f t="shared" si="26"/>
        <v>#DIV/0!</v>
      </c>
      <c r="AY17" s="18" t="e">
        <f t="shared" si="27"/>
        <v>#DIV/0!</v>
      </c>
      <c r="AZ17" s="18" t="e">
        <f t="shared" si="28"/>
        <v>#DIV/0!</v>
      </c>
      <c r="BA17" s="18" t="e">
        <f t="shared" si="29"/>
        <v>#DIV/0!</v>
      </c>
      <c r="BB17" s="18" t="e">
        <f t="shared" si="30"/>
        <v>#DIV/0!</v>
      </c>
      <c r="BC17" s="18" t="e">
        <f t="shared" si="31"/>
        <v>#DIV/0!</v>
      </c>
      <c r="BD17" s="18" t="e">
        <f t="shared" si="42"/>
        <v>#DIV/0!</v>
      </c>
      <c r="BF17" s="18" t="e">
        <f t="shared" si="43"/>
        <v>#DIV/0!</v>
      </c>
      <c r="BG17" s="18" t="e">
        <f t="shared" si="44"/>
        <v>#DIV/0!</v>
      </c>
      <c r="BH17" s="18" t="e">
        <f t="shared" si="45"/>
        <v>#DIV/0!</v>
      </c>
      <c r="BI17" s="18" t="e">
        <f t="shared" si="46"/>
        <v>#DIV/0!</v>
      </c>
      <c r="BJ17" s="18" t="e">
        <f t="shared" si="47"/>
        <v>#DIV/0!</v>
      </c>
      <c r="BK17" s="18" t="e">
        <f t="shared" si="48"/>
        <v>#DIV/0!</v>
      </c>
      <c r="BL17" s="18" t="e">
        <f t="shared" si="49"/>
        <v>#DIV/0!</v>
      </c>
      <c r="BM17" s="18" t="e">
        <f t="shared" si="50"/>
        <v>#DIV/0!</v>
      </c>
      <c r="BN17" s="18" t="e">
        <f t="shared" si="51"/>
        <v>#DIV/0!</v>
      </c>
      <c r="BO17" s="18" t="e">
        <f t="shared" si="52"/>
        <v>#DIV/0!</v>
      </c>
      <c r="BP17" s="14" t="e">
        <f t="shared" si="53"/>
        <v>#DIV/0!</v>
      </c>
      <c r="BR17" s="18" t="e">
        <f t="shared" si="54"/>
        <v>#DIV/0!</v>
      </c>
      <c r="BS17" s="18" t="e">
        <f t="shared" si="55"/>
        <v>#DIV/0!</v>
      </c>
      <c r="BT17" s="18" t="e">
        <f t="shared" si="56"/>
        <v>#DIV/0!</v>
      </c>
      <c r="BU17" s="18" t="e">
        <f t="shared" si="57"/>
        <v>#DIV/0!</v>
      </c>
      <c r="BV17" s="18" t="e">
        <f t="shared" si="58"/>
        <v>#DIV/0!</v>
      </c>
      <c r="BW17" s="18" t="e">
        <f t="shared" si="59"/>
        <v>#DIV/0!</v>
      </c>
      <c r="BX17" s="18" t="e">
        <f t="shared" si="60"/>
        <v>#DIV/0!</v>
      </c>
      <c r="BY17" s="18" t="e">
        <f t="shared" si="61"/>
        <v>#DIV/0!</v>
      </c>
      <c r="BZ17" s="18" t="e">
        <f t="shared" si="62"/>
        <v>#DIV/0!</v>
      </c>
      <c r="CA17" s="18" t="e">
        <f t="shared" si="63"/>
        <v>#DIV/0!</v>
      </c>
      <c r="CB17" s="18" t="e">
        <f t="shared" si="64"/>
        <v>#DIV/0!</v>
      </c>
      <c r="CC17" s="18"/>
    </row>
    <row r="18" spans="16:81">
      <c r="P18" s="14">
        <f t="shared" si="38"/>
        <v>0</v>
      </c>
      <c r="R18" s="104" t="e">
        <f t="shared" si="39"/>
        <v>#DIV/0!</v>
      </c>
      <c r="S18" s="18"/>
      <c r="T18" s="18" t="e">
        <f t="shared" si="0"/>
        <v>#DIV/0!</v>
      </c>
      <c r="U18" s="18" t="e">
        <f t="shared" si="1"/>
        <v>#DIV/0!</v>
      </c>
      <c r="V18" s="18" t="e">
        <f t="shared" si="2"/>
        <v>#DIV/0!</v>
      </c>
      <c r="W18" s="18" t="e">
        <f t="shared" si="3"/>
        <v>#DIV/0!</v>
      </c>
      <c r="X18" s="18" t="e">
        <f t="shared" si="4"/>
        <v>#DIV/0!</v>
      </c>
      <c r="Y18" s="18" t="e">
        <f t="shared" si="5"/>
        <v>#DIV/0!</v>
      </c>
      <c r="Z18" s="18" t="e">
        <f t="shared" si="6"/>
        <v>#DIV/0!</v>
      </c>
      <c r="AA18" s="18" t="e">
        <f t="shared" si="7"/>
        <v>#DIV/0!</v>
      </c>
      <c r="AB18" s="18" t="e">
        <f t="shared" si="8"/>
        <v>#DIV/0!</v>
      </c>
      <c r="AC18" s="18" t="e">
        <f t="shared" si="9"/>
        <v>#DIV/0!</v>
      </c>
      <c r="AD18" s="18" t="e">
        <f t="shared" si="40"/>
        <v>#DIV/0!</v>
      </c>
      <c r="AE18" s="18"/>
      <c r="AF18" s="18" t="e">
        <f t="shared" si="10"/>
        <v>#DIV/0!</v>
      </c>
      <c r="AG18" s="18" t="e">
        <f t="shared" si="11"/>
        <v>#DIV/0!</v>
      </c>
      <c r="AH18" s="18" t="e">
        <f t="shared" si="12"/>
        <v>#DIV/0!</v>
      </c>
      <c r="AI18" s="18" t="e">
        <f t="shared" si="13"/>
        <v>#DIV/0!</v>
      </c>
      <c r="AJ18" s="18" t="e">
        <f t="shared" si="14"/>
        <v>#DIV/0!</v>
      </c>
      <c r="AK18" s="18" t="e">
        <f t="shared" si="15"/>
        <v>#DIV/0!</v>
      </c>
      <c r="AL18" s="18" t="e">
        <f t="shared" si="16"/>
        <v>#DIV/0!</v>
      </c>
      <c r="AM18" s="18" t="e">
        <f t="shared" si="17"/>
        <v>#DIV/0!</v>
      </c>
      <c r="AN18" s="18" t="e">
        <f t="shared" si="18"/>
        <v>#DIV/0!</v>
      </c>
      <c r="AO18" s="18" t="e">
        <f t="shared" si="19"/>
        <v>#DIV/0!</v>
      </c>
      <c r="AP18" s="18" t="e">
        <f t="shared" si="20"/>
        <v>#DIV/0!</v>
      </c>
      <c r="AQ18" s="18" t="e">
        <f t="shared" si="41"/>
        <v>#DIV/0!</v>
      </c>
      <c r="AR18" s="18"/>
      <c r="AS18" s="18" t="e">
        <f t="shared" si="21"/>
        <v>#DIV/0!</v>
      </c>
      <c r="AT18" s="18" t="e">
        <f t="shared" si="22"/>
        <v>#DIV/0!</v>
      </c>
      <c r="AU18" s="18" t="e">
        <f t="shared" si="23"/>
        <v>#DIV/0!</v>
      </c>
      <c r="AV18" s="18" t="e">
        <f t="shared" si="24"/>
        <v>#DIV/0!</v>
      </c>
      <c r="AW18" s="18" t="e">
        <f t="shared" si="25"/>
        <v>#DIV/0!</v>
      </c>
      <c r="AX18" s="18" t="e">
        <f t="shared" si="26"/>
        <v>#DIV/0!</v>
      </c>
      <c r="AY18" s="18" t="e">
        <f t="shared" si="27"/>
        <v>#DIV/0!</v>
      </c>
      <c r="AZ18" s="18" t="e">
        <f t="shared" si="28"/>
        <v>#DIV/0!</v>
      </c>
      <c r="BA18" s="18" t="e">
        <f t="shared" si="29"/>
        <v>#DIV/0!</v>
      </c>
      <c r="BB18" s="18" t="e">
        <f t="shared" si="30"/>
        <v>#DIV/0!</v>
      </c>
      <c r="BC18" s="18" t="e">
        <f t="shared" si="31"/>
        <v>#DIV/0!</v>
      </c>
      <c r="BD18" s="18" t="e">
        <f t="shared" si="42"/>
        <v>#DIV/0!</v>
      </c>
      <c r="BF18" s="18" t="e">
        <f t="shared" si="43"/>
        <v>#DIV/0!</v>
      </c>
      <c r="BG18" s="18" t="e">
        <f t="shared" si="44"/>
        <v>#DIV/0!</v>
      </c>
      <c r="BH18" s="18" t="e">
        <f t="shared" si="45"/>
        <v>#DIV/0!</v>
      </c>
      <c r="BI18" s="18" t="e">
        <f t="shared" si="46"/>
        <v>#DIV/0!</v>
      </c>
      <c r="BJ18" s="18" t="e">
        <f t="shared" si="47"/>
        <v>#DIV/0!</v>
      </c>
      <c r="BK18" s="18" t="e">
        <f t="shared" si="48"/>
        <v>#DIV/0!</v>
      </c>
      <c r="BL18" s="18" t="e">
        <f t="shared" si="49"/>
        <v>#DIV/0!</v>
      </c>
      <c r="BM18" s="18" t="e">
        <f t="shared" si="50"/>
        <v>#DIV/0!</v>
      </c>
      <c r="BN18" s="18" t="e">
        <f t="shared" si="51"/>
        <v>#DIV/0!</v>
      </c>
      <c r="BO18" s="18" t="e">
        <f t="shared" si="52"/>
        <v>#DIV/0!</v>
      </c>
      <c r="BP18" s="14" t="e">
        <f t="shared" si="53"/>
        <v>#DIV/0!</v>
      </c>
      <c r="BR18" s="18" t="e">
        <f t="shared" si="54"/>
        <v>#DIV/0!</v>
      </c>
      <c r="BS18" s="18" t="e">
        <f t="shared" si="55"/>
        <v>#DIV/0!</v>
      </c>
      <c r="BT18" s="18" t="e">
        <f t="shared" si="56"/>
        <v>#DIV/0!</v>
      </c>
      <c r="BU18" s="18" t="e">
        <f t="shared" si="57"/>
        <v>#DIV/0!</v>
      </c>
      <c r="BV18" s="18" t="e">
        <f t="shared" si="58"/>
        <v>#DIV/0!</v>
      </c>
      <c r="BW18" s="18" t="e">
        <f t="shared" si="59"/>
        <v>#DIV/0!</v>
      </c>
      <c r="BX18" s="18" t="e">
        <f t="shared" si="60"/>
        <v>#DIV/0!</v>
      </c>
      <c r="BY18" s="18" t="e">
        <f t="shared" si="61"/>
        <v>#DIV/0!</v>
      </c>
      <c r="BZ18" s="18" t="e">
        <f t="shared" si="62"/>
        <v>#DIV/0!</v>
      </c>
      <c r="CA18" s="18" t="e">
        <f t="shared" si="63"/>
        <v>#DIV/0!</v>
      </c>
      <c r="CB18" s="18" t="e">
        <f t="shared" si="64"/>
        <v>#DIV/0!</v>
      </c>
      <c r="CC18" s="18"/>
    </row>
    <row r="19" spans="16:81">
      <c r="P19" s="14">
        <f t="shared" si="38"/>
        <v>0</v>
      </c>
      <c r="R19" s="104" t="e">
        <f t="shared" si="39"/>
        <v>#DIV/0!</v>
      </c>
      <c r="S19" s="18"/>
      <c r="T19" s="18" t="e">
        <f t="shared" si="0"/>
        <v>#DIV/0!</v>
      </c>
      <c r="U19" s="18" t="e">
        <f t="shared" si="1"/>
        <v>#DIV/0!</v>
      </c>
      <c r="V19" s="18" t="e">
        <f t="shared" si="2"/>
        <v>#DIV/0!</v>
      </c>
      <c r="W19" s="18" t="e">
        <f t="shared" si="3"/>
        <v>#DIV/0!</v>
      </c>
      <c r="X19" s="18" t="e">
        <f t="shared" si="4"/>
        <v>#DIV/0!</v>
      </c>
      <c r="Y19" s="18" t="e">
        <f t="shared" si="5"/>
        <v>#DIV/0!</v>
      </c>
      <c r="Z19" s="18" t="e">
        <f t="shared" si="6"/>
        <v>#DIV/0!</v>
      </c>
      <c r="AA19" s="18" t="e">
        <f t="shared" si="7"/>
        <v>#DIV/0!</v>
      </c>
      <c r="AB19" s="18" t="e">
        <f t="shared" si="8"/>
        <v>#DIV/0!</v>
      </c>
      <c r="AC19" s="18" t="e">
        <f t="shared" si="9"/>
        <v>#DIV/0!</v>
      </c>
      <c r="AD19" s="18" t="e">
        <f t="shared" si="40"/>
        <v>#DIV/0!</v>
      </c>
      <c r="AE19" s="18"/>
      <c r="AF19" s="18" t="e">
        <f t="shared" si="10"/>
        <v>#DIV/0!</v>
      </c>
      <c r="AG19" s="18" t="e">
        <f t="shared" si="11"/>
        <v>#DIV/0!</v>
      </c>
      <c r="AH19" s="18" t="e">
        <f t="shared" si="12"/>
        <v>#DIV/0!</v>
      </c>
      <c r="AI19" s="18" t="e">
        <f t="shared" si="13"/>
        <v>#DIV/0!</v>
      </c>
      <c r="AJ19" s="18" t="e">
        <f t="shared" si="14"/>
        <v>#DIV/0!</v>
      </c>
      <c r="AK19" s="18" t="e">
        <f t="shared" si="15"/>
        <v>#DIV/0!</v>
      </c>
      <c r="AL19" s="18" t="e">
        <f t="shared" si="16"/>
        <v>#DIV/0!</v>
      </c>
      <c r="AM19" s="18" t="e">
        <f t="shared" si="17"/>
        <v>#DIV/0!</v>
      </c>
      <c r="AN19" s="18" t="e">
        <f t="shared" si="18"/>
        <v>#DIV/0!</v>
      </c>
      <c r="AO19" s="18" t="e">
        <f t="shared" si="19"/>
        <v>#DIV/0!</v>
      </c>
      <c r="AP19" s="18" t="e">
        <f t="shared" si="20"/>
        <v>#DIV/0!</v>
      </c>
      <c r="AQ19" s="18" t="e">
        <f t="shared" si="41"/>
        <v>#DIV/0!</v>
      </c>
      <c r="AR19" s="18"/>
      <c r="AS19" s="18" t="e">
        <f t="shared" si="21"/>
        <v>#DIV/0!</v>
      </c>
      <c r="AT19" s="18" t="e">
        <f t="shared" si="22"/>
        <v>#DIV/0!</v>
      </c>
      <c r="AU19" s="18" t="e">
        <f t="shared" si="23"/>
        <v>#DIV/0!</v>
      </c>
      <c r="AV19" s="18" t="e">
        <f t="shared" si="24"/>
        <v>#DIV/0!</v>
      </c>
      <c r="AW19" s="18" t="e">
        <f t="shared" si="25"/>
        <v>#DIV/0!</v>
      </c>
      <c r="AX19" s="18" t="e">
        <f t="shared" si="26"/>
        <v>#DIV/0!</v>
      </c>
      <c r="AY19" s="18" t="e">
        <f t="shared" si="27"/>
        <v>#DIV/0!</v>
      </c>
      <c r="AZ19" s="18" t="e">
        <f t="shared" si="28"/>
        <v>#DIV/0!</v>
      </c>
      <c r="BA19" s="18" t="e">
        <f t="shared" si="29"/>
        <v>#DIV/0!</v>
      </c>
      <c r="BB19" s="18" t="e">
        <f t="shared" si="30"/>
        <v>#DIV/0!</v>
      </c>
      <c r="BC19" s="18" t="e">
        <f t="shared" si="31"/>
        <v>#DIV/0!</v>
      </c>
      <c r="BD19" s="18" t="e">
        <f t="shared" si="42"/>
        <v>#DIV/0!</v>
      </c>
      <c r="BF19" s="18" t="e">
        <f t="shared" si="43"/>
        <v>#DIV/0!</v>
      </c>
      <c r="BG19" s="18" t="e">
        <f t="shared" si="44"/>
        <v>#DIV/0!</v>
      </c>
      <c r="BH19" s="18" t="e">
        <f t="shared" si="45"/>
        <v>#DIV/0!</v>
      </c>
      <c r="BI19" s="18" t="e">
        <f t="shared" si="46"/>
        <v>#DIV/0!</v>
      </c>
      <c r="BJ19" s="18" t="e">
        <f t="shared" si="47"/>
        <v>#DIV/0!</v>
      </c>
      <c r="BK19" s="18" t="e">
        <f t="shared" si="48"/>
        <v>#DIV/0!</v>
      </c>
      <c r="BL19" s="18" t="e">
        <f t="shared" si="49"/>
        <v>#DIV/0!</v>
      </c>
      <c r="BM19" s="18" t="e">
        <f t="shared" si="50"/>
        <v>#DIV/0!</v>
      </c>
      <c r="BN19" s="18" t="e">
        <f t="shared" si="51"/>
        <v>#DIV/0!</v>
      </c>
      <c r="BO19" s="18" t="e">
        <f t="shared" si="52"/>
        <v>#DIV/0!</v>
      </c>
      <c r="BP19" s="14" t="e">
        <f t="shared" si="53"/>
        <v>#DIV/0!</v>
      </c>
      <c r="BR19" s="18" t="e">
        <f t="shared" si="54"/>
        <v>#DIV/0!</v>
      </c>
      <c r="BS19" s="18" t="e">
        <f t="shared" si="55"/>
        <v>#DIV/0!</v>
      </c>
      <c r="BT19" s="18" t="e">
        <f t="shared" si="56"/>
        <v>#DIV/0!</v>
      </c>
      <c r="BU19" s="18" t="e">
        <f t="shared" si="57"/>
        <v>#DIV/0!</v>
      </c>
      <c r="BV19" s="18" t="e">
        <f t="shared" si="58"/>
        <v>#DIV/0!</v>
      </c>
      <c r="BW19" s="18" t="e">
        <f t="shared" si="59"/>
        <v>#DIV/0!</v>
      </c>
      <c r="BX19" s="18" t="e">
        <f t="shared" si="60"/>
        <v>#DIV/0!</v>
      </c>
      <c r="BY19" s="18" t="e">
        <f t="shared" si="61"/>
        <v>#DIV/0!</v>
      </c>
      <c r="BZ19" s="18" t="e">
        <f t="shared" si="62"/>
        <v>#DIV/0!</v>
      </c>
      <c r="CA19" s="18" t="e">
        <f t="shared" si="63"/>
        <v>#DIV/0!</v>
      </c>
      <c r="CB19" s="18" t="e">
        <f t="shared" si="64"/>
        <v>#DIV/0!</v>
      </c>
      <c r="CC19" s="18"/>
    </row>
    <row r="20" spans="16:81">
      <c r="P20" s="14">
        <f t="shared" si="38"/>
        <v>0</v>
      </c>
      <c r="R20" s="104" t="e">
        <f t="shared" si="39"/>
        <v>#DIV/0!</v>
      </c>
      <c r="S20" s="18"/>
      <c r="T20" s="18" t="e">
        <f t="shared" si="0"/>
        <v>#DIV/0!</v>
      </c>
      <c r="U20" s="18" t="e">
        <f t="shared" si="1"/>
        <v>#DIV/0!</v>
      </c>
      <c r="V20" s="18" t="e">
        <f t="shared" si="2"/>
        <v>#DIV/0!</v>
      </c>
      <c r="W20" s="18" t="e">
        <f t="shared" si="3"/>
        <v>#DIV/0!</v>
      </c>
      <c r="X20" s="18" t="e">
        <f t="shared" si="4"/>
        <v>#DIV/0!</v>
      </c>
      <c r="Y20" s="18" t="e">
        <f t="shared" si="5"/>
        <v>#DIV/0!</v>
      </c>
      <c r="Z20" s="18" t="e">
        <f t="shared" si="6"/>
        <v>#DIV/0!</v>
      </c>
      <c r="AA20" s="18" t="e">
        <f t="shared" si="7"/>
        <v>#DIV/0!</v>
      </c>
      <c r="AB20" s="18" t="e">
        <f t="shared" si="8"/>
        <v>#DIV/0!</v>
      </c>
      <c r="AC20" s="18" t="e">
        <f t="shared" si="9"/>
        <v>#DIV/0!</v>
      </c>
      <c r="AD20" s="18" t="e">
        <f t="shared" si="40"/>
        <v>#DIV/0!</v>
      </c>
      <c r="AE20" s="18"/>
      <c r="AF20" s="18" t="e">
        <f t="shared" si="10"/>
        <v>#DIV/0!</v>
      </c>
      <c r="AG20" s="18" t="e">
        <f t="shared" si="11"/>
        <v>#DIV/0!</v>
      </c>
      <c r="AH20" s="18" t="e">
        <f t="shared" si="12"/>
        <v>#DIV/0!</v>
      </c>
      <c r="AI20" s="18" t="e">
        <f t="shared" si="13"/>
        <v>#DIV/0!</v>
      </c>
      <c r="AJ20" s="18" t="e">
        <f t="shared" si="14"/>
        <v>#DIV/0!</v>
      </c>
      <c r="AK20" s="18" t="e">
        <f t="shared" si="15"/>
        <v>#DIV/0!</v>
      </c>
      <c r="AL20" s="18" t="e">
        <f t="shared" si="16"/>
        <v>#DIV/0!</v>
      </c>
      <c r="AM20" s="18" t="e">
        <f t="shared" si="17"/>
        <v>#DIV/0!</v>
      </c>
      <c r="AN20" s="18" t="e">
        <f t="shared" si="18"/>
        <v>#DIV/0!</v>
      </c>
      <c r="AO20" s="18" t="e">
        <f t="shared" si="19"/>
        <v>#DIV/0!</v>
      </c>
      <c r="AP20" s="18" t="e">
        <f t="shared" si="20"/>
        <v>#DIV/0!</v>
      </c>
      <c r="AQ20" s="18" t="e">
        <f t="shared" si="41"/>
        <v>#DIV/0!</v>
      </c>
      <c r="AR20" s="18"/>
      <c r="AS20" s="18" t="e">
        <f t="shared" si="21"/>
        <v>#DIV/0!</v>
      </c>
      <c r="AT20" s="18" t="e">
        <f t="shared" si="22"/>
        <v>#DIV/0!</v>
      </c>
      <c r="AU20" s="18" t="e">
        <f t="shared" si="23"/>
        <v>#DIV/0!</v>
      </c>
      <c r="AV20" s="18" t="e">
        <f t="shared" si="24"/>
        <v>#DIV/0!</v>
      </c>
      <c r="AW20" s="18" t="e">
        <f t="shared" si="25"/>
        <v>#DIV/0!</v>
      </c>
      <c r="AX20" s="18" t="e">
        <f t="shared" si="26"/>
        <v>#DIV/0!</v>
      </c>
      <c r="AY20" s="18" t="e">
        <f t="shared" si="27"/>
        <v>#DIV/0!</v>
      </c>
      <c r="AZ20" s="18" t="e">
        <f t="shared" si="28"/>
        <v>#DIV/0!</v>
      </c>
      <c r="BA20" s="18" t="e">
        <f t="shared" si="29"/>
        <v>#DIV/0!</v>
      </c>
      <c r="BB20" s="18" t="e">
        <f t="shared" si="30"/>
        <v>#DIV/0!</v>
      </c>
      <c r="BC20" s="18" t="e">
        <f t="shared" si="31"/>
        <v>#DIV/0!</v>
      </c>
      <c r="BD20" s="18" t="e">
        <f t="shared" si="42"/>
        <v>#DIV/0!</v>
      </c>
      <c r="BF20" s="18" t="e">
        <f t="shared" si="43"/>
        <v>#DIV/0!</v>
      </c>
      <c r="BG20" s="18" t="e">
        <f t="shared" si="44"/>
        <v>#DIV/0!</v>
      </c>
      <c r="BH20" s="18" t="e">
        <f t="shared" si="45"/>
        <v>#DIV/0!</v>
      </c>
      <c r="BI20" s="18" t="e">
        <f t="shared" si="46"/>
        <v>#DIV/0!</v>
      </c>
      <c r="BJ20" s="18" t="e">
        <f t="shared" si="47"/>
        <v>#DIV/0!</v>
      </c>
      <c r="BK20" s="18" t="e">
        <f t="shared" si="48"/>
        <v>#DIV/0!</v>
      </c>
      <c r="BL20" s="18" t="e">
        <f t="shared" si="49"/>
        <v>#DIV/0!</v>
      </c>
      <c r="BM20" s="18" t="e">
        <f t="shared" si="50"/>
        <v>#DIV/0!</v>
      </c>
      <c r="BN20" s="18" t="e">
        <f t="shared" si="51"/>
        <v>#DIV/0!</v>
      </c>
      <c r="BO20" s="18" t="e">
        <f t="shared" si="52"/>
        <v>#DIV/0!</v>
      </c>
      <c r="BP20" s="14" t="e">
        <f t="shared" si="53"/>
        <v>#DIV/0!</v>
      </c>
      <c r="BR20" s="18" t="e">
        <f t="shared" si="54"/>
        <v>#DIV/0!</v>
      </c>
      <c r="BS20" s="18" t="e">
        <f t="shared" si="55"/>
        <v>#DIV/0!</v>
      </c>
      <c r="BT20" s="18" t="e">
        <f t="shared" si="56"/>
        <v>#DIV/0!</v>
      </c>
      <c r="BU20" s="18" t="e">
        <f t="shared" si="57"/>
        <v>#DIV/0!</v>
      </c>
      <c r="BV20" s="18" t="e">
        <f t="shared" si="58"/>
        <v>#DIV/0!</v>
      </c>
      <c r="BW20" s="18" t="e">
        <f t="shared" si="59"/>
        <v>#DIV/0!</v>
      </c>
      <c r="BX20" s="18" t="e">
        <f t="shared" si="60"/>
        <v>#DIV/0!</v>
      </c>
      <c r="BY20" s="18" t="e">
        <f t="shared" si="61"/>
        <v>#DIV/0!</v>
      </c>
      <c r="BZ20" s="18" t="e">
        <f t="shared" si="62"/>
        <v>#DIV/0!</v>
      </c>
      <c r="CA20" s="18" t="e">
        <f t="shared" si="63"/>
        <v>#DIV/0!</v>
      </c>
      <c r="CB20" s="18" t="e">
        <f t="shared" si="64"/>
        <v>#DIV/0!</v>
      </c>
      <c r="CC20" s="18"/>
    </row>
    <row r="21" spans="16:81">
      <c r="P21" s="14">
        <f t="shared" si="38"/>
        <v>0</v>
      </c>
      <c r="R21" s="104" t="e">
        <f t="shared" si="39"/>
        <v>#DIV/0!</v>
      </c>
      <c r="S21" s="18"/>
      <c r="T21" s="18" t="e">
        <f t="shared" si="0"/>
        <v>#DIV/0!</v>
      </c>
      <c r="U21" s="18" t="e">
        <f t="shared" si="1"/>
        <v>#DIV/0!</v>
      </c>
      <c r="V21" s="18" t="e">
        <f t="shared" si="2"/>
        <v>#DIV/0!</v>
      </c>
      <c r="W21" s="18" t="e">
        <f t="shared" si="3"/>
        <v>#DIV/0!</v>
      </c>
      <c r="X21" s="18" t="e">
        <f t="shared" si="4"/>
        <v>#DIV/0!</v>
      </c>
      <c r="Y21" s="18" t="e">
        <f t="shared" si="5"/>
        <v>#DIV/0!</v>
      </c>
      <c r="Z21" s="18" t="e">
        <f t="shared" si="6"/>
        <v>#DIV/0!</v>
      </c>
      <c r="AA21" s="18" t="e">
        <f t="shared" si="7"/>
        <v>#DIV/0!</v>
      </c>
      <c r="AB21" s="18" t="e">
        <f t="shared" si="8"/>
        <v>#DIV/0!</v>
      </c>
      <c r="AC21" s="18" t="e">
        <f t="shared" si="9"/>
        <v>#DIV/0!</v>
      </c>
      <c r="AD21" s="18" t="e">
        <f t="shared" si="40"/>
        <v>#DIV/0!</v>
      </c>
      <c r="AE21" s="18"/>
      <c r="AF21" s="18" t="e">
        <f t="shared" si="10"/>
        <v>#DIV/0!</v>
      </c>
      <c r="AG21" s="18" t="e">
        <f t="shared" si="11"/>
        <v>#DIV/0!</v>
      </c>
      <c r="AH21" s="18" t="e">
        <f t="shared" si="12"/>
        <v>#DIV/0!</v>
      </c>
      <c r="AI21" s="18" t="e">
        <f t="shared" si="13"/>
        <v>#DIV/0!</v>
      </c>
      <c r="AJ21" s="18" t="e">
        <f t="shared" si="14"/>
        <v>#DIV/0!</v>
      </c>
      <c r="AK21" s="18" t="e">
        <f t="shared" si="15"/>
        <v>#DIV/0!</v>
      </c>
      <c r="AL21" s="18" t="e">
        <f t="shared" si="16"/>
        <v>#DIV/0!</v>
      </c>
      <c r="AM21" s="18" t="e">
        <f t="shared" si="17"/>
        <v>#DIV/0!</v>
      </c>
      <c r="AN21" s="18" t="e">
        <f t="shared" si="18"/>
        <v>#DIV/0!</v>
      </c>
      <c r="AO21" s="18" t="e">
        <f t="shared" si="19"/>
        <v>#DIV/0!</v>
      </c>
      <c r="AP21" s="18" t="e">
        <f t="shared" si="20"/>
        <v>#DIV/0!</v>
      </c>
      <c r="AQ21" s="18" t="e">
        <f t="shared" si="41"/>
        <v>#DIV/0!</v>
      </c>
      <c r="AR21" s="18"/>
      <c r="AS21" s="18" t="e">
        <f t="shared" si="21"/>
        <v>#DIV/0!</v>
      </c>
      <c r="AT21" s="18" t="e">
        <f t="shared" si="22"/>
        <v>#DIV/0!</v>
      </c>
      <c r="AU21" s="18" t="e">
        <f t="shared" si="23"/>
        <v>#DIV/0!</v>
      </c>
      <c r="AV21" s="18" t="e">
        <f t="shared" si="24"/>
        <v>#DIV/0!</v>
      </c>
      <c r="AW21" s="18" t="e">
        <f t="shared" si="25"/>
        <v>#DIV/0!</v>
      </c>
      <c r="AX21" s="18" t="e">
        <f t="shared" si="26"/>
        <v>#DIV/0!</v>
      </c>
      <c r="AY21" s="18" t="e">
        <f t="shared" si="27"/>
        <v>#DIV/0!</v>
      </c>
      <c r="AZ21" s="18" t="e">
        <f t="shared" si="28"/>
        <v>#DIV/0!</v>
      </c>
      <c r="BA21" s="18" t="e">
        <f t="shared" si="29"/>
        <v>#DIV/0!</v>
      </c>
      <c r="BB21" s="18" t="e">
        <f t="shared" si="30"/>
        <v>#DIV/0!</v>
      </c>
      <c r="BC21" s="18" t="e">
        <f t="shared" si="31"/>
        <v>#DIV/0!</v>
      </c>
      <c r="BD21" s="18" t="e">
        <f t="shared" si="42"/>
        <v>#DIV/0!</v>
      </c>
      <c r="BF21" s="18" t="e">
        <f t="shared" si="43"/>
        <v>#DIV/0!</v>
      </c>
      <c r="BG21" s="18" t="e">
        <f t="shared" si="44"/>
        <v>#DIV/0!</v>
      </c>
      <c r="BH21" s="18" t="e">
        <f t="shared" si="45"/>
        <v>#DIV/0!</v>
      </c>
      <c r="BI21" s="18" t="e">
        <f t="shared" si="46"/>
        <v>#DIV/0!</v>
      </c>
      <c r="BJ21" s="18" t="e">
        <f t="shared" si="47"/>
        <v>#DIV/0!</v>
      </c>
      <c r="BK21" s="18" t="e">
        <f t="shared" si="48"/>
        <v>#DIV/0!</v>
      </c>
      <c r="BL21" s="18" t="e">
        <f t="shared" si="49"/>
        <v>#DIV/0!</v>
      </c>
      <c r="BM21" s="18" t="e">
        <f t="shared" si="50"/>
        <v>#DIV/0!</v>
      </c>
      <c r="BN21" s="18" t="e">
        <f t="shared" si="51"/>
        <v>#DIV/0!</v>
      </c>
      <c r="BO21" s="18" t="e">
        <f t="shared" si="52"/>
        <v>#DIV/0!</v>
      </c>
      <c r="BP21" s="14" t="e">
        <f t="shared" si="53"/>
        <v>#DIV/0!</v>
      </c>
      <c r="BR21" s="18" t="e">
        <f t="shared" si="54"/>
        <v>#DIV/0!</v>
      </c>
      <c r="BS21" s="18" t="e">
        <f t="shared" si="55"/>
        <v>#DIV/0!</v>
      </c>
      <c r="BT21" s="18" t="e">
        <f t="shared" si="56"/>
        <v>#DIV/0!</v>
      </c>
      <c r="BU21" s="18" t="e">
        <f t="shared" si="57"/>
        <v>#DIV/0!</v>
      </c>
      <c r="BV21" s="18" t="e">
        <f t="shared" si="58"/>
        <v>#DIV/0!</v>
      </c>
      <c r="BW21" s="18" t="e">
        <f t="shared" si="59"/>
        <v>#DIV/0!</v>
      </c>
      <c r="BX21" s="18" t="e">
        <f t="shared" si="60"/>
        <v>#DIV/0!</v>
      </c>
      <c r="BY21" s="18" t="e">
        <f t="shared" si="61"/>
        <v>#DIV/0!</v>
      </c>
      <c r="BZ21" s="18" t="e">
        <f t="shared" si="62"/>
        <v>#DIV/0!</v>
      </c>
      <c r="CA21" s="18" t="e">
        <f t="shared" si="63"/>
        <v>#DIV/0!</v>
      </c>
      <c r="CB21" s="18" t="e">
        <f t="shared" si="64"/>
        <v>#DIV/0!</v>
      </c>
      <c r="CC21" s="18"/>
    </row>
    <row r="22" spans="16:81">
      <c r="P22" s="14">
        <f t="shared" si="38"/>
        <v>0</v>
      </c>
      <c r="R22" s="104" t="e">
        <f t="shared" si="39"/>
        <v>#DIV/0!</v>
      </c>
      <c r="S22" s="18"/>
      <c r="T22" s="18" t="e">
        <f t="shared" si="0"/>
        <v>#DIV/0!</v>
      </c>
      <c r="U22" s="18" t="e">
        <f t="shared" si="1"/>
        <v>#DIV/0!</v>
      </c>
      <c r="V22" s="18" t="e">
        <f t="shared" si="2"/>
        <v>#DIV/0!</v>
      </c>
      <c r="W22" s="18" t="e">
        <f t="shared" si="3"/>
        <v>#DIV/0!</v>
      </c>
      <c r="X22" s="18" t="e">
        <f t="shared" si="4"/>
        <v>#DIV/0!</v>
      </c>
      <c r="Y22" s="18" t="e">
        <f t="shared" si="5"/>
        <v>#DIV/0!</v>
      </c>
      <c r="Z22" s="18" t="e">
        <f t="shared" si="6"/>
        <v>#DIV/0!</v>
      </c>
      <c r="AA22" s="18" t="e">
        <f t="shared" si="7"/>
        <v>#DIV/0!</v>
      </c>
      <c r="AB22" s="18" t="e">
        <f t="shared" si="8"/>
        <v>#DIV/0!</v>
      </c>
      <c r="AC22" s="18" t="e">
        <f t="shared" si="9"/>
        <v>#DIV/0!</v>
      </c>
      <c r="AD22" s="18" t="e">
        <f t="shared" si="40"/>
        <v>#DIV/0!</v>
      </c>
      <c r="AE22" s="18"/>
      <c r="AF22" s="18" t="e">
        <f t="shared" si="10"/>
        <v>#DIV/0!</v>
      </c>
      <c r="AG22" s="18" t="e">
        <f t="shared" si="11"/>
        <v>#DIV/0!</v>
      </c>
      <c r="AH22" s="18" t="e">
        <f t="shared" si="12"/>
        <v>#DIV/0!</v>
      </c>
      <c r="AI22" s="18" t="e">
        <f t="shared" si="13"/>
        <v>#DIV/0!</v>
      </c>
      <c r="AJ22" s="18" t="e">
        <f t="shared" si="14"/>
        <v>#DIV/0!</v>
      </c>
      <c r="AK22" s="18" t="e">
        <f t="shared" si="15"/>
        <v>#DIV/0!</v>
      </c>
      <c r="AL22" s="18" t="e">
        <f t="shared" si="16"/>
        <v>#DIV/0!</v>
      </c>
      <c r="AM22" s="18" t="e">
        <f t="shared" si="17"/>
        <v>#DIV/0!</v>
      </c>
      <c r="AN22" s="18" t="e">
        <f t="shared" si="18"/>
        <v>#DIV/0!</v>
      </c>
      <c r="AO22" s="18" t="e">
        <f t="shared" si="19"/>
        <v>#DIV/0!</v>
      </c>
      <c r="AP22" s="18" t="e">
        <f t="shared" si="20"/>
        <v>#DIV/0!</v>
      </c>
      <c r="AQ22" s="18" t="e">
        <f t="shared" si="41"/>
        <v>#DIV/0!</v>
      </c>
      <c r="AR22" s="18"/>
      <c r="AS22" s="18" t="e">
        <f t="shared" si="21"/>
        <v>#DIV/0!</v>
      </c>
      <c r="AT22" s="18" t="e">
        <f t="shared" si="22"/>
        <v>#DIV/0!</v>
      </c>
      <c r="AU22" s="18" t="e">
        <f t="shared" si="23"/>
        <v>#DIV/0!</v>
      </c>
      <c r="AV22" s="18" t="e">
        <f t="shared" si="24"/>
        <v>#DIV/0!</v>
      </c>
      <c r="AW22" s="18" t="e">
        <f t="shared" si="25"/>
        <v>#DIV/0!</v>
      </c>
      <c r="AX22" s="18" t="e">
        <f t="shared" si="26"/>
        <v>#DIV/0!</v>
      </c>
      <c r="AY22" s="18" t="e">
        <f t="shared" si="27"/>
        <v>#DIV/0!</v>
      </c>
      <c r="AZ22" s="18" t="e">
        <f t="shared" si="28"/>
        <v>#DIV/0!</v>
      </c>
      <c r="BA22" s="18" t="e">
        <f t="shared" si="29"/>
        <v>#DIV/0!</v>
      </c>
      <c r="BB22" s="18" t="e">
        <f t="shared" si="30"/>
        <v>#DIV/0!</v>
      </c>
      <c r="BC22" s="18" t="e">
        <f t="shared" si="31"/>
        <v>#DIV/0!</v>
      </c>
      <c r="BD22" s="18" t="e">
        <f t="shared" si="42"/>
        <v>#DIV/0!</v>
      </c>
      <c r="BF22" s="18" t="e">
        <f t="shared" si="43"/>
        <v>#DIV/0!</v>
      </c>
      <c r="BG22" s="18" t="e">
        <f t="shared" si="44"/>
        <v>#DIV/0!</v>
      </c>
      <c r="BH22" s="18" t="e">
        <f t="shared" si="45"/>
        <v>#DIV/0!</v>
      </c>
      <c r="BI22" s="18" t="e">
        <f t="shared" si="46"/>
        <v>#DIV/0!</v>
      </c>
      <c r="BJ22" s="18" t="e">
        <f t="shared" si="47"/>
        <v>#DIV/0!</v>
      </c>
      <c r="BK22" s="18" t="e">
        <f t="shared" si="48"/>
        <v>#DIV/0!</v>
      </c>
      <c r="BL22" s="18" t="e">
        <f t="shared" si="49"/>
        <v>#DIV/0!</v>
      </c>
      <c r="BM22" s="18" t="e">
        <f t="shared" si="50"/>
        <v>#DIV/0!</v>
      </c>
      <c r="BN22" s="18" t="e">
        <f t="shared" si="51"/>
        <v>#DIV/0!</v>
      </c>
      <c r="BO22" s="18" t="e">
        <f t="shared" si="52"/>
        <v>#DIV/0!</v>
      </c>
      <c r="BP22" s="14" t="e">
        <f t="shared" si="53"/>
        <v>#DIV/0!</v>
      </c>
      <c r="BR22" s="18" t="e">
        <f t="shared" si="54"/>
        <v>#DIV/0!</v>
      </c>
      <c r="BS22" s="18" t="e">
        <f t="shared" si="55"/>
        <v>#DIV/0!</v>
      </c>
      <c r="BT22" s="18" t="e">
        <f t="shared" si="56"/>
        <v>#DIV/0!</v>
      </c>
      <c r="BU22" s="18" t="e">
        <f t="shared" si="57"/>
        <v>#DIV/0!</v>
      </c>
      <c r="BV22" s="18" t="e">
        <f t="shared" si="58"/>
        <v>#DIV/0!</v>
      </c>
      <c r="BW22" s="18" t="e">
        <f t="shared" si="59"/>
        <v>#DIV/0!</v>
      </c>
      <c r="BX22" s="18" t="e">
        <f t="shared" si="60"/>
        <v>#DIV/0!</v>
      </c>
      <c r="BY22" s="18" t="e">
        <f t="shared" si="61"/>
        <v>#DIV/0!</v>
      </c>
      <c r="BZ22" s="18" t="e">
        <f t="shared" si="62"/>
        <v>#DIV/0!</v>
      </c>
      <c r="CA22" s="18" t="e">
        <f t="shared" si="63"/>
        <v>#DIV/0!</v>
      </c>
      <c r="CB22" s="18" t="e">
        <f t="shared" si="64"/>
        <v>#DIV/0!</v>
      </c>
      <c r="CC22" s="18"/>
    </row>
    <row r="23" spans="16:81">
      <c r="P23" s="14">
        <f t="shared" si="38"/>
        <v>0</v>
      </c>
      <c r="R23" s="104" t="e">
        <f t="shared" si="39"/>
        <v>#DIV/0!</v>
      </c>
      <c r="S23" s="18"/>
      <c r="T23" s="18" t="e">
        <f t="shared" si="0"/>
        <v>#DIV/0!</v>
      </c>
      <c r="U23" s="18" t="e">
        <f t="shared" si="1"/>
        <v>#DIV/0!</v>
      </c>
      <c r="V23" s="18" t="e">
        <f t="shared" si="2"/>
        <v>#DIV/0!</v>
      </c>
      <c r="W23" s="18" t="e">
        <f t="shared" si="3"/>
        <v>#DIV/0!</v>
      </c>
      <c r="X23" s="18" t="e">
        <f t="shared" si="4"/>
        <v>#DIV/0!</v>
      </c>
      <c r="Y23" s="18" t="e">
        <f t="shared" si="5"/>
        <v>#DIV/0!</v>
      </c>
      <c r="Z23" s="18" t="e">
        <f t="shared" si="6"/>
        <v>#DIV/0!</v>
      </c>
      <c r="AA23" s="18" t="e">
        <f t="shared" si="7"/>
        <v>#DIV/0!</v>
      </c>
      <c r="AB23" s="18" t="e">
        <f t="shared" si="8"/>
        <v>#DIV/0!</v>
      </c>
      <c r="AC23" s="18" t="e">
        <f t="shared" si="9"/>
        <v>#DIV/0!</v>
      </c>
      <c r="AD23" s="18" t="e">
        <f t="shared" si="40"/>
        <v>#DIV/0!</v>
      </c>
      <c r="AE23" s="18"/>
      <c r="AF23" s="18" t="e">
        <f t="shared" si="10"/>
        <v>#DIV/0!</v>
      </c>
      <c r="AG23" s="18" t="e">
        <f t="shared" si="11"/>
        <v>#DIV/0!</v>
      </c>
      <c r="AH23" s="18" t="e">
        <f t="shared" si="12"/>
        <v>#DIV/0!</v>
      </c>
      <c r="AI23" s="18" t="e">
        <f t="shared" si="13"/>
        <v>#DIV/0!</v>
      </c>
      <c r="AJ23" s="18" t="e">
        <f t="shared" si="14"/>
        <v>#DIV/0!</v>
      </c>
      <c r="AK23" s="18" t="e">
        <f t="shared" si="15"/>
        <v>#DIV/0!</v>
      </c>
      <c r="AL23" s="18" t="e">
        <f t="shared" si="16"/>
        <v>#DIV/0!</v>
      </c>
      <c r="AM23" s="18" t="e">
        <f t="shared" si="17"/>
        <v>#DIV/0!</v>
      </c>
      <c r="AN23" s="18" t="e">
        <f t="shared" si="18"/>
        <v>#DIV/0!</v>
      </c>
      <c r="AO23" s="18" t="e">
        <f t="shared" si="19"/>
        <v>#DIV/0!</v>
      </c>
      <c r="AP23" s="18" t="e">
        <f t="shared" si="20"/>
        <v>#DIV/0!</v>
      </c>
      <c r="AQ23" s="18" t="e">
        <f t="shared" si="41"/>
        <v>#DIV/0!</v>
      </c>
      <c r="AR23" s="18"/>
      <c r="AS23" s="18" t="e">
        <f t="shared" si="21"/>
        <v>#DIV/0!</v>
      </c>
      <c r="AT23" s="18" t="e">
        <f t="shared" si="22"/>
        <v>#DIV/0!</v>
      </c>
      <c r="AU23" s="18" t="e">
        <f t="shared" si="23"/>
        <v>#DIV/0!</v>
      </c>
      <c r="AV23" s="18" t="e">
        <f t="shared" si="24"/>
        <v>#DIV/0!</v>
      </c>
      <c r="AW23" s="18" t="e">
        <f t="shared" si="25"/>
        <v>#DIV/0!</v>
      </c>
      <c r="AX23" s="18" t="e">
        <f t="shared" si="26"/>
        <v>#DIV/0!</v>
      </c>
      <c r="AY23" s="18" t="e">
        <f t="shared" si="27"/>
        <v>#DIV/0!</v>
      </c>
      <c r="AZ23" s="18" t="e">
        <f t="shared" si="28"/>
        <v>#DIV/0!</v>
      </c>
      <c r="BA23" s="18" t="e">
        <f t="shared" si="29"/>
        <v>#DIV/0!</v>
      </c>
      <c r="BB23" s="18" t="e">
        <f t="shared" si="30"/>
        <v>#DIV/0!</v>
      </c>
      <c r="BC23" s="18" t="e">
        <f t="shared" si="31"/>
        <v>#DIV/0!</v>
      </c>
      <c r="BD23" s="18" t="e">
        <f t="shared" si="42"/>
        <v>#DIV/0!</v>
      </c>
      <c r="BF23" s="18" t="e">
        <f t="shared" si="43"/>
        <v>#DIV/0!</v>
      </c>
      <c r="BG23" s="18" t="e">
        <f t="shared" si="44"/>
        <v>#DIV/0!</v>
      </c>
      <c r="BH23" s="18" t="e">
        <f t="shared" si="45"/>
        <v>#DIV/0!</v>
      </c>
      <c r="BI23" s="18" t="e">
        <f t="shared" si="46"/>
        <v>#DIV/0!</v>
      </c>
      <c r="BJ23" s="18" t="e">
        <f t="shared" si="47"/>
        <v>#DIV/0!</v>
      </c>
      <c r="BK23" s="18" t="e">
        <f t="shared" si="48"/>
        <v>#DIV/0!</v>
      </c>
      <c r="BL23" s="18" t="e">
        <f t="shared" si="49"/>
        <v>#DIV/0!</v>
      </c>
      <c r="BM23" s="18" t="e">
        <f t="shared" si="50"/>
        <v>#DIV/0!</v>
      </c>
      <c r="BN23" s="18" t="e">
        <f t="shared" si="51"/>
        <v>#DIV/0!</v>
      </c>
      <c r="BO23" s="18" t="e">
        <f t="shared" si="52"/>
        <v>#DIV/0!</v>
      </c>
      <c r="BP23" s="14" t="e">
        <f t="shared" si="53"/>
        <v>#DIV/0!</v>
      </c>
      <c r="BR23" s="18" t="e">
        <f t="shared" si="54"/>
        <v>#DIV/0!</v>
      </c>
      <c r="BS23" s="18" t="e">
        <f t="shared" si="55"/>
        <v>#DIV/0!</v>
      </c>
      <c r="BT23" s="18" t="e">
        <f t="shared" si="56"/>
        <v>#DIV/0!</v>
      </c>
      <c r="BU23" s="18" t="e">
        <f t="shared" si="57"/>
        <v>#DIV/0!</v>
      </c>
      <c r="BV23" s="18" t="e">
        <f t="shared" si="58"/>
        <v>#DIV/0!</v>
      </c>
      <c r="BW23" s="18" t="e">
        <f t="shared" si="59"/>
        <v>#DIV/0!</v>
      </c>
      <c r="BX23" s="18" t="e">
        <f t="shared" si="60"/>
        <v>#DIV/0!</v>
      </c>
      <c r="BY23" s="18" t="e">
        <f t="shared" si="61"/>
        <v>#DIV/0!</v>
      </c>
      <c r="BZ23" s="18" t="e">
        <f t="shared" si="62"/>
        <v>#DIV/0!</v>
      </c>
      <c r="CA23" s="18" t="e">
        <f t="shared" si="63"/>
        <v>#DIV/0!</v>
      </c>
      <c r="CB23" s="18" t="e">
        <f t="shared" si="64"/>
        <v>#DIV/0!</v>
      </c>
      <c r="CC23" s="18"/>
    </row>
    <row r="24" spans="16:81">
      <c r="P24" s="14">
        <f t="shared" si="38"/>
        <v>0</v>
      </c>
      <c r="R24" s="104" t="e">
        <f t="shared" si="39"/>
        <v>#DIV/0!</v>
      </c>
      <c r="S24" s="18"/>
      <c r="T24" s="18" t="e">
        <f t="shared" si="0"/>
        <v>#DIV/0!</v>
      </c>
      <c r="U24" s="18" t="e">
        <f t="shared" si="1"/>
        <v>#DIV/0!</v>
      </c>
      <c r="V24" s="18" t="e">
        <f t="shared" si="2"/>
        <v>#DIV/0!</v>
      </c>
      <c r="W24" s="18" t="e">
        <f t="shared" si="3"/>
        <v>#DIV/0!</v>
      </c>
      <c r="X24" s="18" t="e">
        <f t="shared" si="4"/>
        <v>#DIV/0!</v>
      </c>
      <c r="Y24" s="18" t="e">
        <f t="shared" si="5"/>
        <v>#DIV/0!</v>
      </c>
      <c r="Z24" s="18" t="e">
        <f t="shared" si="6"/>
        <v>#DIV/0!</v>
      </c>
      <c r="AA24" s="18" t="e">
        <f t="shared" si="7"/>
        <v>#DIV/0!</v>
      </c>
      <c r="AB24" s="18" t="e">
        <f t="shared" si="8"/>
        <v>#DIV/0!</v>
      </c>
      <c r="AC24" s="18" t="e">
        <f t="shared" si="9"/>
        <v>#DIV/0!</v>
      </c>
      <c r="AD24" s="18" t="e">
        <f t="shared" si="40"/>
        <v>#DIV/0!</v>
      </c>
      <c r="AE24" s="18"/>
      <c r="AF24" s="18" t="e">
        <f t="shared" si="10"/>
        <v>#DIV/0!</v>
      </c>
      <c r="AG24" s="18" t="e">
        <f t="shared" si="11"/>
        <v>#DIV/0!</v>
      </c>
      <c r="AH24" s="18" t="e">
        <f t="shared" si="12"/>
        <v>#DIV/0!</v>
      </c>
      <c r="AI24" s="18" t="e">
        <f t="shared" si="13"/>
        <v>#DIV/0!</v>
      </c>
      <c r="AJ24" s="18" t="e">
        <f t="shared" si="14"/>
        <v>#DIV/0!</v>
      </c>
      <c r="AK24" s="18" t="e">
        <f t="shared" si="15"/>
        <v>#DIV/0!</v>
      </c>
      <c r="AL24" s="18" t="e">
        <f t="shared" si="16"/>
        <v>#DIV/0!</v>
      </c>
      <c r="AM24" s="18" t="e">
        <f t="shared" si="17"/>
        <v>#DIV/0!</v>
      </c>
      <c r="AN24" s="18" t="e">
        <f t="shared" si="18"/>
        <v>#DIV/0!</v>
      </c>
      <c r="AO24" s="18" t="e">
        <f t="shared" si="19"/>
        <v>#DIV/0!</v>
      </c>
      <c r="AP24" s="18" t="e">
        <f t="shared" si="20"/>
        <v>#DIV/0!</v>
      </c>
      <c r="AQ24" s="18" t="e">
        <f t="shared" si="41"/>
        <v>#DIV/0!</v>
      </c>
      <c r="AR24" s="18"/>
      <c r="AS24" s="18" t="e">
        <f t="shared" si="21"/>
        <v>#DIV/0!</v>
      </c>
      <c r="AT24" s="18" t="e">
        <f t="shared" si="22"/>
        <v>#DIV/0!</v>
      </c>
      <c r="AU24" s="18" t="e">
        <f t="shared" si="23"/>
        <v>#DIV/0!</v>
      </c>
      <c r="AV24" s="18" t="e">
        <f t="shared" si="24"/>
        <v>#DIV/0!</v>
      </c>
      <c r="AW24" s="18" t="e">
        <f t="shared" si="25"/>
        <v>#DIV/0!</v>
      </c>
      <c r="AX24" s="18" t="e">
        <f t="shared" si="26"/>
        <v>#DIV/0!</v>
      </c>
      <c r="AY24" s="18" t="e">
        <f t="shared" si="27"/>
        <v>#DIV/0!</v>
      </c>
      <c r="AZ24" s="18" t="e">
        <f t="shared" si="28"/>
        <v>#DIV/0!</v>
      </c>
      <c r="BA24" s="18" t="e">
        <f t="shared" si="29"/>
        <v>#DIV/0!</v>
      </c>
      <c r="BB24" s="18" t="e">
        <f t="shared" si="30"/>
        <v>#DIV/0!</v>
      </c>
      <c r="BC24" s="18" t="e">
        <f t="shared" si="31"/>
        <v>#DIV/0!</v>
      </c>
      <c r="BD24" s="18" t="e">
        <f t="shared" si="42"/>
        <v>#DIV/0!</v>
      </c>
      <c r="BF24" s="18" t="e">
        <f t="shared" si="43"/>
        <v>#DIV/0!</v>
      </c>
      <c r="BG24" s="18" t="e">
        <f t="shared" si="44"/>
        <v>#DIV/0!</v>
      </c>
      <c r="BH24" s="18" t="e">
        <f t="shared" si="45"/>
        <v>#DIV/0!</v>
      </c>
      <c r="BI24" s="18" t="e">
        <f t="shared" si="46"/>
        <v>#DIV/0!</v>
      </c>
      <c r="BJ24" s="18" t="e">
        <f t="shared" si="47"/>
        <v>#DIV/0!</v>
      </c>
      <c r="BK24" s="18" t="e">
        <f t="shared" si="48"/>
        <v>#DIV/0!</v>
      </c>
      <c r="BL24" s="18" t="e">
        <f t="shared" si="49"/>
        <v>#DIV/0!</v>
      </c>
      <c r="BM24" s="18" t="e">
        <f t="shared" si="50"/>
        <v>#DIV/0!</v>
      </c>
      <c r="BN24" s="18" t="e">
        <f t="shared" si="51"/>
        <v>#DIV/0!</v>
      </c>
      <c r="BO24" s="18" t="e">
        <f t="shared" si="52"/>
        <v>#DIV/0!</v>
      </c>
      <c r="BP24" s="14" t="e">
        <f t="shared" si="53"/>
        <v>#DIV/0!</v>
      </c>
      <c r="BR24" s="18" t="e">
        <f t="shared" si="54"/>
        <v>#DIV/0!</v>
      </c>
      <c r="BS24" s="18" t="e">
        <f t="shared" si="55"/>
        <v>#DIV/0!</v>
      </c>
      <c r="BT24" s="18" t="e">
        <f t="shared" si="56"/>
        <v>#DIV/0!</v>
      </c>
      <c r="BU24" s="18" t="e">
        <f t="shared" si="57"/>
        <v>#DIV/0!</v>
      </c>
      <c r="BV24" s="18" t="e">
        <f t="shared" si="58"/>
        <v>#DIV/0!</v>
      </c>
      <c r="BW24" s="18" t="e">
        <f t="shared" si="59"/>
        <v>#DIV/0!</v>
      </c>
      <c r="BX24" s="18" t="e">
        <f t="shared" si="60"/>
        <v>#DIV/0!</v>
      </c>
      <c r="BY24" s="18" t="e">
        <f t="shared" si="61"/>
        <v>#DIV/0!</v>
      </c>
      <c r="BZ24" s="18" t="e">
        <f t="shared" si="62"/>
        <v>#DIV/0!</v>
      </c>
      <c r="CA24" s="18" t="e">
        <f t="shared" si="63"/>
        <v>#DIV/0!</v>
      </c>
      <c r="CB24" s="18" t="e">
        <f t="shared" si="64"/>
        <v>#DIV/0!</v>
      </c>
      <c r="CC24" s="18"/>
    </row>
    <row r="25" spans="16:81">
      <c r="P25" s="14">
        <f t="shared" si="38"/>
        <v>0</v>
      </c>
      <c r="R25" s="104" t="e">
        <f t="shared" si="39"/>
        <v>#DIV/0!</v>
      </c>
      <c r="S25" s="18"/>
      <c r="T25" s="18" t="e">
        <f t="shared" si="0"/>
        <v>#DIV/0!</v>
      </c>
      <c r="U25" s="18" t="e">
        <f t="shared" si="1"/>
        <v>#DIV/0!</v>
      </c>
      <c r="V25" s="18" t="e">
        <f t="shared" si="2"/>
        <v>#DIV/0!</v>
      </c>
      <c r="W25" s="18" t="e">
        <f t="shared" si="3"/>
        <v>#DIV/0!</v>
      </c>
      <c r="X25" s="18" t="e">
        <f t="shared" si="4"/>
        <v>#DIV/0!</v>
      </c>
      <c r="Y25" s="18" t="e">
        <f t="shared" si="5"/>
        <v>#DIV/0!</v>
      </c>
      <c r="Z25" s="18" t="e">
        <f t="shared" si="6"/>
        <v>#DIV/0!</v>
      </c>
      <c r="AA25" s="18" t="e">
        <f t="shared" si="7"/>
        <v>#DIV/0!</v>
      </c>
      <c r="AB25" s="18" t="e">
        <f t="shared" si="8"/>
        <v>#DIV/0!</v>
      </c>
      <c r="AC25" s="18" t="e">
        <f t="shared" si="9"/>
        <v>#DIV/0!</v>
      </c>
      <c r="AD25" s="18" t="e">
        <f t="shared" si="40"/>
        <v>#DIV/0!</v>
      </c>
      <c r="AE25" s="18"/>
      <c r="AF25" s="18" t="e">
        <f t="shared" si="10"/>
        <v>#DIV/0!</v>
      </c>
      <c r="AG25" s="18" t="e">
        <f t="shared" si="11"/>
        <v>#DIV/0!</v>
      </c>
      <c r="AH25" s="18" t="e">
        <f t="shared" si="12"/>
        <v>#DIV/0!</v>
      </c>
      <c r="AI25" s="18" t="e">
        <f t="shared" si="13"/>
        <v>#DIV/0!</v>
      </c>
      <c r="AJ25" s="18" t="e">
        <f t="shared" si="14"/>
        <v>#DIV/0!</v>
      </c>
      <c r="AK25" s="18" t="e">
        <f t="shared" si="15"/>
        <v>#DIV/0!</v>
      </c>
      <c r="AL25" s="18" t="e">
        <f t="shared" si="16"/>
        <v>#DIV/0!</v>
      </c>
      <c r="AM25" s="18" t="e">
        <f t="shared" si="17"/>
        <v>#DIV/0!</v>
      </c>
      <c r="AN25" s="18" t="e">
        <f t="shared" si="18"/>
        <v>#DIV/0!</v>
      </c>
      <c r="AO25" s="18" t="e">
        <f t="shared" si="19"/>
        <v>#DIV/0!</v>
      </c>
      <c r="AP25" s="18" t="e">
        <f t="shared" si="20"/>
        <v>#DIV/0!</v>
      </c>
      <c r="AQ25" s="18" t="e">
        <f t="shared" si="41"/>
        <v>#DIV/0!</v>
      </c>
      <c r="AR25" s="18"/>
      <c r="AS25" s="18" t="e">
        <f t="shared" si="21"/>
        <v>#DIV/0!</v>
      </c>
      <c r="AT25" s="18" t="e">
        <f t="shared" si="22"/>
        <v>#DIV/0!</v>
      </c>
      <c r="AU25" s="18" t="e">
        <f t="shared" si="23"/>
        <v>#DIV/0!</v>
      </c>
      <c r="AV25" s="18" t="e">
        <f t="shared" si="24"/>
        <v>#DIV/0!</v>
      </c>
      <c r="AW25" s="18" t="e">
        <f t="shared" si="25"/>
        <v>#DIV/0!</v>
      </c>
      <c r="AX25" s="18" t="e">
        <f t="shared" si="26"/>
        <v>#DIV/0!</v>
      </c>
      <c r="AY25" s="18" t="e">
        <f t="shared" si="27"/>
        <v>#DIV/0!</v>
      </c>
      <c r="AZ25" s="18" t="e">
        <f t="shared" si="28"/>
        <v>#DIV/0!</v>
      </c>
      <c r="BA25" s="18" t="e">
        <f t="shared" si="29"/>
        <v>#DIV/0!</v>
      </c>
      <c r="BB25" s="18" t="e">
        <f t="shared" si="30"/>
        <v>#DIV/0!</v>
      </c>
      <c r="BC25" s="18" t="e">
        <f t="shared" si="31"/>
        <v>#DIV/0!</v>
      </c>
      <c r="BD25" s="18" t="e">
        <f t="shared" si="42"/>
        <v>#DIV/0!</v>
      </c>
      <c r="BF25" s="18" t="e">
        <f t="shared" si="43"/>
        <v>#DIV/0!</v>
      </c>
      <c r="BG25" s="18" t="e">
        <f t="shared" si="44"/>
        <v>#DIV/0!</v>
      </c>
      <c r="BH25" s="18" t="e">
        <f t="shared" si="45"/>
        <v>#DIV/0!</v>
      </c>
      <c r="BI25" s="18" t="e">
        <f t="shared" si="46"/>
        <v>#DIV/0!</v>
      </c>
      <c r="BJ25" s="18" t="e">
        <f t="shared" si="47"/>
        <v>#DIV/0!</v>
      </c>
      <c r="BK25" s="18" t="e">
        <f t="shared" si="48"/>
        <v>#DIV/0!</v>
      </c>
      <c r="BL25" s="18" t="e">
        <f t="shared" si="49"/>
        <v>#DIV/0!</v>
      </c>
      <c r="BM25" s="18" t="e">
        <f t="shared" si="50"/>
        <v>#DIV/0!</v>
      </c>
      <c r="BN25" s="18" t="e">
        <f t="shared" si="51"/>
        <v>#DIV/0!</v>
      </c>
      <c r="BO25" s="18" t="e">
        <f t="shared" si="52"/>
        <v>#DIV/0!</v>
      </c>
      <c r="BP25" s="14" t="e">
        <f t="shared" si="53"/>
        <v>#DIV/0!</v>
      </c>
      <c r="BR25" s="18" t="e">
        <f t="shared" si="54"/>
        <v>#DIV/0!</v>
      </c>
      <c r="BS25" s="18" t="e">
        <f t="shared" si="55"/>
        <v>#DIV/0!</v>
      </c>
      <c r="BT25" s="18" t="e">
        <f t="shared" si="56"/>
        <v>#DIV/0!</v>
      </c>
      <c r="BU25" s="18" t="e">
        <f t="shared" si="57"/>
        <v>#DIV/0!</v>
      </c>
      <c r="BV25" s="18" t="e">
        <f t="shared" si="58"/>
        <v>#DIV/0!</v>
      </c>
      <c r="BW25" s="18" t="e">
        <f t="shared" si="59"/>
        <v>#DIV/0!</v>
      </c>
      <c r="BX25" s="18" t="e">
        <f t="shared" si="60"/>
        <v>#DIV/0!</v>
      </c>
      <c r="BY25" s="18" t="e">
        <f t="shared" si="61"/>
        <v>#DIV/0!</v>
      </c>
      <c r="BZ25" s="18" t="e">
        <f t="shared" si="62"/>
        <v>#DIV/0!</v>
      </c>
      <c r="CA25" s="18" t="e">
        <f t="shared" si="63"/>
        <v>#DIV/0!</v>
      </c>
      <c r="CB25" s="18" t="e">
        <f t="shared" si="64"/>
        <v>#DIV/0!</v>
      </c>
      <c r="CC25" s="18"/>
    </row>
    <row r="26" spans="16:81">
      <c r="P26" s="14">
        <f t="shared" si="38"/>
        <v>0</v>
      </c>
      <c r="R26" s="104" t="e">
        <f t="shared" si="39"/>
        <v>#DIV/0!</v>
      </c>
      <c r="S26" s="18"/>
      <c r="T26" s="18" t="e">
        <f t="shared" si="0"/>
        <v>#DIV/0!</v>
      </c>
      <c r="U26" s="18" t="e">
        <f t="shared" si="1"/>
        <v>#DIV/0!</v>
      </c>
      <c r="V26" s="18" t="e">
        <f t="shared" si="2"/>
        <v>#DIV/0!</v>
      </c>
      <c r="W26" s="18" t="e">
        <f t="shared" si="3"/>
        <v>#DIV/0!</v>
      </c>
      <c r="X26" s="18" t="e">
        <f t="shared" si="4"/>
        <v>#DIV/0!</v>
      </c>
      <c r="Y26" s="18" t="e">
        <f t="shared" si="5"/>
        <v>#DIV/0!</v>
      </c>
      <c r="Z26" s="18" t="e">
        <f t="shared" si="6"/>
        <v>#DIV/0!</v>
      </c>
      <c r="AA26" s="18" t="e">
        <f t="shared" si="7"/>
        <v>#DIV/0!</v>
      </c>
      <c r="AB26" s="18" t="e">
        <f t="shared" si="8"/>
        <v>#DIV/0!</v>
      </c>
      <c r="AC26" s="18" t="e">
        <f t="shared" si="9"/>
        <v>#DIV/0!</v>
      </c>
      <c r="AD26" s="18" t="e">
        <f t="shared" si="40"/>
        <v>#DIV/0!</v>
      </c>
      <c r="AE26" s="18"/>
      <c r="AF26" s="18" t="e">
        <f t="shared" si="10"/>
        <v>#DIV/0!</v>
      </c>
      <c r="AG26" s="18" t="e">
        <f t="shared" si="11"/>
        <v>#DIV/0!</v>
      </c>
      <c r="AH26" s="18" t="e">
        <f t="shared" si="12"/>
        <v>#DIV/0!</v>
      </c>
      <c r="AI26" s="18" t="e">
        <f t="shared" si="13"/>
        <v>#DIV/0!</v>
      </c>
      <c r="AJ26" s="18" t="e">
        <f t="shared" si="14"/>
        <v>#DIV/0!</v>
      </c>
      <c r="AK26" s="18" t="e">
        <f t="shared" si="15"/>
        <v>#DIV/0!</v>
      </c>
      <c r="AL26" s="18" t="e">
        <f t="shared" si="16"/>
        <v>#DIV/0!</v>
      </c>
      <c r="AM26" s="18" t="e">
        <f t="shared" si="17"/>
        <v>#DIV/0!</v>
      </c>
      <c r="AN26" s="18" t="e">
        <f t="shared" si="18"/>
        <v>#DIV/0!</v>
      </c>
      <c r="AO26" s="18" t="e">
        <f t="shared" si="19"/>
        <v>#DIV/0!</v>
      </c>
      <c r="AP26" s="18" t="e">
        <f t="shared" si="20"/>
        <v>#DIV/0!</v>
      </c>
      <c r="AQ26" s="18" t="e">
        <f t="shared" si="41"/>
        <v>#DIV/0!</v>
      </c>
      <c r="AR26" s="18"/>
      <c r="AS26" s="18" t="e">
        <f t="shared" si="21"/>
        <v>#DIV/0!</v>
      </c>
      <c r="AT26" s="18" t="e">
        <f t="shared" si="22"/>
        <v>#DIV/0!</v>
      </c>
      <c r="AU26" s="18" t="e">
        <f t="shared" si="23"/>
        <v>#DIV/0!</v>
      </c>
      <c r="AV26" s="18" t="e">
        <f t="shared" si="24"/>
        <v>#DIV/0!</v>
      </c>
      <c r="AW26" s="18" t="e">
        <f t="shared" si="25"/>
        <v>#DIV/0!</v>
      </c>
      <c r="AX26" s="18" t="e">
        <f t="shared" si="26"/>
        <v>#DIV/0!</v>
      </c>
      <c r="AY26" s="18" t="e">
        <f t="shared" si="27"/>
        <v>#DIV/0!</v>
      </c>
      <c r="AZ26" s="18" t="e">
        <f t="shared" si="28"/>
        <v>#DIV/0!</v>
      </c>
      <c r="BA26" s="18" t="e">
        <f t="shared" si="29"/>
        <v>#DIV/0!</v>
      </c>
      <c r="BB26" s="18" t="e">
        <f t="shared" si="30"/>
        <v>#DIV/0!</v>
      </c>
      <c r="BC26" s="18" t="e">
        <f t="shared" si="31"/>
        <v>#DIV/0!</v>
      </c>
      <c r="BD26" s="18" t="e">
        <f t="shared" si="42"/>
        <v>#DIV/0!</v>
      </c>
      <c r="BF26" s="18" t="e">
        <f t="shared" si="43"/>
        <v>#DIV/0!</v>
      </c>
      <c r="BG26" s="18" t="e">
        <f t="shared" si="44"/>
        <v>#DIV/0!</v>
      </c>
      <c r="BH26" s="18" t="e">
        <f t="shared" si="45"/>
        <v>#DIV/0!</v>
      </c>
      <c r="BI26" s="18" t="e">
        <f t="shared" si="46"/>
        <v>#DIV/0!</v>
      </c>
      <c r="BJ26" s="18" t="e">
        <f t="shared" si="47"/>
        <v>#DIV/0!</v>
      </c>
      <c r="BK26" s="18" t="e">
        <f t="shared" si="48"/>
        <v>#DIV/0!</v>
      </c>
      <c r="BL26" s="18" t="e">
        <f t="shared" si="49"/>
        <v>#DIV/0!</v>
      </c>
      <c r="BM26" s="18" t="e">
        <f t="shared" si="50"/>
        <v>#DIV/0!</v>
      </c>
      <c r="BN26" s="18" t="e">
        <f t="shared" si="51"/>
        <v>#DIV/0!</v>
      </c>
      <c r="BO26" s="18" t="e">
        <f t="shared" si="52"/>
        <v>#DIV/0!</v>
      </c>
      <c r="BP26" s="14" t="e">
        <f t="shared" si="53"/>
        <v>#DIV/0!</v>
      </c>
      <c r="BR26" s="18" t="e">
        <f t="shared" si="54"/>
        <v>#DIV/0!</v>
      </c>
      <c r="BS26" s="18" t="e">
        <f t="shared" si="55"/>
        <v>#DIV/0!</v>
      </c>
      <c r="BT26" s="18" t="e">
        <f t="shared" si="56"/>
        <v>#DIV/0!</v>
      </c>
      <c r="BU26" s="18" t="e">
        <f t="shared" si="57"/>
        <v>#DIV/0!</v>
      </c>
      <c r="BV26" s="18" t="e">
        <f t="shared" si="58"/>
        <v>#DIV/0!</v>
      </c>
      <c r="BW26" s="18" t="e">
        <f t="shared" si="59"/>
        <v>#DIV/0!</v>
      </c>
      <c r="BX26" s="18" t="e">
        <f t="shared" si="60"/>
        <v>#DIV/0!</v>
      </c>
      <c r="BY26" s="18" t="e">
        <f t="shared" si="61"/>
        <v>#DIV/0!</v>
      </c>
      <c r="BZ26" s="18" t="e">
        <f t="shared" si="62"/>
        <v>#DIV/0!</v>
      </c>
      <c r="CA26" s="18" t="e">
        <f t="shared" si="63"/>
        <v>#DIV/0!</v>
      </c>
      <c r="CB26" s="18" t="e">
        <f t="shared" si="64"/>
        <v>#DIV/0!</v>
      </c>
      <c r="CC26" s="18"/>
    </row>
    <row r="27" spans="16:81">
      <c r="P27" s="14">
        <f t="shared" si="38"/>
        <v>0</v>
      </c>
      <c r="R27" s="104" t="e">
        <f t="shared" si="39"/>
        <v>#DIV/0!</v>
      </c>
      <c r="S27" s="18"/>
      <c r="T27" s="18" t="e">
        <f t="shared" si="0"/>
        <v>#DIV/0!</v>
      </c>
      <c r="U27" s="18" t="e">
        <f t="shared" si="1"/>
        <v>#DIV/0!</v>
      </c>
      <c r="V27" s="18" t="e">
        <f t="shared" si="2"/>
        <v>#DIV/0!</v>
      </c>
      <c r="W27" s="18" t="e">
        <f t="shared" si="3"/>
        <v>#DIV/0!</v>
      </c>
      <c r="X27" s="18" t="e">
        <f t="shared" si="4"/>
        <v>#DIV/0!</v>
      </c>
      <c r="Y27" s="18" t="e">
        <f t="shared" si="5"/>
        <v>#DIV/0!</v>
      </c>
      <c r="Z27" s="18" t="e">
        <f t="shared" si="6"/>
        <v>#DIV/0!</v>
      </c>
      <c r="AA27" s="18" t="e">
        <f t="shared" si="7"/>
        <v>#DIV/0!</v>
      </c>
      <c r="AB27" s="18" t="e">
        <f t="shared" si="8"/>
        <v>#DIV/0!</v>
      </c>
      <c r="AC27" s="18" t="e">
        <f t="shared" si="9"/>
        <v>#DIV/0!</v>
      </c>
      <c r="AD27" s="18" t="e">
        <f t="shared" si="40"/>
        <v>#DIV/0!</v>
      </c>
      <c r="AE27" s="18"/>
      <c r="AF27" s="18" t="e">
        <f t="shared" si="10"/>
        <v>#DIV/0!</v>
      </c>
      <c r="AG27" s="18" t="e">
        <f t="shared" si="11"/>
        <v>#DIV/0!</v>
      </c>
      <c r="AH27" s="18" t="e">
        <f t="shared" si="12"/>
        <v>#DIV/0!</v>
      </c>
      <c r="AI27" s="18" t="e">
        <f t="shared" si="13"/>
        <v>#DIV/0!</v>
      </c>
      <c r="AJ27" s="18" t="e">
        <f t="shared" si="14"/>
        <v>#DIV/0!</v>
      </c>
      <c r="AK27" s="18" t="e">
        <f t="shared" si="15"/>
        <v>#DIV/0!</v>
      </c>
      <c r="AL27" s="18" t="e">
        <f t="shared" si="16"/>
        <v>#DIV/0!</v>
      </c>
      <c r="AM27" s="18" t="e">
        <f t="shared" si="17"/>
        <v>#DIV/0!</v>
      </c>
      <c r="AN27" s="18" t="e">
        <f t="shared" si="18"/>
        <v>#DIV/0!</v>
      </c>
      <c r="AO27" s="18" t="e">
        <f t="shared" si="19"/>
        <v>#DIV/0!</v>
      </c>
      <c r="AP27" s="18" t="e">
        <f t="shared" si="20"/>
        <v>#DIV/0!</v>
      </c>
      <c r="AQ27" s="18" t="e">
        <f t="shared" si="41"/>
        <v>#DIV/0!</v>
      </c>
      <c r="AR27" s="18"/>
      <c r="AS27" s="18" t="e">
        <f t="shared" si="21"/>
        <v>#DIV/0!</v>
      </c>
      <c r="AT27" s="18" t="e">
        <f t="shared" si="22"/>
        <v>#DIV/0!</v>
      </c>
      <c r="AU27" s="18" t="e">
        <f t="shared" si="23"/>
        <v>#DIV/0!</v>
      </c>
      <c r="AV27" s="18" t="e">
        <f t="shared" si="24"/>
        <v>#DIV/0!</v>
      </c>
      <c r="AW27" s="18" t="e">
        <f t="shared" si="25"/>
        <v>#DIV/0!</v>
      </c>
      <c r="AX27" s="18" t="e">
        <f t="shared" si="26"/>
        <v>#DIV/0!</v>
      </c>
      <c r="AY27" s="18" t="e">
        <f t="shared" si="27"/>
        <v>#DIV/0!</v>
      </c>
      <c r="AZ27" s="18" t="e">
        <f t="shared" si="28"/>
        <v>#DIV/0!</v>
      </c>
      <c r="BA27" s="18" t="e">
        <f t="shared" si="29"/>
        <v>#DIV/0!</v>
      </c>
      <c r="BB27" s="18" t="e">
        <f t="shared" si="30"/>
        <v>#DIV/0!</v>
      </c>
      <c r="BC27" s="18" t="e">
        <f t="shared" si="31"/>
        <v>#DIV/0!</v>
      </c>
      <c r="BD27" s="18" t="e">
        <f t="shared" si="42"/>
        <v>#DIV/0!</v>
      </c>
      <c r="BF27" s="18" t="e">
        <f t="shared" si="43"/>
        <v>#DIV/0!</v>
      </c>
      <c r="BG27" s="18" t="e">
        <f t="shared" si="44"/>
        <v>#DIV/0!</v>
      </c>
      <c r="BH27" s="18" t="e">
        <f t="shared" si="45"/>
        <v>#DIV/0!</v>
      </c>
      <c r="BI27" s="18" t="e">
        <f t="shared" si="46"/>
        <v>#DIV/0!</v>
      </c>
      <c r="BJ27" s="18" t="e">
        <f t="shared" si="47"/>
        <v>#DIV/0!</v>
      </c>
      <c r="BK27" s="18" t="e">
        <f t="shared" si="48"/>
        <v>#DIV/0!</v>
      </c>
      <c r="BL27" s="18" t="e">
        <f t="shared" si="49"/>
        <v>#DIV/0!</v>
      </c>
      <c r="BM27" s="18" t="e">
        <f t="shared" si="50"/>
        <v>#DIV/0!</v>
      </c>
      <c r="BN27" s="18" t="e">
        <f t="shared" si="51"/>
        <v>#DIV/0!</v>
      </c>
      <c r="BO27" s="18" t="e">
        <f t="shared" si="52"/>
        <v>#DIV/0!</v>
      </c>
      <c r="BP27" s="14" t="e">
        <f t="shared" si="53"/>
        <v>#DIV/0!</v>
      </c>
      <c r="BR27" s="18" t="e">
        <f t="shared" si="54"/>
        <v>#DIV/0!</v>
      </c>
      <c r="BS27" s="18" t="e">
        <f t="shared" si="55"/>
        <v>#DIV/0!</v>
      </c>
      <c r="BT27" s="18" t="e">
        <f t="shared" si="56"/>
        <v>#DIV/0!</v>
      </c>
      <c r="BU27" s="18" t="e">
        <f t="shared" si="57"/>
        <v>#DIV/0!</v>
      </c>
      <c r="BV27" s="18" t="e">
        <f t="shared" si="58"/>
        <v>#DIV/0!</v>
      </c>
      <c r="BW27" s="18" t="e">
        <f t="shared" si="59"/>
        <v>#DIV/0!</v>
      </c>
      <c r="BX27" s="18" t="e">
        <f t="shared" si="60"/>
        <v>#DIV/0!</v>
      </c>
      <c r="BY27" s="18" t="e">
        <f t="shared" si="61"/>
        <v>#DIV/0!</v>
      </c>
      <c r="BZ27" s="18" t="e">
        <f t="shared" si="62"/>
        <v>#DIV/0!</v>
      </c>
      <c r="CA27" s="18" t="e">
        <f t="shared" si="63"/>
        <v>#DIV/0!</v>
      </c>
      <c r="CB27" s="18" t="e">
        <f t="shared" si="64"/>
        <v>#DIV/0!</v>
      </c>
      <c r="CC27" s="18"/>
    </row>
    <row r="28" spans="16:81">
      <c r="P28" s="14">
        <f t="shared" si="38"/>
        <v>0</v>
      </c>
      <c r="R28" s="104" t="e">
        <f t="shared" si="39"/>
        <v>#DIV/0!</v>
      </c>
      <c r="S28" s="18"/>
      <c r="T28" s="18" t="e">
        <f t="shared" si="0"/>
        <v>#DIV/0!</v>
      </c>
      <c r="U28" s="18" t="e">
        <f t="shared" si="1"/>
        <v>#DIV/0!</v>
      </c>
      <c r="V28" s="18" t="e">
        <f t="shared" si="2"/>
        <v>#DIV/0!</v>
      </c>
      <c r="W28" s="18" t="e">
        <f t="shared" si="3"/>
        <v>#DIV/0!</v>
      </c>
      <c r="X28" s="18" t="e">
        <f t="shared" si="4"/>
        <v>#DIV/0!</v>
      </c>
      <c r="Y28" s="18" t="e">
        <f t="shared" si="5"/>
        <v>#DIV/0!</v>
      </c>
      <c r="Z28" s="18" t="e">
        <f t="shared" si="6"/>
        <v>#DIV/0!</v>
      </c>
      <c r="AA28" s="18" t="e">
        <f t="shared" si="7"/>
        <v>#DIV/0!</v>
      </c>
      <c r="AB28" s="18" t="e">
        <f t="shared" si="8"/>
        <v>#DIV/0!</v>
      </c>
      <c r="AC28" s="18" t="e">
        <f t="shared" si="9"/>
        <v>#DIV/0!</v>
      </c>
      <c r="AD28" s="18" t="e">
        <f t="shared" si="40"/>
        <v>#DIV/0!</v>
      </c>
      <c r="AE28" s="18"/>
      <c r="AF28" s="18" t="e">
        <f t="shared" si="10"/>
        <v>#DIV/0!</v>
      </c>
      <c r="AG28" s="18" t="e">
        <f t="shared" si="11"/>
        <v>#DIV/0!</v>
      </c>
      <c r="AH28" s="18" t="e">
        <f t="shared" si="12"/>
        <v>#DIV/0!</v>
      </c>
      <c r="AI28" s="18" t="e">
        <f t="shared" si="13"/>
        <v>#DIV/0!</v>
      </c>
      <c r="AJ28" s="18" t="e">
        <f t="shared" si="14"/>
        <v>#DIV/0!</v>
      </c>
      <c r="AK28" s="18" t="e">
        <f t="shared" si="15"/>
        <v>#DIV/0!</v>
      </c>
      <c r="AL28" s="18" t="e">
        <f t="shared" si="16"/>
        <v>#DIV/0!</v>
      </c>
      <c r="AM28" s="18" t="e">
        <f t="shared" si="17"/>
        <v>#DIV/0!</v>
      </c>
      <c r="AN28" s="18" t="e">
        <f t="shared" si="18"/>
        <v>#DIV/0!</v>
      </c>
      <c r="AO28" s="18" t="e">
        <f t="shared" si="19"/>
        <v>#DIV/0!</v>
      </c>
      <c r="AP28" s="18" t="e">
        <f t="shared" si="20"/>
        <v>#DIV/0!</v>
      </c>
      <c r="AQ28" s="18" t="e">
        <f t="shared" si="41"/>
        <v>#DIV/0!</v>
      </c>
      <c r="AR28" s="18"/>
      <c r="AS28" s="18" t="e">
        <f t="shared" si="21"/>
        <v>#DIV/0!</v>
      </c>
      <c r="AT28" s="18" t="e">
        <f t="shared" si="22"/>
        <v>#DIV/0!</v>
      </c>
      <c r="AU28" s="18" t="e">
        <f t="shared" si="23"/>
        <v>#DIV/0!</v>
      </c>
      <c r="AV28" s="18" t="e">
        <f t="shared" si="24"/>
        <v>#DIV/0!</v>
      </c>
      <c r="AW28" s="18" t="e">
        <f t="shared" si="25"/>
        <v>#DIV/0!</v>
      </c>
      <c r="AX28" s="18" t="e">
        <f t="shared" si="26"/>
        <v>#DIV/0!</v>
      </c>
      <c r="AY28" s="18" t="e">
        <f t="shared" si="27"/>
        <v>#DIV/0!</v>
      </c>
      <c r="AZ28" s="18" t="e">
        <f t="shared" si="28"/>
        <v>#DIV/0!</v>
      </c>
      <c r="BA28" s="18" t="e">
        <f t="shared" si="29"/>
        <v>#DIV/0!</v>
      </c>
      <c r="BB28" s="18" t="e">
        <f t="shared" si="30"/>
        <v>#DIV/0!</v>
      </c>
      <c r="BC28" s="18" t="e">
        <f t="shared" si="31"/>
        <v>#DIV/0!</v>
      </c>
      <c r="BD28" s="18" t="e">
        <f t="shared" si="42"/>
        <v>#DIV/0!</v>
      </c>
      <c r="BF28" s="18" t="e">
        <f t="shared" si="43"/>
        <v>#DIV/0!</v>
      </c>
      <c r="BG28" s="18" t="e">
        <f t="shared" si="44"/>
        <v>#DIV/0!</v>
      </c>
      <c r="BH28" s="18" t="e">
        <f t="shared" si="45"/>
        <v>#DIV/0!</v>
      </c>
      <c r="BI28" s="18" t="e">
        <f t="shared" si="46"/>
        <v>#DIV/0!</v>
      </c>
      <c r="BJ28" s="18" t="e">
        <f t="shared" si="47"/>
        <v>#DIV/0!</v>
      </c>
      <c r="BK28" s="18" t="e">
        <f t="shared" si="48"/>
        <v>#DIV/0!</v>
      </c>
      <c r="BL28" s="18" t="e">
        <f t="shared" si="49"/>
        <v>#DIV/0!</v>
      </c>
      <c r="BM28" s="18" t="e">
        <f t="shared" si="50"/>
        <v>#DIV/0!</v>
      </c>
      <c r="BN28" s="18" t="e">
        <f t="shared" si="51"/>
        <v>#DIV/0!</v>
      </c>
      <c r="BO28" s="18" t="e">
        <f t="shared" si="52"/>
        <v>#DIV/0!</v>
      </c>
      <c r="BP28" s="14" t="e">
        <f t="shared" si="53"/>
        <v>#DIV/0!</v>
      </c>
      <c r="BR28" s="18" t="e">
        <f t="shared" si="54"/>
        <v>#DIV/0!</v>
      </c>
      <c r="BS28" s="18" t="e">
        <f t="shared" si="55"/>
        <v>#DIV/0!</v>
      </c>
      <c r="BT28" s="18" t="e">
        <f t="shared" si="56"/>
        <v>#DIV/0!</v>
      </c>
      <c r="BU28" s="18" t="e">
        <f t="shared" si="57"/>
        <v>#DIV/0!</v>
      </c>
      <c r="BV28" s="18" t="e">
        <f t="shared" si="58"/>
        <v>#DIV/0!</v>
      </c>
      <c r="BW28" s="18" t="e">
        <f t="shared" si="59"/>
        <v>#DIV/0!</v>
      </c>
      <c r="BX28" s="18" t="e">
        <f t="shared" si="60"/>
        <v>#DIV/0!</v>
      </c>
      <c r="BY28" s="18" t="e">
        <f t="shared" si="61"/>
        <v>#DIV/0!</v>
      </c>
      <c r="BZ28" s="18" t="e">
        <f t="shared" si="62"/>
        <v>#DIV/0!</v>
      </c>
      <c r="CA28" s="18" t="e">
        <f t="shared" si="63"/>
        <v>#DIV/0!</v>
      </c>
      <c r="CB28" s="18" t="e">
        <f t="shared" si="64"/>
        <v>#DIV/0!</v>
      </c>
      <c r="CC28" s="18"/>
    </row>
    <row r="29" spans="16:81">
      <c r="P29" s="14">
        <f t="shared" si="38"/>
        <v>0</v>
      </c>
      <c r="R29" s="104" t="e">
        <f t="shared" si="39"/>
        <v>#DIV/0!</v>
      </c>
      <c r="S29" s="18"/>
      <c r="T29" s="18" t="e">
        <f t="shared" si="0"/>
        <v>#DIV/0!</v>
      </c>
      <c r="U29" s="18" t="e">
        <f t="shared" si="1"/>
        <v>#DIV/0!</v>
      </c>
      <c r="V29" s="18" t="e">
        <f t="shared" si="2"/>
        <v>#DIV/0!</v>
      </c>
      <c r="W29" s="18" t="e">
        <f t="shared" si="3"/>
        <v>#DIV/0!</v>
      </c>
      <c r="X29" s="18" t="e">
        <f t="shared" si="4"/>
        <v>#DIV/0!</v>
      </c>
      <c r="Y29" s="18" t="e">
        <f t="shared" si="5"/>
        <v>#DIV/0!</v>
      </c>
      <c r="Z29" s="18" t="e">
        <f t="shared" si="6"/>
        <v>#DIV/0!</v>
      </c>
      <c r="AA29" s="18" t="e">
        <f t="shared" si="7"/>
        <v>#DIV/0!</v>
      </c>
      <c r="AB29" s="18" t="e">
        <f t="shared" si="8"/>
        <v>#DIV/0!</v>
      </c>
      <c r="AC29" s="18" t="e">
        <f t="shared" si="9"/>
        <v>#DIV/0!</v>
      </c>
      <c r="AD29" s="18" t="e">
        <f t="shared" si="40"/>
        <v>#DIV/0!</v>
      </c>
      <c r="AE29" s="18"/>
      <c r="AF29" s="18" t="e">
        <f t="shared" si="10"/>
        <v>#DIV/0!</v>
      </c>
      <c r="AG29" s="18" t="e">
        <f t="shared" si="11"/>
        <v>#DIV/0!</v>
      </c>
      <c r="AH29" s="18" t="e">
        <f t="shared" si="12"/>
        <v>#DIV/0!</v>
      </c>
      <c r="AI29" s="18" t="e">
        <f t="shared" si="13"/>
        <v>#DIV/0!</v>
      </c>
      <c r="AJ29" s="18" t="e">
        <f t="shared" si="14"/>
        <v>#DIV/0!</v>
      </c>
      <c r="AK29" s="18" t="e">
        <f t="shared" si="15"/>
        <v>#DIV/0!</v>
      </c>
      <c r="AL29" s="18" t="e">
        <f t="shared" si="16"/>
        <v>#DIV/0!</v>
      </c>
      <c r="AM29" s="18" t="e">
        <f t="shared" si="17"/>
        <v>#DIV/0!</v>
      </c>
      <c r="AN29" s="18" t="e">
        <f t="shared" si="18"/>
        <v>#DIV/0!</v>
      </c>
      <c r="AO29" s="18" t="e">
        <f t="shared" si="19"/>
        <v>#DIV/0!</v>
      </c>
      <c r="AP29" s="18" t="e">
        <f t="shared" si="20"/>
        <v>#DIV/0!</v>
      </c>
      <c r="AQ29" s="18" t="e">
        <f t="shared" si="41"/>
        <v>#DIV/0!</v>
      </c>
      <c r="AR29" s="18"/>
      <c r="AS29" s="18" t="e">
        <f t="shared" si="21"/>
        <v>#DIV/0!</v>
      </c>
      <c r="AT29" s="18" t="e">
        <f t="shared" si="22"/>
        <v>#DIV/0!</v>
      </c>
      <c r="AU29" s="18" t="e">
        <f t="shared" si="23"/>
        <v>#DIV/0!</v>
      </c>
      <c r="AV29" s="18" t="e">
        <f t="shared" si="24"/>
        <v>#DIV/0!</v>
      </c>
      <c r="AW29" s="18" t="e">
        <f t="shared" si="25"/>
        <v>#DIV/0!</v>
      </c>
      <c r="AX29" s="18" t="e">
        <f t="shared" si="26"/>
        <v>#DIV/0!</v>
      </c>
      <c r="AY29" s="18" t="e">
        <f t="shared" si="27"/>
        <v>#DIV/0!</v>
      </c>
      <c r="AZ29" s="18" t="e">
        <f t="shared" si="28"/>
        <v>#DIV/0!</v>
      </c>
      <c r="BA29" s="18" t="e">
        <f t="shared" si="29"/>
        <v>#DIV/0!</v>
      </c>
      <c r="BB29" s="18" t="e">
        <f t="shared" si="30"/>
        <v>#DIV/0!</v>
      </c>
      <c r="BC29" s="18" t="e">
        <f t="shared" si="31"/>
        <v>#DIV/0!</v>
      </c>
      <c r="BD29" s="18" t="e">
        <f t="shared" si="42"/>
        <v>#DIV/0!</v>
      </c>
      <c r="BF29" s="18" t="e">
        <f t="shared" si="43"/>
        <v>#DIV/0!</v>
      </c>
      <c r="BG29" s="18" t="e">
        <f t="shared" si="44"/>
        <v>#DIV/0!</v>
      </c>
      <c r="BH29" s="18" t="e">
        <f t="shared" si="45"/>
        <v>#DIV/0!</v>
      </c>
      <c r="BI29" s="18" t="e">
        <f t="shared" si="46"/>
        <v>#DIV/0!</v>
      </c>
      <c r="BJ29" s="18" t="e">
        <f t="shared" si="47"/>
        <v>#DIV/0!</v>
      </c>
      <c r="BK29" s="18" t="e">
        <f t="shared" si="48"/>
        <v>#DIV/0!</v>
      </c>
      <c r="BL29" s="18" t="e">
        <f t="shared" si="49"/>
        <v>#DIV/0!</v>
      </c>
      <c r="BM29" s="18" t="e">
        <f t="shared" si="50"/>
        <v>#DIV/0!</v>
      </c>
      <c r="BN29" s="18" t="e">
        <f t="shared" si="51"/>
        <v>#DIV/0!</v>
      </c>
      <c r="BO29" s="18" t="e">
        <f t="shared" si="52"/>
        <v>#DIV/0!</v>
      </c>
      <c r="BP29" s="14" t="e">
        <f t="shared" si="53"/>
        <v>#DIV/0!</v>
      </c>
      <c r="BR29" s="18" t="e">
        <f t="shared" si="54"/>
        <v>#DIV/0!</v>
      </c>
      <c r="BS29" s="18" t="e">
        <f t="shared" si="55"/>
        <v>#DIV/0!</v>
      </c>
      <c r="BT29" s="18" t="e">
        <f t="shared" si="56"/>
        <v>#DIV/0!</v>
      </c>
      <c r="BU29" s="18" t="e">
        <f t="shared" si="57"/>
        <v>#DIV/0!</v>
      </c>
      <c r="BV29" s="18" t="e">
        <f t="shared" si="58"/>
        <v>#DIV/0!</v>
      </c>
      <c r="BW29" s="18" t="e">
        <f t="shared" si="59"/>
        <v>#DIV/0!</v>
      </c>
      <c r="BX29" s="18" t="e">
        <f t="shared" si="60"/>
        <v>#DIV/0!</v>
      </c>
      <c r="BY29" s="18" t="e">
        <f t="shared" si="61"/>
        <v>#DIV/0!</v>
      </c>
      <c r="BZ29" s="18" t="e">
        <f t="shared" si="62"/>
        <v>#DIV/0!</v>
      </c>
      <c r="CA29" s="18" t="e">
        <f t="shared" si="63"/>
        <v>#DIV/0!</v>
      </c>
      <c r="CB29" s="18" t="e">
        <f t="shared" si="64"/>
        <v>#DIV/0!</v>
      </c>
      <c r="CC29" s="18"/>
    </row>
    <row r="30" spans="16:81">
      <c r="P30" s="14">
        <f t="shared" si="38"/>
        <v>0</v>
      </c>
      <c r="R30" s="104" t="e">
        <f t="shared" si="39"/>
        <v>#DIV/0!</v>
      </c>
      <c r="S30" s="18"/>
      <c r="T30" s="18" t="e">
        <f t="shared" si="0"/>
        <v>#DIV/0!</v>
      </c>
      <c r="U30" s="18" t="e">
        <f t="shared" si="1"/>
        <v>#DIV/0!</v>
      </c>
      <c r="V30" s="18" t="e">
        <f t="shared" si="2"/>
        <v>#DIV/0!</v>
      </c>
      <c r="W30" s="18" t="e">
        <f t="shared" si="3"/>
        <v>#DIV/0!</v>
      </c>
      <c r="X30" s="18" t="e">
        <f t="shared" si="4"/>
        <v>#DIV/0!</v>
      </c>
      <c r="Y30" s="18" t="e">
        <f t="shared" si="5"/>
        <v>#DIV/0!</v>
      </c>
      <c r="Z30" s="18" t="e">
        <f t="shared" si="6"/>
        <v>#DIV/0!</v>
      </c>
      <c r="AA30" s="18" t="e">
        <f t="shared" si="7"/>
        <v>#DIV/0!</v>
      </c>
      <c r="AB30" s="18" t="e">
        <f t="shared" si="8"/>
        <v>#DIV/0!</v>
      </c>
      <c r="AC30" s="18" t="e">
        <f t="shared" si="9"/>
        <v>#DIV/0!</v>
      </c>
      <c r="AD30" s="18" t="e">
        <f t="shared" si="40"/>
        <v>#DIV/0!</v>
      </c>
      <c r="AE30" s="18"/>
      <c r="AF30" s="18" t="e">
        <f t="shared" si="10"/>
        <v>#DIV/0!</v>
      </c>
      <c r="AG30" s="18" t="e">
        <f t="shared" si="11"/>
        <v>#DIV/0!</v>
      </c>
      <c r="AH30" s="18" t="e">
        <f t="shared" si="12"/>
        <v>#DIV/0!</v>
      </c>
      <c r="AI30" s="18" t="e">
        <f t="shared" si="13"/>
        <v>#DIV/0!</v>
      </c>
      <c r="AJ30" s="18" t="e">
        <f t="shared" si="14"/>
        <v>#DIV/0!</v>
      </c>
      <c r="AK30" s="18" t="e">
        <f t="shared" si="15"/>
        <v>#DIV/0!</v>
      </c>
      <c r="AL30" s="18" t="e">
        <f t="shared" si="16"/>
        <v>#DIV/0!</v>
      </c>
      <c r="AM30" s="18" t="e">
        <f t="shared" si="17"/>
        <v>#DIV/0!</v>
      </c>
      <c r="AN30" s="18" t="e">
        <f t="shared" si="18"/>
        <v>#DIV/0!</v>
      </c>
      <c r="AO30" s="18" t="e">
        <f t="shared" si="19"/>
        <v>#DIV/0!</v>
      </c>
      <c r="AP30" s="18" t="e">
        <f t="shared" si="20"/>
        <v>#DIV/0!</v>
      </c>
      <c r="AQ30" s="18" t="e">
        <f t="shared" si="41"/>
        <v>#DIV/0!</v>
      </c>
      <c r="AR30" s="18"/>
      <c r="AS30" s="18" t="e">
        <f t="shared" si="21"/>
        <v>#DIV/0!</v>
      </c>
      <c r="AT30" s="18" t="e">
        <f t="shared" si="22"/>
        <v>#DIV/0!</v>
      </c>
      <c r="AU30" s="18" t="e">
        <f t="shared" si="23"/>
        <v>#DIV/0!</v>
      </c>
      <c r="AV30" s="18" t="e">
        <f t="shared" si="24"/>
        <v>#DIV/0!</v>
      </c>
      <c r="AW30" s="18" t="e">
        <f t="shared" si="25"/>
        <v>#DIV/0!</v>
      </c>
      <c r="AX30" s="18" t="e">
        <f t="shared" si="26"/>
        <v>#DIV/0!</v>
      </c>
      <c r="AY30" s="18" t="e">
        <f t="shared" si="27"/>
        <v>#DIV/0!</v>
      </c>
      <c r="AZ30" s="18" t="e">
        <f t="shared" si="28"/>
        <v>#DIV/0!</v>
      </c>
      <c r="BA30" s="18" t="e">
        <f t="shared" si="29"/>
        <v>#DIV/0!</v>
      </c>
      <c r="BB30" s="18" t="e">
        <f t="shared" si="30"/>
        <v>#DIV/0!</v>
      </c>
      <c r="BC30" s="18" t="e">
        <f t="shared" si="31"/>
        <v>#DIV/0!</v>
      </c>
      <c r="BD30" s="18" t="e">
        <f t="shared" si="42"/>
        <v>#DIV/0!</v>
      </c>
      <c r="BF30" s="18" t="e">
        <f t="shared" si="43"/>
        <v>#DIV/0!</v>
      </c>
      <c r="BG30" s="18" t="e">
        <f t="shared" si="44"/>
        <v>#DIV/0!</v>
      </c>
      <c r="BH30" s="18" t="e">
        <f t="shared" si="45"/>
        <v>#DIV/0!</v>
      </c>
      <c r="BI30" s="18" t="e">
        <f t="shared" si="46"/>
        <v>#DIV/0!</v>
      </c>
      <c r="BJ30" s="18" t="e">
        <f t="shared" si="47"/>
        <v>#DIV/0!</v>
      </c>
      <c r="BK30" s="18" t="e">
        <f t="shared" si="48"/>
        <v>#DIV/0!</v>
      </c>
      <c r="BL30" s="18" t="e">
        <f t="shared" si="49"/>
        <v>#DIV/0!</v>
      </c>
      <c r="BM30" s="18" t="e">
        <f t="shared" si="50"/>
        <v>#DIV/0!</v>
      </c>
      <c r="BN30" s="18" t="e">
        <f t="shared" si="51"/>
        <v>#DIV/0!</v>
      </c>
      <c r="BO30" s="18" t="e">
        <f t="shared" si="52"/>
        <v>#DIV/0!</v>
      </c>
      <c r="BP30" s="14" t="e">
        <f t="shared" si="53"/>
        <v>#DIV/0!</v>
      </c>
      <c r="BR30" s="18" t="e">
        <f t="shared" si="54"/>
        <v>#DIV/0!</v>
      </c>
      <c r="BS30" s="18" t="e">
        <f t="shared" si="55"/>
        <v>#DIV/0!</v>
      </c>
      <c r="BT30" s="18" t="e">
        <f t="shared" si="56"/>
        <v>#DIV/0!</v>
      </c>
      <c r="BU30" s="18" t="e">
        <f t="shared" si="57"/>
        <v>#DIV/0!</v>
      </c>
      <c r="BV30" s="18" t="e">
        <f t="shared" si="58"/>
        <v>#DIV/0!</v>
      </c>
      <c r="BW30" s="18" t="e">
        <f t="shared" si="59"/>
        <v>#DIV/0!</v>
      </c>
      <c r="BX30" s="18" t="e">
        <f t="shared" si="60"/>
        <v>#DIV/0!</v>
      </c>
      <c r="BY30" s="18" t="e">
        <f t="shared" si="61"/>
        <v>#DIV/0!</v>
      </c>
      <c r="BZ30" s="18" t="e">
        <f t="shared" si="62"/>
        <v>#DIV/0!</v>
      </c>
      <c r="CA30" s="18" t="e">
        <f t="shared" si="63"/>
        <v>#DIV/0!</v>
      </c>
      <c r="CB30" s="18" t="e">
        <f t="shared" si="64"/>
        <v>#DIV/0!</v>
      </c>
      <c r="CC30" s="18"/>
    </row>
    <row r="31" spans="16:81">
      <c r="P31" s="14">
        <f t="shared" si="38"/>
        <v>0</v>
      </c>
      <c r="R31" s="104" t="e">
        <f t="shared" si="39"/>
        <v>#DIV/0!</v>
      </c>
      <c r="S31" s="18"/>
      <c r="T31" s="18" t="e">
        <f t="shared" si="0"/>
        <v>#DIV/0!</v>
      </c>
      <c r="U31" s="18" t="e">
        <f t="shared" si="1"/>
        <v>#DIV/0!</v>
      </c>
      <c r="V31" s="18" t="e">
        <f t="shared" si="2"/>
        <v>#DIV/0!</v>
      </c>
      <c r="W31" s="18" t="e">
        <f t="shared" si="3"/>
        <v>#DIV/0!</v>
      </c>
      <c r="X31" s="18" t="e">
        <f t="shared" si="4"/>
        <v>#DIV/0!</v>
      </c>
      <c r="Y31" s="18" t="e">
        <f t="shared" si="5"/>
        <v>#DIV/0!</v>
      </c>
      <c r="Z31" s="18" t="e">
        <f t="shared" si="6"/>
        <v>#DIV/0!</v>
      </c>
      <c r="AA31" s="18" t="e">
        <f t="shared" si="7"/>
        <v>#DIV/0!</v>
      </c>
      <c r="AB31" s="18" t="e">
        <f t="shared" si="8"/>
        <v>#DIV/0!</v>
      </c>
      <c r="AC31" s="18" t="e">
        <f t="shared" si="9"/>
        <v>#DIV/0!</v>
      </c>
      <c r="AD31" s="18" t="e">
        <f t="shared" si="40"/>
        <v>#DIV/0!</v>
      </c>
      <c r="AE31" s="18"/>
      <c r="AF31" s="18" t="e">
        <f t="shared" si="10"/>
        <v>#DIV/0!</v>
      </c>
      <c r="AG31" s="18" t="e">
        <f t="shared" si="11"/>
        <v>#DIV/0!</v>
      </c>
      <c r="AH31" s="18" t="e">
        <f t="shared" si="12"/>
        <v>#DIV/0!</v>
      </c>
      <c r="AI31" s="18" t="e">
        <f t="shared" si="13"/>
        <v>#DIV/0!</v>
      </c>
      <c r="AJ31" s="18" t="e">
        <f t="shared" si="14"/>
        <v>#DIV/0!</v>
      </c>
      <c r="AK31" s="18" t="e">
        <f t="shared" si="15"/>
        <v>#DIV/0!</v>
      </c>
      <c r="AL31" s="18" t="e">
        <f t="shared" si="16"/>
        <v>#DIV/0!</v>
      </c>
      <c r="AM31" s="18" t="e">
        <f t="shared" si="17"/>
        <v>#DIV/0!</v>
      </c>
      <c r="AN31" s="18" t="e">
        <f t="shared" si="18"/>
        <v>#DIV/0!</v>
      </c>
      <c r="AO31" s="18" t="e">
        <f t="shared" si="19"/>
        <v>#DIV/0!</v>
      </c>
      <c r="AP31" s="18" t="e">
        <f t="shared" si="20"/>
        <v>#DIV/0!</v>
      </c>
      <c r="AQ31" s="18" t="e">
        <f t="shared" si="41"/>
        <v>#DIV/0!</v>
      </c>
      <c r="AR31" s="18"/>
      <c r="AS31" s="18" t="e">
        <f t="shared" si="21"/>
        <v>#DIV/0!</v>
      </c>
      <c r="AT31" s="18" t="e">
        <f t="shared" si="22"/>
        <v>#DIV/0!</v>
      </c>
      <c r="AU31" s="18" t="e">
        <f t="shared" si="23"/>
        <v>#DIV/0!</v>
      </c>
      <c r="AV31" s="18" t="e">
        <f t="shared" si="24"/>
        <v>#DIV/0!</v>
      </c>
      <c r="AW31" s="18" t="e">
        <f t="shared" si="25"/>
        <v>#DIV/0!</v>
      </c>
      <c r="AX31" s="18" t="e">
        <f t="shared" si="26"/>
        <v>#DIV/0!</v>
      </c>
      <c r="AY31" s="18" t="e">
        <f t="shared" si="27"/>
        <v>#DIV/0!</v>
      </c>
      <c r="AZ31" s="18" t="e">
        <f t="shared" si="28"/>
        <v>#DIV/0!</v>
      </c>
      <c r="BA31" s="18" t="e">
        <f t="shared" si="29"/>
        <v>#DIV/0!</v>
      </c>
      <c r="BB31" s="18" t="e">
        <f t="shared" si="30"/>
        <v>#DIV/0!</v>
      </c>
      <c r="BC31" s="18" t="e">
        <f t="shared" si="31"/>
        <v>#DIV/0!</v>
      </c>
      <c r="BD31" s="18" t="e">
        <f t="shared" si="42"/>
        <v>#DIV/0!</v>
      </c>
      <c r="BF31" s="18" t="e">
        <f t="shared" si="43"/>
        <v>#DIV/0!</v>
      </c>
      <c r="BG31" s="18" t="e">
        <f t="shared" si="44"/>
        <v>#DIV/0!</v>
      </c>
      <c r="BH31" s="18" t="e">
        <f t="shared" si="45"/>
        <v>#DIV/0!</v>
      </c>
      <c r="BI31" s="18" t="e">
        <f t="shared" si="46"/>
        <v>#DIV/0!</v>
      </c>
      <c r="BJ31" s="18" t="e">
        <f t="shared" si="47"/>
        <v>#DIV/0!</v>
      </c>
      <c r="BK31" s="18" t="e">
        <f t="shared" si="48"/>
        <v>#DIV/0!</v>
      </c>
      <c r="BL31" s="18" t="e">
        <f t="shared" si="49"/>
        <v>#DIV/0!</v>
      </c>
      <c r="BM31" s="18" t="e">
        <f t="shared" si="50"/>
        <v>#DIV/0!</v>
      </c>
      <c r="BN31" s="18" t="e">
        <f t="shared" si="51"/>
        <v>#DIV/0!</v>
      </c>
      <c r="BO31" s="18" t="e">
        <f t="shared" si="52"/>
        <v>#DIV/0!</v>
      </c>
      <c r="BP31" s="14" t="e">
        <f t="shared" si="53"/>
        <v>#DIV/0!</v>
      </c>
      <c r="BR31" s="18" t="e">
        <f t="shared" si="54"/>
        <v>#DIV/0!</v>
      </c>
      <c r="BS31" s="18" t="e">
        <f t="shared" si="55"/>
        <v>#DIV/0!</v>
      </c>
      <c r="BT31" s="18" t="e">
        <f t="shared" si="56"/>
        <v>#DIV/0!</v>
      </c>
      <c r="BU31" s="18" t="e">
        <f t="shared" si="57"/>
        <v>#DIV/0!</v>
      </c>
      <c r="BV31" s="18" t="e">
        <f t="shared" si="58"/>
        <v>#DIV/0!</v>
      </c>
      <c r="BW31" s="18" t="e">
        <f t="shared" si="59"/>
        <v>#DIV/0!</v>
      </c>
      <c r="BX31" s="18" t="e">
        <f t="shared" si="60"/>
        <v>#DIV/0!</v>
      </c>
      <c r="BY31" s="18" t="e">
        <f t="shared" si="61"/>
        <v>#DIV/0!</v>
      </c>
      <c r="BZ31" s="18" t="e">
        <f t="shared" si="62"/>
        <v>#DIV/0!</v>
      </c>
      <c r="CA31" s="18" t="e">
        <f t="shared" si="63"/>
        <v>#DIV/0!</v>
      </c>
      <c r="CB31" s="18" t="e">
        <f t="shared" si="64"/>
        <v>#DIV/0!</v>
      </c>
      <c r="CC31" s="18"/>
    </row>
    <row r="32" spans="16:81">
      <c r="P32" s="14">
        <f t="shared" si="38"/>
        <v>0</v>
      </c>
      <c r="R32" s="104" t="e">
        <f t="shared" si="39"/>
        <v>#DIV/0!</v>
      </c>
      <c r="S32" s="18"/>
      <c r="T32" s="18" t="e">
        <f t="shared" si="0"/>
        <v>#DIV/0!</v>
      </c>
      <c r="U32" s="18" t="e">
        <f t="shared" si="1"/>
        <v>#DIV/0!</v>
      </c>
      <c r="V32" s="18" t="e">
        <f t="shared" si="2"/>
        <v>#DIV/0!</v>
      </c>
      <c r="W32" s="18" t="e">
        <f t="shared" si="3"/>
        <v>#DIV/0!</v>
      </c>
      <c r="X32" s="18" t="e">
        <f t="shared" si="4"/>
        <v>#DIV/0!</v>
      </c>
      <c r="Y32" s="18" t="e">
        <f t="shared" si="5"/>
        <v>#DIV/0!</v>
      </c>
      <c r="Z32" s="18" t="e">
        <f t="shared" si="6"/>
        <v>#DIV/0!</v>
      </c>
      <c r="AA32" s="18" t="e">
        <f t="shared" si="7"/>
        <v>#DIV/0!</v>
      </c>
      <c r="AB32" s="18" t="e">
        <f t="shared" si="8"/>
        <v>#DIV/0!</v>
      </c>
      <c r="AC32" s="18" t="e">
        <f t="shared" si="9"/>
        <v>#DIV/0!</v>
      </c>
      <c r="AD32" s="18" t="e">
        <f t="shared" si="40"/>
        <v>#DIV/0!</v>
      </c>
      <c r="AE32" s="18"/>
      <c r="AF32" s="18" t="e">
        <f t="shared" si="10"/>
        <v>#DIV/0!</v>
      </c>
      <c r="AG32" s="18" t="e">
        <f t="shared" si="11"/>
        <v>#DIV/0!</v>
      </c>
      <c r="AH32" s="18" t="e">
        <f t="shared" si="12"/>
        <v>#DIV/0!</v>
      </c>
      <c r="AI32" s="18" t="e">
        <f t="shared" si="13"/>
        <v>#DIV/0!</v>
      </c>
      <c r="AJ32" s="18" t="e">
        <f t="shared" si="14"/>
        <v>#DIV/0!</v>
      </c>
      <c r="AK32" s="18" t="e">
        <f t="shared" si="15"/>
        <v>#DIV/0!</v>
      </c>
      <c r="AL32" s="18" t="e">
        <f t="shared" si="16"/>
        <v>#DIV/0!</v>
      </c>
      <c r="AM32" s="18" t="e">
        <f t="shared" si="17"/>
        <v>#DIV/0!</v>
      </c>
      <c r="AN32" s="18" t="e">
        <f t="shared" si="18"/>
        <v>#DIV/0!</v>
      </c>
      <c r="AO32" s="18" t="e">
        <f t="shared" si="19"/>
        <v>#DIV/0!</v>
      </c>
      <c r="AP32" s="18" t="e">
        <f t="shared" si="20"/>
        <v>#DIV/0!</v>
      </c>
      <c r="AQ32" s="18" t="e">
        <f t="shared" si="41"/>
        <v>#DIV/0!</v>
      </c>
      <c r="AR32" s="18"/>
      <c r="AS32" s="18" t="e">
        <f t="shared" si="21"/>
        <v>#DIV/0!</v>
      </c>
      <c r="AT32" s="18" t="e">
        <f t="shared" si="22"/>
        <v>#DIV/0!</v>
      </c>
      <c r="AU32" s="18" t="e">
        <f t="shared" si="23"/>
        <v>#DIV/0!</v>
      </c>
      <c r="AV32" s="18" t="e">
        <f t="shared" si="24"/>
        <v>#DIV/0!</v>
      </c>
      <c r="AW32" s="18" t="e">
        <f t="shared" si="25"/>
        <v>#DIV/0!</v>
      </c>
      <c r="AX32" s="18" t="e">
        <f t="shared" si="26"/>
        <v>#DIV/0!</v>
      </c>
      <c r="AY32" s="18" t="e">
        <f t="shared" si="27"/>
        <v>#DIV/0!</v>
      </c>
      <c r="AZ32" s="18" t="e">
        <f t="shared" si="28"/>
        <v>#DIV/0!</v>
      </c>
      <c r="BA32" s="18" t="e">
        <f t="shared" si="29"/>
        <v>#DIV/0!</v>
      </c>
      <c r="BB32" s="18" t="e">
        <f t="shared" si="30"/>
        <v>#DIV/0!</v>
      </c>
      <c r="BC32" s="18" t="e">
        <f t="shared" si="31"/>
        <v>#DIV/0!</v>
      </c>
      <c r="BD32" s="18" t="e">
        <f t="shared" si="42"/>
        <v>#DIV/0!</v>
      </c>
      <c r="BF32" s="18" t="e">
        <f t="shared" si="43"/>
        <v>#DIV/0!</v>
      </c>
      <c r="BG32" s="18" t="e">
        <f t="shared" si="44"/>
        <v>#DIV/0!</v>
      </c>
      <c r="BH32" s="18" t="e">
        <f t="shared" si="45"/>
        <v>#DIV/0!</v>
      </c>
      <c r="BI32" s="18" t="e">
        <f t="shared" si="46"/>
        <v>#DIV/0!</v>
      </c>
      <c r="BJ32" s="18" t="e">
        <f t="shared" si="47"/>
        <v>#DIV/0!</v>
      </c>
      <c r="BK32" s="18" t="e">
        <f t="shared" si="48"/>
        <v>#DIV/0!</v>
      </c>
      <c r="BL32" s="18" t="e">
        <f t="shared" si="49"/>
        <v>#DIV/0!</v>
      </c>
      <c r="BM32" s="18" t="e">
        <f t="shared" si="50"/>
        <v>#DIV/0!</v>
      </c>
      <c r="BN32" s="18" t="e">
        <f t="shared" si="51"/>
        <v>#DIV/0!</v>
      </c>
      <c r="BO32" s="18" t="e">
        <f t="shared" si="52"/>
        <v>#DIV/0!</v>
      </c>
      <c r="BP32" s="14" t="e">
        <f t="shared" si="53"/>
        <v>#DIV/0!</v>
      </c>
      <c r="BR32" s="18" t="e">
        <f t="shared" si="54"/>
        <v>#DIV/0!</v>
      </c>
      <c r="BS32" s="18" t="e">
        <f t="shared" si="55"/>
        <v>#DIV/0!</v>
      </c>
      <c r="BT32" s="18" t="e">
        <f t="shared" si="56"/>
        <v>#DIV/0!</v>
      </c>
      <c r="BU32" s="18" t="e">
        <f t="shared" si="57"/>
        <v>#DIV/0!</v>
      </c>
      <c r="BV32" s="18" t="e">
        <f t="shared" si="58"/>
        <v>#DIV/0!</v>
      </c>
      <c r="BW32" s="18" t="e">
        <f t="shared" si="59"/>
        <v>#DIV/0!</v>
      </c>
      <c r="BX32" s="18" t="e">
        <f t="shared" si="60"/>
        <v>#DIV/0!</v>
      </c>
      <c r="BY32" s="18" t="e">
        <f t="shared" si="61"/>
        <v>#DIV/0!</v>
      </c>
      <c r="BZ32" s="18" t="e">
        <f t="shared" si="62"/>
        <v>#DIV/0!</v>
      </c>
      <c r="CA32" s="18" t="e">
        <f t="shared" si="63"/>
        <v>#DIV/0!</v>
      </c>
      <c r="CB32" s="18" t="e">
        <f t="shared" si="64"/>
        <v>#DIV/0!</v>
      </c>
      <c r="CC32" s="18"/>
    </row>
    <row r="33" spans="16:81">
      <c r="P33" s="14">
        <f t="shared" si="38"/>
        <v>0</v>
      </c>
      <c r="R33" s="104" t="e">
        <f t="shared" si="39"/>
        <v>#DIV/0!</v>
      </c>
      <c r="S33" s="18"/>
      <c r="T33" s="18" t="e">
        <f t="shared" si="0"/>
        <v>#DIV/0!</v>
      </c>
      <c r="U33" s="18" t="e">
        <f t="shared" si="1"/>
        <v>#DIV/0!</v>
      </c>
      <c r="V33" s="18" t="e">
        <f t="shared" si="2"/>
        <v>#DIV/0!</v>
      </c>
      <c r="W33" s="18" t="e">
        <f t="shared" si="3"/>
        <v>#DIV/0!</v>
      </c>
      <c r="X33" s="18" t="e">
        <f t="shared" si="4"/>
        <v>#DIV/0!</v>
      </c>
      <c r="Y33" s="18" t="e">
        <f t="shared" si="5"/>
        <v>#DIV/0!</v>
      </c>
      <c r="Z33" s="18" t="e">
        <f t="shared" si="6"/>
        <v>#DIV/0!</v>
      </c>
      <c r="AA33" s="18" t="e">
        <f t="shared" si="7"/>
        <v>#DIV/0!</v>
      </c>
      <c r="AB33" s="18" t="e">
        <f t="shared" si="8"/>
        <v>#DIV/0!</v>
      </c>
      <c r="AC33" s="18" t="e">
        <f t="shared" si="9"/>
        <v>#DIV/0!</v>
      </c>
      <c r="AD33" s="18" t="e">
        <f t="shared" si="40"/>
        <v>#DIV/0!</v>
      </c>
      <c r="AE33" s="18"/>
      <c r="AF33" s="18" t="e">
        <f t="shared" si="10"/>
        <v>#DIV/0!</v>
      </c>
      <c r="AG33" s="18" t="e">
        <f t="shared" si="11"/>
        <v>#DIV/0!</v>
      </c>
      <c r="AH33" s="18" t="e">
        <f t="shared" si="12"/>
        <v>#DIV/0!</v>
      </c>
      <c r="AI33" s="18" t="e">
        <f t="shared" si="13"/>
        <v>#DIV/0!</v>
      </c>
      <c r="AJ33" s="18" t="e">
        <f t="shared" si="14"/>
        <v>#DIV/0!</v>
      </c>
      <c r="AK33" s="18" t="e">
        <f t="shared" si="15"/>
        <v>#DIV/0!</v>
      </c>
      <c r="AL33" s="18" t="e">
        <f t="shared" si="16"/>
        <v>#DIV/0!</v>
      </c>
      <c r="AM33" s="18" t="e">
        <f t="shared" si="17"/>
        <v>#DIV/0!</v>
      </c>
      <c r="AN33" s="18" t="e">
        <f t="shared" si="18"/>
        <v>#DIV/0!</v>
      </c>
      <c r="AO33" s="18" t="e">
        <f t="shared" si="19"/>
        <v>#DIV/0!</v>
      </c>
      <c r="AP33" s="18" t="e">
        <f t="shared" si="20"/>
        <v>#DIV/0!</v>
      </c>
      <c r="AQ33" s="18" t="e">
        <f t="shared" si="41"/>
        <v>#DIV/0!</v>
      </c>
      <c r="AR33" s="18"/>
      <c r="AS33" s="18" t="e">
        <f t="shared" si="21"/>
        <v>#DIV/0!</v>
      </c>
      <c r="AT33" s="18" t="e">
        <f t="shared" si="22"/>
        <v>#DIV/0!</v>
      </c>
      <c r="AU33" s="18" t="e">
        <f t="shared" si="23"/>
        <v>#DIV/0!</v>
      </c>
      <c r="AV33" s="18" t="e">
        <f t="shared" si="24"/>
        <v>#DIV/0!</v>
      </c>
      <c r="AW33" s="18" t="e">
        <f t="shared" si="25"/>
        <v>#DIV/0!</v>
      </c>
      <c r="AX33" s="18" t="e">
        <f t="shared" si="26"/>
        <v>#DIV/0!</v>
      </c>
      <c r="AY33" s="18" t="e">
        <f t="shared" si="27"/>
        <v>#DIV/0!</v>
      </c>
      <c r="AZ33" s="18" t="e">
        <f t="shared" si="28"/>
        <v>#DIV/0!</v>
      </c>
      <c r="BA33" s="18" t="e">
        <f t="shared" si="29"/>
        <v>#DIV/0!</v>
      </c>
      <c r="BB33" s="18" t="e">
        <f t="shared" si="30"/>
        <v>#DIV/0!</v>
      </c>
      <c r="BC33" s="18" t="e">
        <f t="shared" si="31"/>
        <v>#DIV/0!</v>
      </c>
      <c r="BD33" s="18" t="e">
        <f t="shared" si="42"/>
        <v>#DIV/0!</v>
      </c>
      <c r="BF33" s="18" t="e">
        <f t="shared" si="43"/>
        <v>#DIV/0!</v>
      </c>
      <c r="BG33" s="18" t="e">
        <f t="shared" si="44"/>
        <v>#DIV/0!</v>
      </c>
      <c r="BH33" s="18" t="e">
        <f t="shared" si="45"/>
        <v>#DIV/0!</v>
      </c>
      <c r="BI33" s="18" t="e">
        <f t="shared" si="46"/>
        <v>#DIV/0!</v>
      </c>
      <c r="BJ33" s="18" t="e">
        <f t="shared" si="47"/>
        <v>#DIV/0!</v>
      </c>
      <c r="BK33" s="18" t="e">
        <f t="shared" si="48"/>
        <v>#DIV/0!</v>
      </c>
      <c r="BL33" s="18" t="e">
        <f t="shared" si="49"/>
        <v>#DIV/0!</v>
      </c>
      <c r="BM33" s="18" t="e">
        <f t="shared" si="50"/>
        <v>#DIV/0!</v>
      </c>
      <c r="BN33" s="18" t="e">
        <f t="shared" si="51"/>
        <v>#DIV/0!</v>
      </c>
      <c r="BO33" s="18" t="e">
        <f t="shared" si="52"/>
        <v>#DIV/0!</v>
      </c>
      <c r="BP33" s="14" t="e">
        <f t="shared" si="53"/>
        <v>#DIV/0!</v>
      </c>
      <c r="BR33" s="18" t="e">
        <f t="shared" si="54"/>
        <v>#DIV/0!</v>
      </c>
      <c r="BS33" s="18" t="e">
        <f t="shared" si="55"/>
        <v>#DIV/0!</v>
      </c>
      <c r="BT33" s="18" t="e">
        <f t="shared" si="56"/>
        <v>#DIV/0!</v>
      </c>
      <c r="BU33" s="18" t="e">
        <f t="shared" si="57"/>
        <v>#DIV/0!</v>
      </c>
      <c r="BV33" s="18" t="e">
        <f t="shared" si="58"/>
        <v>#DIV/0!</v>
      </c>
      <c r="BW33" s="18" t="e">
        <f t="shared" si="59"/>
        <v>#DIV/0!</v>
      </c>
      <c r="BX33" s="18" t="e">
        <f t="shared" si="60"/>
        <v>#DIV/0!</v>
      </c>
      <c r="BY33" s="18" t="e">
        <f t="shared" si="61"/>
        <v>#DIV/0!</v>
      </c>
      <c r="BZ33" s="18" t="e">
        <f t="shared" si="62"/>
        <v>#DIV/0!</v>
      </c>
      <c r="CA33" s="18" t="e">
        <f t="shared" si="63"/>
        <v>#DIV/0!</v>
      </c>
      <c r="CB33" s="18" t="e">
        <f t="shared" si="64"/>
        <v>#DIV/0!</v>
      </c>
      <c r="CC33" s="18"/>
    </row>
    <row r="34" spans="16:81">
      <c r="P34" s="14">
        <f t="shared" si="38"/>
        <v>0</v>
      </c>
      <c r="R34" s="104" t="e">
        <f t="shared" si="39"/>
        <v>#DIV/0!</v>
      </c>
      <c r="S34" s="18"/>
      <c r="T34" s="18" t="e">
        <f t="shared" si="0"/>
        <v>#DIV/0!</v>
      </c>
      <c r="U34" s="18" t="e">
        <f t="shared" si="1"/>
        <v>#DIV/0!</v>
      </c>
      <c r="V34" s="18" t="e">
        <f t="shared" si="2"/>
        <v>#DIV/0!</v>
      </c>
      <c r="W34" s="18" t="e">
        <f t="shared" si="3"/>
        <v>#DIV/0!</v>
      </c>
      <c r="X34" s="18" t="e">
        <f t="shared" si="4"/>
        <v>#DIV/0!</v>
      </c>
      <c r="Y34" s="18" t="e">
        <f t="shared" si="5"/>
        <v>#DIV/0!</v>
      </c>
      <c r="Z34" s="18" t="e">
        <f t="shared" si="6"/>
        <v>#DIV/0!</v>
      </c>
      <c r="AA34" s="18" t="e">
        <f t="shared" si="7"/>
        <v>#DIV/0!</v>
      </c>
      <c r="AB34" s="18" t="e">
        <f t="shared" si="8"/>
        <v>#DIV/0!</v>
      </c>
      <c r="AC34" s="18" t="e">
        <f t="shared" si="9"/>
        <v>#DIV/0!</v>
      </c>
      <c r="AD34" s="18" t="e">
        <f t="shared" si="40"/>
        <v>#DIV/0!</v>
      </c>
      <c r="AE34" s="18"/>
      <c r="AF34" s="18" t="e">
        <f t="shared" si="10"/>
        <v>#DIV/0!</v>
      </c>
      <c r="AG34" s="18" t="e">
        <f t="shared" si="11"/>
        <v>#DIV/0!</v>
      </c>
      <c r="AH34" s="18" t="e">
        <f t="shared" si="12"/>
        <v>#DIV/0!</v>
      </c>
      <c r="AI34" s="18" t="e">
        <f t="shared" si="13"/>
        <v>#DIV/0!</v>
      </c>
      <c r="AJ34" s="18" t="e">
        <f t="shared" si="14"/>
        <v>#DIV/0!</v>
      </c>
      <c r="AK34" s="18" t="e">
        <f t="shared" si="15"/>
        <v>#DIV/0!</v>
      </c>
      <c r="AL34" s="18" t="e">
        <f t="shared" si="16"/>
        <v>#DIV/0!</v>
      </c>
      <c r="AM34" s="18" t="e">
        <f t="shared" si="17"/>
        <v>#DIV/0!</v>
      </c>
      <c r="AN34" s="18" t="e">
        <f t="shared" si="18"/>
        <v>#DIV/0!</v>
      </c>
      <c r="AO34" s="18" t="e">
        <f t="shared" si="19"/>
        <v>#DIV/0!</v>
      </c>
      <c r="AP34" s="18" t="e">
        <f t="shared" si="20"/>
        <v>#DIV/0!</v>
      </c>
      <c r="AQ34" s="18" t="e">
        <f t="shared" si="41"/>
        <v>#DIV/0!</v>
      </c>
      <c r="AR34" s="18"/>
      <c r="AS34" s="18" t="e">
        <f t="shared" si="21"/>
        <v>#DIV/0!</v>
      </c>
      <c r="AT34" s="18" t="e">
        <f t="shared" si="22"/>
        <v>#DIV/0!</v>
      </c>
      <c r="AU34" s="18" t="e">
        <f t="shared" si="23"/>
        <v>#DIV/0!</v>
      </c>
      <c r="AV34" s="18" t="e">
        <f t="shared" si="24"/>
        <v>#DIV/0!</v>
      </c>
      <c r="AW34" s="18" t="e">
        <f t="shared" si="25"/>
        <v>#DIV/0!</v>
      </c>
      <c r="AX34" s="18" t="e">
        <f t="shared" si="26"/>
        <v>#DIV/0!</v>
      </c>
      <c r="AY34" s="18" t="e">
        <f t="shared" si="27"/>
        <v>#DIV/0!</v>
      </c>
      <c r="AZ34" s="18" t="e">
        <f t="shared" si="28"/>
        <v>#DIV/0!</v>
      </c>
      <c r="BA34" s="18" t="e">
        <f t="shared" si="29"/>
        <v>#DIV/0!</v>
      </c>
      <c r="BB34" s="18" t="e">
        <f t="shared" si="30"/>
        <v>#DIV/0!</v>
      </c>
      <c r="BC34" s="18" t="e">
        <f t="shared" si="31"/>
        <v>#DIV/0!</v>
      </c>
      <c r="BD34" s="18" t="e">
        <f t="shared" si="42"/>
        <v>#DIV/0!</v>
      </c>
      <c r="BF34" s="18" t="e">
        <f t="shared" si="43"/>
        <v>#DIV/0!</v>
      </c>
      <c r="BG34" s="18" t="e">
        <f t="shared" si="44"/>
        <v>#DIV/0!</v>
      </c>
      <c r="BH34" s="18" t="e">
        <f t="shared" si="45"/>
        <v>#DIV/0!</v>
      </c>
      <c r="BI34" s="18" t="e">
        <f t="shared" si="46"/>
        <v>#DIV/0!</v>
      </c>
      <c r="BJ34" s="18" t="e">
        <f t="shared" si="47"/>
        <v>#DIV/0!</v>
      </c>
      <c r="BK34" s="18" t="e">
        <f t="shared" si="48"/>
        <v>#DIV/0!</v>
      </c>
      <c r="BL34" s="18" t="e">
        <f t="shared" si="49"/>
        <v>#DIV/0!</v>
      </c>
      <c r="BM34" s="18" t="e">
        <f t="shared" si="50"/>
        <v>#DIV/0!</v>
      </c>
      <c r="BN34" s="18" t="e">
        <f t="shared" si="51"/>
        <v>#DIV/0!</v>
      </c>
      <c r="BO34" s="18" t="e">
        <f t="shared" si="52"/>
        <v>#DIV/0!</v>
      </c>
      <c r="BP34" s="14" t="e">
        <f t="shared" si="53"/>
        <v>#DIV/0!</v>
      </c>
      <c r="BR34" s="18" t="e">
        <f t="shared" si="54"/>
        <v>#DIV/0!</v>
      </c>
      <c r="BS34" s="18" t="e">
        <f t="shared" si="55"/>
        <v>#DIV/0!</v>
      </c>
      <c r="BT34" s="18" t="e">
        <f t="shared" si="56"/>
        <v>#DIV/0!</v>
      </c>
      <c r="BU34" s="18" t="e">
        <f t="shared" si="57"/>
        <v>#DIV/0!</v>
      </c>
      <c r="BV34" s="18" t="e">
        <f t="shared" si="58"/>
        <v>#DIV/0!</v>
      </c>
      <c r="BW34" s="18" t="e">
        <f t="shared" si="59"/>
        <v>#DIV/0!</v>
      </c>
      <c r="BX34" s="18" t="e">
        <f t="shared" si="60"/>
        <v>#DIV/0!</v>
      </c>
      <c r="BY34" s="18" t="e">
        <f t="shared" si="61"/>
        <v>#DIV/0!</v>
      </c>
      <c r="BZ34" s="18" t="e">
        <f t="shared" si="62"/>
        <v>#DIV/0!</v>
      </c>
      <c r="CA34" s="18" t="e">
        <f t="shared" si="63"/>
        <v>#DIV/0!</v>
      </c>
      <c r="CB34" s="18" t="e">
        <f t="shared" si="64"/>
        <v>#DIV/0!</v>
      </c>
      <c r="CC34" s="18"/>
    </row>
    <row r="35" spans="16:81">
      <c r="P35" s="14">
        <f t="shared" si="38"/>
        <v>0</v>
      </c>
      <c r="R35" s="104" t="e">
        <f t="shared" si="39"/>
        <v>#DIV/0!</v>
      </c>
      <c r="S35" s="18"/>
      <c r="T35" s="18" t="e">
        <f t="shared" si="0"/>
        <v>#DIV/0!</v>
      </c>
      <c r="U35" s="18" t="e">
        <f t="shared" si="1"/>
        <v>#DIV/0!</v>
      </c>
      <c r="V35" s="18" t="e">
        <f t="shared" si="2"/>
        <v>#DIV/0!</v>
      </c>
      <c r="W35" s="18" t="e">
        <f t="shared" si="3"/>
        <v>#DIV/0!</v>
      </c>
      <c r="X35" s="18" t="e">
        <f t="shared" si="4"/>
        <v>#DIV/0!</v>
      </c>
      <c r="Y35" s="18" t="e">
        <f t="shared" si="5"/>
        <v>#DIV/0!</v>
      </c>
      <c r="Z35" s="18" t="e">
        <f t="shared" si="6"/>
        <v>#DIV/0!</v>
      </c>
      <c r="AA35" s="18" t="e">
        <f t="shared" si="7"/>
        <v>#DIV/0!</v>
      </c>
      <c r="AB35" s="18" t="e">
        <f t="shared" si="8"/>
        <v>#DIV/0!</v>
      </c>
      <c r="AC35" s="18" t="e">
        <f t="shared" si="9"/>
        <v>#DIV/0!</v>
      </c>
      <c r="AD35" s="18" t="e">
        <f t="shared" si="40"/>
        <v>#DIV/0!</v>
      </c>
      <c r="AE35" s="18"/>
      <c r="AF35" s="18" t="e">
        <f t="shared" si="10"/>
        <v>#DIV/0!</v>
      </c>
      <c r="AG35" s="18" t="e">
        <f t="shared" si="11"/>
        <v>#DIV/0!</v>
      </c>
      <c r="AH35" s="18" t="e">
        <f t="shared" si="12"/>
        <v>#DIV/0!</v>
      </c>
      <c r="AI35" s="18" t="e">
        <f t="shared" si="13"/>
        <v>#DIV/0!</v>
      </c>
      <c r="AJ35" s="18" t="e">
        <f t="shared" si="14"/>
        <v>#DIV/0!</v>
      </c>
      <c r="AK35" s="18" t="e">
        <f t="shared" si="15"/>
        <v>#DIV/0!</v>
      </c>
      <c r="AL35" s="18" t="e">
        <f t="shared" si="16"/>
        <v>#DIV/0!</v>
      </c>
      <c r="AM35" s="18" t="e">
        <f t="shared" si="17"/>
        <v>#DIV/0!</v>
      </c>
      <c r="AN35" s="18" t="e">
        <f t="shared" si="18"/>
        <v>#DIV/0!</v>
      </c>
      <c r="AO35" s="18" t="e">
        <f t="shared" si="19"/>
        <v>#DIV/0!</v>
      </c>
      <c r="AP35" s="18" t="e">
        <f t="shared" si="20"/>
        <v>#DIV/0!</v>
      </c>
      <c r="AQ35" s="18" t="e">
        <f t="shared" si="41"/>
        <v>#DIV/0!</v>
      </c>
      <c r="AR35" s="18"/>
      <c r="AS35" s="18" t="e">
        <f t="shared" si="21"/>
        <v>#DIV/0!</v>
      </c>
      <c r="AT35" s="18" t="e">
        <f t="shared" si="22"/>
        <v>#DIV/0!</v>
      </c>
      <c r="AU35" s="18" t="e">
        <f t="shared" si="23"/>
        <v>#DIV/0!</v>
      </c>
      <c r="AV35" s="18" t="e">
        <f t="shared" si="24"/>
        <v>#DIV/0!</v>
      </c>
      <c r="AW35" s="18" t="e">
        <f t="shared" si="25"/>
        <v>#DIV/0!</v>
      </c>
      <c r="AX35" s="18" t="e">
        <f t="shared" si="26"/>
        <v>#DIV/0!</v>
      </c>
      <c r="AY35" s="18" t="e">
        <f t="shared" si="27"/>
        <v>#DIV/0!</v>
      </c>
      <c r="AZ35" s="18" t="e">
        <f t="shared" si="28"/>
        <v>#DIV/0!</v>
      </c>
      <c r="BA35" s="18" t="e">
        <f t="shared" si="29"/>
        <v>#DIV/0!</v>
      </c>
      <c r="BB35" s="18" t="e">
        <f t="shared" si="30"/>
        <v>#DIV/0!</v>
      </c>
      <c r="BC35" s="18" t="e">
        <f t="shared" si="31"/>
        <v>#DIV/0!</v>
      </c>
      <c r="BD35" s="18" t="e">
        <f t="shared" si="42"/>
        <v>#DIV/0!</v>
      </c>
      <c r="BF35" s="18" t="e">
        <f t="shared" si="43"/>
        <v>#DIV/0!</v>
      </c>
      <c r="BG35" s="18" t="e">
        <f t="shared" si="44"/>
        <v>#DIV/0!</v>
      </c>
      <c r="BH35" s="18" t="e">
        <f t="shared" si="45"/>
        <v>#DIV/0!</v>
      </c>
      <c r="BI35" s="18" t="e">
        <f t="shared" si="46"/>
        <v>#DIV/0!</v>
      </c>
      <c r="BJ35" s="18" t="e">
        <f t="shared" si="47"/>
        <v>#DIV/0!</v>
      </c>
      <c r="BK35" s="18" t="e">
        <f t="shared" si="48"/>
        <v>#DIV/0!</v>
      </c>
      <c r="BL35" s="18" t="e">
        <f t="shared" si="49"/>
        <v>#DIV/0!</v>
      </c>
      <c r="BM35" s="18" t="e">
        <f t="shared" si="50"/>
        <v>#DIV/0!</v>
      </c>
      <c r="BN35" s="18" t="e">
        <f t="shared" si="51"/>
        <v>#DIV/0!</v>
      </c>
      <c r="BO35" s="18" t="e">
        <f t="shared" si="52"/>
        <v>#DIV/0!</v>
      </c>
      <c r="BP35" s="14" t="e">
        <f t="shared" si="53"/>
        <v>#DIV/0!</v>
      </c>
      <c r="BR35" s="18" t="e">
        <f t="shared" si="54"/>
        <v>#DIV/0!</v>
      </c>
      <c r="BS35" s="18" t="e">
        <f t="shared" si="55"/>
        <v>#DIV/0!</v>
      </c>
      <c r="BT35" s="18" t="e">
        <f t="shared" si="56"/>
        <v>#DIV/0!</v>
      </c>
      <c r="BU35" s="18" t="e">
        <f t="shared" si="57"/>
        <v>#DIV/0!</v>
      </c>
      <c r="BV35" s="18" t="e">
        <f t="shared" si="58"/>
        <v>#DIV/0!</v>
      </c>
      <c r="BW35" s="18" t="e">
        <f t="shared" si="59"/>
        <v>#DIV/0!</v>
      </c>
      <c r="BX35" s="18" t="e">
        <f t="shared" si="60"/>
        <v>#DIV/0!</v>
      </c>
      <c r="BY35" s="18" t="e">
        <f t="shared" si="61"/>
        <v>#DIV/0!</v>
      </c>
      <c r="BZ35" s="18" t="e">
        <f t="shared" si="62"/>
        <v>#DIV/0!</v>
      </c>
      <c r="CA35" s="18" t="e">
        <f t="shared" si="63"/>
        <v>#DIV/0!</v>
      </c>
      <c r="CB35" s="18" t="e">
        <f t="shared" si="64"/>
        <v>#DIV/0!</v>
      </c>
      <c r="CC35" s="18"/>
    </row>
    <row r="36" spans="16:81">
      <c r="P36" s="14">
        <f t="shared" si="38"/>
        <v>0</v>
      </c>
      <c r="R36" s="104" t="e">
        <f t="shared" si="39"/>
        <v>#DIV/0!</v>
      </c>
      <c r="S36" s="18"/>
      <c r="T36" s="18" t="e">
        <f t="shared" si="0"/>
        <v>#DIV/0!</v>
      </c>
      <c r="U36" s="18" t="e">
        <f t="shared" si="1"/>
        <v>#DIV/0!</v>
      </c>
      <c r="V36" s="18" t="e">
        <f t="shared" si="2"/>
        <v>#DIV/0!</v>
      </c>
      <c r="W36" s="18" t="e">
        <f t="shared" si="3"/>
        <v>#DIV/0!</v>
      </c>
      <c r="X36" s="18" t="e">
        <f t="shared" si="4"/>
        <v>#DIV/0!</v>
      </c>
      <c r="Y36" s="18" t="e">
        <f t="shared" si="5"/>
        <v>#DIV/0!</v>
      </c>
      <c r="Z36" s="18" t="e">
        <f t="shared" si="6"/>
        <v>#DIV/0!</v>
      </c>
      <c r="AA36" s="18" t="e">
        <f t="shared" si="7"/>
        <v>#DIV/0!</v>
      </c>
      <c r="AB36" s="18" t="e">
        <f t="shared" si="8"/>
        <v>#DIV/0!</v>
      </c>
      <c r="AC36" s="18" t="e">
        <f t="shared" si="9"/>
        <v>#DIV/0!</v>
      </c>
      <c r="AD36" s="18" t="e">
        <f t="shared" si="40"/>
        <v>#DIV/0!</v>
      </c>
      <c r="AE36" s="18"/>
      <c r="AF36" s="18" t="e">
        <f t="shared" si="10"/>
        <v>#DIV/0!</v>
      </c>
      <c r="AG36" s="18" t="e">
        <f t="shared" si="11"/>
        <v>#DIV/0!</v>
      </c>
      <c r="AH36" s="18" t="e">
        <f t="shared" si="12"/>
        <v>#DIV/0!</v>
      </c>
      <c r="AI36" s="18" t="e">
        <f t="shared" si="13"/>
        <v>#DIV/0!</v>
      </c>
      <c r="AJ36" s="18" t="e">
        <f t="shared" si="14"/>
        <v>#DIV/0!</v>
      </c>
      <c r="AK36" s="18" t="e">
        <f t="shared" si="15"/>
        <v>#DIV/0!</v>
      </c>
      <c r="AL36" s="18" t="e">
        <f t="shared" si="16"/>
        <v>#DIV/0!</v>
      </c>
      <c r="AM36" s="18" t="e">
        <f t="shared" si="17"/>
        <v>#DIV/0!</v>
      </c>
      <c r="AN36" s="18" t="e">
        <f t="shared" si="18"/>
        <v>#DIV/0!</v>
      </c>
      <c r="AO36" s="18" t="e">
        <f t="shared" si="19"/>
        <v>#DIV/0!</v>
      </c>
      <c r="AP36" s="18" t="e">
        <f t="shared" si="20"/>
        <v>#DIV/0!</v>
      </c>
      <c r="AQ36" s="18" t="e">
        <f t="shared" si="41"/>
        <v>#DIV/0!</v>
      </c>
      <c r="AR36" s="18"/>
      <c r="AS36" s="18" t="e">
        <f t="shared" si="21"/>
        <v>#DIV/0!</v>
      </c>
      <c r="AT36" s="18" t="e">
        <f t="shared" si="22"/>
        <v>#DIV/0!</v>
      </c>
      <c r="AU36" s="18" t="e">
        <f t="shared" si="23"/>
        <v>#DIV/0!</v>
      </c>
      <c r="AV36" s="18" t="e">
        <f t="shared" si="24"/>
        <v>#DIV/0!</v>
      </c>
      <c r="AW36" s="18" t="e">
        <f t="shared" si="25"/>
        <v>#DIV/0!</v>
      </c>
      <c r="AX36" s="18" t="e">
        <f t="shared" si="26"/>
        <v>#DIV/0!</v>
      </c>
      <c r="AY36" s="18" t="e">
        <f t="shared" si="27"/>
        <v>#DIV/0!</v>
      </c>
      <c r="AZ36" s="18" t="e">
        <f t="shared" si="28"/>
        <v>#DIV/0!</v>
      </c>
      <c r="BA36" s="18" t="e">
        <f t="shared" si="29"/>
        <v>#DIV/0!</v>
      </c>
      <c r="BB36" s="18" t="e">
        <f t="shared" si="30"/>
        <v>#DIV/0!</v>
      </c>
      <c r="BC36" s="18" t="e">
        <f t="shared" si="31"/>
        <v>#DIV/0!</v>
      </c>
      <c r="BD36" s="18" t="e">
        <f t="shared" si="42"/>
        <v>#DIV/0!</v>
      </c>
      <c r="BF36" s="18" t="e">
        <f t="shared" si="43"/>
        <v>#DIV/0!</v>
      </c>
      <c r="BG36" s="18" t="e">
        <f t="shared" si="44"/>
        <v>#DIV/0!</v>
      </c>
      <c r="BH36" s="18" t="e">
        <f t="shared" si="45"/>
        <v>#DIV/0!</v>
      </c>
      <c r="BI36" s="18" t="e">
        <f t="shared" si="46"/>
        <v>#DIV/0!</v>
      </c>
      <c r="BJ36" s="18" t="e">
        <f t="shared" si="47"/>
        <v>#DIV/0!</v>
      </c>
      <c r="BK36" s="18" t="e">
        <f t="shared" si="48"/>
        <v>#DIV/0!</v>
      </c>
      <c r="BL36" s="18" t="e">
        <f t="shared" si="49"/>
        <v>#DIV/0!</v>
      </c>
      <c r="BM36" s="18" t="e">
        <f t="shared" si="50"/>
        <v>#DIV/0!</v>
      </c>
      <c r="BN36" s="18" t="e">
        <f t="shared" si="51"/>
        <v>#DIV/0!</v>
      </c>
      <c r="BO36" s="18" t="e">
        <f t="shared" si="52"/>
        <v>#DIV/0!</v>
      </c>
      <c r="BP36" s="14" t="e">
        <f t="shared" si="53"/>
        <v>#DIV/0!</v>
      </c>
      <c r="BR36" s="18" t="e">
        <f t="shared" si="54"/>
        <v>#DIV/0!</v>
      </c>
      <c r="BS36" s="18" t="e">
        <f t="shared" si="55"/>
        <v>#DIV/0!</v>
      </c>
      <c r="BT36" s="18" t="e">
        <f t="shared" si="56"/>
        <v>#DIV/0!</v>
      </c>
      <c r="BU36" s="18" t="e">
        <f t="shared" si="57"/>
        <v>#DIV/0!</v>
      </c>
      <c r="BV36" s="18" t="e">
        <f t="shared" si="58"/>
        <v>#DIV/0!</v>
      </c>
      <c r="BW36" s="18" t="e">
        <f t="shared" si="59"/>
        <v>#DIV/0!</v>
      </c>
      <c r="BX36" s="18" t="e">
        <f t="shared" si="60"/>
        <v>#DIV/0!</v>
      </c>
      <c r="BY36" s="18" t="e">
        <f t="shared" si="61"/>
        <v>#DIV/0!</v>
      </c>
      <c r="BZ36" s="18" t="e">
        <f t="shared" si="62"/>
        <v>#DIV/0!</v>
      </c>
      <c r="CA36" s="18" t="e">
        <f t="shared" si="63"/>
        <v>#DIV/0!</v>
      </c>
      <c r="CB36" s="18" t="e">
        <f t="shared" si="64"/>
        <v>#DIV/0!</v>
      </c>
      <c r="CC36" s="18"/>
    </row>
    <row r="37" spans="16:81">
      <c r="P37" s="14">
        <f t="shared" si="38"/>
        <v>0</v>
      </c>
      <c r="R37" s="104" t="e">
        <f t="shared" si="39"/>
        <v>#DIV/0!</v>
      </c>
      <c r="S37" s="18"/>
      <c r="T37" s="18" t="e">
        <f t="shared" si="0"/>
        <v>#DIV/0!</v>
      </c>
      <c r="U37" s="18" t="e">
        <f t="shared" si="1"/>
        <v>#DIV/0!</v>
      </c>
      <c r="V37" s="18" t="e">
        <f t="shared" si="2"/>
        <v>#DIV/0!</v>
      </c>
      <c r="W37" s="18" t="e">
        <f t="shared" si="3"/>
        <v>#DIV/0!</v>
      </c>
      <c r="X37" s="18" t="e">
        <f t="shared" si="4"/>
        <v>#DIV/0!</v>
      </c>
      <c r="Y37" s="18" t="e">
        <f t="shared" si="5"/>
        <v>#DIV/0!</v>
      </c>
      <c r="Z37" s="18" t="e">
        <f t="shared" si="6"/>
        <v>#DIV/0!</v>
      </c>
      <c r="AA37" s="18" t="e">
        <f t="shared" si="7"/>
        <v>#DIV/0!</v>
      </c>
      <c r="AB37" s="18" t="e">
        <f t="shared" si="8"/>
        <v>#DIV/0!</v>
      </c>
      <c r="AC37" s="18" t="e">
        <f t="shared" si="9"/>
        <v>#DIV/0!</v>
      </c>
      <c r="AD37" s="18" t="e">
        <f t="shared" si="40"/>
        <v>#DIV/0!</v>
      </c>
      <c r="AE37" s="18"/>
      <c r="AF37" s="18" t="e">
        <f t="shared" si="10"/>
        <v>#DIV/0!</v>
      </c>
      <c r="AG37" s="18" t="e">
        <f t="shared" si="11"/>
        <v>#DIV/0!</v>
      </c>
      <c r="AH37" s="18" t="e">
        <f t="shared" si="12"/>
        <v>#DIV/0!</v>
      </c>
      <c r="AI37" s="18" t="e">
        <f t="shared" si="13"/>
        <v>#DIV/0!</v>
      </c>
      <c r="AJ37" s="18" t="e">
        <f t="shared" si="14"/>
        <v>#DIV/0!</v>
      </c>
      <c r="AK37" s="18" t="e">
        <f t="shared" si="15"/>
        <v>#DIV/0!</v>
      </c>
      <c r="AL37" s="18" t="e">
        <f t="shared" si="16"/>
        <v>#DIV/0!</v>
      </c>
      <c r="AM37" s="18" t="e">
        <f t="shared" si="17"/>
        <v>#DIV/0!</v>
      </c>
      <c r="AN37" s="18" t="e">
        <f t="shared" si="18"/>
        <v>#DIV/0!</v>
      </c>
      <c r="AO37" s="18" t="e">
        <f t="shared" si="19"/>
        <v>#DIV/0!</v>
      </c>
      <c r="AP37" s="18" t="e">
        <f t="shared" si="20"/>
        <v>#DIV/0!</v>
      </c>
      <c r="AQ37" s="18" t="e">
        <f t="shared" si="41"/>
        <v>#DIV/0!</v>
      </c>
      <c r="AR37" s="18"/>
      <c r="AS37" s="18" t="e">
        <f t="shared" si="21"/>
        <v>#DIV/0!</v>
      </c>
      <c r="AT37" s="18" t="e">
        <f t="shared" si="22"/>
        <v>#DIV/0!</v>
      </c>
      <c r="AU37" s="18" t="e">
        <f t="shared" si="23"/>
        <v>#DIV/0!</v>
      </c>
      <c r="AV37" s="18" t="e">
        <f t="shared" si="24"/>
        <v>#DIV/0!</v>
      </c>
      <c r="AW37" s="18" t="e">
        <f t="shared" si="25"/>
        <v>#DIV/0!</v>
      </c>
      <c r="AX37" s="18" t="e">
        <f t="shared" si="26"/>
        <v>#DIV/0!</v>
      </c>
      <c r="AY37" s="18" t="e">
        <f t="shared" si="27"/>
        <v>#DIV/0!</v>
      </c>
      <c r="AZ37" s="18" t="e">
        <f t="shared" si="28"/>
        <v>#DIV/0!</v>
      </c>
      <c r="BA37" s="18" t="e">
        <f t="shared" si="29"/>
        <v>#DIV/0!</v>
      </c>
      <c r="BB37" s="18" t="e">
        <f t="shared" si="30"/>
        <v>#DIV/0!</v>
      </c>
      <c r="BC37" s="18" t="e">
        <f t="shared" si="31"/>
        <v>#DIV/0!</v>
      </c>
      <c r="BD37" s="18" t="e">
        <f t="shared" si="42"/>
        <v>#DIV/0!</v>
      </c>
      <c r="BF37" s="18" t="e">
        <f t="shared" si="43"/>
        <v>#DIV/0!</v>
      </c>
      <c r="BG37" s="18" t="e">
        <f t="shared" si="44"/>
        <v>#DIV/0!</v>
      </c>
      <c r="BH37" s="18" t="e">
        <f t="shared" si="45"/>
        <v>#DIV/0!</v>
      </c>
      <c r="BI37" s="18" t="e">
        <f t="shared" si="46"/>
        <v>#DIV/0!</v>
      </c>
      <c r="BJ37" s="18" t="e">
        <f t="shared" si="47"/>
        <v>#DIV/0!</v>
      </c>
      <c r="BK37" s="18" t="e">
        <f t="shared" si="48"/>
        <v>#DIV/0!</v>
      </c>
      <c r="BL37" s="18" t="e">
        <f t="shared" si="49"/>
        <v>#DIV/0!</v>
      </c>
      <c r="BM37" s="18" t="e">
        <f t="shared" si="50"/>
        <v>#DIV/0!</v>
      </c>
      <c r="BN37" s="18" t="e">
        <f t="shared" si="51"/>
        <v>#DIV/0!</v>
      </c>
      <c r="BO37" s="18" t="e">
        <f t="shared" si="52"/>
        <v>#DIV/0!</v>
      </c>
      <c r="BP37" s="14" t="e">
        <f t="shared" si="53"/>
        <v>#DIV/0!</v>
      </c>
      <c r="BR37" s="18" t="e">
        <f t="shared" si="54"/>
        <v>#DIV/0!</v>
      </c>
      <c r="BS37" s="18" t="e">
        <f t="shared" si="55"/>
        <v>#DIV/0!</v>
      </c>
      <c r="BT37" s="18" t="e">
        <f t="shared" si="56"/>
        <v>#DIV/0!</v>
      </c>
      <c r="BU37" s="18" t="e">
        <f t="shared" si="57"/>
        <v>#DIV/0!</v>
      </c>
      <c r="BV37" s="18" t="e">
        <f t="shared" si="58"/>
        <v>#DIV/0!</v>
      </c>
      <c r="BW37" s="18" t="e">
        <f t="shared" si="59"/>
        <v>#DIV/0!</v>
      </c>
      <c r="BX37" s="18" t="e">
        <f t="shared" si="60"/>
        <v>#DIV/0!</v>
      </c>
      <c r="BY37" s="18" t="e">
        <f t="shared" si="61"/>
        <v>#DIV/0!</v>
      </c>
      <c r="BZ37" s="18" t="e">
        <f t="shared" si="62"/>
        <v>#DIV/0!</v>
      </c>
      <c r="CA37" s="18" t="e">
        <f t="shared" si="63"/>
        <v>#DIV/0!</v>
      </c>
      <c r="CB37" s="18" t="e">
        <f t="shared" si="64"/>
        <v>#DIV/0!</v>
      </c>
      <c r="CC37" s="18"/>
    </row>
    <row r="38" spans="16:81">
      <c r="P38" s="14">
        <f t="shared" si="38"/>
        <v>0</v>
      </c>
      <c r="R38" s="104" t="e">
        <f t="shared" si="39"/>
        <v>#DIV/0!</v>
      </c>
      <c r="S38" s="18"/>
      <c r="T38" s="18" t="e">
        <f t="shared" si="0"/>
        <v>#DIV/0!</v>
      </c>
      <c r="U38" s="18" t="e">
        <f t="shared" si="1"/>
        <v>#DIV/0!</v>
      </c>
      <c r="V38" s="18" t="e">
        <f t="shared" si="2"/>
        <v>#DIV/0!</v>
      </c>
      <c r="W38" s="18" t="e">
        <f t="shared" si="3"/>
        <v>#DIV/0!</v>
      </c>
      <c r="X38" s="18" t="e">
        <f t="shared" si="4"/>
        <v>#DIV/0!</v>
      </c>
      <c r="Y38" s="18" t="e">
        <f t="shared" si="5"/>
        <v>#DIV/0!</v>
      </c>
      <c r="Z38" s="18" t="e">
        <f t="shared" si="6"/>
        <v>#DIV/0!</v>
      </c>
      <c r="AA38" s="18" t="e">
        <f t="shared" si="7"/>
        <v>#DIV/0!</v>
      </c>
      <c r="AB38" s="18" t="e">
        <f t="shared" si="8"/>
        <v>#DIV/0!</v>
      </c>
      <c r="AC38" s="18" t="e">
        <f t="shared" si="9"/>
        <v>#DIV/0!</v>
      </c>
      <c r="AD38" s="18" t="e">
        <f t="shared" si="40"/>
        <v>#DIV/0!</v>
      </c>
      <c r="AE38" s="18"/>
      <c r="AF38" s="18" t="e">
        <f t="shared" si="10"/>
        <v>#DIV/0!</v>
      </c>
      <c r="AG38" s="18" t="e">
        <f t="shared" si="11"/>
        <v>#DIV/0!</v>
      </c>
      <c r="AH38" s="18" t="e">
        <f t="shared" si="12"/>
        <v>#DIV/0!</v>
      </c>
      <c r="AI38" s="18" t="e">
        <f t="shared" si="13"/>
        <v>#DIV/0!</v>
      </c>
      <c r="AJ38" s="18" t="e">
        <f t="shared" si="14"/>
        <v>#DIV/0!</v>
      </c>
      <c r="AK38" s="18" t="e">
        <f t="shared" si="15"/>
        <v>#DIV/0!</v>
      </c>
      <c r="AL38" s="18" t="e">
        <f t="shared" si="16"/>
        <v>#DIV/0!</v>
      </c>
      <c r="AM38" s="18" t="e">
        <f t="shared" si="17"/>
        <v>#DIV/0!</v>
      </c>
      <c r="AN38" s="18" t="e">
        <f t="shared" si="18"/>
        <v>#DIV/0!</v>
      </c>
      <c r="AO38" s="18" t="e">
        <f t="shared" si="19"/>
        <v>#DIV/0!</v>
      </c>
      <c r="AP38" s="18" t="e">
        <f t="shared" si="20"/>
        <v>#DIV/0!</v>
      </c>
      <c r="AQ38" s="18" t="e">
        <f t="shared" si="41"/>
        <v>#DIV/0!</v>
      </c>
      <c r="AR38" s="18"/>
      <c r="AS38" s="18" t="e">
        <f t="shared" si="21"/>
        <v>#DIV/0!</v>
      </c>
      <c r="AT38" s="18" t="e">
        <f t="shared" si="22"/>
        <v>#DIV/0!</v>
      </c>
      <c r="AU38" s="18" t="e">
        <f t="shared" si="23"/>
        <v>#DIV/0!</v>
      </c>
      <c r="AV38" s="18" t="e">
        <f t="shared" si="24"/>
        <v>#DIV/0!</v>
      </c>
      <c r="AW38" s="18" t="e">
        <f t="shared" si="25"/>
        <v>#DIV/0!</v>
      </c>
      <c r="AX38" s="18" t="e">
        <f t="shared" si="26"/>
        <v>#DIV/0!</v>
      </c>
      <c r="AY38" s="18" t="e">
        <f t="shared" si="27"/>
        <v>#DIV/0!</v>
      </c>
      <c r="AZ38" s="18" t="e">
        <f t="shared" si="28"/>
        <v>#DIV/0!</v>
      </c>
      <c r="BA38" s="18" t="e">
        <f t="shared" si="29"/>
        <v>#DIV/0!</v>
      </c>
      <c r="BB38" s="18" t="e">
        <f t="shared" si="30"/>
        <v>#DIV/0!</v>
      </c>
      <c r="BC38" s="18" t="e">
        <f t="shared" si="31"/>
        <v>#DIV/0!</v>
      </c>
      <c r="BD38" s="18" t="e">
        <f t="shared" si="42"/>
        <v>#DIV/0!</v>
      </c>
      <c r="BF38" s="18" t="e">
        <f t="shared" si="43"/>
        <v>#DIV/0!</v>
      </c>
      <c r="BG38" s="18" t="e">
        <f t="shared" si="44"/>
        <v>#DIV/0!</v>
      </c>
      <c r="BH38" s="18" t="e">
        <f t="shared" si="45"/>
        <v>#DIV/0!</v>
      </c>
      <c r="BI38" s="18" t="e">
        <f t="shared" si="46"/>
        <v>#DIV/0!</v>
      </c>
      <c r="BJ38" s="18" t="e">
        <f t="shared" si="47"/>
        <v>#DIV/0!</v>
      </c>
      <c r="BK38" s="18" t="e">
        <f t="shared" si="48"/>
        <v>#DIV/0!</v>
      </c>
      <c r="BL38" s="18" t="e">
        <f t="shared" si="49"/>
        <v>#DIV/0!</v>
      </c>
      <c r="BM38" s="18" t="e">
        <f t="shared" si="50"/>
        <v>#DIV/0!</v>
      </c>
      <c r="BN38" s="18" t="e">
        <f t="shared" si="51"/>
        <v>#DIV/0!</v>
      </c>
      <c r="BO38" s="18" t="e">
        <f t="shared" si="52"/>
        <v>#DIV/0!</v>
      </c>
      <c r="BP38" s="14" t="e">
        <f t="shared" si="53"/>
        <v>#DIV/0!</v>
      </c>
      <c r="BR38" s="18" t="e">
        <f t="shared" si="54"/>
        <v>#DIV/0!</v>
      </c>
      <c r="BS38" s="18" t="e">
        <f t="shared" si="55"/>
        <v>#DIV/0!</v>
      </c>
      <c r="BT38" s="18" t="e">
        <f t="shared" si="56"/>
        <v>#DIV/0!</v>
      </c>
      <c r="BU38" s="18" t="e">
        <f t="shared" si="57"/>
        <v>#DIV/0!</v>
      </c>
      <c r="BV38" s="18" t="e">
        <f t="shared" si="58"/>
        <v>#DIV/0!</v>
      </c>
      <c r="BW38" s="18" t="e">
        <f t="shared" si="59"/>
        <v>#DIV/0!</v>
      </c>
      <c r="BX38" s="18" t="e">
        <f t="shared" si="60"/>
        <v>#DIV/0!</v>
      </c>
      <c r="BY38" s="18" t="e">
        <f t="shared" si="61"/>
        <v>#DIV/0!</v>
      </c>
      <c r="BZ38" s="18" t="e">
        <f t="shared" si="62"/>
        <v>#DIV/0!</v>
      </c>
      <c r="CA38" s="18" t="e">
        <f t="shared" si="63"/>
        <v>#DIV/0!</v>
      </c>
      <c r="CB38" s="18" t="e">
        <f t="shared" si="64"/>
        <v>#DIV/0!</v>
      </c>
      <c r="CC38" s="18"/>
    </row>
    <row r="39" spans="16:81">
      <c r="P39" s="14">
        <f t="shared" si="38"/>
        <v>0</v>
      </c>
      <c r="R39" s="104" t="e">
        <f t="shared" si="39"/>
        <v>#DIV/0!</v>
      </c>
      <c r="S39" s="18"/>
      <c r="T39" s="18" t="e">
        <f t="shared" si="0"/>
        <v>#DIV/0!</v>
      </c>
      <c r="U39" s="18" t="e">
        <f t="shared" si="1"/>
        <v>#DIV/0!</v>
      </c>
      <c r="V39" s="18" t="e">
        <f t="shared" si="2"/>
        <v>#DIV/0!</v>
      </c>
      <c r="W39" s="18" t="e">
        <f t="shared" si="3"/>
        <v>#DIV/0!</v>
      </c>
      <c r="X39" s="18" t="e">
        <f t="shared" si="4"/>
        <v>#DIV/0!</v>
      </c>
      <c r="Y39" s="18" t="e">
        <f t="shared" si="5"/>
        <v>#DIV/0!</v>
      </c>
      <c r="Z39" s="18" t="e">
        <f t="shared" si="6"/>
        <v>#DIV/0!</v>
      </c>
      <c r="AA39" s="18" t="e">
        <f t="shared" si="7"/>
        <v>#DIV/0!</v>
      </c>
      <c r="AB39" s="18" t="e">
        <f t="shared" si="8"/>
        <v>#DIV/0!</v>
      </c>
      <c r="AC39" s="18" t="e">
        <f t="shared" si="9"/>
        <v>#DIV/0!</v>
      </c>
      <c r="AD39" s="18" t="e">
        <f t="shared" si="40"/>
        <v>#DIV/0!</v>
      </c>
      <c r="AE39" s="18"/>
      <c r="AF39" s="18" t="e">
        <f t="shared" si="10"/>
        <v>#DIV/0!</v>
      </c>
      <c r="AG39" s="18" t="e">
        <f t="shared" si="11"/>
        <v>#DIV/0!</v>
      </c>
      <c r="AH39" s="18" t="e">
        <f t="shared" si="12"/>
        <v>#DIV/0!</v>
      </c>
      <c r="AI39" s="18" t="e">
        <f t="shared" si="13"/>
        <v>#DIV/0!</v>
      </c>
      <c r="AJ39" s="18" t="e">
        <f t="shared" si="14"/>
        <v>#DIV/0!</v>
      </c>
      <c r="AK39" s="18" t="e">
        <f t="shared" si="15"/>
        <v>#DIV/0!</v>
      </c>
      <c r="AL39" s="18" t="e">
        <f t="shared" si="16"/>
        <v>#DIV/0!</v>
      </c>
      <c r="AM39" s="18" t="e">
        <f t="shared" si="17"/>
        <v>#DIV/0!</v>
      </c>
      <c r="AN39" s="18" t="e">
        <f t="shared" si="18"/>
        <v>#DIV/0!</v>
      </c>
      <c r="AO39" s="18" t="e">
        <f t="shared" si="19"/>
        <v>#DIV/0!</v>
      </c>
      <c r="AP39" s="18" t="e">
        <f t="shared" si="20"/>
        <v>#DIV/0!</v>
      </c>
      <c r="AQ39" s="18" t="e">
        <f t="shared" si="41"/>
        <v>#DIV/0!</v>
      </c>
      <c r="AR39" s="18"/>
      <c r="AS39" s="18" t="e">
        <f t="shared" si="21"/>
        <v>#DIV/0!</v>
      </c>
      <c r="AT39" s="18" t="e">
        <f t="shared" si="22"/>
        <v>#DIV/0!</v>
      </c>
      <c r="AU39" s="18" t="e">
        <f t="shared" si="23"/>
        <v>#DIV/0!</v>
      </c>
      <c r="AV39" s="18" t="e">
        <f t="shared" si="24"/>
        <v>#DIV/0!</v>
      </c>
      <c r="AW39" s="18" t="e">
        <f t="shared" si="25"/>
        <v>#DIV/0!</v>
      </c>
      <c r="AX39" s="18" t="e">
        <f t="shared" si="26"/>
        <v>#DIV/0!</v>
      </c>
      <c r="AY39" s="18" t="e">
        <f t="shared" si="27"/>
        <v>#DIV/0!</v>
      </c>
      <c r="AZ39" s="18" t="e">
        <f t="shared" si="28"/>
        <v>#DIV/0!</v>
      </c>
      <c r="BA39" s="18" t="e">
        <f t="shared" si="29"/>
        <v>#DIV/0!</v>
      </c>
      <c r="BB39" s="18" t="e">
        <f t="shared" si="30"/>
        <v>#DIV/0!</v>
      </c>
      <c r="BC39" s="18" t="e">
        <f t="shared" si="31"/>
        <v>#DIV/0!</v>
      </c>
      <c r="BD39" s="18" t="e">
        <f t="shared" si="42"/>
        <v>#DIV/0!</v>
      </c>
      <c r="BF39" s="18" t="e">
        <f t="shared" si="43"/>
        <v>#DIV/0!</v>
      </c>
      <c r="BG39" s="18" t="e">
        <f t="shared" si="44"/>
        <v>#DIV/0!</v>
      </c>
      <c r="BH39" s="18" t="e">
        <f t="shared" si="45"/>
        <v>#DIV/0!</v>
      </c>
      <c r="BI39" s="18" t="e">
        <f t="shared" si="46"/>
        <v>#DIV/0!</v>
      </c>
      <c r="BJ39" s="18" t="e">
        <f t="shared" si="47"/>
        <v>#DIV/0!</v>
      </c>
      <c r="BK39" s="18" t="e">
        <f t="shared" si="48"/>
        <v>#DIV/0!</v>
      </c>
      <c r="BL39" s="18" t="e">
        <f t="shared" si="49"/>
        <v>#DIV/0!</v>
      </c>
      <c r="BM39" s="18" t="e">
        <f t="shared" si="50"/>
        <v>#DIV/0!</v>
      </c>
      <c r="BN39" s="18" t="e">
        <f t="shared" si="51"/>
        <v>#DIV/0!</v>
      </c>
      <c r="BO39" s="18" t="e">
        <f t="shared" si="52"/>
        <v>#DIV/0!</v>
      </c>
      <c r="BP39" s="14" t="e">
        <f t="shared" si="53"/>
        <v>#DIV/0!</v>
      </c>
      <c r="BR39" s="18" t="e">
        <f t="shared" si="54"/>
        <v>#DIV/0!</v>
      </c>
      <c r="BS39" s="18" t="e">
        <f t="shared" si="55"/>
        <v>#DIV/0!</v>
      </c>
      <c r="BT39" s="18" t="e">
        <f t="shared" si="56"/>
        <v>#DIV/0!</v>
      </c>
      <c r="BU39" s="18" t="e">
        <f t="shared" si="57"/>
        <v>#DIV/0!</v>
      </c>
      <c r="BV39" s="18" t="e">
        <f t="shared" si="58"/>
        <v>#DIV/0!</v>
      </c>
      <c r="BW39" s="18" t="e">
        <f t="shared" si="59"/>
        <v>#DIV/0!</v>
      </c>
      <c r="BX39" s="18" t="e">
        <f t="shared" si="60"/>
        <v>#DIV/0!</v>
      </c>
      <c r="BY39" s="18" t="e">
        <f t="shared" si="61"/>
        <v>#DIV/0!</v>
      </c>
      <c r="BZ39" s="18" t="e">
        <f t="shared" si="62"/>
        <v>#DIV/0!</v>
      </c>
      <c r="CA39" s="18" t="e">
        <f t="shared" si="63"/>
        <v>#DIV/0!</v>
      </c>
      <c r="CB39" s="18" t="e">
        <f t="shared" si="64"/>
        <v>#DIV/0!</v>
      </c>
      <c r="CC39" s="18"/>
    </row>
    <row r="40" spans="16:81">
      <c r="P40" s="14">
        <f t="shared" si="38"/>
        <v>0</v>
      </c>
      <c r="R40" s="104" t="e">
        <f t="shared" si="39"/>
        <v>#DIV/0!</v>
      </c>
      <c r="S40" s="18"/>
      <c r="T40" s="18" t="e">
        <f t="shared" si="0"/>
        <v>#DIV/0!</v>
      </c>
      <c r="U40" s="18" t="e">
        <f t="shared" si="1"/>
        <v>#DIV/0!</v>
      </c>
      <c r="V40" s="18" t="e">
        <f t="shared" si="2"/>
        <v>#DIV/0!</v>
      </c>
      <c r="W40" s="18" t="e">
        <f t="shared" si="3"/>
        <v>#DIV/0!</v>
      </c>
      <c r="X40" s="18" t="e">
        <f t="shared" si="4"/>
        <v>#DIV/0!</v>
      </c>
      <c r="Y40" s="18" t="e">
        <f t="shared" si="5"/>
        <v>#DIV/0!</v>
      </c>
      <c r="Z40" s="18" t="e">
        <f t="shared" si="6"/>
        <v>#DIV/0!</v>
      </c>
      <c r="AA40" s="18" t="e">
        <f t="shared" si="7"/>
        <v>#DIV/0!</v>
      </c>
      <c r="AB40" s="18" t="e">
        <f t="shared" si="8"/>
        <v>#DIV/0!</v>
      </c>
      <c r="AC40" s="18" t="e">
        <f t="shared" si="9"/>
        <v>#DIV/0!</v>
      </c>
      <c r="AD40" s="18" t="e">
        <f t="shared" si="40"/>
        <v>#DIV/0!</v>
      </c>
      <c r="AE40" s="18"/>
      <c r="AF40" s="18" t="e">
        <f t="shared" si="10"/>
        <v>#DIV/0!</v>
      </c>
      <c r="AG40" s="18" t="e">
        <f t="shared" si="11"/>
        <v>#DIV/0!</v>
      </c>
      <c r="AH40" s="18" t="e">
        <f t="shared" si="12"/>
        <v>#DIV/0!</v>
      </c>
      <c r="AI40" s="18" t="e">
        <f t="shared" si="13"/>
        <v>#DIV/0!</v>
      </c>
      <c r="AJ40" s="18" t="e">
        <f t="shared" si="14"/>
        <v>#DIV/0!</v>
      </c>
      <c r="AK40" s="18" t="e">
        <f t="shared" si="15"/>
        <v>#DIV/0!</v>
      </c>
      <c r="AL40" s="18" t="e">
        <f t="shared" si="16"/>
        <v>#DIV/0!</v>
      </c>
      <c r="AM40" s="18" t="e">
        <f t="shared" si="17"/>
        <v>#DIV/0!</v>
      </c>
      <c r="AN40" s="18" t="e">
        <f t="shared" si="18"/>
        <v>#DIV/0!</v>
      </c>
      <c r="AO40" s="18" t="e">
        <f t="shared" si="19"/>
        <v>#DIV/0!</v>
      </c>
      <c r="AP40" s="18" t="e">
        <f t="shared" si="20"/>
        <v>#DIV/0!</v>
      </c>
      <c r="AQ40" s="18" t="e">
        <f t="shared" si="41"/>
        <v>#DIV/0!</v>
      </c>
      <c r="AR40" s="18"/>
      <c r="AS40" s="18" t="e">
        <f t="shared" si="21"/>
        <v>#DIV/0!</v>
      </c>
      <c r="AT40" s="18" t="e">
        <f t="shared" si="22"/>
        <v>#DIV/0!</v>
      </c>
      <c r="AU40" s="18" t="e">
        <f t="shared" si="23"/>
        <v>#DIV/0!</v>
      </c>
      <c r="AV40" s="18" t="e">
        <f t="shared" si="24"/>
        <v>#DIV/0!</v>
      </c>
      <c r="AW40" s="18" t="e">
        <f t="shared" si="25"/>
        <v>#DIV/0!</v>
      </c>
      <c r="AX40" s="18" t="e">
        <f t="shared" si="26"/>
        <v>#DIV/0!</v>
      </c>
      <c r="AY40" s="18" t="e">
        <f t="shared" si="27"/>
        <v>#DIV/0!</v>
      </c>
      <c r="AZ40" s="18" t="e">
        <f t="shared" si="28"/>
        <v>#DIV/0!</v>
      </c>
      <c r="BA40" s="18" t="e">
        <f t="shared" si="29"/>
        <v>#DIV/0!</v>
      </c>
      <c r="BB40" s="18" t="e">
        <f t="shared" si="30"/>
        <v>#DIV/0!</v>
      </c>
      <c r="BC40" s="18" t="e">
        <f t="shared" si="31"/>
        <v>#DIV/0!</v>
      </c>
      <c r="BD40" s="18" t="e">
        <f t="shared" si="42"/>
        <v>#DIV/0!</v>
      </c>
      <c r="BF40" s="18" t="e">
        <f t="shared" si="43"/>
        <v>#DIV/0!</v>
      </c>
      <c r="BG40" s="18" t="e">
        <f t="shared" si="44"/>
        <v>#DIV/0!</v>
      </c>
      <c r="BH40" s="18" t="e">
        <f t="shared" si="45"/>
        <v>#DIV/0!</v>
      </c>
      <c r="BI40" s="18" t="e">
        <f t="shared" si="46"/>
        <v>#DIV/0!</v>
      </c>
      <c r="BJ40" s="18" t="e">
        <f t="shared" si="47"/>
        <v>#DIV/0!</v>
      </c>
      <c r="BK40" s="18" t="e">
        <f t="shared" si="48"/>
        <v>#DIV/0!</v>
      </c>
      <c r="BL40" s="18" t="e">
        <f t="shared" si="49"/>
        <v>#DIV/0!</v>
      </c>
      <c r="BM40" s="18" t="e">
        <f t="shared" si="50"/>
        <v>#DIV/0!</v>
      </c>
      <c r="BN40" s="18" t="e">
        <f t="shared" si="51"/>
        <v>#DIV/0!</v>
      </c>
      <c r="BO40" s="18" t="e">
        <f t="shared" si="52"/>
        <v>#DIV/0!</v>
      </c>
      <c r="BP40" s="14" t="e">
        <f t="shared" si="53"/>
        <v>#DIV/0!</v>
      </c>
      <c r="BR40" s="18" t="e">
        <f t="shared" si="54"/>
        <v>#DIV/0!</v>
      </c>
      <c r="BS40" s="18" t="e">
        <f t="shared" si="55"/>
        <v>#DIV/0!</v>
      </c>
      <c r="BT40" s="18" t="e">
        <f t="shared" si="56"/>
        <v>#DIV/0!</v>
      </c>
      <c r="BU40" s="18" t="e">
        <f t="shared" si="57"/>
        <v>#DIV/0!</v>
      </c>
      <c r="BV40" s="18" t="e">
        <f t="shared" si="58"/>
        <v>#DIV/0!</v>
      </c>
      <c r="BW40" s="18" t="e">
        <f t="shared" si="59"/>
        <v>#DIV/0!</v>
      </c>
      <c r="BX40" s="18" t="e">
        <f t="shared" si="60"/>
        <v>#DIV/0!</v>
      </c>
      <c r="BY40" s="18" t="e">
        <f t="shared" si="61"/>
        <v>#DIV/0!</v>
      </c>
      <c r="BZ40" s="18" t="e">
        <f t="shared" si="62"/>
        <v>#DIV/0!</v>
      </c>
      <c r="CA40" s="18" t="e">
        <f t="shared" si="63"/>
        <v>#DIV/0!</v>
      </c>
      <c r="CB40" s="18" t="e">
        <f t="shared" si="64"/>
        <v>#DIV/0!</v>
      </c>
      <c r="CC4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ESM3_revised</vt:lpstr>
      <vt:lpstr>ESM4_revised</vt:lpstr>
      <vt:lpstr>M_calculator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Crisp</dc:creator>
  <cp:lastModifiedBy>Laura Crisp</cp:lastModifiedBy>
  <dcterms:created xsi:type="dcterms:W3CDTF">2024-03-06T19:30:09Z</dcterms:created>
  <dcterms:modified xsi:type="dcterms:W3CDTF">2024-05-06T15:16:11Z</dcterms:modified>
</cp:coreProperties>
</file>