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33633\Desktop\Guaymas\Article\2e article\Tab_Si\Finaux\"/>
    </mc:Choice>
  </mc:AlternateContent>
  <xr:revisionPtr revIDLastSave="0" documentId="8_{13A04BA7-F68C-48E2-BE83-9D10D611F2EB}" xr6:coauthVersionLast="47" xr6:coauthVersionMax="47" xr10:uidLastSave="{00000000-0000-0000-0000-000000000000}"/>
  <bookViews>
    <workbookView xWindow="36735" yWindow="4365" windowWidth="17280" windowHeight="8880" activeTab="1" xr2:uid="{00000000-000D-0000-FFFF-FFFF00000000}"/>
  </bookViews>
  <sheets>
    <sheet name="Informations" sheetId="1" r:id="rId1"/>
    <sheet name="Table_SI1" sheetId="5" r:id="rId2"/>
    <sheet name="Table_SI2" sheetId="2" r:id="rId3"/>
    <sheet name="Table_SI3" sheetId="3" r:id="rId4"/>
    <sheet name="Table_SI4"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1" i="4" l="1"/>
  <c r="Q24" i="4" s="1"/>
  <c r="O21" i="4"/>
  <c r="J21" i="4"/>
  <c r="I21" i="4"/>
  <c r="H21" i="4"/>
  <c r="H24" i="4" s="1"/>
  <c r="G21" i="4"/>
  <c r="G24" i="4" s="1"/>
  <c r="D21" i="4"/>
  <c r="C21" i="4"/>
  <c r="D24" i="4" s="1"/>
  <c r="Q20" i="4"/>
  <c r="O20" i="4"/>
  <c r="N20" i="4"/>
  <c r="N21" i="4" s="1"/>
  <c r="M20" i="4"/>
  <c r="M21" i="4" s="1"/>
  <c r="L20" i="4"/>
  <c r="L21" i="4" s="1"/>
  <c r="K20" i="4"/>
  <c r="K21" i="4" s="1"/>
  <c r="J20" i="4"/>
  <c r="I20" i="4"/>
  <c r="H20" i="4"/>
  <c r="G20" i="4"/>
  <c r="F20" i="4"/>
  <c r="F21" i="4" s="1"/>
  <c r="F24" i="4" s="1"/>
  <c r="E20" i="4"/>
  <c r="E21" i="4" s="1"/>
  <c r="E24" i="4" s="1"/>
  <c r="I24" i="3"/>
  <c r="I23" i="3"/>
  <c r="I22" i="3"/>
  <c r="D53" i="5"/>
  <c r="D52" i="5"/>
  <c r="D51" i="5"/>
  <c r="D50" i="5"/>
  <c r="D49" i="5"/>
  <c r="D48" i="5"/>
  <c r="D47" i="5"/>
  <c r="D46" i="5"/>
  <c r="D43" i="5"/>
  <c r="D42" i="5"/>
  <c r="D41" i="5"/>
  <c r="D39" i="5"/>
  <c r="D38" i="5"/>
  <c r="D36" i="5"/>
  <c r="D32" i="5"/>
  <c r="D29" i="5"/>
  <c r="D28" i="5"/>
  <c r="D27" i="5"/>
  <c r="D26" i="5"/>
  <c r="D23" i="5"/>
  <c r="D22" i="5"/>
  <c r="D21" i="5"/>
  <c r="D20" i="5"/>
  <c r="D19" i="5"/>
  <c r="D15" i="5"/>
  <c r="D10" i="5"/>
  <c r="D9" i="5"/>
  <c r="D7" i="5"/>
  <c r="D5" i="5"/>
</calcChain>
</file>

<file path=xl/sharedStrings.xml><?xml version="1.0" encoding="utf-8"?>
<sst xmlns="http://schemas.openxmlformats.org/spreadsheetml/2006/main" count="455" uniqueCount="223">
  <si>
    <t>Sample</t>
  </si>
  <si>
    <t>Depth (mbsf)</t>
  </si>
  <si>
    <t>IC (wt%)</t>
  </si>
  <si>
    <t>CaCO3 (wt%)</t>
  </si>
  <si>
    <t>TOC (wt%)</t>
  </si>
  <si>
    <t>TS (wt%)</t>
  </si>
  <si>
    <t>Sediments above the sill</t>
  </si>
  <si>
    <t>385-U1546A-50F-4-W 35/39</t>
  </si>
  <si>
    <t>c</t>
  </si>
  <si>
    <t>385-U1546B-54F-2-W 65/72</t>
  </si>
  <si>
    <t>a</t>
  </si>
  <si>
    <t>385-U1546A-57X-1-W 92/96</t>
  </si>
  <si>
    <t>385-U1546A-59X-4-W 30/31</t>
  </si>
  <si>
    <t>385-U1546A-60X-2-W 70/72</t>
  </si>
  <si>
    <t>385-U1546A-60X-3-W 80/81</t>
  </si>
  <si>
    <t>385-U1546A-60X-6-W 35/36</t>
  </si>
  <si>
    <t>385-U1546A-61X-4-W 95/97</t>
  </si>
  <si>
    <t>Upper contact metamorphic aureole</t>
  </si>
  <si>
    <t>385-U1546A-61X-5-W 85/87</t>
  </si>
  <si>
    <t>385-U1546C-6R-1-W 84/88</t>
  </si>
  <si>
    <t>b</t>
  </si>
  <si>
    <t>385-U1546C-6R-1-W 89/93</t>
  </si>
  <si>
    <t>385-U1546A-61X-6-W 114/116</t>
  </si>
  <si>
    <t>385-U1546A-62X-1-W 105/109</t>
  </si>
  <si>
    <t>385-U1546A-62X-2-W 64/70</t>
  </si>
  <si>
    <t>385-U1546A-62X-2-W 108/111</t>
  </si>
  <si>
    <t>385-U1546A-62X-3-W 68/70</t>
  </si>
  <si>
    <t>385-U1546A-62X-3-W 69/70</t>
  </si>
  <si>
    <t>385-U1546A-62X-CC-W 10/14</t>
  </si>
  <si>
    <t>385-U1546A-62X-CC-W 20/21</t>
  </si>
  <si>
    <t>Lower contact metamorphic aureole</t>
  </si>
  <si>
    <t>385-U1546C-21R-1-W 7/11</t>
  </si>
  <si>
    <t>385-U1546C-21R-1-W 17/18</t>
  </si>
  <si>
    <t>385-U1546C-21R-1-W 35/39</t>
  </si>
  <si>
    <t>385-U1546C-21R-1-W 89/95</t>
  </si>
  <si>
    <t>385-U1546C-21R-1-W 112/113</t>
  </si>
  <si>
    <t>385-U1546C-21R-1-W 127/133</t>
  </si>
  <si>
    <t>385-U1546C-21R-2-W 12/16</t>
  </si>
  <si>
    <t>385-U1546C-21R-2-W 35/36</t>
  </si>
  <si>
    <t>385-U1546C-21R-2-W 50/56</t>
  </si>
  <si>
    <t>385-U1546C-21R-2-W 108/110</t>
  </si>
  <si>
    <t>385-U1546C-21R-2-W 138/140</t>
  </si>
  <si>
    <t>385-U1546C-22R-1-W 3/6</t>
  </si>
  <si>
    <t>385-U1546C-22R-1-W 18/21</t>
  </si>
  <si>
    <t>385-U1546C-22R-1-W 31/32</t>
  </si>
  <si>
    <t>385-U1546C-22R-1-W 98/99</t>
  </si>
  <si>
    <t>385-U1546C-22R-1-W 110/113</t>
  </si>
  <si>
    <t>385-U1546C-22R-2-W 8/11</t>
  </si>
  <si>
    <t>385-U1546C-22R-2-W 48/51</t>
  </si>
  <si>
    <t>385-U1546C-22R-3-W 19/20</t>
  </si>
  <si>
    <t>385-U1546C-22R-2-W 93/96</t>
  </si>
  <si>
    <t>Sediments below the sill</t>
  </si>
  <si>
    <t>385-U1546C-25R-1-W 79/80</t>
  </si>
  <si>
    <t>385-U1546C-28R-3-W 48/49</t>
  </si>
  <si>
    <t>385-U1546C-31R-1-W 133/138</t>
  </si>
  <si>
    <t>385-U1546C-32R-1-W 50/51</t>
  </si>
  <si>
    <t>385-U1546C-32R-3-W 44/49</t>
  </si>
  <si>
    <t>385-U1546C-34R-1-W 134/139</t>
  </si>
  <si>
    <t>385-U1546C-36R-3-W 42/43</t>
  </si>
  <si>
    <t>385-U1546C-41R-2-W 105/110</t>
  </si>
  <si>
    <t xml:space="preserve">Name </t>
  </si>
  <si>
    <t xml:space="preserve">   SiO2  </t>
  </si>
  <si>
    <t xml:space="preserve">   MgO   </t>
  </si>
  <si>
    <t xml:space="preserve">   SrO   </t>
  </si>
  <si>
    <t xml:space="preserve">   FeO   </t>
  </si>
  <si>
    <t xml:space="preserve">   CaO   </t>
  </si>
  <si>
    <t xml:space="preserve">   MnO   </t>
  </si>
  <si>
    <t xml:space="preserve">   BaO   </t>
  </si>
  <si>
    <r>
      <t>CO</t>
    </r>
    <r>
      <rPr>
        <vertAlign val="subscript"/>
        <sz val="11"/>
        <color theme="1"/>
        <rFont val="Calibri"/>
        <family val="2"/>
        <scheme val="minor"/>
      </rPr>
      <t>2</t>
    </r>
  </si>
  <si>
    <r>
      <t>Siderite</t>
    </r>
    <r>
      <rPr>
        <vertAlign val="superscript"/>
        <sz val="11"/>
        <color theme="1"/>
        <rFont val="Calibri"/>
        <family val="2"/>
        <scheme val="minor"/>
      </rPr>
      <t>a</t>
    </r>
  </si>
  <si>
    <r>
      <t>calcite</t>
    </r>
    <r>
      <rPr>
        <vertAlign val="superscript"/>
        <sz val="11"/>
        <color theme="1"/>
        <rFont val="Calibri"/>
        <family val="2"/>
        <scheme val="minor"/>
      </rPr>
      <t>a</t>
    </r>
  </si>
  <si>
    <r>
      <t>Siderite</t>
    </r>
    <r>
      <rPr>
        <vertAlign val="superscript"/>
        <sz val="11"/>
        <color theme="1"/>
        <rFont val="Calibri"/>
        <family val="2"/>
        <scheme val="minor"/>
      </rPr>
      <t>b</t>
    </r>
  </si>
  <si>
    <r>
      <t>calcite</t>
    </r>
    <r>
      <rPr>
        <vertAlign val="superscript"/>
        <sz val="11"/>
        <color theme="1"/>
        <rFont val="Calibri"/>
        <family val="2"/>
        <scheme val="minor"/>
      </rPr>
      <t>b</t>
    </r>
  </si>
  <si>
    <t>Pyroxene</t>
  </si>
  <si>
    <t xml:space="preserve">   Al2O3 </t>
  </si>
  <si>
    <t xml:space="preserve">   Na2O  </t>
  </si>
  <si>
    <t xml:space="preserve">   TiO2  </t>
  </si>
  <si>
    <t xml:space="preserve">   Cr2O3 </t>
  </si>
  <si>
    <t xml:space="preserve">  Total  </t>
  </si>
  <si>
    <t>(%)</t>
  </si>
  <si>
    <t xml:space="preserve">Depth </t>
  </si>
  <si>
    <r>
      <t>δ</t>
    </r>
    <r>
      <rPr>
        <vertAlign val="superscript"/>
        <sz val="11"/>
        <color theme="1"/>
        <rFont val="Arial"/>
        <family val="2"/>
      </rPr>
      <t>18</t>
    </r>
    <r>
      <rPr>
        <sz val="11"/>
        <color theme="1"/>
        <rFont val="Arial"/>
        <family val="2"/>
      </rPr>
      <t>O</t>
    </r>
  </si>
  <si>
    <r>
      <t>δ</t>
    </r>
    <r>
      <rPr>
        <vertAlign val="superscript"/>
        <sz val="11"/>
        <color theme="1"/>
        <rFont val="Arial"/>
        <family val="2"/>
      </rPr>
      <t>13</t>
    </r>
    <r>
      <rPr>
        <sz val="11"/>
        <color theme="1"/>
        <rFont val="Arial"/>
        <family val="2"/>
      </rPr>
      <t>C</t>
    </r>
  </si>
  <si>
    <t>Temparture</t>
  </si>
  <si>
    <r>
      <t>δ</t>
    </r>
    <r>
      <rPr>
        <vertAlign val="superscript"/>
        <sz val="11"/>
        <color theme="1"/>
        <rFont val="Arial"/>
        <family val="2"/>
      </rPr>
      <t>18</t>
    </r>
    <r>
      <rPr>
        <sz val="11"/>
        <color theme="1"/>
        <rFont val="Arial"/>
        <family val="2"/>
      </rPr>
      <t>O fluid</t>
    </r>
  </si>
  <si>
    <t>(mbsf)</t>
  </si>
  <si>
    <t>V-SMOW (‰)</t>
  </si>
  <si>
    <t>V-PDB (‰)</t>
  </si>
  <si>
    <t xml:space="preserve"> (°C)</t>
  </si>
  <si>
    <t xml:space="preserve">100% calcite </t>
  </si>
  <si>
    <t>100% siderite</t>
  </si>
  <si>
    <t>(‰)</t>
  </si>
  <si>
    <t>Quartz</t>
  </si>
  <si>
    <t>Sediment</t>
  </si>
  <si>
    <t>385-U1546A-50F-4-35/39</t>
  </si>
  <si>
    <t>385-U1546A-60X-2-70/72</t>
  </si>
  <si>
    <t>385-U1546C-42R-2-35/37</t>
  </si>
  <si>
    <t>Upper aureole</t>
  </si>
  <si>
    <t>385-U1546A-61X-6-114/116</t>
  </si>
  <si>
    <t>385-U1546A-62X-CC-22/24</t>
  </si>
  <si>
    <t>385-U1546A-62X-CC-25/31</t>
  </si>
  <si>
    <t>385-U1546C-6R-1-84/88</t>
  </si>
  <si>
    <t>385-U1546C-6R-1-89/93</t>
  </si>
  <si>
    <t>Lower aureole</t>
  </si>
  <si>
    <t>385-U1546C-21R-1-7/11</t>
  </si>
  <si>
    <t>385-U1546C-21R-1-35/39</t>
  </si>
  <si>
    <t>385-U1546C-21R-1-89/95</t>
  </si>
  <si>
    <t>385-U1546C-21R-2-12/16</t>
  </si>
  <si>
    <t>385-U1546C-21R-2-94/96</t>
  </si>
  <si>
    <t>385-U1546C-22R-1-110/113</t>
  </si>
  <si>
    <t>385-U1546C-22R-2-48/51</t>
  </si>
  <si>
    <t>Average</t>
  </si>
  <si>
    <t>Min</t>
  </si>
  <si>
    <t>Carbonates</t>
  </si>
  <si>
    <t>Max</t>
  </si>
  <si>
    <t>385-U1546A-61X-2-122/124</t>
  </si>
  <si>
    <t>385-U1546C-33R-2-34/37</t>
  </si>
  <si>
    <t>385-U1546A-61X-5-85/87</t>
  </si>
  <si>
    <t>385-U1546C-6R-1-W 31/38</t>
  </si>
  <si>
    <t>385-U1546A-62X-2-108/111</t>
  </si>
  <si>
    <t>385-U1546A-62X-CC-10/14</t>
  </si>
  <si>
    <t>600/400/200</t>
  </si>
  <si>
    <t>15.5/12.8/6.6</t>
  </si>
  <si>
    <t>15.4/12.9/4.9</t>
  </si>
  <si>
    <t>15.5/12.4/6.3</t>
  </si>
  <si>
    <t>15.7/13.1/6.9</t>
  </si>
  <si>
    <t>15.7/13.2/5.2</t>
  </si>
  <si>
    <t>15.7/12.7/6.5</t>
  </si>
  <si>
    <t>385-U1546C-21R-1-55/60</t>
  </si>
  <si>
    <t>13.7/11.1/4.9</t>
  </si>
  <si>
    <t>13.6/11.2/3.1</t>
  </si>
  <si>
    <t>13.7/10.7/4.5</t>
  </si>
  <si>
    <t>385-U1546C-21R-1-83/88</t>
  </si>
  <si>
    <t>13.9/11.3/5</t>
  </si>
  <si>
    <t>13.8/11.4/3.3</t>
  </si>
  <si>
    <t>13.9/10.8/4.7</t>
  </si>
  <si>
    <t>16/13.3/7.1</t>
  </si>
  <si>
    <t>15.9/13.4/5.4</t>
  </si>
  <si>
    <t>15.9/12.9/6.8</t>
  </si>
  <si>
    <t>385-U1546C-21R-1-100/105</t>
  </si>
  <si>
    <t>13.2/10.6/4.4</t>
  </si>
  <si>
    <t>13.1/10.7/2.6</t>
  </si>
  <si>
    <t>13.2/10.1/4</t>
  </si>
  <si>
    <t>385-U1546C-20R-1-51/55</t>
  </si>
  <si>
    <t>18.1/15.4/9.2</t>
  </si>
  <si>
    <t>18/15.5/7.5</t>
  </si>
  <si>
    <t>18.1/15/8.9</t>
  </si>
  <si>
    <t>15.2/12.6/6.4</t>
  </si>
  <si>
    <t>15.2/12.7/4.6</t>
  </si>
  <si>
    <t>15.2/12.2/6</t>
  </si>
  <si>
    <t>22.7/20.1/13.8</t>
  </si>
  <si>
    <t>22.6/20.2/12</t>
  </si>
  <si>
    <t>22.7/19.6/13.4</t>
  </si>
  <si>
    <t>385-U1546C-21R-2-108/110</t>
  </si>
  <si>
    <t>22.3/19.6/13.4</t>
  </si>
  <si>
    <t>22.2/19.7/11.6</t>
  </si>
  <si>
    <t>22.3/19.2/13</t>
  </si>
  <si>
    <t>385-U1546C-21R-2-138/140</t>
  </si>
  <si>
    <t>19.1/16.5/10.2</t>
  </si>
  <si>
    <t>19/16.6/8.5</t>
  </si>
  <si>
    <t>19.1/16/9.9</t>
  </si>
  <si>
    <t>385-U1546C-22R-1-3/6</t>
  </si>
  <si>
    <t>21/18.4/12.1</t>
  </si>
  <si>
    <t>20.9/18.5/10.4</t>
  </si>
  <si>
    <t>21/17.9/11.8</t>
  </si>
  <si>
    <t>20.7/18/11.8</t>
  </si>
  <si>
    <t>20.6/18.1/10</t>
  </si>
  <si>
    <t>20.7/17.6/11.4</t>
  </si>
  <si>
    <t>21.2/18.5/12.3</t>
  </si>
  <si>
    <t>21.1/18.6/10.5</t>
  </si>
  <si>
    <t>21.2/18.1/11.9</t>
  </si>
  <si>
    <t>SAMPLE</t>
  </si>
  <si>
    <t>Depth</t>
  </si>
  <si>
    <t>TOC</t>
  </si>
  <si>
    <t>IC</t>
  </si>
  <si>
    <r>
      <t>SiO</t>
    </r>
    <r>
      <rPr>
        <sz val="8"/>
        <color theme="1"/>
        <rFont val="Calibri"/>
        <family val="2"/>
        <scheme val="minor"/>
      </rPr>
      <t>2</t>
    </r>
  </si>
  <si>
    <t>FeO</t>
  </si>
  <si>
    <t>CaO</t>
  </si>
  <si>
    <t>MgO</t>
  </si>
  <si>
    <r>
      <t>Al</t>
    </r>
    <r>
      <rPr>
        <sz val="8"/>
        <color theme="1"/>
        <rFont val="Calibri"/>
        <family val="2"/>
        <scheme val="minor"/>
      </rPr>
      <t>2</t>
    </r>
    <r>
      <rPr>
        <sz val="11"/>
        <color theme="1"/>
        <rFont val="Calibri"/>
        <family val="2"/>
        <scheme val="minor"/>
      </rPr>
      <t>O</t>
    </r>
    <r>
      <rPr>
        <sz val="8"/>
        <color theme="1"/>
        <rFont val="Calibri"/>
        <family val="2"/>
        <scheme val="minor"/>
      </rPr>
      <t>3</t>
    </r>
  </si>
  <si>
    <r>
      <t>Na</t>
    </r>
    <r>
      <rPr>
        <sz val="8"/>
        <color theme="1"/>
        <rFont val="Calibri"/>
        <family val="2"/>
        <scheme val="minor"/>
      </rPr>
      <t>2</t>
    </r>
    <r>
      <rPr>
        <sz val="11"/>
        <color theme="1"/>
        <rFont val="Calibri"/>
        <family val="2"/>
        <scheme val="minor"/>
      </rPr>
      <t>O</t>
    </r>
  </si>
  <si>
    <r>
      <t>K</t>
    </r>
    <r>
      <rPr>
        <sz val="8"/>
        <color theme="1"/>
        <rFont val="Calibri"/>
        <family val="2"/>
        <scheme val="minor"/>
      </rPr>
      <t>2</t>
    </r>
    <r>
      <rPr>
        <sz val="11"/>
        <color theme="1"/>
        <rFont val="Calibri"/>
        <family val="2"/>
        <scheme val="minor"/>
      </rPr>
      <t>O</t>
    </r>
  </si>
  <si>
    <r>
      <t>Cr</t>
    </r>
    <r>
      <rPr>
        <sz val="8"/>
        <color theme="1"/>
        <rFont val="Calibri"/>
        <family val="2"/>
        <scheme val="minor"/>
      </rPr>
      <t>2</t>
    </r>
    <r>
      <rPr>
        <sz val="11"/>
        <color theme="1"/>
        <rFont val="Calibri"/>
        <family val="2"/>
        <scheme val="minor"/>
      </rPr>
      <t>O</t>
    </r>
    <r>
      <rPr>
        <sz val="8"/>
        <color theme="1"/>
        <rFont val="Calibri"/>
        <family val="2"/>
        <scheme val="minor"/>
      </rPr>
      <t>3</t>
    </r>
  </si>
  <si>
    <r>
      <t>TiO</t>
    </r>
    <r>
      <rPr>
        <sz val="8"/>
        <color theme="1"/>
        <rFont val="Calibri"/>
        <family val="2"/>
        <scheme val="minor"/>
      </rPr>
      <t>2</t>
    </r>
  </si>
  <si>
    <t>MnO</t>
  </si>
  <si>
    <r>
      <t>P</t>
    </r>
    <r>
      <rPr>
        <sz val="8"/>
        <color theme="1"/>
        <rFont val="Calibri"/>
        <family val="2"/>
        <scheme val="minor"/>
      </rPr>
      <t>2</t>
    </r>
    <r>
      <rPr>
        <sz val="11"/>
        <color theme="1"/>
        <rFont val="Calibri"/>
        <family val="2"/>
        <scheme val="minor"/>
      </rPr>
      <t>O</t>
    </r>
    <r>
      <rPr>
        <sz val="8"/>
        <color theme="1"/>
        <rFont val="Calibri"/>
        <family val="2"/>
        <scheme val="minor"/>
      </rPr>
      <t>5</t>
    </r>
  </si>
  <si>
    <t>LOI</t>
  </si>
  <si>
    <t>Total</t>
  </si>
  <si>
    <t>U1546C-21R-1-7/11</t>
  </si>
  <si>
    <t>U1546C-21R-1-35/39</t>
  </si>
  <si>
    <t>U1546C-21R-1-89/95</t>
  </si>
  <si>
    <t>U1546C-21R-1-127/133</t>
  </si>
  <si>
    <t>U1546C-21R-2-12/16</t>
  </si>
  <si>
    <t>U1546C-21R-2-50/56</t>
  </si>
  <si>
    <t>U1546C-21R-2-94/96</t>
  </si>
  <si>
    <t>U1546C-21R-2-138/140</t>
  </si>
  <si>
    <t>U1546C-22R-1-18/21</t>
  </si>
  <si>
    <t>U1546C-22R-1-110/113</t>
  </si>
  <si>
    <t>U1546C-22R-2-48/51</t>
  </si>
  <si>
    <t>U1546C-23R-2-97/99</t>
  </si>
  <si>
    <t>LOI of sediments</t>
  </si>
  <si>
    <t>Average (wt%)</t>
  </si>
  <si>
    <t>Average (mol)</t>
  </si>
  <si>
    <t>Concentration input for the model (mol)</t>
  </si>
  <si>
    <t>C</t>
  </si>
  <si>
    <t>Si</t>
  </si>
  <si>
    <t>Fe</t>
  </si>
  <si>
    <t>Ca</t>
  </si>
  <si>
    <t>Mg</t>
  </si>
  <si>
    <r>
      <t>H</t>
    </r>
    <r>
      <rPr>
        <sz val="8"/>
        <color theme="1"/>
        <rFont val="Calibri"/>
        <family val="2"/>
        <scheme val="minor"/>
      </rPr>
      <t>2</t>
    </r>
  </si>
  <si>
    <t>Article : Carbon trapping during contact metamorphism in volcanic basins: example of the Guaymas Basin</t>
  </si>
  <si>
    <t>Journal : Contribution to Mineralogy and Petrology</t>
  </si>
  <si>
    <t xml:space="preserve">legend : Table SI2: Average compositions of pyroxenes and carbonates in the carbonate patches in the lower aureole measured by microprobe. Sideritea corresponds to the siderite in inner corona close to the pyrrhotites, and sideriteb in the outer corona around the pyrrhotites (see Fig. 4). The CO2 content of carbonates was determined by stoichiometry calculation. The high variation of the total of pyroxene and the Si content in carbonates is due to microprobe analyses contamination </t>
  </si>
  <si>
    <t>legend : Table SI3: Isotopic composition of the quartz and carbonates in the sediments and metasediments. The temperature was calculated by fixing the isotopic composition of the fluid (8‰ for the metamorphic fluid and 0% for the porewater in equilibrium with the sediment). For the carbonates below the sill, the temperature was calculated for the fractionation of the fluid with  100% of calcite and 100% siderite, the total temperature take in account the proportion of 80% calcite and 20% siderite in the corona. All fractionation factors are described in the method part.</t>
  </si>
  <si>
    <t>legend : Table SI4: Chemical composition of the metasediments from Cheviet et al. 2023. The amount of TOC and IC and is the average of the sediments Table SI1, before sill emplacement. The amount of H2 was estimated of the LOI of sediments disponible in Cheviet et al. 2023. The average of the metasediment composition is taken for the input in sections.</t>
  </si>
  <si>
    <t>legend : Table SI1: Inorganic Carbon (IC), Calcite (CaCO3), Total Organic Carbon (TOC), Total Sulphur (TS) content in weight percent of the sediments and metasediments. The samples marked (a) are data from the expedition IODP 385, (b) samples measured by ROCK-EVAL analysis and (c) data from Cheviet et al. (2023).</t>
  </si>
  <si>
    <r>
      <t>1</t>
    </r>
    <r>
      <rPr>
        <sz val="9"/>
        <color theme="1"/>
        <rFont val="Times New Roman"/>
        <family val="1"/>
      </rPr>
      <t>Department of Geosciences, University of Bremen, Klagenfurter Straße 2-4, 28359 Bremen, Germany</t>
    </r>
  </si>
  <si>
    <r>
      <t xml:space="preserve">2 </t>
    </r>
    <r>
      <rPr>
        <sz val="9"/>
        <color theme="1"/>
        <rFont val="Times New Roman"/>
        <family val="1"/>
      </rPr>
      <t>Université Marie et Louis Pasteur, CNRS, Chrono-environnement (UMR 6249), F-25000 Besançon, France</t>
    </r>
  </si>
  <si>
    <r>
      <t>3</t>
    </r>
    <r>
      <rPr>
        <sz val="9"/>
        <color rgb="FF000000"/>
        <rFont val="Times New Roman"/>
        <family val="1"/>
      </rPr>
      <t>MARUM Center for Marine Environmental Sciences, University of Bremen, 28359 Bremen, Germany</t>
    </r>
  </si>
  <si>
    <r>
      <t>4</t>
    </r>
    <r>
      <rPr>
        <sz val="9"/>
        <color theme="1"/>
        <rFont val="Times New Roman"/>
        <family val="1"/>
      </rPr>
      <t xml:space="preserve">Laboratoire d'Océanologie et de Géosciences, UMR 8187, Université de Lille, CNRS, Université du Littoral Côte 10 d'Opale, 59655 Villeneuve d'Ascq, France </t>
    </r>
  </si>
  <si>
    <r>
      <t>5</t>
    </r>
    <r>
      <rPr>
        <sz val="9"/>
        <color theme="1"/>
        <rFont val="Times New Roman"/>
        <family val="1"/>
      </rPr>
      <t>Laboratory of Biogeosciences, Institute of Earth Surface Dynamics, University of Lausanne, Switzerland</t>
    </r>
  </si>
  <si>
    <r>
      <t>Authors : Alban Cheviet</t>
    </r>
    <r>
      <rPr>
        <vertAlign val="superscript"/>
        <sz val="11"/>
        <color theme="1"/>
        <rFont val="Calibri"/>
        <family val="2"/>
        <scheme val="minor"/>
      </rPr>
      <t>1,2*</t>
    </r>
    <r>
      <rPr>
        <sz val="11"/>
        <color theme="1"/>
        <rFont val="Calibri"/>
        <family val="2"/>
        <scheme val="minor"/>
      </rPr>
      <t>, Philippe Goncalves</t>
    </r>
    <r>
      <rPr>
        <vertAlign val="superscript"/>
        <sz val="11"/>
        <color theme="1"/>
        <rFont val="Calibri"/>
        <family val="2"/>
        <scheme val="minor"/>
      </rPr>
      <t>2</t>
    </r>
    <r>
      <rPr>
        <sz val="11"/>
        <color theme="1"/>
        <rFont val="Calibri"/>
        <family val="2"/>
        <scheme val="minor"/>
      </rPr>
      <t>, Flavien Choulet</t>
    </r>
    <r>
      <rPr>
        <vertAlign val="superscript"/>
        <sz val="11"/>
        <color theme="1"/>
        <rFont val="Calibri"/>
        <family val="2"/>
        <scheme val="minor"/>
      </rPr>
      <t>2</t>
    </r>
    <r>
      <rPr>
        <sz val="11"/>
        <color theme="1"/>
        <rFont val="Calibri"/>
        <family val="2"/>
        <scheme val="minor"/>
      </rPr>
      <t>, Christophe Galerne</t>
    </r>
    <r>
      <rPr>
        <vertAlign val="superscript"/>
        <sz val="11"/>
        <color theme="1"/>
        <rFont val="Calibri"/>
        <family val="2"/>
        <scheme val="minor"/>
      </rPr>
      <t>1,3</t>
    </r>
    <r>
      <rPr>
        <sz val="11"/>
        <color theme="1"/>
        <rFont val="Calibri"/>
        <family val="2"/>
        <scheme val="minor"/>
      </rPr>
      <t>, Wolfgang Bach</t>
    </r>
    <r>
      <rPr>
        <vertAlign val="superscript"/>
        <sz val="11"/>
        <color theme="1"/>
        <rFont val="Calibri"/>
        <family val="2"/>
        <scheme val="minor"/>
      </rPr>
      <t>1,3</t>
    </r>
    <r>
      <rPr>
        <sz val="11"/>
        <color theme="1"/>
        <rFont val="Calibri"/>
        <family val="2"/>
        <scheme val="minor"/>
      </rPr>
      <t>,Armelle Riboulleau</t>
    </r>
    <r>
      <rPr>
        <vertAlign val="superscript"/>
        <sz val="11"/>
        <color theme="1"/>
        <rFont val="Calibri"/>
        <family val="2"/>
        <scheme val="minor"/>
      </rPr>
      <t>4</t>
    </r>
    <r>
      <rPr>
        <sz val="11"/>
        <color theme="1"/>
        <rFont val="Calibri"/>
        <family val="2"/>
        <scheme val="minor"/>
      </rPr>
      <t>, Torsten Vennemann</t>
    </r>
    <r>
      <rPr>
        <vertAlign val="superscript"/>
        <sz val="11"/>
        <color theme="1"/>
        <rFont val="Calibri"/>
        <family val="2"/>
        <scheme val="minor"/>
      </rPr>
      <t>5</t>
    </r>
    <r>
      <rPr>
        <sz val="11"/>
        <color theme="1"/>
        <rFont val="Calibri"/>
        <family val="2"/>
        <scheme val="minor"/>
      </rPr>
      <t xml:space="preserve"> and Martine Buatier</t>
    </r>
    <r>
      <rPr>
        <vertAlign val="superscript"/>
        <sz val="11"/>
        <color theme="1"/>
        <rFont val="Calibri"/>
        <family val="2"/>
        <scheme val="minor"/>
      </rPr>
      <t>2</t>
    </r>
  </si>
  <si>
    <t>*alban.cheviet@univ-fcomte.fr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</si>
</sst>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b/>
      <sz val="11"/>
      <color theme="1"/>
      <name val="Calibri"/>
      <family val="2"/>
      <scheme val="minor"/>
    </font>
    <font>
      <vertAlign val="subscript"/>
      <sz val="11"/>
      <color theme="1"/>
      <name val="Calibri"/>
      <family val="2"/>
      <scheme val="minor"/>
    </font>
    <font>
      <vertAlign val="superscript"/>
      <sz val="11"/>
      <color theme="1"/>
      <name val="Calibri"/>
      <family val="2"/>
      <scheme val="minor"/>
    </font>
    <font>
      <sz val="11"/>
      <color theme="1"/>
      <name val="Arial"/>
      <family val="2"/>
    </font>
    <font>
      <vertAlign val="superscript"/>
      <sz val="11"/>
      <color theme="1"/>
      <name val="Arial"/>
      <family val="2"/>
    </font>
    <font>
      <sz val="8"/>
      <color theme="1"/>
      <name val="Calibri"/>
      <family val="2"/>
      <scheme val="minor"/>
    </font>
    <font>
      <vertAlign val="superscript"/>
      <sz val="9"/>
      <color theme="1"/>
      <name val="Times New Roman"/>
      <family val="1"/>
    </font>
    <font>
      <sz val="9"/>
      <color theme="1"/>
      <name val="Times New Roman"/>
      <family val="1"/>
    </font>
    <font>
      <sz val="9"/>
      <color rgb="FF000000"/>
      <name val="Times New Roman"/>
      <family val="1"/>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s>
  <cellStyleXfs count="2">
    <xf numFmtId="0" fontId="0" fillId="0" borderId="0"/>
    <xf numFmtId="0" fontId="10" fillId="0" borderId="0" applyNumberFormat="0" applyFill="0" applyBorder="0" applyAlignment="0" applyProtection="0"/>
  </cellStyleXfs>
  <cellXfs count="26">
    <xf numFmtId="0" fontId="0" fillId="0" borderId="0" xfId="0"/>
    <xf numFmtId="0" fontId="0" fillId="2" borderId="0" xfId="0" applyFill="1" applyAlignment="1">
      <alignment horizontal="center"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0" fontId="0" fillId="2" borderId="0" xfId="0" applyFill="1"/>
    <xf numFmtId="0" fontId="0" fillId="2" borderId="0" xfId="0" applyFill="1" applyAlignment="1">
      <alignment horizontal="center"/>
    </xf>
    <xf numFmtId="0" fontId="0" fillId="2" borderId="2" xfId="0" applyFill="1" applyBorder="1" applyAlignment="1">
      <alignment horizontal="center" vertical="center"/>
    </xf>
    <xf numFmtId="2" fontId="0" fillId="2" borderId="2" xfId="0" applyNumberFormat="1" applyFill="1" applyBorder="1" applyAlignment="1">
      <alignment horizontal="center" vertical="center"/>
    </xf>
    <xf numFmtId="0" fontId="0" fillId="2" borderId="3" xfId="0" applyFill="1" applyBorder="1" applyAlignment="1">
      <alignment horizontal="center" vertical="center"/>
    </xf>
    <xf numFmtId="2" fontId="0" fillId="2" borderId="4" xfId="0" applyNumberFormat="1" applyFill="1" applyBorder="1" applyAlignment="1">
      <alignment horizontal="center" vertical="center"/>
    </xf>
    <xf numFmtId="2" fontId="0" fillId="2" borderId="1" xfId="0" applyNumberFormat="1" applyFill="1" applyBorder="1" applyAlignment="1">
      <alignment horizontal="center" vertical="center"/>
    </xf>
    <xf numFmtId="2" fontId="0" fillId="2" borderId="3" xfId="0" applyNumberFormat="1" applyFill="1" applyBorder="1"/>
    <xf numFmtId="2" fontId="0" fillId="2" borderId="1" xfId="0" applyNumberFormat="1" applyFill="1" applyBorder="1"/>
    <xf numFmtId="0" fontId="1" fillId="2" borderId="0" xfId="0" applyFont="1" applyFill="1" applyAlignment="1">
      <alignment horizontal="center"/>
    </xf>
    <xf numFmtId="0" fontId="4" fillId="2" borderId="0" xfId="0" applyFont="1" applyFill="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0" xfId="0" applyFont="1" applyFill="1" applyAlignment="1">
      <alignment horizontal="left" vertical="center"/>
    </xf>
    <xf numFmtId="164" fontId="4" fillId="2" borderId="0" xfId="0" applyNumberFormat="1" applyFont="1" applyFill="1" applyAlignment="1">
      <alignment horizontal="center" vertical="center"/>
    </xf>
    <xf numFmtId="2" fontId="4" fillId="2" borderId="0" xfId="0" applyNumberFormat="1" applyFont="1" applyFill="1" applyAlignment="1">
      <alignment horizontal="center" vertical="center"/>
    </xf>
    <xf numFmtId="0" fontId="4" fillId="0" borderId="0" xfId="0" applyFont="1" applyAlignment="1">
      <alignment horizontal="center" vertical="center"/>
    </xf>
    <xf numFmtId="0" fontId="0" fillId="2" borderId="5" xfId="0" applyFill="1" applyBorder="1" applyAlignment="1">
      <alignment horizontal="center" vertical="center"/>
    </xf>
    <xf numFmtId="0" fontId="7" fillId="0" borderId="0" xfId="0" applyFont="1" applyAlignment="1">
      <alignment horizontal="left" vertical="center"/>
    </xf>
    <xf numFmtId="0" fontId="10" fillId="0" borderId="0" xfId="1" applyAlignment="1">
      <alignment horizontal="left" vertical="center"/>
    </xf>
    <xf numFmtId="2" fontId="0" fillId="2" borderId="0" xfId="0" applyNumberFormat="1" applyFill="1" applyAlignment="1">
      <alignment horizontal="center" vertical="center"/>
    </xf>
    <xf numFmtId="0" fontId="0" fillId="2" borderId="0" xfId="0"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lban.cheviet@univ-fcomte.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9"/>
  <sheetViews>
    <sheetView workbookViewId="0">
      <selection activeCell="H18" sqref="H18"/>
    </sheetView>
  </sheetViews>
  <sheetFormatPr defaultRowHeight="14.4" x14ac:dyDescent="0.3"/>
  <sheetData>
    <row r="1" spans="1:1" x14ac:dyDescent="0.3">
      <c r="A1" t="s">
        <v>210</v>
      </c>
    </row>
    <row r="2" spans="1:1" x14ac:dyDescent="0.3">
      <c r="A2" t="s">
        <v>211</v>
      </c>
    </row>
    <row r="3" spans="1:1" ht="16.2" x14ac:dyDescent="0.3">
      <c r="A3" t="s">
        <v>221</v>
      </c>
    </row>
    <row r="4" spans="1:1" x14ac:dyDescent="0.3">
      <c r="A4" s="22" t="s">
        <v>216</v>
      </c>
    </row>
    <row r="5" spans="1:1" x14ac:dyDescent="0.3">
      <c r="A5" s="22" t="s">
        <v>217</v>
      </c>
    </row>
    <row r="6" spans="1:1" x14ac:dyDescent="0.3">
      <c r="A6" s="22" t="s">
        <v>218</v>
      </c>
    </row>
    <row r="7" spans="1:1" x14ac:dyDescent="0.3">
      <c r="A7" s="22" t="s">
        <v>219</v>
      </c>
    </row>
    <row r="8" spans="1:1" x14ac:dyDescent="0.3">
      <c r="A8" s="22" t="s">
        <v>220</v>
      </c>
    </row>
    <row r="9" spans="1:1" x14ac:dyDescent="0.3">
      <c r="A9" s="23" t="s">
        <v>222</v>
      </c>
    </row>
  </sheetData>
  <hyperlinks>
    <hyperlink ref="A9" r:id="rId1" xr:uid="{FE5BC61C-4FDC-4B4F-80A2-4810DBCBE8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53F0E-84D3-458F-B5EA-0CF458552F57}">
  <dimension ref="A1:G55"/>
  <sheetViews>
    <sheetView tabSelected="1" topLeftCell="A22" workbookViewId="0">
      <selection activeCell="J27" sqref="J27"/>
    </sheetView>
  </sheetViews>
  <sheetFormatPr defaultRowHeight="14.4" x14ac:dyDescent="0.3"/>
  <cols>
    <col min="1" max="1" width="32.6640625" bestFit="1" customWidth="1"/>
    <col min="2" max="2" width="2.109375" bestFit="1" customWidth="1"/>
    <col min="3" max="3" width="12.33203125" bestFit="1" customWidth="1"/>
    <col min="4" max="4" width="8.21875" bestFit="1" customWidth="1"/>
    <col min="5" max="5" width="12.109375" bestFit="1" customWidth="1"/>
    <col min="6" max="6" width="10" bestFit="1" customWidth="1"/>
    <col min="7" max="7" width="8.44140625" bestFit="1" customWidth="1"/>
  </cols>
  <sheetData>
    <row r="1" spans="1:7" x14ac:dyDescent="0.3">
      <c r="A1" s="1" t="s">
        <v>0</v>
      </c>
      <c r="B1" s="1"/>
      <c r="C1" s="1" t="s">
        <v>1</v>
      </c>
      <c r="D1" s="1" t="s">
        <v>2</v>
      </c>
      <c r="E1" s="1" t="s">
        <v>3</v>
      </c>
      <c r="F1" s="1" t="s">
        <v>4</v>
      </c>
      <c r="G1" s="1" t="s">
        <v>5</v>
      </c>
    </row>
    <row r="2" spans="1:7" x14ac:dyDescent="0.3">
      <c r="A2" s="2"/>
      <c r="B2" s="2"/>
      <c r="C2" s="2"/>
      <c r="D2" s="2"/>
      <c r="E2" s="2"/>
      <c r="F2" s="2"/>
      <c r="G2" s="2"/>
    </row>
    <row r="3" spans="1:7" x14ac:dyDescent="0.3">
      <c r="A3" s="1" t="s">
        <v>6</v>
      </c>
      <c r="B3" s="1"/>
      <c r="C3" s="3"/>
      <c r="D3" s="3"/>
      <c r="E3" s="3"/>
      <c r="F3" s="3"/>
      <c r="G3" s="3"/>
    </row>
    <row r="4" spans="1:7" x14ac:dyDescent="0.3">
      <c r="A4" s="1" t="s">
        <v>7</v>
      </c>
      <c r="B4" s="1" t="s">
        <v>8</v>
      </c>
      <c r="C4" s="3">
        <v>282.86</v>
      </c>
      <c r="D4" s="3"/>
      <c r="E4" s="3"/>
      <c r="F4" s="3">
        <v>2.14</v>
      </c>
      <c r="G4" s="3"/>
    </row>
    <row r="5" spans="1:7" x14ac:dyDescent="0.3">
      <c r="A5" s="1" t="s">
        <v>9</v>
      </c>
      <c r="B5" s="1" t="s">
        <v>10</v>
      </c>
      <c r="C5" s="3">
        <v>292.38</v>
      </c>
      <c r="D5" s="3">
        <f>E5/100.086*12</f>
        <v>0.31460943588513879</v>
      </c>
      <c r="E5" s="3">
        <v>2.6240000000000001</v>
      </c>
      <c r="F5" s="3">
        <v>2.13</v>
      </c>
      <c r="G5" s="3">
        <v>1.36</v>
      </c>
    </row>
    <row r="6" spans="1:7" x14ac:dyDescent="0.3">
      <c r="A6" s="1" t="s">
        <v>11</v>
      </c>
      <c r="B6" s="1" t="s">
        <v>8</v>
      </c>
      <c r="C6" s="3">
        <v>312.22000000000003</v>
      </c>
      <c r="D6" s="3"/>
      <c r="E6" s="3"/>
      <c r="F6" s="3">
        <v>2.33</v>
      </c>
      <c r="G6" s="3"/>
    </row>
    <row r="7" spans="1:7" x14ac:dyDescent="0.3">
      <c r="A7" s="1" t="s">
        <v>12</v>
      </c>
      <c r="B7" s="1" t="s">
        <v>10</v>
      </c>
      <c r="C7" s="3">
        <v>326.77999999999997</v>
      </c>
      <c r="D7" s="3">
        <f t="shared" ref="D7:D53" si="0">E7/100.086*12</f>
        <v>0.23979377735147772</v>
      </c>
      <c r="E7" s="3">
        <v>2</v>
      </c>
      <c r="F7" s="3">
        <v>2.7</v>
      </c>
      <c r="G7" s="3">
        <v>1.94</v>
      </c>
    </row>
    <row r="8" spans="1:7" x14ac:dyDescent="0.3">
      <c r="A8" s="1" t="s">
        <v>13</v>
      </c>
      <c r="B8" s="1" t="s">
        <v>8</v>
      </c>
      <c r="C8" s="3">
        <v>333</v>
      </c>
      <c r="D8" s="3"/>
      <c r="E8" s="3"/>
      <c r="F8" s="3">
        <v>1.81</v>
      </c>
      <c r="G8" s="3"/>
    </row>
    <row r="9" spans="1:7" x14ac:dyDescent="0.3">
      <c r="A9" s="1" t="s">
        <v>14</v>
      </c>
      <c r="B9" s="1" t="s">
        <v>10</v>
      </c>
      <c r="C9" s="3">
        <v>334.59</v>
      </c>
      <c r="D9" s="3">
        <f t="shared" si="0"/>
        <v>0.23979377735147772</v>
      </c>
      <c r="E9" s="3">
        <v>2</v>
      </c>
      <c r="F9" s="3">
        <v>1.7</v>
      </c>
      <c r="G9" s="3">
        <v>1.79</v>
      </c>
    </row>
    <row r="10" spans="1:7" x14ac:dyDescent="0.3">
      <c r="A10" s="1" t="s">
        <v>15</v>
      </c>
      <c r="B10" s="1" t="s">
        <v>10</v>
      </c>
      <c r="C10" s="3">
        <v>338.66</v>
      </c>
      <c r="D10" s="3">
        <f t="shared" si="0"/>
        <v>0.47958755470295544</v>
      </c>
      <c r="E10" s="3">
        <v>4</v>
      </c>
      <c r="F10" s="3">
        <v>1.7</v>
      </c>
      <c r="G10" s="3">
        <v>1.03</v>
      </c>
    </row>
    <row r="11" spans="1:7" x14ac:dyDescent="0.3">
      <c r="A11" s="1" t="s">
        <v>16</v>
      </c>
      <c r="B11" s="1"/>
      <c r="C11" s="3">
        <v>345.95</v>
      </c>
      <c r="D11" s="3"/>
      <c r="E11" s="3"/>
      <c r="F11" s="3">
        <v>1.34</v>
      </c>
      <c r="G11" s="3">
        <v>1.39</v>
      </c>
    </row>
    <row r="12" spans="1:7" x14ac:dyDescent="0.3">
      <c r="A12" s="1" t="s">
        <v>17</v>
      </c>
      <c r="B12" s="1"/>
      <c r="C12" s="3"/>
      <c r="D12" s="3"/>
      <c r="E12" s="3"/>
      <c r="F12" s="3"/>
      <c r="G12" s="3"/>
    </row>
    <row r="13" spans="1:7" x14ac:dyDescent="0.3">
      <c r="A13" s="1" t="s">
        <v>18</v>
      </c>
      <c r="B13" s="1"/>
      <c r="C13" s="3">
        <v>347.36</v>
      </c>
      <c r="D13" s="3"/>
      <c r="E13" s="3"/>
      <c r="F13" s="3">
        <v>1.55</v>
      </c>
      <c r="G13" s="3">
        <v>1.96</v>
      </c>
    </row>
    <row r="14" spans="1:7" x14ac:dyDescent="0.3">
      <c r="A14" s="1" t="s">
        <v>19</v>
      </c>
      <c r="B14" s="4" t="s">
        <v>20</v>
      </c>
      <c r="C14" s="3">
        <v>348.08</v>
      </c>
      <c r="D14" s="5">
        <v>0.03</v>
      </c>
      <c r="E14" s="5">
        <v>0.25</v>
      </c>
      <c r="F14" s="3">
        <v>0.62</v>
      </c>
      <c r="G14" s="3">
        <v>0.77</v>
      </c>
    </row>
    <row r="15" spans="1:7" x14ac:dyDescent="0.3">
      <c r="A15" s="1" t="s">
        <v>21</v>
      </c>
      <c r="B15" s="1" t="s">
        <v>20</v>
      </c>
      <c r="C15" s="3">
        <v>348.13</v>
      </c>
      <c r="D15" s="3">
        <f>E15/100.086*12</f>
        <v>1.388405970865056</v>
      </c>
      <c r="E15" s="3">
        <v>11.58</v>
      </c>
      <c r="F15" s="3">
        <v>0.9</v>
      </c>
      <c r="G15" s="3">
        <v>0.69</v>
      </c>
    </row>
    <row r="16" spans="1:7" x14ac:dyDescent="0.3">
      <c r="A16" s="1" t="s">
        <v>22</v>
      </c>
      <c r="B16" s="1" t="s">
        <v>8</v>
      </c>
      <c r="C16" s="3">
        <v>349.16</v>
      </c>
      <c r="D16" s="3"/>
      <c r="E16" s="3"/>
      <c r="F16" s="3">
        <v>1.27</v>
      </c>
      <c r="G16" s="3">
        <v>1.33</v>
      </c>
    </row>
    <row r="17" spans="1:7" x14ac:dyDescent="0.3">
      <c r="A17" s="1" t="s">
        <v>23</v>
      </c>
      <c r="B17" s="1" t="s">
        <v>8</v>
      </c>
      <c r="C17" s="3">
        <v>351.28</v>
      </c>
      <c r="D17" s="3"/>
      <c r="E17" s="3"/>
      <c r="F17" s="3">
        <v>0.92</v>
      </c>
      <c r="G17" s="3">
        <v>1.02</v>
      </c>
    </row>
    <row r="18" spans="1:7" x14ac:dyDescent="0.3">
      <c r="A18" s="1" t="s">
        <v>24</v>
      </c>
      <c r="B18" s="1" t="s">
        <v>8</v>
      </c>
      <c r="C18" s="3">
        <v>352.36</v>
      </c>
      <c r="D18" s="3"/>
      <c r="E18" s="3"/>
      <c r="F18" s="3">
        <v>0.96</v>
      </c>
      <c r="G18" s="3">
        <v>0.86</v>
      </c>
    </row>
    <row r="19" spans="1:7" x14ac:dyDescent="0.3">
      <c r="A19" s="1" t="s">
        <v>25</v>
      </c>
      <c r="B19" s="1" t="s">
        <v>20</v>
      </c>
      <c r="C19" s="3">
        <v>352.79</v>
      </c>
      <c r="D19" s="3">
        <f t="shared" si="0"/>
        <v>0.33930819495234099</v>
      </c>
      <c r="E19" s="3">
        <v>2.83</v>
      </c>
      <c r="F19" s="3">
        <v>1.17</v>
      </c>
      <c r="G19" s="3">
        <v>0.86</v>
      </c>
    </row>
    <row r="20" spans="1:7" x14ac:dyDescent="0.3">
      <c r="A20" s="1" t="s">
        <v>26</v>
      </c>
      <c r="B20" s="1" t="s">
        <v>20</v>
      </c>
      <c r="C20" s="3">
        <v>353.71</v>
      </c>
      <c r="D20" s="3">
        <f t="shared" si="0"/>
        <v>5.994844433786943E-2</v>
      </c>
      <c r="E20" s="3">
        <v>0.5</v>
      </c>
      <c r="F20" s="3">
        <v>1.3</v>
      </c>
      <c r="G20" s="3">
        <v>0.56000000000000005</v>
      </c>
    </row>
    <row r="21" spans="1:7" x14ac:dyDescent="0.3">
      <c r="A21" s="1" t="s">
        <v>27</v>
      </c>
      <c r="B21" s="1" t="s">
        <v>10</v>
      </c>
      <c r="C21" s="3">
        <v>353.72</v>
      </c>
      <c r="D21" s="3">
        <f t="shared" si="0"/>
        <v>8.0930399856123741E-2</v>
      </c>
      <c r="E21" s="3">
        <v>0.67500000000000004</v>
      </c>
      <c r="F21" s="3">
        <v>1.2</v>
      </c>
      <c r="G21" s="3">
        <v>0.97</v>
      </c>
    </row>
    <row r="22" spans="1:7" x14ac:dyDescent="0.3">
      <c r="A22" s="1" t="s">
        <v>28</v>
      </c>
      <c r="B22" s="1" t="s">
        <v>20</v>
      </c>
      <c r="C22" s="3">
        <v>354.41</v>
      </c>
      <c r="D22" s="3">
        <f t="shared" si="0"/>
        <v>0.45920508362807988</v>
      </c>
      <c r="E22" s="3">
        <v>3.83</v>
      </c>
      <c r="F22" s="3">
        <v>0.96</v>
      </c>
      <c r="G22" s="3">
        <v>0.33</v>
      </c>
    </row>
    <row r="23" spans="1:7" x14ac:dyDescent="0.3">
      <c r="A23" s="1" t="s">
        <v>29</v>
      </c>
      <c r="B23" s="1" t="s">
        <v>10</v>
      </c>
      <c r="C23" s="3">
        <v>354.51</v>
      </c>
      <c r="D23" s="3">
        <f t="shared" si="0"/>
        <v>4.8917930579701452E-2</v>
      </c>
      <c r="E23" s="3">
        <v>0.40799999999999997</v>
      </c>
      <c r="F23" s="3">
        <v>0.7</v>
      </c>
      <c r="G23" s="3">
        <v>0.54</v>
      </c>
    </row>
    <row r="24" spans="1:7" x14ac:dyDescent="0.3">
      <c r="A24" s="1" t="s">
        <v>30</v>
      </c>
      <c r="B24" s="1"/>
      <c r="C24" s="3"/>
      <c r="D24" s="3"/>
      <c r="E24" s="3"/>
      <c r="F24" s="3"/>
      <c r="G24" s="3"/>
    </row>
    <row r="25" spans="1:7" x14ac:dyDescent="0.3">
      <c r="A25" s="1" t="s">
        <v>31</v>
      </c>
      <c r="B25" s="1" t="s">
        <v>8</v>
      </c>
      <c r="C25" s="3">
        <v>431</v>
      </c>
      <c r="D25" s="3"/>
      <c r="E25" s="3"/>
      <c r="F25" s="3">
        <v>0</v>
      </c>
      <c r="G25" s="3">
        <v>0</v>
      </c>
    </row>
    <row r="26" spans="1:7" x14ac:dyDescent="0.3">
      <c r="A26" s="1" t="s">
        <v>32</v>
      </c>
      <c r="B26" s="1" t="s">
        <v>10</v>
      </c>
      <c r="C26" s="3">
        <v>431.87</v>
      </c>
      <c r="D26" s="3">
        <f t="shared" si="0"/>
        <v>1.6849109765601584</v>
      </c>
      <c r="E26" s="3">
        <v>14.053000000000001</v>
      </c>
      <c r="F26" s="3">
        <v>0</v>
      </c>
      <c r="G26" s="3">
        <v>0</v>
      </c>
    </row>
    <row r="27" spans="1:7" x14ac:dyDescent="0.3">
      <c r="A27" s="1" t="s">
        <v>33</v>
      </c>
      <c r="B27" s="1" t="s">
        <v>20</v>
      </c>
      <c r="C27" s="3">
        <v>432.06</v>
      </c>
      <c r="D27" s="3">
        <f t="shared" si="0"/>
        <v>1.0790719980816499</v>
      </c>
      <c r="E27" s="3">
        <v>9</v>
      </c>
      <c r="F27" s="3">
        <v>0.09</v>
      </c>
      <c r="G27" s="3">
        <v>0.28000000000000003</v>
      </c>
    </row>
    <row r="28" spans="1:7" x14ac:dyDescent="0.3">
      <c r="A28" s="1" t="s">
        <v>34</v>
      </c>
      <c r="B28" s="1" t="s">
        <v>20</v>
      </c>
      <c r="C28" s="3">
        <v>432.61</v>
      </c>
      <c r="D28" s="3">
        <f t="shared" si="0"/>
        <v>0.20981955518254303</v>
      </c>
      <c r="E28" s="3">
        <v>1.75</v>
      </c>
      <c r="F28" s="3">
        <v>0.09</v>
      </c>
      <c r="G28" s="3">
        <v>0.36</v>
      </c>
    </row>
    <row r="29" spans="1:7" x14ac:dyDescent="0.3">
      <c r="A29" s="1" t="s">
        <v>35</v>
      </c>
      <c r="B29" s="1" t="s">
        <v>10</v>
      </c>
      <c r="C29" s="3">
        <v>432.82</v>
      </c>
      <c r="D29" s="3">
        <f t="shared" si="0"/>
        <v>0.70211618008512677</v>
      </c>
      <c r="E29" s="3">
        <v>5.8559999999999999</v>
      </c>
      <c r="F29" s="3">
        <v>0</v>
      </c>
      <c r="G29" s="3">
        <v>1.1200000000000001</v>
      </c>
    </row>
    <row r="30" spans="1:7" x14ac:dyDescent="0.3">
      <c r="A30" s="1" t="s">
        <v>36</v>
      </c>
      <c r="B30" s="1" t="s">
        <v>20</v>
      </c>
      <c r="C30" s="3">
        <v>433.03</v>
      </c>
      <c r="D30" s="3">
        <v>0.16</v>
      </c>
      <c r="E30" s="3">
        <v>1.33</v>
      </c>
      <c r="F30" s="3">
        <v>0.13</v>
      </c>
      <c r="G30" s="3">
        <v>0.245</v>
      </c>
    </row>
    <row r="31" spans="1:7" x14ac:dyDescent="0.3">
      <c r="A31" s="1" t="s">
        <v>37</v>
      </c>
      <c r="B31" s="1" t="s">
        <v>8</v>
      </c>
      <c r="C31" s="3">
        <v>433.3</v>
      </c>
      <c r="D31" s="3"/>
      <c r="E31" s="3"/>
      <c r="F31" s="3">
        <v>0.22</v>
      </c>
      <c r="G31" s="3">
        <v>1.25</v>
      </c>
    </row>
    <row r="32" spans="1:7" x14ac:dyDescent="0.3">
      <c r="A32" s="1" t="s">
        <v>38</v>
      </c>
      <c r="B32" s="1" t="s">
        <v>10</v>
      </c>
      <c r="C32" s="3">
        <v>433.53</v>
      </c>
      <c r="D32" s="3">
        <f t="shared" si="0"/>
        <v>0.16174090282357173</v>
      </c>
      <c r="E32" s="3">
        <v>1.349</v>
      </c>
      <c r="F32" s="3">
        <v>0.32</v>
      </c>
      <c r="G32" s="3">
        <v>0.9</v>
      </c>
    </row>
    <row r="33" spans="1:7" x14ac:dyDescent="0.3">
      <c r="A33" s="1" t="s">
        <v>39</v>
      </c>
      <c r="B33" s="1" t="s">
        <v>8</v>
      </c>
      <c r="C33" s="3">
        <v>433.69</v>
      </c>
      <c r="D33" s="3"/>
      <c r="E33" s="3"/>
      <c r="F33" s="3">
        <v>0.44</v>
      </c>
      <c r="G33" s="3">
        <v>0.99</v>
      </c>
    </row>
    <row r="34" spans="1:7" x14ac:dyDescent="0.3">
      <c r="A34" s="1" t="s">
        <v>40</v>
      </c>
      <c r="B34" s="1" t="s">
        <v>8</v>
      </c>
      <c r="C34" s="3">
        <v>434.26</v>
      </c>
      <c r="D34" s="3"/>
      <c r="E34" s="3"/>
      <c r="F34" s="3">
        <v>0.65</v>
      </c>
      <c r="G34" s="3">
        <v>0.65</v>
      </c>
    </row>
    <row r="35" spans="1:7" x14ac:dyDescent="0.3">
      <c r="A35" s="1" t="s">
        <v>41</v>
      </c>
      <c r="B35" s="1" t="s">
        <v>8</v>
      </c>
      <c r="C35" s="3">
        <v>434.56</v>
      </c>
      <c r="D35" s="3"/>
      <c r="E35" s="3"/>
      <c r="F35" s="3">
        <v>1.06</v>
      </c>
      <c r="G35" s="3">
        <v>1.03</v>
      </c>
    </row>
    <row r="36" spans="1:7" x14ac:dyDescent="0.3">
      <c r="A36" s="1" t="s">
        <v>42</v>
      </c>
      <c r="B36" s="1" t="s">
        <v>20</v>
      </c>
      <c r="C36" s="3">
        <v>434.75</v>
      </c>
      <c r="D36" s="3">
        <f t="shared" si="0"/>
        <v>0.40884839038426957</v>
      </c>
      <c r="E36" s="3">
        <v>3.41</v>
      </c>
      <c r="F36" s="3">
        <v>1.1200000000000001</v>
      </c>
      <c r="G36" s="3">
        <v>0.56100000000000005</v>
      </c>
    </row>
    <row r="37" spans="1:7" x14ac:dyDescent="0.3">
      <c r="A37" s="1" t="s">
        <v>43</v>
      </c>
      <c r="B37" s="1" t="s">
        <v>8</v>
      </c>
      <c r="C37" s="3">
        <v>434.88</v>
      </c>
      <c r="D37" s="3"/>
      <c r="E37" s="3"/>
      <c r="F37" s="3">
        <v>0.9</v>
      </c>
      <c r="G37" s="3">
        <v>1.31</v>
      </c>
    </row>
    <row r="38" spans="1:7" x14ac:dyDescent="0.3">
      <c r="A38" s="1" t="s">
        <v>44</v>
      </c>
      <c r="B38" s="1" t="s">
        <v>10</v>
      </c>
      <c r="C38" s="3">
        <v>435.01</v>
      </c>
      <c r="D38" s="3">
        <f t="shared" si="0"/>
        <v>0.90390264372639528</v>
      </c>
      <c r="E38" s="3">
        <v>7.5389999999999997</v>
      </c>
      <c r="F38" s="3">
        <v>1.32</v>
      </c>
      <c r="G38" s="3">
        <v>0.79</v>
      </c>
    </row>
    <row r="39" spans="1:7" x14ac:dyDescent="0.3">
      <c r="A39" s="1" t="s">
        <v>45</v>
      </c>
      <c r="B39" s="1" t="s">
        <v>10</v>
      </c>
      <c r="C39" s="3">
        <v>435.68</v>
      </c>
      <c r="D39" s="3">
        <f t="shared" si="0"/>
        <v>0.65919309393921233</v>
      </c>
      <c r="E39" s="3">
        <v>5.4980000000000002</v>
      </c>
      <c r="F39" s="3">
        <v>1.35</v>
      </c>
      <c r="G39" s="3">
        <v>1.46</v>
      </c>
    </row>
    <row r="40" spans="1:7" x14ac:dyDescent="0.3">
      <c r="A40" s="1" t="s">
        <v>46</v>
      </c>
      <c r="B40" s="1" t="s">
        <v>8</v>
      </c>
      <c r="C40" s="3">
        <v>435.8</v>
      </c>
      <c r="D40" s="3"/>
      <c r="E40" s="3"/>
      <c r="F40" s="3">
        <v>1.39</v>
      </c>
      <c r="G40" s="3">
        <v>1.0900000000000001</v>
      </c>
    </row>
    <row r="41" spans="1:7" x14ac:dyDescent="0.3">
      <c r="A41" s="1" t="s">
        <v>47</v>
      </c>
      <c r="B41" s="1" t="s">
        <v>20</v>
      </c>
      <c r="C41" s="3">
        <v>436.2</v>
      </c>
      <c r="D41" s="3">
        <f t="shared" si="0"/>
        <v>0.46879683472213901</v>
      </c>
      <c r="E41" s="3">
        <v>3.91</v>
      </c>
      <c r="F41" s="3">
        <v>1.44</v>
      </c>
      <c r="G41" s="3">
        <v>0.99299999999999999</v>
      </c>
    </row>
    <row r="42" spans="1:7" x14ac:dyDescent="0.3">
      <c r="A42" s="1" t="s">
        <v>48</v>
      </c>
      <c r="B42" s="1" t="s">
        <v>20</v>
      </c>
      <c r="C42" s="3">
        <v>436.6</v>
      </c>
      <c r="D42" s="3">
        <f t="shared" si="0"/>
        <v>0.96876686049997007</v>
      </c>
      <c r="E42" s="3">
        <v>8.08</v>
      </c>
      <c r="F42" s="3">
        <v>1.22</v>
      </c>
      <c r="G42" s="3">
        <v>0.64</v>
      </c>
    </row>
    <row r="43" spans="1:7" x14ac:dyDescent="0.3">
      <c r="A43" s="1" t="s">
        <v>49</v>
      </c>
      <c r="B43" s="1" t="s">
        <v>10</v>
      </c>
      <c r="C43" s="3">
        <v>437.78</v>
      </c>
      <c r="D43" s="3">
        <f t="shared" si="0"/>
        <v>0.8140998741082669</v>
      </c>
      <c r="E43" s="3">
        <v>6.79</v>
      </c>
      <c r="F43" s="3">
        <v>0.96</v>
      </c>
      <c r="G43" s="3">
        <v>0.28000000000000003</v>
      </c>
    </row>
    <row r="44" spans="1:7" x14ac:dyDescent="0.3">
      <c r="A44" s="1" t="s">
        <v>50</v>
      </c>
      <c r="B44" s="1" t="s">
        <v>8</v>
      </c>
      <c r="C44" s="3">
        <v>446.89</v>
      </c>
      <c r="D44" s="3"/>
      <c r="E44" s="3"/>
      <c r="F44" s="3">
        <v>1.84</v>
      </c>
      <c r="G44" s="3">
        <v>1.73</v>
      </c>
    </row>
    <row r="45" spans="1:7" x14ac:dyDescent="0.3">
      <c r="A45" s="1" t="s">
        <v>51</v>
      </c>
      <c r="B45" s="1"/>
      <c r="C45" s="3"/>
      <c r="D45" s="3"/>
      <c r="E45" s="3"/>
      <c r="F45" s="3"/>
      <c r="G45" s="3"/>
    </row>
    <row r="46" spans="1:7" x14ac:dyDescent="0.3">
      <c r="A46" s="1" t="s">
        <v>52</v>
      </c>
      <c r="B46" s="1" t="s">
        <v>10</v>
      </c>
      <c r="C46" s="3">
        <v>454.89</v>
      </c>
      <c r="D46" s="3">
        <f t="shared" si="0"/>
        <v>0.1606618308254901</v>
      </c>
      <c r="E46" s="3">
        <v>1.34</v>
      </c>
      <c r="F46" s="3">
        <v>2.0299999999999998</v>
      </c>
      <c r="G46" s="3">
        <v>1.2</v>
      </c>
    </row>
    <row r="47" spans="1:7" x14ac:dyDescent="0.3">
      <c r="A47" s="1" t="s">
        <v>53</v>
      </c>
      <c r="B47" s="1" t="s">
        <v>10</v>
      </c>
      <c r="C47" s="3">
        <v>472.05</v>
      </c>
      <c r="D47" s="3">
        <f t="shared" si="0"/>
        <v>0.35969066602721655</v>
      </c>
      <c r="E47" s="3">
        <v>3</v>
      </c>
      <c r="F47" s="3">
        <v>2.31</v>
      </c>
      <c r="G47" s="3">
        <v>1.57</v>
      </c>
    </row>
    <row r="48" spans="1:7" x14ac:dyDescent="0.3">
      <c r="A48" s="1" t="s">
        <v>54</v>
      </c>
      <c r="B48" s="1" t="s">
        <v>10</v>
      </c>
      <c r="C48" s="3">
        <v>484.63</v>
      </c>
      <c r="D48" s="3">
        <f t="shared" si="0"/>
        <v>0.32492056831125232</v>
      </c>
      <c r="E48" s="3">
        <v>2.71</v>
      </c>
      <c r="F48" s="3">
        <v>2.1800000000000002</v>
      </c>
      <c r="G48" s="3">
        <v>1.1200000000000001</v>
      </c>
    </row>
    <row r="49" spans="1:7" x14ac:dyDescent="0.3">
      <c r="A49" s="1" t="s">
        <v>55</v>
      </c>
      <c r="B49" s="1" t="s">
        <v>10</v>
      </c>
      <c r="C49" s="3">
        <v>487.5</v>
      </c>
      <c r="D49" s="3">
        <f t="shared" si="0"/>
        <v>0.22180924405011693</v>
      </c>
      <c r="E49" s="3">
        <v>1.85</v>
      </c>
      <c r="F49" s="3">
        <v>2.95</v>
      </c>
      <c r="G49" s="3">
        <v>2.06</v>
      </c>
    </row>
    <row r="50" spans="1:7" x14ac:dyDescent="0.3">
      <c r="A50" s="1" t="s">
        <v>56</v>
      </c>
      <c r="B50" s="1" t="s">
        <v>10</v>
      </c>
      <c r="C50" s="3">
        <v>489.93</v>
      </c>
      <c r="D50" s="3">
        <f t="shared" si="0"/>
        <v>0.1270907019962832</v>
      </c>
      <c r="E50" s="3">
        <v>1.06</v>
      </c>
      <c r="F50" s="3">
        <v>1.97</v>
      </c>
      <c r="G50" s="3">
        <v>1.18</v>
      </c>
    </row>
    <row r="51" spans="1:7" x14ac:dyDescent="0.3">
      <c r="A51" s="1" t="s">
        <v>57</v>
      </c>
      <c r="B51" s="1" t="s">
        <v>10</v>
      </c>
      <c r="C51" s="3">
        <v>499.14</v>
      </c>
      <c r="D51" s="3">
        <f t="shared" si="0"/>
        <v>0.45680714585456506</v>
      </c>
      <c r="E51" s="3">
        <v>3.81</v>
      </c>
      <c r="F51" s="3">
        <v>2.41</v>
      </c>
      <c r="G51" s="3">
        <v>1.19</v>
      </c>
    </row>
    <row r="52" spans="1:7" x14ac:dyDescent="0.3">
      <c r="A52" s="1" t="s">
        <v>58</v>
      </c>
      <c r="B52" s="1" t="s">
        <v>10</v>
      </c>
      <c r="C52" s="3">
        <v>510.86</v>
      </c>
      <c r="D52" s="3">
        <f t="shared" si="0"/>
        <v>0.231400995144176</v>
      </c>
      <c r="E52" s="3">
        <v>1.93</v>
      </c>
      <c r="F52" s="3">
        <v>1.64</v>
      </c>
      <c r="G52" s="3">
        <v>1.1299999999999999</v>
      </c>
    </row>
    <row r="53" spans="1:7" ht="15" thickBot="1" x14ac:dyDescent="0.35">
      <c r="A53" s="6" t="s">
        <v>59</v>
      </c>
      <c r="B53" s="6" t="s">
        <v>10</v>
      </c>
      <c r="C53" s="7">
        <v>534.51</v>
      </c>
      <c r="D53" s="7">
        <f t="shared" si="0"/>
        <v>0.43282776811941731</v>
      </c>
      <c r="E53" s="7">
        <v>3.61</v>
      </c>
      <c r="F53" s="7">
        <v>2.4</v>
      </c>
      <c r="G53" s="7">
        <v>1.53</v>
      </c>
    </row>
    <row r="55" spans="1:7" x14ac:dyDescent="0.3">
      <c r="A55" s="1" t="s">
        <v>215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852DD-C32A-498C-835A-7473F34D0404}">
  <dimension ref="A1:R71"/>
  <sheetViews>
    <sheetView topLeftCell="A45" workbookViewId="0">
      <selection activeCell="C74" sqref="C74"/>
    </sheetView>
  </sheetViews>
  <sheetFormatPr defaultColWidth="12.5546875" defaultRowHeight="14.4" x14ac:dyDescent="0.3"/>
  <sheetData>
    <row r="1" spans="1:18" ht="15.6" x14ac:dyDescent="0.3">
      <c r="A1" s="2" t="s">
        <v>60</v>
      </c>
      <c r="B1" s="2" t="s">
        <v>61</v>
      </c>
      <c r="C1" s="2" t="s">
        <v>62</v>
      </c>
      <c r="D1" s="2" t="s">
        <v>63</v>
      </c>
      <c r="E1" s="2" t="s">
        <v>64</v>
      </c>
      <c r="F1" s="2" t="s">
        <v>65</v>
      </c>
      <c r="G1" s="2" t="s">
        <v>66</v>
      </c>
      <c r="H1" s="2" t="s">
        <v>67</v>
      </c>
      <c r="I1" s="2" t="s">
        <v>68</v>
      </c>
      <c r="J1" s="8" t="s">
        <v>60</v>
      </c>
      <c r="K1" s="2" t="s">
        <v>61</v>
      </c>
      <c r="L1" s="2" t="s">
        <v>62</v>
      </c>
      <c r="M1" s="2" t="s">
        <v>63</v>
      </c>
      <c r="N1" s="2" t="s">
        <v>64</v>
      </c>
      <c r="O1" s="2" t="s">
        <v>65</v>
      </c>
      <c r="P1" s="2" t="s">
        <v>66</v>
      </c>
      <c r="Q1" s="2" t="s">
        <v>67</v>
      </c>
      <c r="R1" s="2" t="s">
        <v>68</v>
      </c>
    </row>
    <row r="2" spans="1:18" ht="16.2" x14ac:dyDescent="0.3">
      <c r="A2" s="1" t="s">
        <v>69</v>
      </c>
      <c r="B2" s="3">
        <v>0.69210000000000005</v>
      </c>
      <c r="C2" s="3">
        <v>11.78</v>
      </c>
      <c r="D2" s="3">
        <v>2.4799999999999999E-2</v>
      </c>
      <c r="E2" s="3">
        <v>33.53</v>
      </c>
      <c r="F2" s="3">
        <v>8.3000000000000007</v>
      </c>
      <c r="G2" s="3">
        <v>0.69359999999999999</v>
      </c>
      <c r="H2" s="3">
        <v>1.8700000000000001E-2</v>
      </c>
      <c r="I2" s="3">
        <v>41.37</v>
      </c>
      <c r="J2" s="9" t="s">
        <v>70</v>
      </c>
      <c r="K2" s="3">
        <v>7.9100000000000004E-2</v>
      </c>
      <c r="L2" s="3">
        <v>0.1411</v>
      </c>
      <c r="M2" s="3">
        <v>8.4000000000000005E-2</v>
      </c>
      <c r="N2" s="3">
        <v>0.46310000000000001</v>
      </c>
      <c r="O2" s="3">
        <v>54.79</v>
      </c>
      <c r="P2" s="3">
        <v>8.9899999999999994E-2</v>
      </c>
      <c r="Q2" s="3">
        <v>1.95E-2</v>
      </c>
      <c r="R2" s="3">
        <v>43.65</v>
      </c>
    </row>
    <row r="3" spans="1:18" ht="16.2" x14ac:dyDescent="0.3">
      <c r="A3" s="1" t="s">
        <v>69</v>
      </c>
      <c r="B3" s="3">
        <v>0.96009999999999995</v>
      </c>
      <c r="C3" s="3">
        <v>13.24</v>
      </c>
      <c r="D3" s="3">
        <v>1.0800000000000001E-2</v>
      </c>
      <c r="E3" s="3">
        <v>33.36</v>
      </c>
      <c r="F3" s="3">
        <v>7.18</v>
      </c>
      <c r="G3" s="3">
        <v>0.4839</v>
      </c>
      <c r="H3" s="3">
        <v>2.76E-2</v>
      </c>
      <c r="I3" s="3">
        <v>42.24</v>
      </c>
      <c r="J3" s="9" t="s">
        <v>70</v>
      </c>
      <c r="K3" s="3">
        <v>8.1299999999999997E-2</v>
      </c>
      <c r="L3" s="3">
        <v>0.2928</v>
      </c>
      <c r="M3" s="3">
        <v>4.2700000000000002E-2</v>
      </c>
      <c r="N3" s="3">
        <v>0.57230000000000003</v>
      </c>
      <c r="O3" s="3">
        <v>54.72</v>
      </c>
      <c r="P3" s="3">
        <v>0.12230000000000001</v>
      </c>
      <c r="Q3" s="3">
        <v>0</v>
      </c>
      <c r="R3" s="3">
        <v>43.83</v>
      </c>
    </row>
    <row r="4" spans="1:18" ht="16.2" x14ac:dyDescent="0.3">
      <c r="A4" s="1" t="s">
        <v>69</v>
      </c>
      <c r="B4" s="3">
        <v>0.96330000000000005</v>
      </c>
      <c r="C4" s="3">
        <v>13.21</v>
      </c>
      <c r="D4" s="3">
        <v>1.5800000000000002E-2</v>
      </c>
      <c r="E4" s="3">
        <v>32.57</v>
      </c>
      <c r="F4" s="3">
        <v>7.62</v>
      </c>
      <c r="G4" s="3">
        <v>0.70020000000000004</v>
      </c>
      <c r="H4" s="3">
        <v>4.7500000000000001E-2</v>
      </c>
      <c r="I4" s="3">
        <v>42.22</v>
      </c>
      <c r="J4" s="9" t="s">
        <v>70</v>
      </c>
      <c r="K4" s="3">
        <v>8.2600000000000007E-2</v>
      </c>
      <c r="L4" s="3">
        <v>0.27739999999999998</v>
      </c>
      <c r="M4" s="3">
        <v>1.9400000000000001E-2</v>
      </c>
      <c r="N4" s="3">
        <v>0.56299999999999994</v>
      </c>
      <c r="O4" s="3">
        <v>52.02</v>
      </c>
      <c r="P4" s="3">
        <v>0.51349999999999996</v>
      </c>
      <c r="Q4" s="3">
        <v>0</v>
      </c>
      <c r="R4" s="3">
        <v>41.92</v>
      </c>
    </row>
    <row r="5" spans="1:18" ht="16.2" x14ac:dyDescent="0.3">
      <c r="A5" s="1" t="s">
        <v>69</v>
      </c>
      <c r="B5" s="3">
        <v>1.6363000000000001</v>
      </c>
      <c r="C5" s="3">
        <v>11.96</v>
      </c>
      <c r="D5" s="3">
        <v>1.41E-2</v>
      </c>
      <c r="E5" s="3">
        <v>35.619999999999997</v>
      </c>
      <c r="F5" s="3">
        <v>5.85</v>
      </c>
      <c r="G5" s="3">
        <v>0.68110000000000004</v>
      </c>
      <c r="H5" s="3">
        <v>0</v>
      </c>
      <c r="I5" s="3">
        <v>42.3</v>
      </c>
      <c r="J5" s="9" t="s">
        <v>70</v>
      </c>
      <c r="K5" s="3">
        <v>8.6400000000000005E-2</v>
      </c>
      <c r="L5" s="3">
        <v>0.2878</v>
      </c>
      <c r="M5" s="3">
        <v>3.1699999999999999E-2</v>
      </c>
      <c r="N5" s="3">
        <v>0.64980000000000004</v>
      </c>
      <c r="O5" s="3">
        <v>54.16</v>
      </c>
      <c r="P5" s="3">
        <v>0.1822</v>
      </c>
      <c r="Q5" s="3">
        <v>5.4399999999999997E-2</v>
      </c>
      <c r="R5" s="3">
        <v>43.49</v>
      </c>
    </row>
    <row r="6" spans="1:18" ht="16.2" x14ac:dyDescent="0.3">
      <c r="A6" s="1" t="s">
        <v>69</v>
      </c>
      <c r="B6" s="3">
        <v>1.7107000000000001</v>
      </c>
      <c r="C6" s="3">
        <v>12.2</v>
      </c>
      <c r="D6" s="3">
        <v>9.1000000000000004E-3</v>
      </c>
      <c r="E6" s="3">
        <v>33.880000000000003</v>
      </c>
      <c r="F6" s="3">
        <v>7.17</v>
      </c>
      <c r="G6" s="3">
        <v>0.59260000000000002</v>
      </c>
      <c r="H6" s="3">
        <v>1.72E-2</v>
      </c>
      <c r="I6" s="3">
        <v>42.59</v>
      </c>
      <c r="J6" s="9" t="s">
        <v>70</v>
      </c>
      <c r="K6" s="3">
        <v>9.2799999999999994E-2</v>
      </c>
      <c r="L6" s="3">
        <v>0.29830000000000001</v>
      </c>
      <c r="M6" s="3">
        <v>4.9599999999999998E-2</v>
      </c>
      <c r="N6" s="3">
        <v>0.77500000000000002</v>
      </c>
      <c r="O6" s="3">
        <v>54.1</v>
      </c>
      <c r="P6" s="3">
        <v>0.13389999999999999</v>
      </c>
      <c r="Q6" s="3">
        <v>2.2499999999999999E-2</v>
      </c>
      <c r="R6" s="3">
        <v>43.51</v>
      </c>
    </row>
    <row r="7" spans="1:18" ht="16.2" x14ac:dyDescent="0.3">
      <c r="A7" s="1" t="s">
        <v>69</v>
      </c>
      <c r="B7" s="3">
        <v>1.8734</v>
      </c>
      <c r="C7" s="3">
        <v>12.41</v>
      </c>
      <c r="D7" s="3">
        <v>0</v>
      </c>
      <c r="E7" s="3">
        <v>33.29</v>
      </c>
      <c r="F7" s="3">
        <v>7.35</v>
      </c>
      <c r="G7" s="3">
        <v>0.75149999999999995</v>
      </c>
      <c r="H7" s="3">
        <v>7.3000000000000001E-3</v>
      </c>
      <c r="I7" s="3">
        <v>42.93</v>
      </c>
      <c r="J7" s="9" t="s">
        <v>70</v>
      </c>
      <c r="K7" s="3">
        <v>0.11840000000000001</v>
      </c>
      <c r="L7" s="3">
        <v>0.26690000000000003</v>
      </c>
      <c r="M7" s="3">
        <v>3.8600000000000002E-2</v>
      </c>
      <c r="N7" s="3">
        <v>0.51139999999999997</v>
      </c>
      <c r="O7" s="3">
        <v>53.62</v>
      </c>
      <c r="P7" s="3">
        <v>0.1273</v>
      </c>
      <c r="Q7" s="3">
        <v>0</v>
      </c>
      <c r="R7" s="3">
        <v>42.95</v>
      </c>
    </row>
    <row r="8" spans="1:18" ht="16.2" x14ac:dyDescent="0.3">
      <c r="A8" s="1" t="s">
        <v>69</v>
      </c>
      <c r="B8" s="3">
        <v>2.75</v>
      </c>
      <c r="C8" s="3">
        <v>13.16</v>
      </c>
      <c r="D8" s="3">
        <v>1.2500000000000001E-2</v>
      </c>
      <c r="E8" s="3">
        <v>32.090000000000003</v>
      </c>
      <c r="F8" s="3">
        <v>7.55</v>
      </c>
      <c r="G8" s="3">
        <v>0.51049999999999995</v>
      </c>
      <c r="H8" s="3">
        <v>1.26E-2</v>
      </c>
      <c r="I8" s="3">
        <v>44.3</v>
      </c>
      <c r="J8" s="9" t="s">
        <v>70</v>
      </c>
      <c r="K8" s="3">
        <v>0.13669999999999999</v>
      </c>
      <c r="L8" s="3">
        <v>0.15210000000000001</v>
      </c>
      <c r="M8" s="3">
        <v>5.9799999999999999E-2</v>
      </c>
      <c r="N8" s="3">
        <v>0.63090000000000002</v>
      </c>
      <c r="O8" s="3">
        <v>54.27</v>
      </c>
      <c r="P8" s="3">
        <v>0.1031</v>
      </c>
      <c r="Q8" s="3">
        <v>0</v>
      </c>
      <c r="R8" s="3">
        <v>43.43</v>
      </c>
    </row>
    <row r="9" spans="1:18" ht="16.2" x14ac:dyDescent="0.3">
      <c r="A9" s="1" t="s">
        <v>69</v>
      </c>
      <c r="B9" s="3">
        <v>2.76</v>
      </c>
      <c r="C9" s="3">
        <v>13.37</v>
      </c>
      <c r="D9" s="3">
        <v>1.9599999999999999E-2</v>
      </c>
      <c r="E9" s="3">
        <v>33.83</v>
      </c>
      <c r="F9" s="3">
        <v>5.6</v>
      </c>
      <c r="G9" s="3">
        <v>0.62949999999999995</v>
      </c>
      <c r="H9" s="3">
        <v>1.55E-2</v>
      </c>
      <c r="I9" s="3">
        <v>44.16</v>
      </c>
      <c r="J9" s="9" t="s">
        <v>70</v>
      </c>
      <c r="K9" s="3">
        <v>0.13869999999999999</v>
      </c>
      <c r="L9" s="3">
        <v>0.32440000000000002</v>
      </c>
      <c r="M9" s="3">
        <v>2.4799999999999999E-2</v>
      </c>
      <c r="N9" s="3">
        <v>0.60399999999999998</v>
      </c>
      <c r="O9" s="3">
        <v>53.6</v>
      </c>
      <c r="P9" s="3">
        <v>0.12570000000000001</v>
      </c>
      <c r="Q9" s="3">
        <v>1.95E-2</v>
      </c>
      <c r="R9" s="3">
        <v>43.09</v>
      </c>
    </row>
    <row r="10" spans="1:18" ht="16.2" x14ac:dyDescent="0.3">
      <c r="A10" s="1" t="s">
        <v>69</v>
      </c>
      <c r="B10" s="3">
        <v>3.08</v>
      </c>
      <c r="C10" s="3">
        <v>12.09</v>
      </c>
      <c r="D10" s="3">
        <v>3.1800000000000002E-2</v>
      </c>
      <c r="E10" s="3">
        <v>32.19</v>
      </c>
      <c r="F10" s="3">
        <v>8.84</v>
      </c>
      <c r="G10" s="3">
        <v>0.68069999999999997</v>
      </c>
      <c r="H10" s="3">
        <v>6.9599999999999995E-2</v>
      </c>
      <c r="I10" s="3">
        <v>44.82</v>
      </c>
      <c r="J10" s="9" t="s">
        <v>70</v>
      </c>
      <c r="K10" s="3">
        <v>0.13900000000000001</v>
      </c>
      <c r="L10" s="3">
        <v>0.15490000000000001</v>
      </c>
      <c r="M10" s="3">
        <v>5.9700000000000003E-2</v>
      </c>
      <c r="N10" s="3">
        <v>0.39689999999999998</v>
      </c>
      <c r="O10" s="3">
        <v>53.83</v>
      </c>
      <c r="P10" s="3">
        <v>0.19370000000000001</v>
      </c>
      <c r="Q10" s="3">
        <v>0</v>
      </c>
      <c r="R10" s="3">
        <v>43.01</v>
      </c>
    </row>
    <row r="11" spans="1:18" ht="16.2" x14ac:dyDescent="0.3">
      <c r="A11" s="1" t="s">
        <v>69</v>
      </c>
      <c r="B11" s="3">
        <v>3.15</v>
      </c>
      <c r="C11" s="3">
        <v>11.83</v>
      </c>
      <c r="D11" s="3">
        <v>2.4299999999999999E-2</v>
      </c>
      <c r="E11" s="3">
        <v>32.57</v>
      </c>
      <c r="F11" s="3">
        <v>8.0500000000000007</v>
      </c>
      <c r="G11" s="3">
        <v>0.65210000000000001</v>
      </c>
      <c r="H11" s="3">
        <v>7.7899999999999997E-2</v>
      </c>
      <c r="I11" s="3">
        <v>44.23</v>
      </c>
      <c r="J11" s="9" t="s">
        <v>70</v>
      </c>
      <c r="K11" s="3">
        <v>0.14460000000000001</v>
      </c>
      <c r="L11" s="3">
        <v>0.30259999999999998</v>
      </c>
      <c r="M11" s="3">
        <v>3.6900000000000002E-2</v>
      </c>
      <c r="N11" s="3">
        <v>0.59799999999999998</v>
      </c>
      <c r="O11" s="3">
        <v>53.98</v>
      </c>
      <c r="P11" s="3">
        <v>0.1081</v>
      </c>
      <c r="Q11" s="3">
        <v>0</v>
      </c>
      <c r="R11" s="3">
        <v>43.36</v>
      </c>
    </row>
    <row r="12" spans="1:18" ht="16.2" x14ac:dyDescent="0.3">
      <c r="A12" s="1" t="s">
        <v>69</v>
      </c>
      <c r="B12" s="3">
        <v>3.21</v>
      </c>
      <c r="C12" s="3">
        <v>13.66</v>
      </c>
      <c r="D12" s="3">
        <v>1.47E-2</v>
      </c>
      <c r="E12" s="3">
        <v>34.119999999999997</v>
      </c>
      <c r="F12" s="3">
        <v>6.12</v>
      </c>
      <c r="G12" s="3">
        <v>0.71109999999999995</v>
      </c>
      <c r="H12" s="3">
        <v>4.2700000000000002E-2</v>
      </c>
      <c r="I12" s="3">
        <v>45.77</v>
      </c>
      <c r="J12" s="9" t="s">
        <v>70</v>
      </c>
      <c r="K12" s="3">
        <v>0.1464</v>
      </c>
      <c r="L12" s="3">
        <v>0.30590000000000001</v>
      </c>
      <c r="M12" s="3">
        <v>3.9800000000000002E-2</v>
      </c>
      <c r="N12" s="3">
        <v>0.6169</v>
      </c>
      <c r="O12" s="3">
        <v>53.86</v>
      </c>
      <c r="P12" s="3">
        <v>0.1163</v>
      </c>
      <c r="Q12" s="3">
        <v>0</v>
      </c>
      <c r="R12" s="3">
        <v>43.29</v>
      </c>
    </row>
    <row r="13" spans="1:18" ht="16.2" x14ac:dyDescent="0.3">
      <c r="A13" s="1" t="s">
        <v>69</v>
      </c>
      <c r="B13" s="3">
        <v>3.32</v>
      </c>
      <c r="C13" s="3">
        <v>12.51</v>
      </c>
      <c r="D13" s="3">
        <v>1.7299999999999999E-2</v>
      </c>
      <c r="E13" s="3">
        <v>33.53</v>
      </c>
      <c r="F13" s="3">
        <v>5.96</v>
      </c>
      <c r="G13" s="3">
        <v>0.55689999999999995</v>
      </c>
      <c r="H13" s="3">
        <v>5.1999999999999998E-3</v>
      </c>
      <c r="I13" s="3">
        <v>44.09</v>
      </c>
      <c r="J13" s="9" t="s">
        <v>70</v>
      </c>
      <c r="K13" s="3">
        <v>0.1535</v>
      </c>
      <c r="L13" s="3">
        <v>0.30880000000000002</v>
      </c>
      <c r="M13" s="3">
        <v>3.2399999999999998E-2</v>
      </c>
      <c r="N13" s="3">
        <v>0.63919999999999999</v>
      </c>
      <c r="O13" s="3">
        <v>53.92</v>
      </c>
      <c r="P13" s="3">
        <v>8.5699999999999998E-2</v>
      </c>
      <c r="Q13" s="3">
        <v>0</v>
      </c>
      <c r="R13" s="3">
        <v>43.34</v>
      </c>
    </row>
    <row r="14" spans="1:18" ht="16.2" x14ac:dyDescent="0.3">
      <c r="A14" s="1" t="s">
        <v>69</v>
      </c>
      <c r="B14" s="3">
        <v>3.35</v>
      </c>
      <c r="C14" s="3">
        <v>11.16</v>
      </c>
      <c r="D14" s="3">
        <v>0</v>
      </c>
      <c r="E14" s="3">
        <v>33.26</v>
      </c>
      <c r="F14" s="3">
        <v>7.36</v>
      </c>
      <c r="G14" s="3">
        <v>0.68210000000000004</v>
      </c>
      <c r="H14" s="3">
        <v>0</v>
      </c>
      <c r="I14" s="3">
        <v>43.66</v>
      </c>
      <c r="J14" s="9" t="s">
        <v>70</v>
      </c>
      <c r="K14" s="3">
        <v>0.2208</v>
      </c>
      <c r="L14" s="3">
        <v>0.27239999999999998</v>
      </c>
      <c r="M14" s="3">
        <v>3.7600000000000001E-2</v>
      </c>
      <c r="N14" s="3">
        <v>0.46160000000000001</v>
      </c>
      <c r="O14" s="3">
        <v>53.43</v>
      </c>
      <c r="P14" s="3">
        <v>0.18440000000000001</v>
      </c>
      <c r="Q14" s="3">
        <v>1.06E-2</v>
      </c>
      <c r="R14" s="3">
        <v>42.96</v>
      </c>
    </row>
    <row r="15" spans="1:18" ht="16.2" x14ac:dyDescent="0.3">
      <c r="A15" s="1" t="s">
        <v>69</v>
      </c>
      <c r="B15" s="3">
        <v>3.6</v>
      </c>
      <c r="C15" s="3">
        <v>12</v>
      </c>
      <c r="D15" s="3">
        <v>2.8500000000000001E-2</v>
      </c>
      <c r="E15" s="3">
        <v>35.94</v>
      </c>
      <c r="F15" s="3">
        <v>5.04</v>
      </c>
      <c r="G15" s="3">
        <v>0.61170000000000002</v>
      </c>
      <c r="H15" s="3">
        <v>3.5099999999999999E-2</v>
      </c>
      <c r="I15" s="3">
        <v>44.75</v>
      </c>
      <c r="J15" s="9" t="s">
        <v>70</v>
      </c>
      <c r="K15" s="3">
        <v>0.2233</v>
      </c>
      <c r="L15" s="3">
        <v>0.31209999999999999</v>
      </c>
      <c r="M15" s="3">
        <v>3.6499999999999998E-2</v>
      </c>
      <c r="N15" s="3">
        <v>0.4854</v>
      </c>
      <c r="O15" s="3">
        <v>53.8</v>
      </c>
      <c r="P15" s="3">
        <v>0.13370000000000001</v>
      </c>
      <c r="Q15" s="3">
        <v>2.8799999999999999E-2</v>
      </c>
      <c r="R15" s="3">
        <v>43.29</v>
      </c>
    </row>
    <row r="16" spans="1:18" ht="16.2" x14ac:dyDescent="0.3">
      <c r="A16" s="1" t="s">
        <v>69</v>
      </c>
      <c r="B16" s="3">
        <v>3.92</v>
      </c>
      <c r="C16" s="3">
        <v>13.06</v>
      </c>
      <c r="D16" s="3">
        <v>2.87E-2</v>
      </c>
      <c r="E16" s="3">
        <v>33.89</v>
      </c>
      <c r="F16" s="3">
        <v>6.5</v>
      </c>
      <c r="G16" s="3">
        <v>0.5323</v>
      </c>
      <c r="H16" s="3">
        <v>3.9300000000000002E-2</v>
      </c>
      <c r="I16" s="3">
        <v>46.21</v>
      </c>
      <c r="J16" s="9" t="s">
        <v>70</v>
      </c>
      <c r="K16" s="3">
        <v>0.22620000000000001</v>
      </c>
      <c r="L16" s="3">
        <v>0.24940000000000001</v>
      </c>
      <c r="M16" s="3">
        <v>3.3300000000000003E-2</v>
      </c>
      <c r="N16" s="3">
        <v>0.44940000000000002</v>
      </c>
      <c r="O16" s="3">
        <v>53.74</v>
      </c>
      <c r="P16" s="3">
        <v>0.23039999999999999</v>
      </c>
      <c r="Q16" s="3">
        <v>0</v>
      </c>
      <c r="R16" s="3">
        <v>43.21</v>
      </c>
    </row>
    <row r="17" spans="1:18" ht="16.2" x14ac:dyDescent="0.3">
      <c r="A17" s="1" t="s">
        <v>69</v>
      </c>
      <c r="B17" s="3">
        <v>4.25</v>
      </c>
      <c r="C17" s="3">
        <v>12.02</v>
      </c>
      <c r="D17" s="3">
        <v>4.0399999999999998E-2</v>
      </c>
      <c r="E17" s="3">
        <v>32.119999999999997</v>
      </c>
      <c r="F17" s="3">
        <v>8.44</v>
      </c>
      <c r="G17" s="3">
        <v>0.66210000000000002</v>
      </c>
      <c r="H17" s="3">
        <v>2.2200000000000001E-2</v>
      </c>
      <c r="I17" s="3">
        <v>46.07</v>
      </c>
      <c r="J17" s="9" t="s">
        <v>70</v>
      </c>
      <c r="K17" s="3">
        <v>0.23499999999999999</v>
      </c>
      <c r="L17" s="3">
        <v>0.15110000000000001</v>
      </c>
      <c r="M17" s="3">
        <v>9.7699999999999995E-2</v>
      </c>
      <c r="N17" s="3">
        <v>0.3493</v>
      </c>
      <c r="O17" s="3">
        <v>54.38</v>
      </c>
      <c r="P17" s="3">
        <v>0.1186</v>
      </c>
      <c r="Q17" s="3">
        <v>8.8000000000000005E-3</v>
      </c>
      <c r="R17" s="3">
        <v>43.52</v>
      </c>
    </row>
    <row r="18" spans="1:18" ht="16.2" x14ac:dyDescent="0.3">
      <c r="A18" s="1" t="s">
        <v>69</v>
      </c>
      <c r="B18" s="3">
        <v>4.3</v>
      </c>
      <c r="C18" s="3">
        <v>11.5</v>
      </c>
      <c r="D18" s="3">
        <v>2.2200000000000001E-2</v>
      </c>
      <c r="E18" s="3">
        <v>32.549999999999997</v>
      </c>
      <c r="F18" s="3">
        <v>7.64</v>
      </c>
      <c r="G18" s="3">
        <v>0.6391</v>
      </c>
      <c r="H18" s="3">
        <v>2.8400000000000002E-2</v>
      </c>
      <c r="I18" s="3">
        <v>45.21</v>
      </c>
      <c r="J18" s="9" t="s">
        <v>70</v>
      </c>
      <c r="K18" s="3">
        <v>0.24779999999999999</v>
      </c>
      <c r="L18" s="3">
        <v>0.23710000000000001</v>
      </c>
      <c r="M18" s="3">
        <v>3.15E-2</v>
      </c>
      <c r="N18" s="3">
        <v>0.44209999999999999</v>
      </c>
      <c r="O18" s="3">
        <v>53.72</v>
      </c>
      <c r="P18" s="3">
        <v>0.1042</v>
      </c>
      <c r="Q18" s="3">
        <v>0</v>
      </c>
      <c r="R18" s="3">
        <v>43.13</v>
      </c>
    </row>
    <row r="19" spans="1:18" ht="16.2" x14ac:dyDescent="0.3">
      <c r="A19" s="1" t="s">
        <v>69</v>
      </c>
      <c r="B19" s="3">
        <v>4.32</v>
      </c>
      <c r="C19" s="3">
        <v>11.59</v>
      </c>
      <c r="D19" s="3">
        <v>3.5799999999999998E-2</v>
      </c>
      <c r="E19" s="3">
        <v>33.43</v>
      </c>
      <c r="F19" s="3">
        <v>6.94</v>
      </c>
      <c r="G19" s="3">
        <v>0.46</v>
      </c>
      <c r="H19" s="3">
        <v>4.8599999999999997E-2</v>
      </c>
      <c r="I19" s="3">
        <v>45.21</v>
      </c>
      <c r="J19" s="9" t="s">
        <v>70</v>
      </c>
      <c r="K19" s="3">
        <v>0.25629999999999997</v>
      </c>
      <c r="L19" s="3">
        <v>0.31419999999999998</v>
      </c>
      <c r="M19" s="3">
        <v>2.1999999999999999E-2</v>
      </c>
      <c r="N19" s="3">
        <v>0.59609999999999996</v>
      </c>
      <c r="O19" s="3">
        <v>53.33</v>
      </c>
      <c r="P19" s="3">
        <v>0.24879999999999999</v>
      </c>
      <c r="Q19" s="3">
        <v>0</v>
      </c>
      <c r="R19" s="3">
        <v>43.1</v>
      </c>
    </row>
    <row r="20" spans="1:18" ht="16.2" x14ac:dyDescent="0.3">
      <c r="A20" s="1" t="s">
        <v>69</v>
      </c>
      <c r="B20" s="3">
        <v>4.37</v>
      </c>
      <c r="C20" s="3">
        <v>12.51</v>
      </c>
      <c r="D20" s="3">
        <v>3.6400000000000002E-2</v>
      </c>
      <c r="E20" s="3">
        <v>33.520000000000003</v>
      </c>
      <c r="F20" s="3">
        <v>6.72</v>
      </c>
      <c r="G20" s="3">
        <v>0.65629999999999999</v>
      </c>
      <c r="H20" s="3">
        <v>4.5100000000000001E-2</v>
      </c>
      <c r="I20" s="3">
        <v>46.3</v>
      </c>
      <c r="J20" s="9" t="s">
        <v>70</v>
      </c>
      <c r="K20" s="3">
        <v>0.28460000000000002</v>
      </c>
      <c r="L20" s="3">
        <v>0.2752</v>
      </c>
      <c r="M20" s="3">
        <v>2.6200000000000001E-2</v>
      </c>
      <c r="N20" s="3">
        <v>0.65159999999999996</v>
      </c>
      <c r="O20" s="3">
        <v>52.19</v>
      </c>
      <c r="P20" s="3">
        <v>0.43109999999999998</v>
      </c>
      <c r="Q20" s="3">
        <v>5.9700000000000003E-2</v>
      </c>
      <c r="R20" s="3">
        <v>42.37</v>
      </c>
    </row>
    <row r="21" spans="1:18" ht="16.2" x14ac:dyDescent="0.3">
      <c r="A21" s="1" t="s">
        <v>69</v>
      </c>
      <c r="B21" s="3">
        <v>4.5199999999999996</v>
      </c>
      <c r="C21" s="3">
        <v>12.06</v>
      </c>
      <c r="D21" s="3">
        <v>3.5900000000000001E-2</v>
      </c>
      <c r="E21" s="3">
        <v>33.08</v>
      </c>
      <c r="F21" s="3">
        <v>7.84</v>
      </c>
      <c r="G21" s="3">
        <v>0.6089</v>
      </c>
      <c r="H21" s="3">
        <v>7.2700000000000001E-2</v>
      </c>
      <c r="I21" s="3">
        <v>46.62</v>
      </c>
      <c r="J21" s="9" t="s">
        <v>70</v>
      </c>
      <c r="K21" s="3">
        <v>0.28749999999999998</v>
      </c>
      <c r="L21" s="3">
        <v>0.18990000000000001</v>
      </c>
      <c r="M21" s="3">
        <v>6.5299999999999997E-2</v>
      </c>
      <c r="N21" s="3">
        <v>0.52090000000000003</v>
      </c>
      <c r="O21" s="3">
        <v>52.45</v>
      </c>
      <c r="P21" s="3">
        <v>8.77E-2</v>
      </c>
      <c r="Q21" s="3">
        <v>3.1699999999999999E-2</v>
      </c>
      <c r="R21" s="3">
        <v>42.2</v>
      </c>
    </row>
    <row r="22" spans="1:18" ht="16.2" x14ac:dyDescent="0.3">
      <c r="A22" s="1" t="s">
        <v>69</v>
      </c>
      <c r="B22" s="3">
        <v>4.58</v>
      </c>
      <c r="C22" s="3">
        <v>12.39</v>
      </c>
      <c r="D22" s="3">
        <v>3.9399999999999998E-2</v>
      </c>
      <c r="E22" s="3">
        <v>34.04</v>
      </c>
      <c r="F22" s="3">
        <v>6.13</v>
      </c>
      <c r="G22" s="3">
        <v>0.65749999999999997</v>
      </c>
      <c r="H22" s="3">
        <v>0</v>
      </c>
      <c r="I22" s="3">
        <v>46.31</v>
      </c>
      <c r="J22" s="9" t="s">
        <v>70</v>
      </c>
      <c r="K22" s="3">
        <v>0.2969</v>
      </c>
      <c r="L22" s="3">
        <v>0.255</v>
      </c>
      <c r="M22" s="3">
        <v>3.4500000000000003E-2</v>
      </c>
      <c r="N22" s="3">
        <v>0.63429999999999997</v>
      </c>
      <c r="O22" s="3">
        <v>52.46</v>
      </c>
      <c r="P22" s="3">
        <v>9.8400000000000001E-2</v>
      </c>
      <c r="Q22" s="3">
        <v>5.9999999999999995E-4</v>
      </c>
      <c r="R22" s="3">
        <v>42.35</v>
      </c>
    </row>
    <row r="23" spans="1:18" ht="16.2" x14ac:dyDescent="0.3">
      <c r="A23" s="1" t="s">
        <v>69</v>
      </c>
      <c r="B23" s="3">
        <v>4.6500000000000004</v>
      </c>
      <c r="C23" s="3">
        <v>11.43</v>
      </c>
      <c r="D23" s="3">
        <v>2.9100000000000001E-2</v>
      </c>
      <c r="E23" s="3">
        <v>30.87</v>
      </c>
      <c r="F23" s="3">
        <v>8.2899999999999991</v>
      </c>
      <c r="G23" s="3">
        <v>0.58409999999999995</v>
      </c>
      <c r="H23" s="3">
        <v>4.9000000000000002E-2</v>
      </c>
      <c r="I23" s="3">
        <v>45.09</v>
      </c>
      <c r="J23" s="9" t="s">
        <v>70</v>
      </c>
      <c r="K23" s="3">
        <v>0.30620000000000003</v>
      </c>
      <c r="L23" s="3">
        <v>0.23769999999999999</v>
      </c>
      <c r="M23" s="3">
        <v>6.3E-2</v>
      </c>
      <c r="N23" s="3">
        <v>0.43630000000000002</v>
      </c>
      <c r="O23" s="3">
        <v>53.75</v>
      </c>
      <c r="P23" s="3">
        <v>0.1082</v>
      </c>
      <c r="Q23" s="3">
        <v>0</v>
      </c>
      <c r="R23" s="3">
        <v>43.25</v>
      </c>
    </row>
    <row r="24" spans="1:18" ht="16.2" x14ac:dyDescent="0.3">
      <c r="A24" s="1" t="s">
        <v>69</v>
      </c>
      <c r="B24" s="3">
        <v>4.97</v>
      </c>
      <c r="C24" s="3">
        <v>12.61</v>
      </c>
      <c r="D24" s="3">
        <v>3.6499999999999998E-2</v>
      </c>
      <c r="E24" s="3">
        <v>33.49</v>
      </c>
      <c r="F24" s="3">
        <v>5.57</v>
      </c>
      <c r="G24" s="3">
        <v>0.6119</v>
      </c>
      <c r="H24" s="3">
        <v>6.1899999999999997E-2</v>
      </c>
      <c r="I24" s="3">
        <v>46.36</v>
      </c>
      <c r="J24" s="9" t="s">
        <v>70</v>
      </c>
      <c r="K24" s="3">
        <v>0.30959999999999999</v>
      </c>
      <c r="L24" s="3">
        <v>0.2606</v>
      </c>
      <c r="M24" s="3">
        <v>0.03</v>
      </c>
      <c r="N24" s="3">
        <v>0.56759999999999999</v>
      </c>
      <c r="O24" s="3">
        <v>53.18</v>
      </c>
      <c r="P24" s="3">
        <v>0.1132</v>
      </c>
      <c r="Q24" s="3">
        <v>1.1999999999999999E-3</v>
      </c>
      <c r="R24" s="3">
        <v>42.9</v>
      </c>
    </row>
    <row r="25" spans="1:18" ht="16.2" x14ac:dyDescent="0.3">
      <c r="A25" s="1" t="s">
        <v>69</v>
      </c>
      <c r="B25" s="3">
        <v>5.19</v>
      </c>
      <c r="C25" s="3">
        <v>12.96</v>
      </c>
      <c r="D25" s="3">
        <v>3.0800000000000001E-2</v>
      </c>
      <c r="E25" s="3">
        <v>35.42</v>
      </c>
      <c r="F25" s="3">
        <v>5.05</v>
      </c>
      <c r="G25" s="3">
        <v>0.49419999999999997</v>
      </c>
      <c r="H25" s="3">
        <v>1.2999999999999999E-2</v>
      </c>
      <c r="I25" s="3">
        <v>47.72</v>
      </c>
      <c r="J25" s="9" t="s">
        <v>70</v>
      </c>
      <c r="K25" s="3">
        <v>0.32040000000000002</v>
      </c>
      <c r="L25" s="3">
        <v>0.27860000000000001</v>
      </c>
      <c r="M25" s="3">
        <v>4.1300000000000003E-2</v>
      </c>
      <c r="N25" s="3">
        <v>0.60629999999999995</v>
      </c>
      <c r="O25" s="3">
        <v>53.11</v>
      </c>
      <c r="P25" s="3">
        <v>0.28699999999999998</v>
      </c>
      <c r="Q25" s="3">
        <v>0</v>
      </c>
      <c r="R25" s="3">
        <v>43.02</v>
      </c>
    </row>
    <row r="26" spans="1:18" ht="16.2" x14ac:dyDescent="0.3">
      <c r="A26" s="1" t="s">
        <v>69</v>
      </c>
      <c r="B26" s="3">
        <v>5.25</v>
      </c>
      <c r="C26" s="3">
        <v>11.54</v>
      </c>
      <c r="D26" s="3">
        <v>1.2500000000000001E-2</v>
      </c>
      <c r="E26" s="3">
        <v>34.909999999999997</v>
      </c>
      <c r="F26" s="3">
        <v>6.21</v>
      </c>
      <c r="G26" s="3">
        <v>0.61180000000000001</v>
      </c>
      <c r="H26" s="3">
        <v>3.0300000000000001E-2</v>
      </c>
      <c r="I26" s="3">
        <v>46.94</v>
      </c>
      <c r="J26" s="9" t="s">
        <v>70</v>
      </c>
      <c r="K26" s="3">
        <v>0.32169999999999999</v>
      </c>
      <c r="L26" s="3">
        <v>0.25530000000000003</v>
      </c>
      <c r="M26" s="3">
        <v>4.3700000000000003E-2</v>
      </c>
      <c r="N26" s="3">
        <v>0.60470000000000002</v>
      </c>
      <c r="O26" s="3">
        <v>52.88</v>
      </c>
      <c r="P26" s="3">
        <v>0.27789999999999998</v>
      </c>
      <c r="Q26" s="3">
        <v>0</v>
      </c>
      <c r="R26" s="3">
        <v>42.81</v>
      </c>
    </row>
    <row r="27" spans="1:18" ht="16.2" x14ac:dyDescent="0.3">
      <c r="A27" s="1" t="s">
        <v>69</v>
      </c>
      <c r="B27" s="3">
        <v>5.42</v>
      </c>
      <c r="C27" s="3">
        <v>9.8699999999999992</v>
      </c>
      <c r="D27" s="3">
        <v>3.49E-2</v>
      </c>
      <c r="E27" s="3">
        <v>28.94</v>
      </c>
      <c r="F27" s="3">
        <v>10.79</v>
      </c>
      <c r="G27" s="3">
        <v>0.60660000000000003</v>
      </c>
      <c r="H27" s="3">
        <v>0</v>
      </c>
      <c r="I27" s="3">
        <v>45.3</v>
      </c>
      <c r="J27" s="9" t="s">
        <v>70</v>
      </c>
      <c r="K27" s="3">
        <v>0.3256</v>
      </c>
      <c r="L27" s="3">
        <v>0.1986</v>
      </c>
      <c r="M27" s="3">
        <v>5.67E-2</v>
      </c>
      <c r="N27" s="3">
        <v>0.5081</v>
      </c>
      <c r="O27" s="3">
        <v>52.71</v>
      </c>
      <c r="P27" s="3">
        <v>0.1149</v>
      </c>
      <c r="Q27" s="3">
        <v>0</v>
      </c>
      <c r="R27" s="3">
        <v>42.47</v>
      </c>
    </row>
    <row r="28" spans="1:18" ht="16.2" x14ac:dyDescent="0.3">
      <c r="A28" s="1" t="s">
        <v>69</v>
      </c>
      <c r="B28" s="3">
        <v>5.43</v>
      </c>
      <c r="C28" s="3">
        <v>12.28</v>
      </c>
      <c r="D28" s="3">
        <v>3.7199999999999997E-2</v>
      </c>
      <c r="E28" s="3">
        <v>34.26</v>
      </c>
      <c r="F28" s="3">
        <v>6.28</v>
      </c>
      <c r="G28" s="3">
        <v>0.64929999999999999</v>
      </c>
      <c r="H28" s="3">
        <v>2.46E-2</v>
      </c>
      <c r="I28" s="3">
        <v>47.7</v>
      </c>
      <c r="J28" s="9" t="s">
        <v>70</v>
      </c>
      <c r="K28" s="3">
        <v>0.33289999999999997</v>
      </c>
      <c r="L28" s="3">
        <v>0.29010000000000002</v>
      </c>
      <c r="M28" s="3">
        <v>3.3300000000000003E-2</v>
      </c>
      <c r="N28" s="3">
        <v>0.58140000000000003</v>
      </c>
      <c r="O28" s="3">
        <v>52.68</v>
      </c>
      <c r="P28" s="3">
        <v>0.26190000000000002</v>
      </c>
      <c r="Q28" s="3">
        <v>0</v>
      </c>
      <c r="R28" s="3">
        <v>42.68</v>
      </c>
    </row>
    <row r="29" spans="1:18" ht="16.2" x14ac:dyDescent="0.3">
      <c r="A29" s="1" t="s">
        <v>71</v>
      </c>
      <c r="B29" s="3">
        <v>1.0113000000000001</v>
      </c>
      <c r="C29" s="3">
        <v>5.56</v>
      </c>
      <c r="D29" s="3">
        <v>8.5000000000000006E-3</v>
      </c>
      <c r="E29" s="3">
        <v>37.49</v>
      </c>
      <c r="F29" s="3">
        <v>11.3</v>
      </c>
      <c r="G29" s="3">
        <v>0.3463</v>
      </c>
      <c r="H29" s="3">
        <v>4.2000000000000003E-2</v>
      </c>
      <c r="I29" s="3">
        <v>39.61</v>
      </c>
      <c r="J29" s="9" t="s">
        <v>72</v>
      </c>
      <c r="K29" s="3">
        <v>0.16639999999999999</v>
      </c>
      <c r="L29" s="3">
        <v>0.18140000000000001</v>
      </c>
      <c r="M29" s="3">
        <v>7.9399999999999998E-2</v>
      </c>
      <c r="N29" s="3">
        <v>0.55089999999999995</v>
      </c>
      <c r="O29" s="3">
        <v>54.21</v>
      </c>
      <c r="P29" s="3">
        <v>9.8199999999999996E-2</v>
      </c>
      <c r="Q29" s="3">
        <v>0.01</v>
      </c>
      <c r="R29" s="3">
        <v>43.42</v>
      </c>
    </row>
    <row r="30" spans="1:18" ht="16.2" x14ac:dyDescent="0.3">
      <c r="A30" s="1" t="s">
        <v>71</v>
      </c>
      <c r="B30" s="3">
        <v>0.24399999999999999</v>
      </c>
      <c r="C30" s="3">
        <v>12.44</v>
      </c>
      <c r="D30" s="3">
        <v>5.3E-3</v>
      </c>
      <c r="E30" s="3">
        <v>30.62</v>
      </c>
      <c r="F30" s="3">
        <v>10.57</v>
      </c>
      <c r="G30" s="3">
        <v>0.62560000000000004</v>
      </c>
      <c r="H30" s="3">
        <v>0</v>
      </c>
      <c r="I30" s="3">
        <v>41.38</v>
      </c>
      <c r="J30" s="9" t="s">
        <v>72</v>
      </c>
      <c r="K30" s="3">
        <v>0.16850000000000001</v>
      </c>
      <c r="L30" s="3">
        <v>0.28189999999999998</v>
      </c>
      <c r="M30" s="3">
        <v>2.9499999999999998E-2</v>
      </c>
      <c r="N30" s="3">
        <v>0.52280000000000004</v>
      </c>
      <c r="O30" s="3">
        <v>53.65</v>
      </c>
      <c r="P30" s="3">
        <v>9.9000000000000005E-2</v>
      </c>
      <c r="Q30" s="3">
        <v>6.4999999999999997E-3</v>
      </c>
      <c r="R30" s="3">
        <v>43.06</v>
      </c>
    </row>
    <row r="31" spans="1:18" ht="16.2" x14ac:dyDescent="0.3">
      <c r="A31" s="1" t="s">
        <v>71</v>
      </c>
      <c r="B31" s="3">
        <v>0.27550000000000002</v>
      </c>
      <c r="C31" s="3">
        <v>11.75</v>
      </c>
      <c r="D31" s="3">
        <v>5.8999999999999999E-3</v>
      </c>
      <c r="E31" s="3">
        <v>32.229999999999997</v>
      </c>
      <c r="F31" s="3">
        <v>9.69</v>
      </c>
      <c r="G31" s="3">
        <v>0.9123</v>
      </c>
      <c r="H31" s="3">
        <v>1.84E-2</v>
      </c>
      <c r="I31" s="3">
        <v>41.15</v>
      </c>
      <c r="J31" s="9" t="s">
        <v>72</v>
      </c>
      <c r="K31" s="3">
        <v>0.1857</v>
      </c>
      <c r="L31" s="3">
        <v>0.31530000000000002</v>
      </c>
      <c r="M31" s="3">
        <v>3.9E-2</v>
      </c>
      <c r="N31" s="3">
        <v>0.54800000000000004</v>
      </c>
      <c r="O31" s="3">
        <v>54.26</v>
      </c>
      <c r="P31" s="3">
        <v>0.1411</v>
      </c>
      <c r="Q31" s="3">
        <v>0</v>
      </c>
      <c r="R31" s="3">
        <v>43.64</v>
      </c>
    </row>
    <row r="32" spans="1:18" ht="16.2" x14ac:dyDescent="0.3">
      <c r="A32" s="1" t="s">
        <v>71</v>
      </c>
      <c r="B32" s="3">
        <v>0.22020000000000001</v>
      </c>
      <c r="C32" s="3">
        <v>11.78</v>
      </c>
      <c r="D32" s="3">
        <v>1.54E-2</v>
      </c>
      <c r="E32" s="3">
        <v>32.619999999999997</v>
      </c>
      <c r="F32" s="3">
        <v>9.6</v>
      </c>
      <c r="G32" s="3">
        <v>0.7571</v>
      </c>
      <c r="H32" s="3">
        <v>2.9499999999999998E-2</v>
      </c>
      <c r="I32" s="3">
        <v>41.18</v>
      </c>
      <c r="J32" s="9" t="s">
        <v>72</v>
      </c>
      <c r="K32" s="3">
        <v>0.1903</v>
      </c>
      <c r="L32" s="3">
        <v>0.2056</v>
      </c>
      <c r="M32" s="3">
        <v>3.3700000000000001E-2</v>
      </c>
      <c r="N32" s="3">
        <v>0.3765</v>
      </c>
      <c r="O32" s="3">
        <v>53.46</v>
      </c>
      <c r="P32" s="3">
        <v>0.1421</v>
      </c>
      <c r="Q32" s="3">
        <v>1.29E-2</v>
      </c>
      <c r="R32" s="3">
        <v>42.79</v>
      </c>
    </row>
    <row r="33" spans="1:18" ht="16.2" x14ac:dyDescent="0.3">
      <c r="A33" s="1" t="s">
        <v>71</v>
      </c>
      <c r="B33" s="3">
        <v>0.26600000000000001</v>
      </c>
      <c r="C33" s="3">
        <v>12.04</v>
      </c>
      <c r="D33" s="3">
        <v>1.9900000000000001E-2</v>
      </c>
      <c r="E33" s="3">
        <v>32.14</v>
      </c>
      <c r="F33" s="3">
        <v>9.61</v>
      </c>
      <c r="G33" s="3">
        <v>0.84789999999999999</v>
      </c>
      <c r="H33" s="3">
        <v>0</v>
      </c>
      <c r="I33" s="3">
        <v>41.3</v>
      </c>
      <c r="J33" s="9" t="s">
        <v>72</v>
      </c>
      <c r="K33" s="3">
        <v>0.19059999999999999</v>
      </c>
      <c r="L33" s="3">
        <v>0.2374</v>
      </c>
      <c r="M33" s="3">
        <v>3.0800000000000001E-2</v>
      </c>
      <c r="N33" s="3">
        <v>0.65510000000000002</v>
      </c>
      <c r="O33" s="3">
        <v>52.66</v>
      </c>
      <c r="P33" s="3">
        <v>0.46239999999999998</v>
      </c>
      <c r="Q33" s="3">
        <v>0</v>
      </c>
      <c r="R33" s="3">
        <v>42.56</v>
      </c>
    </row>
    <row r="34" spans="1:18" ht="16.2" x14ac:dyDescent="0.3">
      <c r="A34" s="1" t="s">
        <v>71</v>
      </c>
      <c r="B34" s="3">
        <v>0.25230000000000002</v>
      </c>
      <c r="C34" s="3">
        <v>12.24</v>
      </c>
      <c r="D34" s="3">
        <v>1.21E-2</v>
      </c>
      <c r="E34" s="3">
        <v>31.85</v>
      </c>
      <c r="F34" s="3">
        <v>9.75</v>
      </c>
      <c r="G34" s="3">
        <v>0.75380000000000003</v>
      </c>
      <c r="H34" s="3">
        <v>0</v>
      </c>
      <c r="I34" s="3">
        <v>41.37</v>
      </c>
      <c r="J34" s="9" t="s">
        <v>72</v>
      </c>
      <c r="K34" s="3">
        <v>0.19439999999999999</v>
      </c>
      <c r="L34" s="3">
        <v>0.18110000000000001</v>
      </c>
      <c r="M34" s="3">
        <v>8.2699999999999996E-2</v>
      </c>
      <c r="N34" s="3">
        <v>0.43030000000000002</v>
      </c>
      <c r="O34" s="3">
        <v>54</v>
      </c>
      <c r="P34" s="3">
        <v>0.217</v>
      </c>
      <c r="Q34" s="3">
        <v>0</v>
      </c>
      <c r="R34" s="3">
        <v>43.3</v>
      </c>
    </row>
    <row r="35" spans="1:18" ht="16.2" x14ac:dyDescent="0.3">
      <c r="A35" s="1" t="s">
        <v>71</v>
      </c>
      <c r="B35" s="3">
        <v>0.44159999999999999</v>
      </c>
      <c r="C35" s="3">
        <v>11.47</v>
      </c>
      <c r="D35" s="3">
        <v>1.8599999999999998E-2</v>
      </c>
      <c r="E35" s="3">
        <v>28.21</v>
      </c>
      <c r="F35" s="3">
        <v>13.91</v>
      </c>
      <c r="G35" s="3">
        <v>0.55120000000000002</v>
      </c>
      <c r="H35" s="3">
        <v>0</v>
      </c>
      <c r="I35" s="3">
        <v>41.71</v>
      </c>
      <c r="J35" s="9" t="s">
        <v>72</v>
      </c>
      <c r="K35" s="3">
        <v>0.20480000000000001</v>
      </c>
      <c r="L35" s="3">
        <v>0.32200000000000001</v>
      </c>
      <c r="M35" s="3">
        <v>4.0599999999999997E-2</v>
      </c>
      <c r="N35" s="3">
        <v>0.79810000000000003</v>
      </c>
      <c r="O35" s="3">
        <v>54.18</v>
      </c>
      <c r="P35" s="3">
        <v>0.1104</v>
      </c>
      <c r="Q35" s="3">
        <v>8.43E-2</v>
      </c>
      <c r="R35" s="3">
        <v>43.77</v>
      </c>
    </row>
    <row r="36" spans="1:18" ht="16.2" x14ac:dyDescent="0.3">
      <c r="A36" s="1" t="s">
        <v>71</v>
      </c>
      <c r="B36" s="3">
        <v>0.21049999999999999</v>
      </c>
      <c r="C36" s="3">
        <v>12.04</v>
      </c>
      <c r="D36" s="3">
        <v>3.1800000000000002E-2</v>
      </c>
      <c r="E36" s="3">
        <v>32.22</v>
      </c>
      <c r="F36" s="3">
        <v>9.68</v>
      </c>
      <c r="G36" s="3">
        <v>0.8206</v>
      </c>
      <c r="H36" s="3">
        <v>0</v>
      </c>
      <c r="I36" s="3">
        <v>41.31</v>
      </c>
      <c r="J36" s="9" t="s">
        <v>72</v>
      </c>
      <c r="K36" s="3">
        <v>0.34279999999999999</v>
      </c>
      <c r="L36" s="3">
        <v>0.60129999999999995</v>
      </c>
      <c r="M36" s="3">
        <v>2.2200000000000001E-2</v>
      </c>
      <c r="N36" s="3">
        <v>1.67</v>
      </c>
      <c r="O36" s="3">
        <v>50.99</v>
      </c>
      <c r="P36" s="3">
        <v>0.129</v>
      </c>
      <c r="Q36" s="3">
        <v>4.1700000000000001E-2</v>
      </c>
      <c r="R36" s="3">
        <v>42.3</v>
      </c>
    </row>
    <row r="37" spans="1:18" ht="16.2" x14ac:dyDescent="0.3">
      <c r="A37" s="1" t="s">
        <v>71</v>
      </c>
      <c r="B37" s="3">
        <v>0.27379999999999999</v>
      </c>
      <c r="C37" s="3">
        <v>11.59</v>
      </c>
      <c r="D37" s="3">
        <v>1.3299999999999999E-2</v>
      </c>
      <c r="E37" s="3">
        <v>32.72</v>
      </c>
      <c r="F37" s="3">
        <v>9.82</v>
      </c>
      <c r="G37" s="3">
        <v>0.69159999999999999</v>
      </c>
      <c r="H37" s="3">
        <v>1.95E-2</v>
      </c>
      <c r="I37" s="3">
        <v>41.25</v>
      </c>
      <c r="J37" s="9" t="s">
        <v>72</v>
      </c>
      <c r="K37" s="3">
        <v>0.35189999999999999</v>
      </c>
      <c r="L37" s="3">
        <v>0.1978</v>
      </c>
      <c r="M37" s="3">
        <v>6.6699999999999995E-2</v>
      </c>
      <c r="N37" s="3">
        <v>0.67279999999999995</v>
      </c>
      <c r="O37" s="3">
        <v>52.41</v>
      </c>
      <c r="P37" s="3">
        <v>0.1142</v>
      </c>
      <c r="Q37" s="3">
        <v>0</v>
      </c>
      <c r="R37" s="3">
        <v>42.37</v>
      </c>
    </row>
    <row r="38" spans="1:18" ht="16.2" x14ac:dyDescent="0.3">
      <c r="A38" s="1" t="s">
        <v>71</v>
      </c>
      <c r="B38" s="3">
        <v>0.2989</v>
      </c>
      <c r="C38" s="3">
        <v>11.84</v>
      </c>
      <c r="D38" s="3">
        <v>3.0999999999999999E-3</v>
      </c>
      <c r="E38" s="3">
        <v>31.71</v>
      </c>
      <c r="F38" s="3">
        <v>10.18</v>
      </c>
      <c r="G38" s="3">
        <v>0.9637</v>
      </c>
      <c r="H38" s="3">
        <v>1.21E-2</v>
      </c>
      <c r="I38" s="3">
        <v>41.38</v>
      </c>
      <c r="J38" s="9" t="s">
        <v>72</v>
      </c>
      <c r="K38" s="3">
        <v>0.37590000000000001</v>
      </c>
      <c r="L38" s="3">
        <v>0.16980000000000001</v>
      </c>
      <c r="M38" s="3">
        <v>4.0899999999999999E-2</v>
      </c>
      <c r="N38" s="3">
        <v>0.48060000000000003</v>
      </c>
      <c r="O38" s="3">
        <v>52.78</v>
      </c>
      <c r="P38" s="3">
        <v>0.1132</v>
      </c>
      <c r="Q38" s="3">
        <v>0</v>
      </c>
      <c r="R38" s="3">
        <v>42.54</v>
      </c>
    </row>
    <row r="39" spans="1:18" ht="16.2" x14ac:dyDescent="0.3">
      <c r="A39" s="1" t="s">
        <v>71</v>
      </c>
      <c r="B39" s="3">
        <v>0.1903</v>
      </c>
      <c r="C39" s="3">
        <v>12.25</v>
      </c>
      <c r="D39" s="3">
        <v>1.2699999999999999E-2</v>
      </c>
      <c r="E39" s="3">
        <v>31.97</v>
      </c>
      <c r="F39" s="3">
        <v>9.84</v>
      </c>
      <c r="G39" s="3">
        <v>0.70530000000000004</v>
      </c>
      <c r="H39" s="3">
        <v>7.1199999999999999E-2</v>
      </c>
      <c r="I39" s="3">
        <v>41.43</v>
      </c>
      <c r="J39" s="9" t="s">
        <v>72</v>
      </c>
      <c r="K39" s="3">
        <v>0.39129999999999998</v>
      </c>
      <c r="L39" s="3">
        <v>0.3795</v>
      </c>
      <c r="M39" s="3">
        <v>6.6199999999999995E-2</v>
      </c>
      <c r="N39" s="3">
        <v>0.67369999999999997</v>
      </c>
      <c r="O39" s="3">
        <v>53.4</v>
      </c>
      <c r="P39" s="3">
        <v>0.12939999999999999</v>
      </c>
      <c r="Q39" s="3">
        <v>0</v>
      </c>
      <c r="R39" s="3">
        <v>43.41</v>
      </c>
    </row>
    <row r="40" spans="1:18" ht="16.2" x14ac:dyDescent="0.3">
      <c r="A40" s="1" t="s">
        <v>71</v>
      </c>
      <c r="B40" s="3">
        <v>0.32540000000000002</v>
      </c>
      <c r="C40" s="3">
        <v>11.38</v>
      </c>
      <c r="D40" s="3">
        <v>2.87E-2</v>
      </c>
      <c r="E40" s="3">
        <v>33.69</v>
      </c>
      <c r="F40" s="3">
        <v>9.31</v>
      </c>
      <c r="G40" s="3">
        <v>0.60629999999999995</v>
      </c>
      <c r="H40" s="3">
        <v>1.47E-2</v>
      </c>
      <c r="I40" s="3">
        <v>41.24</v>
      </c>
      <c r="J40" s="9" t="s">
        <v>72</v>
      </c>
      <c r="K40" s="3">
        <v>0.42459999999999998</v>
      </c>
      <c r="L40" s="3">
        <v>0.33960000000000001</v>
      </c>
      <c r="M40" s="3">
        <v>5.67E-2</v>
      </c>
      <c r="N40" s="3">
        <v>0.45779999999999998</v>
      </c>
      <c r="O40" s="3">
        <v>54.1</v>
      </c>
      <c r="P40" s="3">
        <v>0.1242</v>
      </c>
      <c r="Q40" s="3">
        <v>0</v>
      </c>
      <c r="R40" s="3">
        <v>43.83</v>
      </c>
    </row>
    <row r="41" spans="1:18" ht="16.2" x14ac:dyDescent="0.3">
      <c r="A41" s="1" t="s">
        <v>71</v>
      </c>
      <c r="B41" s="3">
        <v>0.3397</v>
      </c>
      <c r="C41" s="3">
        <v>11.95</v>
      </c>
      <c r="D41" s="3">
        <v>0</v>
      </c>
      <c r="E41" s="3">
        <v>32.159999999999997</v>
      </c>
      <c r="F41" s="3">
        <v>9.77</v>
      </c>
      <c r="G41" s="3">
        <v>0.86609999999999998</v>
      </c>
      <c r="H41" s="3">
        <v>0.1032</v>
      </c>
      <c r="I41" s="3">
        <v>41.48</v>
      </c>
      <c r="J41" s="9" t="s">
        <v>72</v>
      </c>
      <c r="K41" s="3">
        <v>0.4572</v>
      </c>
      <c r="L41" s="3">
        <v>0.2797</v>
      </c>
      <c r="M41" s="3">
        <v>4.2200000000000001E-2</v>
      </c>
      <c r="N41" s="3">
        <v>0.2777</v>
      </c>
      <c r="O41" s="3">
        <v>53.9</v>
      </c>
      <c r="P41" s="3">
        <v>7.5300000000000006E-2</v>
      </c>
      <c r="Q41" s="3">
        <v>0</v>
      </c>
      <c r="R41" s="3">
        <v>43.51</v>
      </c>
    </row>
    <row r="42" spans="1:18" ht="16.2" x14ac:dyDescent="0.3">
      <c r="A42" s="1" t="s">
        <v>71</v>
      </c>
      <c r="B42" s="3">
        <v>0.30099999999999999</v>
      </c>
      <c r="C42" s="3">
        <v>11.24</v>
      </c>
      <c r="D42" s="3">
        <v>2.5399999999999999E-2</v>
      </c>
      <c r="E42" s="3">
        <v>33.700000000000003</v>
      </c>
      <c r="F42" s="3">
        <v>9.52</v>
      </c>
      <c r="G42" s="3">
        <v>0.61619999999999997</v>
      </c>
      <c r="H42" s="3">
        <v>4.5199999999999997E-2</v>
      </c>
      <c r="I42" s="3">
        <v>41.24</v>
      </c>
      <c r="J42" s="9" t="s">
        <v>72</v>
      </c>
      <c r="K42" s="3">
        <v>0.49170000000000003</v>
      </c>
      <c r="L42" s="3">
        <v>0.24329999999999999</v>
      </c>
      <c r="M42" s="3">
        <v>8.3799999999999999E-2</v>
      </c>
      <c r="N42" s="3">
        <v>0.2752</v>
      </c>
      <c r="O42" s="3">
        <v>53.66</v>
      </c>
      <c r="P42" s="3">
        <v>7.8600000000000003E-2</v>
      </c>
      <c r="Q42" s="3">
        <v>0</v>
      </c>
      <c r="R42" s="3">
        <v>43.35</v>
      </c>
    </row>
    <row r="43" spans="1:18" ht="16.2" x14ac:dyDescent="0.3">
      <c r="A43" s="1" t="s">
        <v>71</v>
      </c>
      <c r="B43" s="3">
        <v>0.23139999999999999</v>
      </c>
      <c r="C43" s="3">
        <v>11.87</v>
      </c>
      <c r="D43" s="3">
        <v>1.11E-2</v>
      </c>
      <c r="E43" s="3">
        <v>31.87</v>
      </c>
      <c r="F43" s="3">
        <v>10.49</v>
      </c>
      <c r="G43" s="3">
        <v>0.82709999999999995</v>
      </c>
      <c r="H43" s="3">
        <v>0</v>
      </c>
      <c r="I43" s="3">
        <v>41.58</v>
      </c>
      <c r="J43" s="9" t="s">
        <v>72</v>
      </c>
      <c r="K43" s="3">
        <v>0.51549999999999996</v>
      </c>
      <c r="L43" s="3">
        <v>0.27529999999999999</v>
      </c>
      <c r="M43" s="3">
        <v>3.5200000000000002E-2</v>
      </c>
      <c r="N43" s="3">
        <v>0.69579999999999997</v>
      </c>
      <c r="O43" s="3">
        <v>55.69</v>
      </c>
      <c r="P43" s="3">
        <v>0.1305</v>
      </c>
      <c r="Q43" s="3">
        <v>5.3999999999999999E-2</v>
      </c>
      <c r="R43" s="3">
        <v>45.3</v>
      </c>
    </row>
    <row r="44" spans="1:18" ht="16.2" x14ac:dyDescent="0.3">
      <c r="A44" s="1" t="s">
        <v>71</v>
      </c>
      <c r="B44" s="3">
        <v>0.25459999999999999</v>
      </c>
      <c r="C44" s="3">
        <v>12.81</v>
      </c>
      <c r="D44" s="3">
        <v>0</v>
      </c>
      <c r="E44" s="3">
        <v>31.05</v>
      </c>
      <c r="F44" s="3">
        <v>10.29</v>
      </c>
      <c r="G44" s="3">
        <v>0.64700000000000002</v>
      </c>
      <c r="H44" s="3">
        <v>1.1599999999999999E-2</v>
      </c>
      <c r="I44" s="3">
        <v>41.86</v>
      </c>
      <c r="J44" s="9" t="s">
        <v>72</v>
      </c>
      <c r="K44" s="3">
        <v>0.52159999999999995</v>
      </c>
      <c r="L44" s="3">
        <v>0.218</v>
      </c>
      <c r="M44" s="3">
        <v>0.06</v>
      </c>
      <c r="N44" s="3">
        <v>0.28050000000000003</v>
      </c>
      <c r="O44" s="3">
        <v>54.56</v>
      </c>
      <c r="P44" s="3">
        <v>7.9500000000000001E-2</v>
      </c>
      <c r="Q44" s="3">
        <v>6.4000000000000003E-3</v>
      </c>
      <c r="R44" s="3">
        <v>44.07</v>
      </c>
    </row>
    <row r="45" spans="1:18" ht="16.2" x14ac:dyDescent="0.3">
      <c r="A45" s="1" t="s">
        <v>71</v>
      </c>
      <c r="B45" s="3">
        <v>0.25919999999999999</v>
      </c>
      <c r="C45" s="3">
        <v>12.39</v>
      </c>
      <c r="D45" s="3">
        <v>1.15E-2</v>
      </c>
      <c r="E45" s="3">
        <v>31.86</v>
      </c>
      <c r="F45" s="3">
        <v>9.86</v>
      </c>
      <c r="G45" s="3">
        <v>0.84770000000000001</v>
      </c>
      <c r="H45" s="3">
        <v>0</v>
      </c>
      <c r="I45" s="3">
        <v>41.7</v>
      </c>
      <c r="J45" s="9" t="s">
        <v>72</v>
      </c>
      <c r="K45" s="3">
        <v>0.58789999999999998</v>
      </c>
      <c r="L45" s="3">
        <v>0.36020000000000002</v>
      </c>
      <c r="M45" s="3">
        <v>2.75E-2</v>
      </c>
      <c r="N45" s="3">
        <v>0.31119999999999998</v>
      </c>
      <c r="O45" s="3">
        <v>53.68</v>
      </c>
      <c r="P45" s="3">
        <v>0.09</v>
      </c>
      <c r="Q45" s="3">
        <v>0</v>
      </c>
      <c r="R45" s="3">
        <v>43.64</v>
      </c>
    </row>
    <row r="46" spans="1:18" ht="16.2" x14ac:dyDescent="0.3">
      <c r="A46" s="1" t="s">
        <v>71</v>
      </c>
      <c r="B46" s="3">
        <v>0.372</v>
      </c>
      <c r="C46" s="3">
        <v>11.15</v>
      </c>
      <c r="D46" s="3">
        <v>1.5599999999999999E-2</v>
      </c>
      <c r="E46" s="3">
        <v>34.07</v>
      </c>
      <c r="F46" s="3">
        <v>9.35</v>
      </c>
      <c r="G46" s="3">
        <v>0.63290000000000002</v>
      </c>
      <c r="H46" s="3">
        <v>1.4200000000000001E-2</v>
      </c>
      <c r="I46" s="3">
        <v>41.33</v>
      </c>
      <c r="J46" s="9" t="s">
        <v>72</v>
      </c>
      <c r="K46" s="3">
        <v>0.62870000000000004</v>
      </c>
      <c r="L46" s="3">
        <v>0.34899999999999998</v>
      </c>
      <c r="M46" s="3">
        <v>3.73E-2</v>
      </c>
      <c r="N46" s="3">
        <v>0.60640000000000005</v>
      </c>
      <c r="O46" s="3">
        <v>53.08</v>
      </c>
      <c r="P46" s="3">
        <v>0.1182</v>
      </c>
      <c r="Q46" s="3">
        <v>0</v>
      </c>
      <c r="R46" s="3">
        <v>43.42</v>
      </c>
    </row>
    <row r="47" spans="1:18" ht="16.2" x14ac:dyDescent="0.3">
      <c r="A47" s="1" t="s">
        <v>71</v>
      </c>
      <c r="B47" s="3">
        <v>0.22789999999999999</v>
      </c>
      <c r="C47" s="3">
        <v>11.98</v>
      </c>
      <c r="D47" s="3">
        <v>2.5399999999999999E-2</v>
      </c>
      <c r="E47" s="3">
        <v>32.57</v>
      </c>
      <c r="F47" s="3">
        <v>9.75</v>
      </c>
      <c r="G47" s="3">
        <v>0.81359999999999999</v>
      </c>
      <c r="H47" s="3">
        <v>9.6299999999999997E-2</v>
      </c>
      <c r="I47" s="3">
        <v>41.57</v>
      </c>
      <c r="J47" s="9" t="s">
        <v>72</v>
      </c>
      <c r="K47" s="3">
        <v>0.6381</v>
      </c>
      <c r="L47" s="3">
        <v>0.3014</v>
      </c>
      <c r="M47" s="3">
        <v>4.6800000000000001E-2</v>
      </c>
      <c r="N47" s="3">
        <v>0.33689999999999998</v>
      </c>
      <c r="O47" s="3">
        <v>54.11</v>
      </c>
      <c r="P47" s="3">
        <v>0.1055</v>
      </c>
      <c r="Q47" s="3">
        <v>0</v>
      </c>
      <c r="R47" s="3">
        <v>44.02</v>
      </c>
    </row>
    <row r="48" spans="1:18" ht="16.2" x14ac:dyDescent="0.3">
      <c r="A48" s="1" t="s">
        <v>71</v>
      </c>
      <c r="B48" s="3">
        <v>0.24349999999999999</v>
      </c>
      <c r="C48" s="3">
        <v>10.54</v>
      </c>
      <c r="D48" s="3">
        <v>3.9100000000000003E-2</v>
      </c>
      <c r="E48" s="3">
        <v>36.020000000000003</v>
      </c>
      <c r="F48" s="3">
        <v>8.42</v>
      </c>
      <c r="G48" s="3">
        <v>0.81169999999999998</v>
      </c>
      <c r="H48" s="3">
        <v>2.2700000000000001E-2</v>
      </c>
      <c r="I48" s="3">
        <v>41.06</v>
      </c>
      <c r="J48" s="9" t="s">
        <v>72</v>
      </c>
      <c r="K48" s="3">
        <v>0.67310000000000003</v>
      </c>
      <c r="L48" s="3">
        <v>0.37780000000000002</v>
      </c>
      <c r="M48" s="3">
        <v>2.9000000000000001E-2</v>
      </c>
      <c r="N48" s="3">
        <v>0.36570000000000003</v>
      </c>
      <c r="O48" s="3">
        <v>53.5</v>
      </c>
      <c r="P48" s="3">
        <v>8.9099999999999999E-2</v>
      </c>
      <c r="Q48" s="3">
        <v>4.4699999999999997E-2</v>
      </c>
      <c r="R48" s="3">
        <v>43.69</v>
      </c>
    </row>
    <row r="49" spans="1:18" ht="16.2" x14ac:dyDescent="0.3">
      <c r="A49" s="1" t="s">
        <v>71</v>
      </c>
      <c r="B49" s="3">
        <v>0.43259999999999998</v>
      </c>
      <c r="C49" s="3">
        <v>11.32</v>
      </c>
      <c r="D49" s="3">
        <v>6.4999999999999997E-3</v>
      </c>
      <c r="E49" s="3">
        <v>33.64</v>
      </c>
      <c r="F49" s="3">
        <v>9.61</v>
      </c>
      <c r="G49" s="3">
        <v>0.63529999999999998</v>
      </c>
      <c r="H49" s="3">
        <v>1.7299999999999999E-2</v>
      </c>
      <c r="I49" s="3">
        <v>41.55</v>
      </c>
      <c r="J49" s="9" t="s">
        <v>72</v>
      </c>
      <c r="K49" s="3">
        <v>0.69550000000000001</v>
      </c>
      <c r="L49" s="3">
        <v>0.31040000000000001</v>
      </c>
      <c r="M49" s="3">
        <v>6.13E-2</v>
      </c>
      <c r="N49" s="3">
        <v>0.3095</v>
      </c>
      <c r="O49" s="3">
        <v>53.5</v>
      </c>
      <c r="P49" s="3">
        <v>9.0999999999999998E-2</v>
      </c>
      <c r="Q49" s="3">
        <v>0</v>
      </c>
      <c r="R49" s="3">
        <v>43.62</v>
      </c>
    </row>
    <row r="50" spans="1:18" ht="16.2" x14ac:dyDescent="0.3">
      <c r="A50" s="1" t="s">
        <v>71</v>
      </c>
      <c r="B50" s="3">
        <v>0.22509999999999999</v>
      </c>
      <c r="C50" s="3">
        <v>11.71</v>
      </c>
      <c r="D50" s="3">
        <v>1.7999999999999999E-2</v>
      </c>
      <c r="E50" s="3">
        <v>32.950000000000003</v>
      </c>
      <c r="F50" s="3">
        <v>9.9</v>
      </c>
      <c r="G50" s="3">
        <v>0.83509999999999995</v>
      </c>
      <c r="H50" s="3">
        <v>0</v>
      </c>
      <c r="I50" s="3">
        <v>41.59</v>
      </c>
      <c r="J50" s="9" t="s">
        <v>72</v>
      </c>
      <c r="K50" s="3">
        <v>0.80679999999999996</v>
      </c>
      <c r="L50" s="3">
        <v>0.38159999999999999</v>
      </c>
      <c r="M50" s="3">
        <v>2.3199999999999998E-2</v>
      </c>
      <c r="N50" s="3">
        <v>0.60870000000000002</v>
      </c>
      <c r="O50" s="3">
        <v>51.21</v>
      </c>
      <c r="P50" s="3">
        <v>0.3957</v>
      </c>
      <c r="Q50" s="3">
        <v>0</v>
      </c>
      <c r="R50" s="3">
        <v>42.42</v>
      </c>
    </row>
    <row r="51" spans="1:18" ht="16.2" x14ac:dyDescent="0.3">
      <c r="A51" s="1" t="s">
        <v>71</v>
      </c>
      <c r="B51" s="3">
        <v>0.60550000000000004</v>
      </c>
      <c r="C51" s="3">
        <v>11.36</v>
      </c>
      <c r="D51" s="3">
        <v>1.43E-2</v>
      </c>
      <c r="E51" s="3">
        <v>32.44</v>
      </c>
      <c r="F51" s="3">
        <v>10.28</v>
      </c>
      <c r="G51" s="3">
        <v>0.78649999999999998</v>
      </c>
      <c r="H51" s="3">
        <v>7.2300000000000003E-2</v>
      </c>
      <c r="I51" s="3">
        <v>41.74</v>
      </c>
      <c r="J51" s="9" t="s">
        <v>72</v>
      </c>
      <c r="K51" s="3">
        <v>0.83009999999999995</v>
      </c>
      <c r="L51" s="3">
        <v>0.44590000000000002</v>
      </c>
      <c r="M51" s="3">
        <v>4.82E-2</v>
      </c>
      <c r="N51" s="3">
        <v>0.60209999999999997</v>
      </c>
      <c r="O51" s="3">
        <v>52.43</v>
      </c>
      <c r="P51" s="3">
        <v>0.12640000000000001</v>
      </c>
      <c r="Q51" s="3">
        <v>0</v>
      </c>
      <c r="R51" s="3">
        <v>43.32</v>
      </c>
    </row>
    <row r="52" spans="1:18" ht="16.2" x14ac:dyDescent="0.3">
      <c r="A52" s="1" t="s">
        <v>71</v>
      </c>
      <c r="B52" s="3">
        <v>0.2465</v>
      </c>
      <c r="C52" s="3">
        <v>12.11</v>
      </c>
      <c r="D52" s="3">
        <v>0</v>
      </c>
      <c r="E52" s="3">
        <v>32.69</v>
      </c>
      <c r="F52" s="3">
        <v>9.75</v>
      </c>
      <c r="G52" s="3">
        <v>0.77300000000000002</v>
      </c>
      <c r="H52" s="3">
        <v>6.1699999999999998E-2</v>
      </c>
      <c r="I52" s="3">
        <v>41.76</v>
      </c>
      <c r="J52" s="9" t="s">
        <v>72</v>
      </c>
      <c r="K52" s="3">
        <v>0.83189999999999997</v>
      </c>
      <c r="L52" s="3">
        <v>0.76770000000000005</v>
      </c>
      <c r="M52" s="3">
        <v>4.0899999999999999E-2</v>
      </c>
      <c r="N52" s="3">
        <v>2.13</v>
      </c>
      <c r="O52" s="3">
        <v>50.8</v>
      </c>
      <c r="P52" s="3">
        <v>0.18759999999999999</v>
      </c>
      <c r="Q52" s="3">
        <v>0</v>
      </c>
      <c r="R52" s="3">
        <v>43.36</v>
      </c>
    </row>
    <row r="53" spans="1:18" ht="16.2" x14ac:dyDescent="0.3">
      <c r="A53" s="1" t="s">
        <v>71</v>
      </c>
      <c r="B53" s="3">
        <v>0.27689999999999998</v>
      </c>
      <c r="C53" s="3">
        <v>11.49</v>
      </c>
      <c r="D53" s="3">
        <v>1.9300000000000001E-2</v>
      </c>
      <c r="E53" s="3">
        <v>32.159999999999997</v>
      </c>
      <c r="F53" s="3">
        <v>11</v>
      </c>
      <c r="G53" s="3">
        <v>0.76700000000000002</v>
      </c>
      <c r="H53" s="3">
        <v>3.6999999999999998E-2</v>
      </c>
      <c r="I53" s="3">
        <v>41.78</v>
      </c>
      <c r="J53" s="9" t="s">
        <v>72</v>
      </c>
      <c r="K53" s="3">
        <v>1.0296000000000001</v>
      </c>
      <c r="L53" s="3">
        <v>0.4506</v>
      </c>
      <c r="M53" s="3">
        <v>4.3099999999999999E-2</v>
      </c>
      <c r="N53" s="3">
        <v>0.96409999999999996</v>
      </c>
      <c r="O53" s="3">
        <v>53.23</v>
      </c>
      <c r="P53" s="3">
        <v>0.1396</v>
      </c>
      <c r="Q53" s="3">
        <v>0</v>
      </c>
      <c r="R53" s="3">
        <v>44.47</v>
      </c>
    </row>
    <row r="54" spans="1:18" ht="16.2" x14ac:dyDescent="0.3">
      <c r="A54" s="1" t="s">
        <v>71</v>
      </c>
      <c r="B54" s="3">
        <v>0.28949999999999998</v>
      </c>
      <c r="C54" s="3">
        <v>11.46</v>
      </c>
      <c r="D54" s="3">
        <v>0</v>
      </c>
      <c r="E54" s="3">
        <v>33.880000000000003</v>
      </c>
      <c r="F54" s="3">
        <v>9.68</v>
      </c>
      <c r="G54" s="3">
        <v>0.63009999999999999</v>
      </c>
      <c r="H54" s="3">
        <v>5.0999999999999997E-2</v>
      </c>
      <c r="I54" s="3">
        <v>41.7</v>
      </c>
      <c r="J54" s="9" t="s">
        <v>72</v>
      </c>
      <c r="K54" s="3">
        <v>1.1221000000000001</v>
      </c>
      <c r="L54" s="3">
        <v>0.99870000000000003</v>
      </c>
      <c r="M54" s="3">
        <v>4.6899999999999997E-2</v>
      </c>
      <c r="N54" s="3">
        <v>2.89</v>
      </c>
      <c r="O54" s="3">
        <v>48.92</v>
      </c>
      <c r="P54" s="3">
        <v>0.14879999999999999</v>
      </c>
      <c r="Q54" s="3">
        <v>0</v>
      </c>
      <c r="R54" s="3">
        <v>43.01</v>
      </c>
    </row>
    <row r="55" spans="1:18" ht="16.2" x14ac:dyDescent="0.3">
      <c r="A55" s="1" t="s">
        <v>71</v>
      </c>
      <c r="B55" s="3">
        <v>0.35160000000000002</v>
      </c>
      <c r="C55" s="3">
        <v>11.52</v>
      </c>
      <c r="D55" s="3">
        <v>2.5999999999999999E-2</v>
      </c>
      <c r="E55" s="3">
        <v>33.49</v>
      </c>
      <c r="F55" s="3">
        <v>9.8800000000000008</v>
      </c>
      <c r="G55" s="3">
        <v>0.6119</v>
      </c>
      <c r="H55" s="3">
        <v>5.3600000000000002E-2</v>
      </c>
      <c r="I55" s="3">
        <v>41.76</v>
      </c>
      <c r="J55" s="9" t="s">
        <v>72</v>
      </c>
      <c r="K55" s="3">
        <v>1.4101999999999999</v>
      </c>
      <c r="L55" s="3">
        <v>0.69469999999999998</v>
      </c>
      <c r="M55" s="3">
        <v>5.4699999999999999E-2</v>
      </c>
      <c r="N55" s="3">
        <v>1.54</v>
      </c>
      <c r="O55" s="3">
        <v>50.68</v>
      </c>
      <c r="P55" s="3">
        <v>0.15629999999999999</v>
      </c>
      <c r="Q55" s="3">
        <v>0</v>
      </c>
      <c r="R55" s="3">
        <v>43.66</v>
      </c>
    </row>
    <row r="56" spans="1:18" ht="16.2" x14ac:dyDescent="0.3">
      <c r="A56" s="1" t="s">
        <v>71</v>
      </c>
      <c r="B56" s="3">
        <v>0.2492</v>
      </c>
      <c r="C56" s="3">
        <v>12</v>
      </c>
      <c r="D56" s="3">
        <v>0</v>
      </c>
      <c r="E56" s="3">
        <v>33.15</v>
      </c>
      <c r="F56" s="3">
        <v>9.69</v>
      </c>
      <c r="G56" s="3">
        <v>0.83609999999999995</v>
      </c>
      <c r="H56" s="3">
        <v>5.0500000000000003E-2</v>
      </c>
      <c r="I56" s="3">
        <v>41.91</v>
      </c>
      <c r="J56" s="9" t="s">
        <v>72</v>
      </c>
      <c r="K56" s="3">
        <v>1.5308999999999999</v>
      </c>
      <c r="L56" s="3">
        <v>1.0407999999999999</v>
      </c>
      <c r="M56" s="3">
        <v>2.8400000000000002E-2</v>
      </c>
      <c r="N56" s="3">
        <v>2.13</v>
      </c>
      <c r="O56" s="3">
        <v>49.17</v>
      </c>
      <c r="P56" s="3">
        <v>0.43459999999999999</v>
      </c>
      <c r="Q56" s="3">
        <v>0</v>
      </c>
      <c r="R56" s="3">
        <v>43.55</v>
      </c>
    </row>
    <row r="57" spans="1:18" ht="16.2" x14ac:dyDescent="0.3">
      <c r="A57" s="1" t="s">
        <v>71</v>
      </c>
      <c r="B57" s="3">
        <v>0.28899999999999998</v>
      </c>
      <c r="C57" s="3">
        <v>11.56</v>
      </c>
      <c r="D57" s="3">
        <v>2E-3</v>
      </c>
      <c r="E57" s="3">
        <v>34.17</v>
      </c>
      <c r="F57" s="3">
        <v>9.5500000000000007</v>
      </c>
      <c r="G57" s="3">
        <v>0.74709999999999999</v>
      </c>
      <c r="H57" s="3">
        <v>6.1899999999999997E-2</v>
      </c>
      <c r="I57" s="3">
        <v>41.95</v>
      </c>
      <c r="J57" s="9" t="s">
        <v>72</v>
      </c>
      <c r="K57" s="3">
        <v>1.5955999999999999</v>
      </c>
      <c r="L57" s="3">
        <v>0.59550000000000003</v>
      </c>
      <c r="M57" s="3">
        <v>4.6399999999999997E-2</v>
      </c>
      <c r="N57" s="3">
        <v>1.0577000000000001</v>
      </c>
      <c r="O57" s="3">
        <v>51.71</v>
      </c>
      <c r="P57" s="3">
        <v>0.13869999999999999</v>
      </c>
      <c r="Q57" s="3">
        <v>5.04E-2</v>
      </c>
      <c r="R57" s="3">
        <v>44.34</v>
      </c>
    </row>
    <row r="58" spans="1:18" ht="16.2" x14ac:dyDescent="0.3">
      <c r="A58" s="1" t="s">
        <v>71</v>
      </c>
      <c r="B58" s="3">
        <v>0.29020000000000001</v>
      </c>
      <c r="C58" s="3">
        <v>10.26</v>
      </c>
      <c r="D58" s="3">
        <v>2.5100000000000001E-2</v>
      </c>
      <c r="E58" s="3">
        <v>38.159999999999997</v>
      </c>
      <c r="F58" s="3">
        <v>8.16</v>
      </c>
      <c r="G58" s="3">
        <v>0.58889999999999998</v>
      </c>
      <c r="H58" s="3">
        <v>3.4599999999999999E-2</v>
      </c>
      <c r="I58" s="3">
        <v>41.79</v>
      </c>
      <c r="J58" s="9" t="s">
        <v>72</v>
      </c>
      <c r="K58" s="3">
        <v>1.6995</v>
      </c>
      <c r="L58" s="3">
        <v>1.6264000000000001</v>
      </c>
      <c r="M58" s="3">
        <v>5.3699999999999998E-2</v>
      </c>
      <c r="N58" s="3">
        <v>4.51</v>
      </c>
      <c r="O58" s="3">
        <v>46.42</v>
      </c>
      <c r="P58" s="3">
        <v>0.21740000000000001</v>
      </c>
      <c r="Q58" s="3">
        <v>0</v>
      </c>
      <c r="R58" s="3">
        <v>43.62</v>
      </c>
    </row>
    <row r="59" spans="1:18" ht="16.2" x14ac:dyDescent="0.3">
      <c r="A59" s="2" t="s">
        <v>71</v>
      </c>
      <c r="B59" s="10">
        <v>0.29580000000000001</v>
      </c>
      <c r="C59" s="10">
        <v>8.06</v>
      </c>
      <c r="D59" s="10">
        <v>1.1900000000000001E-2</v>
      </c>
      <c r="E59" s="10">
        <v>47.2</v>
      </c>
      <c r="F59" s="10">
        <v>6.13</v>
      </c>
      <c r="G59" s="10">
        <v>0.61839999999999995</v>
      </c>
      <c r="H59" s="10">
        <v>2.3699999999999999E-2</v>
      </c>
      <c r="I59" s="10">
        <v>41.79</v>
      </c>
      <c r="J59" s="11"/>
      <c r="K59" s="12"/>
      <c r="L59" s="12"/>
      <c r="M59" s="12"/>
      <c r="N59" s="12"/>
      <c r="O59" s="12"/>
      <c r="P59" s="12"/>
      <c r="Q59" s="12"/>
      <c r="R59" s="12"/>
    </row>
    <row r="60" spans="1:18" x14ac:dyDescent="0.3">
      <c r="A60" s="13" t="s">
        <v>73</v>
      </c>
      <c r="B60" s="4"/>
      <c r="C60" s="4"/>
      <c r="D60" s="4"/>
      <c r="E60" s="4"/>
      <c r="F60" s="4"/>
      <c r="G60" s="4"/>
      <c r="H60" s="4"/>
      <c r="I60" s="4"/>
      <c r="J60" s="4"/>
      <c r="K60" s="4"/>
      <c r="L60" s="4"/>
      <c r="M60" s="4"/>
      <c r="N60" s="4"/>
      <c r="O60" s="4"/>
      <c r="P60" s="4"/>
      <c r="Q60" s="4"/>
      <c r="R60" s="4"/>
    </row>
    <row r="61" spans="1:18" x14ac:dyDescent="0.3">
      <c r="A61" s="1" t="s">
        <v>0</v>
      </c>
      <c r="B61" s="1" t="s">
        <v>61</v>
      </c>
      <c r="C61" s="1" t="s">
        <v>74</v>
      </c>
      <c r="D61" s="1" t="s">
        <v>65</v>
      </c>
      <c r="E61" s="1" t="s">
        <v>62</v>
      </c>
      <c r="F61" s="1" t="s">
        <v>64</v>
      </c>
      <c r="G61" s="1" t="s">
        <v>66</v>
      </c>
      <c r="H61" s="1" t="s">
        <v>75</v>
      </c>
      <c r="I61" s="1" t="s">
        <v>76</v>
      </c>
      <c r="J61" s="1" t="s">
        <v>77</v>
      </c>
      <c r="K61" s="1" t="s">
        <v>78</v>
      </c>
      <c r="L61" s="1"/>
      <c r="M61" s="1"/>
      <c r="N61" s="1"/>
      <c r="O61" s="1"/>
      <c r="P61" s="1"/>
      <c r="Q61" s="1"/>
      <c r="R61" s="1"/>
    </row>
    <row r="62" spans="1:18" x14ac:dyDescent="0.3">
      <c r="A62" s="1"/>
      <c r="B62" s="1" t="s">
        <v>79</v>
      </c>
      <c r="C62" s="1" t="s">
        <v>79</v>
      </c>
      <c r="D62" s="1" t="s">
        <v>79</v>
      </c>
      <c r="E62" s="1" t="s">
        <v>79</v>
      </c>
      <c r="F62" s="1" t="s">
        <v>79</v>
      </c>
      <c r="G62" s="1" t="s">
        <v>79</v>
      </c>
      <c r="H62" s="1" t="s">
        <v>79</v>
      </c>
      <c r="I62" s="1" t="s">
        <v>79</v>
      </c>
      <c r="J62" s="1" t="s">
        <v>79</v>
      </c>
      <c r="K62" s="1" t="s">
        <v>79</v>
      </c>
      <c r="L62" s="1"/>
      <c r="M62" s="1"/>
      <c r="N62" s="1"/>
      <c r="O62" s="1"/>
      <c r="P62" s="1"/>
      <c r="Q62" s="1"/>
      <c r="R62" s="1"/>
    </row>
    <row r="63" spans="1:18" x14ac:dyDescent="0.3">
      <c r="A63" s="1" t="s">
        <v>73</v>
      </c>
      <c r="B63" s="3">
        <v>52.372999999999998</v>
      </c>
      <c r="C63" s="3">
        <v>6.3E-2</v>
      </c>
      <c r="D63" s="3">
        <v>24.236999999999998</v>
      </c>
      <c r="E63" s="3">
        <v>11.881</v>
      </c>
      <c r="F63" s="3">
        <v>13.257</v>
      </c>
      <c r="G63" s="3">
        <v>0.254</v>
      </c>
      <c r="H63" s="3">
        <v>0.105</v>
      </c>
      <c r="I63" s="3">
        <v>3.6999999999999998E-2</v>
      </c>
      <c r="J63" s="3">
        <v>4.7E-2</v>
      </c>
      <c r="K63" s="3">
        <v>102.254</v>
      </c>
      <c r="L63" s="1"/>
      <c r="M63" s="1"/>
      <c r="N63" s="1"/>
      <c r="O63" s="1"/>
      <c r="P63" s="1"/>
      <c r="Q63" s="1"/>
      <c r="R63" s="1"/>
    </row>
    <row r="64" spans="1:18" x14ac:dyDescent="0.3">
      <c r="A64" s="1" t="s">
        <v>73</v>
      </c>
      <c r="B64" s="3">
        <v>52.015999999999998</v>
      </c>
      <c r="C64" s="3">
        <v>0.60699999999999998</v>
      </c>
      <c r="D64" s="3">
        <v>24.062999999999999</v>
      </c>
      <c r="E64" s="3">
        <v>11.138</v>
      </c>
      <c r="F64" s="3">
        <v>13.353999999999999</v>
      </c>
      <c r="G64" s="3">
        <v>0.129</v>
      </c>
      <c r="H64" s="3">
        <v>0.33100000000000002</v>
      </c>
      <c r="I64" s="3">
        <v>0.19700000000000001</v>
      </c>
      <c r="J64" s="3">
        <v>0.03</v>
      </c>
      <c r="K64" s="3">
        <v>101.88200000000001</v>
      </c>
      <c r="L64" s="1"/>
      <c r="M64" s="1"/>
      <c r="N64" s="1"/>
      <c r="O64" s="1"/>
      <c r="P64" s="1"/>
      <c r="Q64" s="1"/>
      <c r="R64" s="1"/>
    </row>
    <row r="65" spans="1:18" x14ac:dyDescent="0.3">
      <c r="A65" s="1" t="s">
        <v>73</v>
      </c>
      <c r="B65" s="3">
        <v>52.512999999999998</v>
      </c>
      <c r="C65" s="3">
        <v>0.61099999999999999</v>
      </c>
      <c r="D65" s="3">
        <v>23.821999999999999</v>
      </c>
      <c r="E65" s="3">
        <v>12.634</v>
      </c>
      <c r="F65" s="3">
        <v>11.548999999999999</v>
      </c>
      <c r="G65" s="3">
        <v>0.161</v>
      </c>
      <c r="H65" s="3">
        <v>0.38800000000000001</v>
      </c>
      <c r="I65" s="3">
        <v>0.161</v>
      </c>
      <c r="J65" s="3">
        <v>0.11799999999999999</v>
      </c>
      <c r="K65" s="3">
        <v>101.95699999999999</v>
      </c>
      <c r="L65" s="1"/>
      <c r="M65" s="1"/>
      <c r="N65" s="1"/>
      <c r="O65" s="1"/>
      <c r="P65" s="1"/>
      <c r="Q65" s="1"/>
      <c r="R65" s="1"/>
    </row>
    <row r="66" spans="1:18" x14ac:dyDescent="0.3">
      <c r="A66" s="1" t="s">
        <v>73</v>
      </c>
      <c r="B66" s="3">
        <v>49.822000000000003</v>
      </c>
      <c r="C66" s="3">
        <v>0.51400000000000001</v>
      </c>
      <c r="D66" s="3">
        <v>25.024000000000001</v>
      </c>
      <c r="E66" s="3">
        <v>12.37</v>
      </c>
      <c r="F66" s="3">
        <v>10.375999999999999</v>
      </c>
      <c r="G66" s="3">
        <v>0.21299999999999999</v>
      </c>
      <c r="H66" s="3">
        <v>0.34</v>
      </c>
      <c r="I66" s="3">
        <v>0.128</v>
      </c>
      <c r="J66" s="3">
        <v>7.4999999999999997E-2</v>
      </c>
      <c r="K66" s="3">
        <v>98.861999999999995</v>
      </c>
      <c r="L66" s="1"/>
      <c r="M66" s="1"/>
      <c r="N66" s="1"/>
      <c r="O66" s="1"/>
      <c r="P66" s="1"/>
      <c r="Q66" s="1"/>
      <c r="R66" s="1"/>
    </row>
    <row r="67" spans="1:18" x14ac:dyDescent="0.3">
      <c r="A67" s="1" t="s">
        <v>73</v>
      </c>
      <c r="B67" s="3">
        <v>52.087000000000003</v>
      </c>
      <c r="C67" s="3">
        <v>0.49399999999999999</v>
      </c>
      <c r="D67" s="3">
        <v>23.8</v>
      </c>
      <c r="E67" s="3">
        <v>11.821</v>
      </c>
      <c r="F67" s="3">
        <v>12.372999999999999</v>
      </c>
      <c r="G67" s="3">
        <v>0.20799999999999999</v>
      </c>
      <c r="H67" s="3">
        <v>0.316</v>
      </c>
      <c r="I67" s="3">
        <v>8.3000000000000004E-2</v>
      </c>
      <c r="J67" s="3">
        <v>0.14199999999999999</v>
      </c>
      <c r="K67" s="3">
        <v>101.324</v>
      </c>
      <c r="L67" s="1"/>
      <c r="M67" s="1"/>
      <c r="N67" s="1"/>
      <c r="O67" s="1"/>
      <c r="P67" s="1"/>
      <c r="Q67" s="1"/>
      <c r="R67" s="1"/>
    </row>
    <row r="68" spans="1:18" x14ac:dyDescent="0.3">
      <c r="A68" s="1" t="s">
        <v>73</v>
      </c>
      <c r="B68" s="3">
        <v>50.29</v>
      </c>
      <c r="C68" s="3">
        <v>1.4059999999999999</v>
      </c>
      <c r="D68" s="3">
        <v>23.303999999999998</v>
      </c>
      <c r="E68" s="3">
        <v>10.616</v>
      </c>
      <c r="F68" s="3">
        <v>15.513</v>
      </c>
      <c r="G68" s="3">
        <v>0.129</v>
      </c>
      <c r="H68" s="3">
        <v>0.22700000000000001</v>
      </c>
      <c r="I68" s="3">
        <v>0.16900000000000001</v>
      </c>
      <c r="J68" s="3">
        <v>5.1999999999999998E-2</v>
      </c>
      <c r="K68" s="3">
        <v>101.706</v>
      </c>
      <c r="L68" s="1"/>
      <c r="M68" s="1"/>
      <c r="N68" s="1"/>
      <c r="O68" s="1"/>
      <c r="P68" s="1"/>
      <c r="Q68" s="1"/>
      <c r="R68" s="1"/>
    </row>
    <row r="69" spans="1:18" x14ac:dyDescent="0.3">
      <c r="A69" s="1" t="s">
        <v>73</v>
      </c>
      <c r="B69" s="3">
        <v>51.381</v>
      </c>
      <c r="C69" s="3">
        <v>1.27</v>
      </c>
      <c r="D69" s="3">
        <v>23.425999999999998</v>
      </c>
      <c r="E69" s="3">
        <v>10.218</v>
      </c>
      <c r="F69" s="3">
        <v>14.31</v>
      </c>
      <c r="G69" s="3">
        <v>0.13200000000000001</v>
      </c>
      <c r="H69" s="3">
        <v>0.33600000000000002</v>
      </c>
      <c r="I69" s="3">
        <v>0.56999999999999995</v>
      </c>
      <c r="J69" s="3">
        <v>8.5000000000000006E-2</v>
      </c>
      <c r="K69" s="3">
        <v>101.75700000000001</v>
      </c>
      <c r="L69" s="1"/>
      <c r="M69" s="1"/>
      <c r="N69" s="1"/>
      <c r="O69" s="1"/>
      <c r="P69" s="1"/>
      <c r="Q69" s="1"/>
      <c r="R69" s="1"/>
    </row>
    <row r="71" spans="1:18" x14ac:dyDescent="0.3">
      <c r="A71" s="1" t="s">
        <v>212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7DD85-58EA-46A5-B291-77F593ACF79C}">
  <dimension ref="A1:I55"/>
  <sheetViews>
    <sheetView topLeftCell="A24" workbookViewId="0">
      <selection activeCell="A56" sqref="A56"/>
    </sheetView>
  </sheetViews>
  <sheetFormatPr defaultRowHeight="14.4" x14ac:dyDescent="0.3"/>
  <cols>
    <col min="1" max="1" width="11.5546875" bestFit="1" customWidth="1"/>
    <col min="2" max="2" width="27.109375" bestFit="1" customWidth="1"/>
    <col min="3" max="3" width="6.88671875" bestFit="1" customWidth="1"/>
    <col min="4" max="4" width="13.5546875" bestFit="1" customWidth="1"/>
    <col min="5" max="5" width="11.109375" bestFit="1" customWidth="1"/>
    <col min="6" max="6" width="12.109375" bestFit="1" customWidth="1"/>
    <col min="7" max="9" width="13.88671875" bestFit="1" customWidth="1"/>
  </cols>
  <sheetData>
    <row r="1" spans="1:9" ht="16.2" x14ac:dyDescent="0.3">
      <c r="A1" s="14"/>
      <c r="B1" s="14" t="s">
        <v>0</v>
      </c>
      <c r="C1" s="14" t="s">
        <v>80</v>
      </c>
      <c r="D1" s="14" t="s">
        <v>81</v>
      </c>
      <c r="E1" s="14" t="s">
        <v>82</v>
      </c>
      <c r="F1" s="14" t="s">
        <v>83</v>
      </c>
      <c r="G1" s="14" t="s">
        <v>84</v>
      </c>
      <c r="H1" s="14" t="s">
        <v>84</v>
      </c>
      <c r="I1" s="14" t="s">
        <v>84</v>
      </c>
    </row>
    <row r="2" spans="1:9" ht="15" thickBot="1" x14ac:dyDescent="0.35">
      <c r="A2" s="15"/>
      <c r="B2" s="15"/>
      <c r="C2" s="15" t="s">
        <v>85</v>
      </c>
      <c r="D2" s="15" t="s">
        <v>86</v>
      </c>
      <c r="E2" s="15" t="s">
        <v>87</v>
      </c>
      <c r="F2" s="16" t="s">
        <v>88</v>
      </c>
      <c r="G2" s="15" t="s">
        <v>89</v>
      </c>
      <c r="H2" s="15" t="s">
        <v>90</v>
      </c>
      <c r="I2" s="15" t="s">
        <v>91</v>
      </c>
    </row>
    <row r="3" spans="1:9" x14ac:dyDescent="0.3">
      <c r="A3" s="14" t="s">
        <v>92</v>
      </c>
      <c r="B3" s="14"/>
      <c r="C3" s="14"/>
      <c r="D3" s="14"/>
      <c r="E3" s="14"/>
      <c r="F3" s="14"/>
      <c r="G3" s="14"/>
      <c r="H3" s="14"/>
      <c r="I3" s="14"/>
    </row>
    <row r="4" spans="1:9" x14ac:dyDescent="0.3">
      <c r="A4" s="14"/>
      <c r="B4" s="17" t="s">
        <v>93</v>
      </c>
      <c r="C4" s="14"/>
      <c r="D4" s="14"/>
      <c r="E4" s="14"/>
      <c r="F4" s="14"/>
      <c r="G4" s="14"/>
      <c r="H4" s="14"/>
      <c r="I4" s="14"/>
    </row>
    <row r="5" spans="1:9" x14ac:dyDescent="0.3">
      <c r="A5" s="14"/>
      <c r="B5" s="17" t="s">
        <v>94</v>
      </c>
      <c r="C5" s="18">
        <v>282.89999999999998</v>
      </c>
      <c r="D5" s="19">
        <v>23.715499999999999</v>
      </c>
      <c r="E5" s="14"/>
      <c r="F5" s="14"/>
      <c r="G5" s="14"/>
      <c r="H5" s="14"/>
      <c r="I5" s="18"/>
    </row>
    <row r="6" spans="1:9" x14ac:dyDescent="0.3">
      <c r="A6" s="14"/>
      <c r="B6" s="17" t="s">
        <v>95</v>
      </c>
      <c r="C6" s="18">
        <v>333.02</v>
      </c>
      <c r="D6" s="19">
        <v>19.893499999999996</v>
      </c>
      <c r="E6" s="14"/>
      <c r="F6" s="14"/>
      <c r="G6" s="14"/>
      <c r="H6" s="14"/>
      <c r="I6" s="18"/>
    </row>
    <row r="7" spans="1:9" x14ac:dyDescent="0.3">
      <c r="A7" s="14"/>
      <c r="B7" s="17" t="s">
        <v>96</v>
      </c>
      <c r="C7" s="18">
        <v>538.21</v>
      </c>
      <c r="D7" s="19">
        <v>19.2925</v>
      </c>
      <c r="E7" s="14"/>
      <c r="F7" s="14"/>
      <c r="G7" s="14"/>
      <c r="H7" s="14"/>
      <c r="I7" s="18"/>
    </row>
    <row r="8" spans="1:9" x14ac:dyDescent="0.3">
      <c r="A8" s="14"/>
      <c r="B8" s="17" t="s">
        <v>97</v>
      </c>
      <c r="C8" s="18"/>
      <c r="D8" s="19"/>
      <c r="E8" s="14"/>
      <c r="F8" s="14"/>
      <c r="G8" s="14"/>
      <c r="H8" s="14"/>
      <c r="I8" s="18"/>
    </row>
    <row r="9" spans="1:9" x14ac:dyDescent="0.3">
      <c r="A9" s="14"/>
      <c r="B9" s="17" t="s">
        <v>98</v>
      </c>
      <c r="C9" s="18">
        <v>349.18</v>
      </c>
      <c r="D9" s="19">
        <v>15.617500000000003</v>
      </c>
      <c r="E9" s="14"/>
      <c r="F9" s="14"/>
      <c r="G9" s="14"/>
      <c r="H9" s="14"/>
      <c r="I9" s="18"/>
    </row>
    <row r="10" spans="1:9" x14ac:dyDescent="0.3">
      <c r="A10" s="14"/>
      <c r="B10" s="17" t="s">
        <v>99</v>
      </c>
      <c r="C10" s="18">
        <v>354.49</v>
      </c>
      <c r="D10" s="19">
        <v>13.068500000000002</v>
      </c>
      <c r="E10" s="14"/>
      <c r="F10" s="14"/>
      <c r="G10" s="14"/>
      <c r="H10" s="14"/>
      <c r="I10" s="18"/>
    </row>
    <row r="11" spans="1:9" x14ac:dyDescent="0.3">
      <c r="A11" s="14"/>
      <c r="B11" s="17" t="s">
        <v>100</v>
      </c>
      <c r="C11" s="18">
        <v>354.55</v>
      </c>
      <c r="D11" s="19">
        <v>14.658500000000002</v>
      </c>
      <c r="E11" s="14"/>
      <c r="F11" s="14"/>
      <c r="G11" s="14"/>
      <c r="H11" s="14"/>
      <c r="I11" s="18"/>
    </row>
    <row r="12" spans="1:9" x14ac:dyDescent="0.3">
      <c r="A12" s="14"/>
      <c r="B12" s="17" t="s">
        <v>101</v>
      </c>
      <c r="C12" s="18">
        <v>348.08</v>
      </c>
      <c r="D12" s="19">
        <v>14.658500000000002</v>
      </c>
      <c r="E12" s="14"/>
      <c r="F12" s="14"/>
      <c r="G12" s="14"/>
      <c r="H12" s="14"/>
      <c r="I12" s="18"/>
    </row>
    <row r="13" spans="1:9" x14ac:dyDescent="0.3">
      <c r="A13" s="14"/>
      <c r="B13" s="17" t="s">
        <v>102</v>
      </c>
      <c r="C13" s="18">
        <v>348.13</v>
      </c>
      <c r="D13" s="19">
        <v>14.021500000000003</v>
      </c>
      <c r="E13" s="14"/>
      <c r="F13" s="14"/>
      <c r="G13" s="14"/>
      <c r="H13" s="14"/>
      <c r="I13" s="18"/>
    </row>
    <row r="14" spans="1:9" x14ac:dyDescent="0.3">
      <c r="A14" s="14"/>
      <c r="B14" s="17" t="s">
        <v>103</v>
      </c>
      <c r="C14" s="18"/>
      <c r="D14" s="19"/>
      <c r="E14" s="14"/>
      <c r="F14" s="14"/>
      <c r="G14" s="14"/>
      <c r="H14" s="14"/>
      <c r="I14" s="18"/>
    </row>
    <row r="15" spans="1:9" x14ac:dyDescent="0.3">
      <c r="A15" s="14"/>
      <c r="B15" s="17" t="s">
        <v>104</v>
      </c>
      <c r="C15" s="18">
        <v>431.81</v>
      </c>
      <c r="D15" s="19">
        <v>13.559500000000002</v>
      </c>
      <c r="E15" s="14"/>
      <c r="F15" s="14">
        <v>692</v>
      </c>
      <c r="G15" s="14"/>
      <c r="H15" s="14"/>
      <c r="I15" s="19">
        <v>13.327928596311045</v>
      </c>
    </row>
    <row r="16" spans="1:9" x14ac:dyDescent="0.3">
      <c r="A16" s="14"/>
      <c r="B16" s="17" t="s">
        <v>105</v>
      </c>
      <c r="C16" s="18">
        <v>432.1</v>
      </c>
      <c r="D16" s="19">
        <v>11.514500000000002</v>
      </c>
      <c r="E16" s="14"/>
      <c r="F16" s="14">
        <v>690</v>
      </c>
      <c r="G16" s="14"/>
      <c r="H16" s="14"/>
      <c r="I16" s="19">
        <v>11.268140782362046</v>
      </c>
    </row>
    <row r="17" spans="1:9" x14ac:dyDescent="0.3">
      <c r="A17" s="14"/>
      <c r="B17" s="17" t="s">
        <v>106</v>
      </c>
      <c r="C17" s="18">
        <v>432.65</v>
      </c>
      <c r="D17" s="19">
        <v>10.578500000000002</v>
      </c>
      <c r="E17" s="14"/>
      <c r="F17" s="14">
        <v>670</v>
      </c>
      <c r="G17" s="14"/>
      <c r="H17" s="14"/>
      <c r="I17" s="19">
        <v>10.174600755506802</v>
      </c>
    </row>
    <row r="18" spans="1:9" x14ac:dyDescent="0.3">
      <c r="A18" s="14"/>
      <c r="B18" s="17" t="s">
        <v>107</v>
      </c>
      <c r="C18" s="18">
        <v>433.34</v>
      </c>
      <c r="D18" s="19">
        <v>10.873500000000002</v>
      </c>
      <c r="E18" s="14"/>
      <c r="F18" s="14">
        <v>660</v>
      </c>
      <c r="G18" s="14"/>
      <c r="H18" s="14"/>
      <c r="I18" s="19">
        <v>10.386753439457275</v>
      </c>
    </row>
    <row r="19" spans="1:9" x14ac:dyDescent="0.3">
      <c r="A19" s="14"/>
      <c r="B19" s="17" t="s">
        <v>108</v>
      </c>
      <c r="C19" s="18">
        <v>434.14</v>
      </c>
      <c r="D19" s="19">
        <v>12.073500000000001</v>
      </c>
      <c r="E19" s="14"/>
      <c r="F19" s="14">
        <v>645</v>
      </c>
      <c r="G19" s="14"/>
      <c r="H19" s="14"/>
      <c r="I19" s="19">
        <v>11.456836571653195</v>
      </c>
    </row>
    <row r="20" spans="1:9" x14ac:dyDescent="0.3">
      <c r="A20" s="14"/>
      <c r="B20" s="17" t="s">
        <v>109</v>
      </c>
      <c r="C20" s="18">
        <v>435.82</v>
      </c>
      <c r="D20" s="19">
        <v>13.900500000000001</v>
      </c>
      <c r="E20" s="14"/>
      <c r="F20" s="14">
        <v>610</v>
      </c>
      <c r="G20" s="14"/>
      <c r="H20" s="14"/>
      <c r="I20" s="19">
        <v>12.954375021701381</v>
      </c>
    </row>
    <row r="21" spans="1:9" x14ac:dyDescent="0.3">
      <c r="A21" s="14"/>
      <c r="B21" s="17" t="s">
        <v>110</v>
      </c>
      <c r="C21" s="18">
        <v>436.62</v>
      </c>
      <c r="D21" s="19">
        <v>14.553500000000001</v>
      </c>
      <c r="E21" s="14"/>
      <c r="F21" s="14">
        <v>586</v>
      </c>
      <c r="G21" s="14"/>
      <c r="H21" s="14"/>
      <c r="I21" s="19">
        <v>13.357960080780273</v>
      </c>
    </row>
    <row r="22" spans="1:9" x14ac:dyDescent="0.3">
      <c r="A22" s="14"/>
      <c r="B22" s="14"/>
      <c r="C22" s="18"/>
      <c r="D22" s="19"/>
      <c r="E22" s="14"/>
      <c r="F22" s="14"/>
      <c r="G22" s="14"/>
      <c r="H22" s="14" t="s">
        <v>111</v>
      </c>
      <c r="I22" s="18">
        <f>AVERAGE(I15:I21)</f>
        <v>11.846656463967431</v>
      </c>
    </row>
    <row r="23" spans="1:9" x14ac:dyDescent="0.3">
      <c r="A23" s="14"/>
      <c r="B23" s="14"/>
      <c r="C23" s="18"/>
      <c r="D23" s="19"/>
      <c r="E23" s="14"/>
      <c r="F23" s="14"/>
      <c r="G23" s="14"/>
      <c r="H23" s="14" t="s">
        <v>112</v>
      </c>
      <c r="I23" s="18">
        <f>MIN(I15:I22)</f>
        <v>10.174600755506802</v>
      </c>
    </row>
    <row r="24" spans="1:9" x14ac:dyDescent="0.3">
      <c r="A24" s="14" t="s">
        <v>113</v>
      </c>
      <c r="B24" s="14"/>
      <c r="C24" s="18"/>
      <c r="D24" s="19"/>
      <c r="E24" s="14"/>
      <c r="F24" s="14"/>
      <c r="G24" s="14"/>
      <c r="H24" s="14" t="s">
        <v>114</v>
      </c>
      <c r="I24" s="18">
        <f>MAX(I15:I21)</f>
        <v>13.357960080780273</v>
      </c>
    </row>
    <row r="25" spans="1:9" x14ac:dyDescent="0.3">
      <c r="A25" s="14"/>
      <c r="B25" s="17" t="s">
        <v>93</v>
      </c>
      <c r="C25" s="18"/>
      <c r="D25" s="19"/>
      <c r="E25" s="14"/>
      <c r="F25" s="14"/>
      <c r="G25" s="14"/>
      <c r="H25" s="14"/>
      <c r="I25" s="18"/>
    </row>
    <row r="26" spans="1:9" x14ac:dyDescent="0.3">
      <c r="A26" s="14"/>
      <c r="B26" s="17" t="s">
        <v>94</v>
      </c>
      <c r="C26" s="18">
        <v>282.89999999999998</v>
      </c>
      <c r="D26" s="19">
        <v>30.212892602644896</v>
      </c>
      <c r="E26" s="19">
        <v>0.5946586835737302</v>
      </c>
      <c r="F26" s="14"/>
      <c r="G26" s="14"/>
      <c r="H26" s="14"/>
      <c r="I26" s="18"/>
    </row>
    <row r="27" spans="1:9" x14ac:dyDescent="0.3">
      <c r="A27" s="14"/>
      <c r="B27" s="17" t="s">
        <v>95</v>
      </c>
      <c r="C27" s="18">
        <v>333.02</v>
      </c>
      <c r="D27" s="19">
        <v>30.782528814508495</v>
      </c>
      <c r="E27" s="19">
        <v>0.27989136193142794</v>
      </c>
      <c r="F27" s="14"/>
      <c r="G27" s="14"/>
      <c r="H27" s="14"/>
      <c r="I27" s="18"/>
    </row>
    <row r="28" spans="1:9" x14ac:dyDescent="0.3">
      <c r="A28" s="14"/>
      <c r="B28" s="17" t="s">
        <v>115</v>
      </c>
      <c r="C28" s="18">
        <v>343.24</v>
      </c>
      <c r="D28" s="19">
        <v>25.249613166898442</v>
      </c>
      <c r="E28" s="19">
        <v>1.2273177016133134</v>
      </c>
      <c r="F28" s="14"/>
      <c r="G28" s="14"/>
      <c r="H28" s="14"/>
      <c r="I28" s="18"/>
    </row>
    <row r="29" spans="1:9" x14ac:dyDescent="0.3">
      <c r="A29" s="14"/>
      <c r="B29" s="17" t="s">
        <v>116</v>
      </c>
      <c r="C29" s="18">
        <v>494.8</v>
      </c>
      <c r="D29" s="19">
        <v>27.560189232269916</v>
      </c>
      <c r="E29" s="19">
        <v>-0.32202678475444874</v>
      </c>
      <c r="F29" s="14"/>
      <c r="G29" s="14"/>
      <c r="H29" s="14"/>
      <c r="I29" s="18"/>
    </row>
    <row r="30" spans="1:9" x14ac:dyDescent="0.3">
      <c r="A30" s="14"/>
      <c r="B30" s="17" t="s">
        <v>96</v>
      </c>
      <c r="C30" s="18">
        <v>538.21</v>
      </c>
      <c r="D30" s="19">
        <v>30.622982048709154</v>
      </c>
      <c r="E30" s="19">
        <v>-0.66791352526042658</v>
      </c>
      <c r="F30" s="14"/>
      <c r="G30" s="14"/>
      <c r="H30" s="14"/>
      <c r="I30" s="18"/>
    </row>
    <row r="31" spans="1:9" x14ac:dyDescent="0.3">
      <c r="A31" s="14"/>
      <c r="B31" s="17" t="s">
        <v>97</v>
      </c>
      <c r="C31" s="18"/>
      <c r="D31" s="19"/>
      <c r="E31" s="19"/>
      <c r="F31" s="14"/>
      <c r="G31" s="14"/>
      <c r="H31" s="14"/>
      <c r="I31" s="18"/>
    </row>
    <row r="32" spans="1:9" x14ac:dyDescent="0.3">
      <c r="A32" s="14"/>
      <c r="B32" s="17" t="s">
        <v>117</v>
      </c>
      <c r="C32" s="18">
        <v>347.38</v>
      </c>
      <c r="D32" s="19">
        <v>25.105914733685886</v>
      </c>
      <c r="E32" s="19">
        <v>-0.72086789223936032</v>
      </c>
      <c r="F32" s="14"/>
      <c r="G32" s="14"/>
      <c r="H32" s="14"/>
      <c r="I32" s="18"/>
    </row>
    <row r="33" spans="1:9" x14ac:dyDescent="0.3">
      <c r="A33" s="14"/>
      <c r="B33" s="17" t="s">
        <v>118</v>
      </c>
      <c r="C33" s="18">
        <v>347.58</v>
      </c>
      <c r="D33" s="20">
        <v>28.63</v>
      </c>
      <c r="E33" s="19">
        <v>9.89</v>
      </c>
      <c r="F33" s="14"/>
      <c r="G33" s="14"/>
      <c r="H33" s="14"/>
      <c r="I33" s="18"/>
    </row>
    <row r="34" spans="1:9" x14ac:dyDescent="0.3">
      <c r="A34" s="14"/>
      <c r="B34" s="17" t="s">
        <v>98</v>
      </c>
      <c r="C34" s="18">
        <v>349.18</v>
      </c>
      <c r="D34" s="19">
        <v>22.307154093002033</v>
      </c>
      <c r="E34" s="19">
        <v>-1.8790732611650132</v>
      </c>
      <c r="F34" s="14"/>
      <c r="G34" s="14"/>
      <c r="H34" s="14"/>
      <c r="I34" s="18"/>
    </row>
    <row r="35" spans="1:9" x14ac:dyDescent="0.3">
      <c r="A35" s="14"/>
      <c r="B35" s="17" t="s">
        <v>119</v>
      </c>
      <c r="C35" s="18">
        <v>352.81</v>
      </c>
      <c r="D35" s="19">
        <v>15.690294679607966</v>
      </c>
      <c r="E35" s="19">
        <v>-0.20467803550596625</v>
      </c>
      <c r="F35" s="14"/>
      <c r="G35" s="14"/>
      <c r="H35" s="14"/>
      <c r="I35" s="18"/>
    </row>
    <row r="36" spans="1:9" x14ac:dyDescent="0.3">
      <c r="A36" s="14"/>
      <c r="B36" s="17" t="s">
        <v>120</v>
      </c>
      <c r="C36" s="18">
        <v>354.43</v>
      </c>
      <c r="D36" s="19">
        <v>24.461256542442776</v>
      </c>
      <c r="E36" s="19">
        <v>-0.58976893244042272</v>
      </c>
      <c r="F36" s="14"/>
      <c r="G36" s="14"/>
      <c r="H36" s="14"/>
      <c r="I36" s="18"/>
    </row>
    <row r="37" spans="1:9" x14ac:dyDescent="0.3">
      <c r="A37" s="14"/>
      <c r="B37" s="17" t="s">
        <v>99</v>
      </c>
      <c r="C37" s="18">
        <v>354.49</v>
      </c>
      <c r="D37" s="19">
        <v>25.001990229479411</v>
      </c>
      <c r="E37" s="19">
        <v>-0.33795001381005435</v>
      </c>
      <c r="F37" s="14"/>
      <c r="G37" s="14"/>
      <c r="H37" s="14"/>
      <c r="I37" s="18"/>
    </row>
    <row r="38" spans="1:9" x14ac:dyDescent="0.3">
      <c r="A38" s="14"/>
      <c r="B38" s="17" t="s">
        <v>100</v>
      </c>
      <c r="C38" s="18">
        <v>354.55</v>
      </c>
      <c r="D38" s="19">
        <v>24.619396169970003</v>
      </c>
      <c r="E38" s="19">
        <v>-0.33413404717569944</v>
      </c>
      <c r="F38" s="14"/>
      <c r="G38" s="14"/>
      <c r="H38" s="14"/>
      <c r="I38" s="18"/>
    </row>
    <row r="39" spans="1:9" x14ac:dyDescent="0.3">
      <c r="A39" s="14"/>
      <c r="B39" s="17" t="s">
        <v>103</v>
      </c>
      <c r="C39" s="18"/>
      <c r="D39" s="19"/>
      <c r="E39" s="19"/>
      <c r="F39" s="14"/>
      <c r="G39" s="14"/>
      <c r="H39" s="14"/>
      <c r="I39" s="18"/>
    </row>
    <row r="40" spans="1:9" x14ac:dyDescent="0.3">
      <c r="A40" s="14"/>
      <c r="B40" s="17" t="s">
        <v>104</v>
      </c>
      <c r="C40" s="18">
        <v>431.81</v>
      </c>
      <c r="D40" s="19">
        <v>16.28907947462406</v>
      </c>
      <c r="E40" s="19">
        <v>0.75941252973035889</v>
      </c>
      <c r="F40" s="14" t="s">
        <v>121</v>
      </c>
      <c r="G40" s="18" t="s">
        <v>122</v>
      </c>
      <c r="H40" s="18" t="s">
        <v>123</v>
      </c>
      <c r="I40" s="18" t="s">
        <v>124</v>
      </c>
    </row>
    <row r="41" spans="1:9" x14ac:dyDescent="0.3">
      <c r="A41" s="14"/>
      <c r="B41" s="17" t="s">
        <v>105</v>
      </c>
      <c r="C41" s="18">
        <v>432.1</v>
      </c>
      <c r="D41" s="19">
        <v>16.566903069616558</v>
      </c>
      <c r="E41" s="19">
        <v>0.5823286212725316</v>
      </c>
      <c r="F41" s="14" t="s">
        <v>121</v>
      </c>
      <c r="G41" s="18" t="s">
        <v>125</v>
      </c>
      <c r="H41" s="18" t="s">
        <v>126</v>
      </c>
      <c r="I41" s="18" t="s">
        <v>127</v>
      </c>
    </row>
    <row r="42" spans="1:9" x14ac:dyDescent="0.3">
      <c r="A42" s="14"/>
      <c r="B42" s="17" t="s">
        <v>128</v>
      </c>
      <c r="C42" s="18">
        <v>432.3</v>
      </c>
      <c r="D42" s="19">
        <v>14.538214715159935</v>
      </c>
      <c r="E42" s="19">
        <v>0.75652553917894128</v>
      </c>
      <c r="F42" s="14" t="s">
        <v>121</v>
      </c>
      <c r="G42" s="18" t="s">
        <v>129</v>
      </c>
      <c r="H42" s="18" t="s">
        <v>130</v>
      </c>
      <c r="I42" s="18" t="s">
        <v>131</v>
      </c>
    </row>
    <row r="43" spans="1:9" x14ac:dyDescent="0.3">
      <c r="A43" s="14"/>
      <c r="B43" s="17" t="s">
        <v>132</v>
      </c>
      <c r="C43" s="18">
        <v>432.57</v>
      </c>
      <c r="D43" s="19">
        <v>14.69383874199783</v>
      </c>
      <c r="E43" s="19">
        <v>0.91806582535521797</v>
      </c>
      <c r="F43" s="14" t="s">
        <v>121</v>
      </c>
      <c r="G43" s="18" t="s">
        <v>133</v>
      </c>
      <c r="H43" s="18" t="s">
        <v>134</v>
      </c>
      <c r="I43" s="18" t="s">
        <v>135</v>
      </c>
    </row>
    <row r="44" spans="1:9" x14ac:dyDescent="0.3">
      <c r="A44" s="14"/>
      <c r="B44" s="17" t="s">
        <v>106</v>
      </c>
      <c r="C44" s="18">
        <v>432.65</v>
      </c>
      <c r="D44" s="19">
        <v>16.773131643731507</v>
      </c>
      <c r="E44" s="19">
        <v>0.99134770313417298</v>
      </c>
      <c r="F44" s="14" t="s">
        <v>121</v>
      </c>
      <c r="G44" s="18" t="s">
        <v>136</v>
      </c>
      <c r="H44" s="18" t="s">
        <v>137</v>
      </c>
      <c r="I44" s="18" t="s">
        <v>138</v>
      </c>
    </row>
    <row r="45" spans="1:9" x14ac:dyDescent="0.3">
      <c r="A45" s="14"/>
      <c r="B45" s="17" t="s">
        <v>139</v>
      </c>
      <c r="C45" s="18">
        <v>432.74</v>
      </c>
      <c r="D45" s="19">
        <v>14.0218413592712</v>
      </c>
      <c r="E45" s="19">
        <v>1.6023045640585949</v>
      </c>
      <c r="F45" s="14" t="s">
        <v>121</v>
      </c>
      <c r="G45" s="18" t="s">
        <v>140</v>
      </c>
      <c r="H45" s="18" t="s">
        <v>141</v>
      </c>
      <c r="I45" s="18" t="s">
        <v>142</v>
      </c>
    </row>
    <row r="46" spans="1:9" x14ac:dyDescent="0.3">
      <c r="A46" s="14"/>
      <c r="B46" s="17" t="s">
        <v>143</v>
      </c>
      <c r="C46" s="18">
        <v>433.03</v>
      </c>
      <c r="D46" s="19">
        <v>18.898484688720124</v>
      </c>
      <c r="E46" s="19">
        <v>-1.1549383651133043</v>
      </c>
      <c r="F46" s="14" t="s">
        <v>121</v>
      </c>
      <c r="G46" s="18" t="s">
        <v>144</v>
      </c>
      <c r="H46" s="18" t="s">
        <v>145</v>
      </c>
      <c r="I46" s="18" t="s">
        <v>146</v>
      </c>
    </row>
    <row r="47" spans="1:9" x14ac:dyDescent="0.3">
      <c r="A47" s="14"/>
      <c r="B47" s="17" t="s">
        <v>107</v>
      </c>
      <c r="C47" s="18">
        <v>433.34</v>
      </c>
      <c r="D47" s="19">
        <v>16.057008948594319</v>
      </c>
      <c r="E47" s="19">
        <v>1.2143147509891428</v>
      </c>
      <c r="F47" s="14" t="s">
        <v>121</v>
      </c>
      <c r="G47" s="18" t="s">
        <v>147</v>
      </c>
      <c r="H47" s="18" t="s">
        <v>148</v>
      </c>
      <c r="I47" s="18" t="s">
        <v>149</v>
      </c>
    </row>
    <row r="48" spans="1:9" x14ac:dyDescent="0.3">
      <c r="A48" s="14"/>
      <c r="B48" s="17" t="s">
        <v>108</v>
      </c>
      <c r="C48" s="18">
        <v>434.14</v>
      </c>
      <c r="D48" s="19">
        <v>23.522770105792965</v>
      </c>
      <c r="E48" s="19">
        <v>-0.56843082047293336</v>
      </c>
      <c r="F48" s="14" t="s">
        <v>121</v>
      </c>
      <c r="G48" s="18" t="s">
        <v>150</v>
      </c>
      <c r="H48" s="18" t="s">
        <v>151</v>
      </c>
      <c r="I48" s="18" t="s">
        <v>152</v>
      </c>
    </row>
    <row r="49" spans="1:9" x14ac:dyDescent="0.3">
      <c r="A49" s="14"/>
      <c r="B49" s="17" t="s">
        <v>153</v>
      </c>
      <c r="C49" s="18">
        <v>434.28</v>
      </c>
      <c r="D49" s="19">
        <v>23.102129429979094</v>
      </c>
      <c r="E49" s="19">
        <v>-0.1992376690860875</v>
      </c>
      <c r="F49" s="14" t="s">
        <v>121</v>
      </c>
      <c r="G49" s="18" t="s">
        <v>154</v>
      </c>
      <c r="H49" s="18" t="s">
        <v>155</v>
      </c>
      <c r="I49" s="18" t="s">
        <v>156</v>
      </c>
    </row>
    <row r="50" spans="1:9" x14ac:dyDescent="0.3">
      <c r="A50" s="14"/>
      <c r="B50" s="17" t="s">
        <v>157</v>
      </c>
      <c r="C50" s="18">
        <v>434.58</v>
      </c>
      <c r="D50" s="19">
        <v>19.910259585644262</v>
      </c>
      <c r="E50" s="19">
        <v>-0.742903250985395</v>
      </c>
      <c r="F50" s="14" t="s">
        <v>121</v>
      </c>
      <c r="G50" s="18" t="s">
        <v>158</v>
      </c>
      <c r="H50" s="18" t="s">
        <v>159</v>
      </c>
      <c r="I50" s="18" t="s">
        <v>160</v>
      </c>
    </row>
    <row r="51" spans="1:9" x14ac:dyDescent="0.3">
      <c r="A51" s="14"/>
      <c r="B51" s="17" t="s">
        <v>161</v>
      </c>
      <c r="C51" s="18">
        <v>434.75</v>
      </c>
      <c r="D51" s="19">
        <v>21.837468309765832</v>
      </c>
      <c r="E51" s="19">
        <v>-1.714592768433187</v>
      </c>
      <c r="F51" s="14" t="s">
        <v>121</v>
      </c>
      <c r="G51" s="18" t="s">
        <v>162</v>
      </c>
      <c r="H51" s="18" t="s">
        <v>163</v>
      </c>
      <c r="I51" s="18" t="s">
        <v>164</v>
      </c>
    </row>
    <row r="52" spans="1:9" x14ac:dyDescent="0.3">
      <c r="A52" s="14"/>
      <c r="B52" s="17" t="s">
        <v>109</v>
      </c>
      <c r="C52" s="18">
        <v>435.82</v>
      </c>
      <c r="D52" s="19">
        <v>21.486711756786523</v>
      </c>
      <c r="E52" s="19">
        <v>-0.99126061601738158</v>
      </c>
      <c r="F52" s="14" t="s">
        <v>121</v>
      </c>
      <c r="G52" s="18" t="s">
        <v>165</v>
      </c>
      <c r="H52" s="18" t="s">
        <v>166</v>
      </c>
      <c r="I52" s="18" t="s">
        <v>167</v>
      </c>
    </row>
    <row r="53" spans="1:9" x14ac:dyDescent="0.3">
      <c r="A53" s="14"/>
      <c r="B53" s="17" t="s">
        <v>110</v>
      </c>
      <c r="C53" s="18">
        <v>436.62</v>
      </c>
      <c r="D53" s="19">
        <v>21.992172865717883</v>
      </c>
      <c r="E53" s="19">
        <v>-1.0062446142443535</v>
      </c>
      <c r="F53" s="14" t="s">
        <v>121</v>
      </c>
      <c r="G53" s="18" t="s">
        <v>168</v>
      </c>
      <c r="H53" s="18" t="s">
        <v>169</v>
      </c>
      <c r="I53" s="18" t="s">
        <v>170</v>
      </c>
    </row>
    <row r="55" spans="1:9" x14ac:dyDescent="0.3">
      <c r="A55" t="s">
        <v>213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BBBFC-6A9B-449E-9618-A9BDC869EC64}">
  <dimension ref="A1:Q27"/>
  <sheetViews>
    <sheetView workbookViewId="0">
      <selection activeCell="A28" sqref="A28"/>
    </sheetView>
  </sheetViews>
  <sheetFormatPr defaultRowHeight="14.4" x14ac:dyDescent="0.3"/>
  <cols>
    <col min="1" max="1" width="36.33203125" bestFit="1" customWidth="1"/>
    <col min="2" max="2" width="7" bestFit="1" customWidth="1"/>
    <col min="3" max="4" width="4.5546875" bestFit="1" customWidth="1"/>
    <col min="5" max="5" width="5.5546875" bestFit="1" customWidth="1"/>
    <col min="6" max="6" width="12" bestFit="1" customWidth="1"/>
    <col min="7" max="8" width="5" bestFit="1" customWidth="1"/>
    <col min="9" max="9" width="6" bestFit="1" customWidth="1"/>
    <col min="10" max="10" width="5.5546875" bestFit="1" customWidth="1"/>
    <col min="11" max="11" width="5" bestFit="1" customWidth="1"/>
    <col min="12" max="12" width="6" bestFit="1" customWidth="1"/>
    <col min="13" max="13" width="5" bestFit="1" customWidth="1"/>
    <col min="14" max="15" width="5.109375" bestFit="1" customWidth="1"/>
    <col min="16" max="16" width="5.5546875" bestFit="1" customWidth="1"/>
    <col min="17" max="17" width="7" bestFit="1" customWidth="1"/>
  </cols>
  <sheetData>
    <row r="1" spans="1:17" x14ac:dyDescent="0.3">
      <c r="A1" s="21"/>
      <c r="B1" s="21"/>
      <c r="C1" s="21"/>
      <c r="D1" s="21"/>
      <c r="E1" s="21"/>
      <c r="F1" s="21"/>
      <c r="G1" s="21"/>
      <c r="H1" s="21"/>
      <c r="I1" s="21"/>
      <c r="J1" s="21"/>
      <c r="K1" s="21"/>
      <c r="L1" s="21"/>
      <c r="M1" s="21"/>
      <c r="N1" s="21"/>
      <c r="O1" s="21"/>
      <c r="P1" s="21"/>
      <c r="Q1" s="21"/>
    </row>
    <row r="2" spans="1:17" x14ac:dyDescent="0.3">
      <c r="A2" s="1" t="s">
        <v>171</v>
      </c>
      <c r="B2" s="1" t="s">
        <v>172</v>
      </c>
      <c r="C2" s="1" t="s">
        <v>173</v>
      </c>
      <c r="D2" s="1" t="s">
        <v>174</v>
      </c>
      <c r="E2" s="1" t="s">
        <v>175</v>
      </c>
      <c r="F2" s="1" t="s">
        <v>176</v>
      </c>
      <c r="G2" s="1" t="s">
        <v>177</v>
      </c>
      <c r="H2" s="1" t="s">
        <v>178</v>
      </c>
      <c r="I2" s="1" t="s">
        <v>179</v>
      </c>
      <c r="J2" s="1" t="s">
        <v>180</v>
      </c>
      <c r="K2" s="1" t="s">
        <v>181</v>
      </c>
      <c r="L2" s="1" t="s">
        <v>182</v>
      </c>
      <c r="M2" s="1" t="s">
        <v>183</v>
      </c>
      <c r="N2" s="1" t="s">
        <v>184</v>
      </c>
      <c r="O2" s="1" t="s">
        <v>185</v>
      </c>
      <c r="P2" s="1" t="s">
        <v>186</v>
      </c>
      <c r="Q2" s="1" t="s">
        <v>187</v>
      </c>
    </row>
    <row r="3" spans="1:17" x14ac:dyDescent="0.3">
      <c r="A3" s="1"/>
      <c r="B3" s="1" t="s">
        <v>85</v>
      </c>
      <c r="C3" s="1" t="s">
        <v>79</v>
      </c>
      <c r="D3" s="1" t="s">
        <v>79</v>
      </c>
      <c r="E3" s="1" t="s">
        <v>79</v>
      </c>
      <c r="F3" s="1" t="s">
        <v>79</v>
      </c>
      <c r="G3" s="1" t="s">
        <v>79</v>
      </c>
      <c r="H3" s="1" t="s">
        <v>79</v>
      </c>
      <c r="I3" s="1" t="s">
        <v>79</v>
      </c>
      <c r="J3" s="1" t="s">
        <v>79</v>
      </c>
      <c r="K3" s="1" t="s">
        <v>79</v>
      </c>
      <c r="L3" s="1" t="s">
        <v>79</v>
      </c>
      <c r="M3" s="1" t="s">
        <v>79</v>
      </c>
      <c r="N3" s="1" t="s">
        <v>79</v>
      </c>
      <c r="O3" s="1" t="s">
        <v>79</v>
      </c>
      <c r="P3" s="1" t="s">
        <v>79</v>
      </c>
      <c r="Q3" s="1" t="s">
        <v>79</v>
      </c>
    </row>
    <row r="4" spans="1:17" x14ac:dyDescent="0.3">
      <c r="A4" s="2"/>
      <c r="B4" s="2"/>
      <c r="C4" s="2"/>
      <c r="D4" s="2"/>
      <c r="E4" s="2"/>
      <c r="F4" s="2"/>
      <c r="G4" s="2"/>
      <c r="H4" s="2"/>
      <c r="I4" s="2"/>
      <c r="J4" s="2"/>
      <c r="K4" s="2"/>
      <c r="L4" s="2"/>
      <c r="M4" s="2"/>
      <c r="N4" s="2"/>
      <c r="O4" s="2"/>
      <c r="P4" s="2"/>
      <c r="Q4" s="2"/>
    </row>
    <row r="5" spans="1:17" x14ac:dyDescent="0.3">
      <c r="A5" s="1"/>
      <c r="B5" s="1"/>
      <c r="C5" s="1"/>
      <c r="D5" s="1"/>
      <c r="E5" s="1"/>
      <c r="F5" s="1"/>
      <c r="G5" s="1"/>
      <c r="H5" s="1"/>
      <c r="I5" s="1"/>
      <c r="J5" s="1"/>
      <c r="K5" s="1"/>
      <c r="L5" s="1"/>
      <c r="M5" s="1"/>
      <c r="N5" s="1"/>
      <c r="O5" s="1"/>
      <c r="P5" s="1"/>
      <c r="Q5" s="1"/>
    </row>
    <row r="6" spans="1:17" x14ac:dyDescent="0.3">
      <c r="A6" s="1" t="s">
        <v>188</v>
      </c>
      <c r="B6" s="1">
        <v>431.81</v>
      </c>
      <c r="C6" s="1"/>
      <c r="D6" s="1"/>
      <c r="E6" s="1">
        <v>61.4</v>
      </c>
      <c r="F6" s="1">
        <v>3.95</v>
      </c>
      <c r="G6" s="1">
        <v>7.35</v>
      </c>
      <c r="H6" s="1">
        <v>2.5099999999999998</v>
      </c>
      <c r="I6" s="1">
        <v>13.7</v>
      </c>
      <c r="J6" s="1">
        <v>5.57</v>
      </c>
      <c r="K6" s="1">
        <v>0.2</v>
      </c>
      <c r="L6" s="1">
        <v>8.0000000000000002E-3</v>
      </c>
      <c r="M6" s="1">
        <v>0.53</v>
      </c>
      <c r="N6" s="1">
        <v>0.04</v>
      </c>
      <c r="O6" s="1">
        <v>0.22</v>
      </c>
      <c r="P6" s="1">
        <v>6.39</v>
      </c>
      <c r="Q6" s="1">
        <v>101.93</v>
      </c>
    </row>
    <row r="7" spans="1:17" x14ac:dyDescent="0.3">
      <c r="A7" s="1" t="s">
        <v>189</v>
      </c>
      <c r="B7" s="1">
        <v>432.06</v>
      </c>
      <c r="C7" s="1"/>
      <c r="D7" s="1"/>
      <c r="E7" s="1">
        <v>61.8</v>
      </c>
      <c r="F7" s="1">
        <v>4.67</v>
      </c>
      <c r="G7" s="1">
        <v>7.2</v>
      </c>
      <c r="H7" s="1">
        <v>2.39</v>
      </c>
      <c r="I7" s="1">
        <v>13.55</v>
      </c>
      <c r="J7" s="1">
        <v>5.32</v>
      </c>
      <c r="K7" s="1">
        <v>0.19</v>
      </c>
      <c r="L7" s="1">
        <v>8.0000000000000002E-3</v>
      </c>
      <c r="M7" s="1">
        <v>0.54</v>
      </c>
      <c r="N7" s="1">
        <v>0.04</v>
      </c>
      <c r="O7" s="1">
        <v>0.18</v>
      </c>
      <c r="P7" s="1">
        <v>5.16</v>
      </c>
      <c r="Q7" s="1">
        <v>101.11</v>
      </c>
    </row>
    <row r="8" spans="1:17" x14ac:dyDescent="0.3">
      <c r="A8" s="1" t="s">
        <v>190</v>
      </c>
      <c r="B8" s="1">
        <v>432.61</v>
      </c>
      <c r="C8" s="1"/>
      <c r="D8" s="1"/>
      <c r="E8" s="1">
        <v>67.099999999999994</v>
      </c>
      <c r="F8" s="1">
        <v>4.03</v>
      </c>
      <c r="G8" s="1">
        <v>5.66</v>
      </c>
      <c r="H8" s="1">
        <v>1.51</v>
      </c>
      <c r="I8" s="1">
        <v>14.45</v>
      </c>
      <c r="J8" s="1">
        <v>5.07</v>
      </c>
      <c r="K8" s="1">
        <v>0.23</v>
      </c>
      <c r="L8" s="1">
        <v>0.01</v>
      </c>
      <c r="M8" s="1">
        <v>0.56999999999999995</v>
      </c>
      <c r="N8" s="1">
        <v>0.03</v>
      </c>
      <c r="O8" s="1">
        <v>0.25</v>
      </c>
      <c r="P8" s="1">
        <v>2.4300000000000002</v>
      </c>
      <c r="Q8" s="1">
        <v>101.39</v>
      </c>
    </row>
    <row r="9" spans="1:17" x14ac:dyDescent="0.3">
      <c r="A9" s="1" t="s">
        <v>191</v>
      </c>
      <c r="B9" s="1">
        <v>432.99</v>
      </c>
      <c r="C9" s="1"/>
      <c r="D9" s="1"/>
      <c r="E9" s="1">
        <v>68.099999999999994</v>
      </c>
      <c r="F9" s="1">
        <v>3</v>
      </c>
      <c r="G9" s="1">
        <v>4.6399999999999997</v>
      </c>
      <c r="H9" s="1">
        <v>1.64</v>
      </c>
      <c r="I9" s="1">
        <v>14.45</v>
      </c>
      <c r="J9" s="1">
        <v>5.01</v>
      </c>
      <c r="K9" s="1">
        <v>0.54</v>
      </c>
      <c r="L9" s="1">
        <v>8.9999999999999993E-3</v>
      </c>
      <c r="M9" s="1">
        <v>0.55000000000000004</v>
      </c>
      <c r="N9" s="1">
        <v>0.02</v>
      </c>
      <c r="O9" s="1">
        <v>0.23</v>
      </c>
      <c r="P9" s="1">
        <v>2.06</v>
      </c>
      <c r="Q9" s="1">
        <v>100.3</v>
      </c>
    </row>
    <row r="10" spans="1:17" x14ac:dyDescent="0.3">
      <c r="A10" s="1" t="s">
        <v>192</v>
      </c>
      <c r="B10" s="1">
        <v>433.3</v>
      </c>
      <c r="C10" s="1"/>
      <c r="D10" s="1"/>
      <c r="E10" s="1">
        <v>63.6</v>
      </c>
      <c r="F10" s="1">
        <v>4.97</v>
      </c>
      <c r="G10" s="1">
        <v>5.29</v>
      </c>
      <c r="H10" s="1">
        <v>1.61</v>
      </c>
      <c r="I10" s="1">
        <v>15.05</v>
      </c>
      <c r="J10" s="1">
        <v>5.86</v>
      </c>
      <c r="K10" s="1">
        <v>0.28000000000000003</v>
      </c>
      <c r="L10" s="1">
        <v>8.9999999999999993E-3</v>
      </c>
      <c r="M10" s="1">
        <v>0.59</v>
      </c>
      <c r="N10" s="1">
        <v>0.03</v>
      </c>
      <c r="O10" s="1">
        <v>0.26</v>
      </c>
      <c r="P10" s="1">
        <v>3.35</v>
      </c>
      <c r="Q10" s="1">
        <v>100.94</v>
      </c>
    </row>
    <row r="11" spans="1:17" x14ac:dyDescent="0.3">
      <c r="A11" s="1" t="s">
        <v>193</v>
      </c>
      <c r="B11" s="1">
        <v>433.69</v>
      </c>
      <c r="C11" s="1"/>
      <c r="D11" s="1"/>
      <c r="E11" s="1">
        <v>67.5</v>
      </c>
      <c r="F11" s="1">
        <v>4.33</v>
      </c>
      <c r="G11" s="1">
        <v>4.24</v>
      </c>
      <c r="H11" s="1">
        <v>1.45</v>
      </c>
      <c r="I11" s="1">
        <v>14.05</v>
      </c>
      <c r="J11" s="1">
        <v>5.45</v>
      </c>
      <c r="K11" s="1">
        <v>0.3</v>
      </c>
      <c r="L11" s="1">
        <v>8.0000000000000002E-3</v>
      </c>
      <c r="M11" s="1">
        <v>0.56000000000000005</v>
      </c>
      <c r="N11" s="1">
        <v>0.02</v>
      </c>
      <c r="O11" s="1">
        <v>0.23</v>
      </c>
      <c r="P11" s="1">
        <v>3.02</v>
      </c>
      <c r="Q11" s="1">
        <v>101.19</v>
      </c>
    </row>
    <row r="12" spans="1:17" x14ac:dyDescent="0.3">
      <c r="A12" s="1" t="s">
        <v>194</v>
      </c>
      <c r="B12" s="3">
        <v>434.26</v>
      </c>
      <c r="C12" s="3"/>
      <c r="D12" s="3"/>
      <c r="E12" s="3">
        <v>36.4</v>
      </c>
      <c r="F12" s="1">
        <v>15.55</v>
      </c>
      <c r="G12" s="3">
        <v>7.76</v>
      </c>
      <c r="H12" s="3">
        <v>5.83</v>
      </c>
      <c r="I12" s="3">
        <v>11.05</v>
      </c>
      <c r="J12" s="3">
        <v>2.89</v>
      </c>
      <c r="K12" s="3">
        <v>2.19</v>
      </c>
      <c r="L12" s="3">
        <v>7.0000000000000001E-3</v>
      </c>
      <c r="M12" s="3">
        <v>0.45</v>
      </c>
      <c r="N12" s="3">
        <v>0.23</v>
      </c>
      <c r="O12" s="3">
        <v>0.27</v>
      </c>
      <c r="P12" s="3">
        <v>17.149999999999999</v>
      </c>
      <c r="Q12" s="3">
        <v>99.87</v>
      </c>
    </row>
    <row r="13" spans="1:17" x14ac:dyDescent="0.3">
      <c r="A13" s="1" t="s">
        <v>195</v>
      </c>
      <c r="B13" s="3">
        <v>434.56</v>
      </c>
      <c r="C13" s="3"/>
      <c r="D13" s="3"/>
      <c r="E13" s="3">
        <v>60.4</v>
      </c>
      <c r="F13" s="1">
        <v>5.4</v>
      </c>
      <c r="G13" s="3">
        <v>5.57</v>
      </c>
      <c r="H13" s="3">
        <v>1.19</v>
      </c>
      <c r="I13" s="3">
        <v>13</v>
      </c>
      <c r="J13" s="3">
        <v>3.09</v>
      </c>
      <c r="K13" s="3">
        <v>3.1</v>
      </c>
      <c r="L13" s="3">
        <v>7.0000000000000001E-3</v>
      </c>
      <c r="M13" s="3">
        <v>0.51</v>
      </c>
      <c r="N13" s="3">
        <v>0.09</v>
      </c>
      <c r="O13" s="3">
        <v>0.24</v>
      </c>
      <c r="P13" s="3">
        <v>5.56</v>
      </c>
      <c r="Q13" s="3">
        <v>98.29</v>
      </c>
    </row>
    <row r="14" spans="1:17" x14ac:dyDescent="0.3">
      <c r="A14" s="1" t="s">
        <v>196</v>
      </c>
      <c r="B14" s="3">
        <v>434.88</v>
      </c>
      <c r="C14" s="3"/>
      <c r="D14" s="3"/>
      <c r="E14" s="3">
        <v>57.7</v>
      </c>
      <c r="F14" s="1">
        <v>3.18</v>
      </c>
      <c r="G14" s="3">
        <v>4.2</v>
      </c>
      <c r="H14" s="3">
        <v>0.37</v>
      </c>
      <c r="I14" s="3">
        <v>10.9</v>
      </c>
      <c r="J14" s="3">
        <v>2.4300000000000002</v>
      </c>
      <c r="K14" s="3">
        <v>2.97</v>
      </c>
      <c r="L14" s="3">
        <v>8.0000000000000002E-3</v>
      </c>
      <c r="M14" s="3">
        <v>0.43</v>
      </c>
      <c r="N14" s="3">
        <v>0.04</v>
      </c>
      <c r="O14" s="3">
        <v>0.19</v>
      </c>
      <c r="P14" s="3">
        <v>15.6</v>
      </c>
      <c r="Q14" s="3">
        <v>98.13</v>
      </c>
    </row>
    <row r="15" spans="1:17" x14ac:dyDescent="0.3">
      <c r="A15" s="1" t="s">
        <v>197</v>
      </c>
      <c r="B15" s="3">
        <v>435.8</v>
      </c>
      <c r="C15" s="3"/>
      <c r="D15" s="3"/>
      <c r="E15" s="3">
        <v>76.900000000000006</v>
      </c>
      <c r="F15" s="1">
        <v>3.51</v>
      </c>
      <c r="G15" s="3">
        <v>1.59</v>
      </c>
      <c r="H15" s="3">
        <v>2.1</v>
      </c>
      <c r="I15" s="3">
        <v>7.85</v>
      </c>
      <c r="J15" s="3">
        <v>1.83</v>
      </c>
      <c r="K15" s="3">
        <v>1.67</v>
      </c>
      <c r="L15" s="3">
        <v>7.0000000000000001E-3</v>
      </c>
      <c r="M15" s="3">
        <v>0.33</v>
      </c>
      <c r="N15" s="3">
        <v>0.04</v>
      </c>
      <c r="O15" s="3">
        <v>0.16</v>
      </c>
      <c r="P15" s="3">
        <v>3.94</v>
      </c>
      <c r="Q15" s="3">
        <v>100.05</v>
      </c>
    </row>
    <row r="16" spans="1:17" x14ac:dyDescent="0.3">
      <c r="A16" s="1" t="s">
        <v>198</v>
      </c>
      <c r="B16" s="3">
        <v>436.6</v>
      </c>
      <c r="C16" s="3"/>
      <c r="D16" s="3"/>
      <c r="E16" s="3">
        <v>64.099999999999994</v>
      </c>
      <c r="F16" s="1">
        <v>2.72</v>
      </c>
      <c r="G16" s="3">
        <v>5.32</v>
      </c>
      <c r="H16" s="3">
        <v>1.68</v>
      </c>
      <c r="I16" s="3">
        <v>11.65</v>
      </c>
      <c r="J16" s="3">
        <v>1.34</v>
      </c>
      <c r="K16" s="3">
        <v>2.86</v>
      </c>
      <c r="L16" s="3">
        <v>8.0000000000000002E-3</v>
      </c>
      <c r="M16" s="3">
        <v>0.47</v>
      </c>
      <c r="N16" s="3">
        <v>7.0000000000000007E-2</v>
      </c>
      <c r="O16" s="3">
        <v>0.21</v>
      </c>
      <c r="P16" s="3">
        <v>9.6999999999999993</v>
      </c>
      <c r="Q16" s="3">
        <v>100.2</v>
      </c>
    </row>
    <row r="17" spans="1:17" x14ac:dyDescent="0.3">
      <c r="A17" s="1" t="s">
        <v>199</v>
      </c>
      <c r="B17" s="3">
        <v>446.89</v>
      </c>
      <c r="C17" s="3"/>
      <c r="D17" s="3"/>
      <c r="E17" s="3">
        <v>69</v>
      </c>
      <c r="F17" s="1">
        <v>3.48</v>
      </c>
      <c r="G17" s="3">
        <v>0.83</v>
      </c>
      <c r="H17" s="3">
        <v>1.32</v>
      </c>
      <c r="I17" s="3">
        <v>11.75</v>
      </c>
      <c r="J17" s="3">
        <v>1.71</v>
      </c>
      <c r="K17" s="3">
        <v>2.54</v>
      </c>
      <c r="L17" s="3">
        <v>8.0000000000000002E-3</v>
      </c>
      <c r="M17" s="3">
        <v>0.5</v>
      </c>
      <c r="N17" s="3">
        <v>0.05</v>
      </c>
      <c r="O17" s="3">
        <v>0.24</v>
      </c>
      <c r="P17" s="3">
        <v>8.89</v>
      </c>
      <c r="Q17" s="3">
        <v>100.39</v>
      </c>
    </row>
    <row r="18" spans="1:17" x14ac:dyDescent="0.3">
      <c r="A18" s="1"/>
      <c r="B18" s="3"/>
      <c r="C18" s="3"/>
      <c r="D18" s="3"/>
      <c r="E18" s="3"/>
      <c r="F18" s="1"/>
      <c r="G18" s="3"/>
      <c r="H18" s="3"/>
      <c r="I18" s="3"/>
      <c r="J18" s="3"/>
      <c r="K18" s="3"/>
      <c r="L18" s="3"/>
      <c r="M18" s="3"/>
      <c r="N18" s="3"/>
      <c r="O18" s="3"/>
      <c r="P18" s="3"/>
      <c r="Q18" s="3"/>
    </row>
    <row r="19" spans="1:17" x14ac:dyDescent="0.3">
      <c r="A19" s="1"/>
      <c r="B19" s="3"/>
      <c r="C19" s="3"/>
      <c r="D19" s="3"/>
      <c r="E19" s="3"/>
      <c r="F19" s="1"/>
      <c r="G19" s="3"/>
      <c r="H19" s="3"/>
      <c r="I19" s="3"/>
      <c r="J19" s="3"/>
      <c r="K19" s="3"/>
      <c r="L19" s="3"/>
      <c r="M19" s="3"/>
      <c r="N19" s="3"/>
      <c r="O19" s="3"/>
      <c r="P19" s="24" t="s">
        <v>200</v>
      </c>
      <c r="Q19" s="24"/>
    </row>
    <row r="20" spans="1:17" x14ac:dyDescent="0.3">
      <c r="A20" s="1" t="s">
        <v>201</v>
      </c>
      <c r="B20" s="3"/>
      <c r="C20" s="3">
        <v>2.11</v>
      </c>
      <c r="D20" s="3">
        <v>0.3</v>
      </c>
      <c r="E20" s="3">
        <f>AVERAGE(E6:E17)</f>
        <v>62.833333333333336</v>
      </c>
      <c r="F20" s="3">
        <f t="shared" ref="F20:O20" si="0">AVERAGE(F6:F17)</f>
        <v>4.899166666666666</v>
      </c>
      <c r="G20" s="3">
        <f t="shared" si="0"/>
        <v>4.9708333333333341</v>
      </c>
      <c r="H20" s="3">
        <f t="shared" si="0"/>
        <v>1.9666666666666668</v>
      </c>
      <c r="I20" s="3">
        <f t="shared" si="0"/>
        <v>12.620833333333335</v>
      </c>
      <c r="J20" s="3">
        <f t="shared" si="0"/>
        <v>3.7975000000000008</v>
      </c>
      <c r="K20" s="3">
        <f t="shared" si="0"/>
        <v>1.4225000000000001</v>
      </c>
      <c r="L20" s="3">
        <f t="shared" si="0"/>
        <v>8.0833333333333365E-3</v>
      </c>
      <c r="M20" s="3">
        <f t="shared" si="0"/>
        <v>0.50250000000000006</v>
      </c>
      <c r="N20" s="3">
        <f t="shared" si="0"/>
        <v>5.8333333333333348E-2</v>
      </c>
      <c r="O20" s="3">
        <f t="shared" si="0"/>
        <v>0.22333333333333338</v>
      </c>
      <c r="P20" s="3"/>
      <c r="Q20" s="3">
        <f>15-P20</f>
        <v>15</v>
      </c>
    </row>
    <row r="21" spans="1:17" x14ac:dyDescent="0.3">
      <c r="A21" s="1" t="s">
        <v>202</v>
      </c>
      <c r="B21" s="3"/>
      <c r="C21" s="3">
        <f>C20/12.011</f>
        <v>0.17567230039130796</v>
      </c>
      <c r="D21" s="3">
        <f>D20/12.011</f>
        <v>2.4977104321039049E-2</v>
      </c>
      <c r="E21" s="3">
        <f>E20/60.08</f>
        <v>1.0458277851753219</v>
      </c>
      <c r="F21" s="1">
        <f>F20/159.69</f>
        <v>3.0679232679984132E-2</v>
      </c>
      <c r="G21" s="3">
        <f>G20/56.07</f>
        <v>8.8654063373164504E-2</v>
      </c>
      <c r="H21" s="3">
        <f>H20/40.3</f>
        <v>4.880066170388752E-2</v>
      </c>
      <c r="I21" s="3">
        <f>I20/101.96</f>
        <v>0.12378220217078596</v>
      </c>
      <c r="J21" s="3">
        <f>J20/61.9789</f>
        <v>6.1270851854421431E-2</v>
      </c>
      <c r="K21" s="3">
        <f>K20/94.2</f>
        <v>1.5100849256900212E-2</v>
      </c>
      <c r="L21" s="3">
        <f>L20/151.99</f>
        <v>5.318332346426302E-5</v>
      </c>
      <c r="M21" s="3">
        <f>M20/76.86</f>
        <v>6.5378610460577686E-3</v>
      </c>
      <c r="N21" s="3">
        <f>N20/70.93</f>
        <v>8.2240706800131599E-4</v>
      </c>
      <c r="O21" s="3">
        <f>O20/283.88</f>
        <v>7.8671739232539595E-4</v>
      </c>
      <c r="P21" s="3"/>
      <c r="Q21" s="3">
        <f>Q20/18.015</f>
        <v>0.83263946711074099</v>
      </c>
    </row>
    <row r="22" spans="1:17" x14ac:dyDescent="0.3">
      <c r="A22" s="1"/>
      <c r="B22" s="3"/>
      <c r="C22" s="3"/>
      <c r="D22" s="3"/>
      <c r="E22" s="3"/>
      <c r="F22" s="3"/>
      <c r="G22" s="3"/>
      <c r="H22" s="3"/>
      <c r="I22" s="3"/>
      <c r="J22" s="3"/>
      <c r="K22" s="3"/>
      <c r="L22" s="3"/>
      <c r="M22" s="3"/>
      <c r="N22" s="3"/>
      <c r="O22" s="3"/>
      <c r="P22" s="3"/>
      <c r="Q22" s="3"/>
    </row>
    <row r="23" spans="1:17" x14ac:dyDescent="0.3">
      <c r="A23" s="25" t="s">
        <v>203</v>
      </c>
      <c r="B23" s="3"/>
      <c r="C23" s="3"/>
      <c r="D23" s="3" t="s">
        <v>204</v>
      </c>
      <c r="E23" s="3" t="s">
        <v>205</v>
      </c>
      <c r="F23" s="3" t="s">
        <v>206</v>
      </c>
      <c r="G23" s="3" t="s">
        <v>207</v>
      </c>
      <c r="H23" s="3" t="s">
        <v>208</v>
      </c>
      <c r="J23" s="3"/>
      <c r="K23" s="3"/>
      <c r="L23" s="3"/>
      <c r="M23" s="3"/>
      <c r="N23" s="3"/>
      <c r="O23" s="3"/>
      <c r="Q23" s="3" t="s">
        <v>209</v>
      </c>
    </row>
    <row r="24" spans="1:17" x14ac:dyDescent="0.3">
      <c r="A24" s="25"/>
      <c r="B24" s="3"/>
      <c r="C24" s="3"/>
      <c r="D24" s="3">
        <f>C21+D21</f>
        <v>0.20064940471234702</v>
      </c>
      <c r="E24" s="3">
        <f>E21</f>
        <v>1.0458277851753219</v>
      </c>
      <c r="F24" s="3">
        <f>F21</f>
        <v>3.0679232679984132E-2</v>
      </c>
      <c r="G24" s="3">
        <f>G21</f>
        <v>8.8654063373164504E-2</v>
      </c>
      <c r="H24" s="3">
        <f>H21</f>
        <v>4.880066170388752E-2</v>
      </c>
      <c r="J24" s="3"/>
      <c r="K24" s="3"/>
      <c r="L24" s="3"/>
      <c r="M24" s="3"/>
      <c r="N24" s="3"/>
      <c r="O24" s="3"/>
      <c r="Q24" s="3">
        <f>P21+Q21</f>
        <v>0.83263946711074099</v>
      </c>
    </row>
    <row r="25" spans="1:17" ht="15" thickBot="1" x14ac:dyDescent="0.35">
      <c r="A25" s="6"/>
      <c r="B25" s="6"/>
      <c r="C25" s="6"/>
      <c r="D25" s="6"/>
      <c r="E25" s="6"/>
      <c r="F25" s="6"/>
      <c r="G25" s="6"/>
      <c r="H25" s="6"/>
      <c r="I25" s="6"/>
      <c r="J25" s="6"/>
      <c r="K25" s="6"/>
      <c r="L25" s="6"/>
      <c r="M25" s="6"/>
      <c r="N25" s="6"/>
      <c r="O25" s="6"/>
      <c r="P25" s="6"/>
      <c r="Q25" s="6"/>
    </row>
    <row r="27" spans="1:17" x14ac:dyDescent="0.3">
      <c r="A27" t="s">
        <v>214</v>
      </c>
    </row>
  </sheetData>
  <mergeCells count="2">
    <mergeCell ref="P19:Q19"/>
    <mergeCell ref="A23:A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Informations</vt:lpstr>
      <vt:lpstr>Table_SI1</vt:lpstr>
      <vt:lpstr>Table_SI2</vt:lpstr>
      <vt:lpstr>Table_SI3</vt:lpstr>
      <vt:lpstr>Table_SI4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alban cheviet</dc:creator>
  <cp:lastModifiedBy>Alban CHEVIET</cp:lastModifiedBy>
  <dcterms:created xsi:type="dcterms:W3CDTF">2015-06-05T18:17:20Z</dcterms:created>
  <dcterms:modified xsi:type="dcterms:W3CDTF">2025-08-22T14:24:30Z</dcterms:modified>
</cp:coreProperties>
</file>