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d6ea5b62e25eab/PhD/Paper/Paper ^N2/Reviews/16_revision_XX_XX_2025/"/>
    </mc:Choice>
  </mc:AlternateContent>
  <xr:revisionPtr revIDLastSave="213" documentId="8_{C65FE095-FC57-4A98-ADD1-FA896DB8FDED}" xr6:coauthVersionLast="47" xr6:coauthVersionMax="47" xr10:uidLastSave="{C1E30BCB-2103-4D3B-BCE0-D15A9FF510EC}"/>
  <bookViews>
    <workbookView xWindow="30612" yWindow="-108" windowWidth="30936" windowHeight="16776" activeTab="5" xr2:uid="{1ACB8798-922F-4243-B0A1-297263FEADA4}"/>
  </bookViews>
  <sheets>
    <sheet name="ESM2" sheetId="6" r:id="rId1"/>
    <sheet name="ESM3" sheetId="7" r:id="rId2"/>
    <sheet name="ESM4" sheetId="4" r:id="rId3"/>
    <sheet name="ESM5" sheetId="5" r:id="rId4"/>
    <sheet name="ESM6" sheetId="3" r:id="rId5"/>
    <sheet name="ESM7" sheetId="2" r:id="rId6"/>
    <sheet name="ESM8" sheetId="8" r:id="rId7"/>
  </sheets>
  <definedNames>
    <definedName name="_xlnm._FilterDatabase" localSheetId="2" hidden="1">'ESM4'!$H$8:$H$75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7" l="1"/>
  <c r="W35" i="2"/>
  <c r="W34" i="2"/>
  <c r="W33" i="2"/>
  <c r="W32" i="2"/>
  <c r="W31" i="2"/>
  <c r="U35" i="2"/>
  <c r="U34" i="2"/>
  <c r="U33" i="2"/>
  <c r="U32" i="2"/>
  <c r="U31" i="2"/>
  <c r="T35" i="2"/>
  <c r="T34" i="2"/>
  <c r="T33" i="2"/>
  <c r="T32" i="2"/>
  <c r="T31" i="2"/>
  <c r="S35" i="2"/>
  <c r="S34" i="2"/>
  <c r="S33" i="2"/>
  <c r="S32" i="2"/>
  <c r="S31" i="2"/>
  <c r="Q35" i="2"/>
  <c r="Q34" i="2"/>
  <c r="Q33" i="2"/>
  <c r="Q32" i="2"/>
  <c r="Q31" i="2"/>
  <c r="P35" i="2"/>
  <c r="P34" i="2"/>
  <c r="P33" i="2"/>
  <c r="P32" i="2"/>
  <c r="P31" i="2"/>
  <c r="O35" i="2"/>
  <c r="O34" i="2"/>
  <c r="O33" i="2"/>
  <c r="O32" i="2"/>
  <c r="O31" i="2"/>
  <c r="M35" i="2"/>
  <c r="M34" i="2"/>
  <c r="M33" i="2"/>
  <c r="M32" i="2"/>
  <c r="M31" i="2"/>
  <c r="L35" i="2"/>
  <c r="L34" i="2"/>
  <c r="L33" i="2"/>
  <c r="L32" i="2"/>
  <c r="L31" i="2"/>
  <c r="K35" i="2"/>
  <c r="K34" i="2"/>
  <c r="K33" i="2"/>
  <c r="K32" i="2"/>
  <c r="K31" i="2"/>
  <c r="I35" i="2"/>
  <c r="I34" i="2"/>
  <c r="I33" i="2"/>
  <c r="I32" i="2"/>
  <c r="I31" i="2"/>
  <c r="G35" i="2"/>
  <c r="G34" i="2"/>
  <c r="G33" i="2"/>
  <c r="G32" i="2"/>
  <c r="G31" i="2"/>
  <c r="E35" i="2"/>
  <c r="E34" i="2"/>
  <c r="E33" i="2"/>
  <c r="E32" i="2"/>
  <c r="E31" i="2"/>
  <c r="C35" i="2"/>
  <c r="C34" i="2"/>
  <c r="C33" i="2"/>
  <c r="C32" i="2"/>
  <c r="C31" i="2"/>
  <c r="W30" i="2"/>
  <c r="U30" i="2"/>
  <c r="T30" i="2"/>
  <c r="S30" i="2"/>
  <c r="Q30" i="2"/>
  <c r="P30" i="2"/>
  <c r="O30" i="2"/>
  <c r="M30" i="2"/>
  <c r="L30" i="2"/>
  <c r="K30" i="2"/>
  <c r="I30" i="2"/>
  <c r="G30" i="2"/>
  <c r="E30" i="2"/>
  <c r="C30" i="2"/>
  <c r="E42" i="7"/>
  <c r="C42" i="7"/>
  <c r="I38" i="7"/>
  <c r="C38" i="7"/>
  <c r="E38" i="7"/>
  <c r="G38" i="7"/>
  <c r="I28" i="7"/>
  <c r="I30" i="7" s="1"/>
  <c r="G28" i="7"/>
  <c r="E28" i="3"/>
  <c r="G28" i="3"/>
  <c r="G42" i="3"/>
  <c r="G41" i="3"/>
  <c r="G37" i="3"/>
  <c r="G24" i="3"/>
  <c r="G42" i="7" l="1"/>
  <c r="I42" i="7"/>
  <c r="G43" i="7"/>
  <c r="E30" i="7" l="1"/>
  <c r="C30" i="7"/>
  <c r="J27" i="6" l="1"/>
  <c r="I27" i="6"/>
  <c r="H27" i="6"/>
  <c r="G27" i="6"/>
  <c r="F27" i="6"/>
  <c r="E27" i="6"/>
  <c r="D27" i="6"/>
  <c r="C27" i="6"/>
  <c r="C43" i="7" l="1"/>
  <c r="E43" i="7"/>
  <c r="I43" i="7"/>
  <c r="M42" i="3"/>
  <c r="K42" i="3"/>
  <c r="I42" i="3"/>
  <c r="E42" i="3"/>
  <c r="C42" i="3"/>
  <c r="M41" i="3"/>
  <c r="K41" i="3"/>
  <c r="I41" i="3"/>
  <c r="E41" i="3"/>
  <c r="M37" i="3"/>
  <c r="K37" i="3"/>
  <c r="I37" i="3"/>
  <c r="E37" i="3"/>
  <c r="C41" i="3"/>
  <c r="C37" i="3"/>
  <c r="M24" i="3"/>
  <c r="K24" i="3"/>
  <c r="I24" i="3"/>
  <c r="E24" i="3"/>
  <c r="C24" i="3"/>
  <c r="C38" i="4" l="1"/>
  <c r="C35" i="5" l="1"/>
  <c r="C37" i="4"/>
  <c r="J30" i="6"/>
  <c r="I30" i="6"/>
  <c r="H30" i="6"/>
  <c r="G30" i="6"/>
  <c r="F30" i="6"/>
  <c r="E30" i="6"/>
  <c r="D30" i="6"/>
  <c r="C30" i="6"/>
  <c r="J29" i="6"/>
  <c r="I29" i="6"/>
  <c r="H29" i="6"/>
  <c r="G29" i="6"/>
  <c r="F29" i="6"/>
  <c r="E29" i="6"/>
  <c r="D29" i="6"/>
  <c r="C29" i="6"/>
  <c r="J28" i="6"/>
  <c r="I28" i="6"/>
  <c r="H28" i="6"/>
  <c r="G28" i="6"/>
  <c r="F28" i="6"/>
  <c r="E28" i="6"/>
  <c r="D28" i="6"/>
  <c r="C28" i="6"/>
  <c r="J19" i="6"/>
  <c r="I19" i="6"/>
  <c r="H19" i="6"/>
  <c r="G19" i="6"/>
  <c r="F19" i="6"/>
  <c r="E19" i="6"/>
  <c r="D19" i="6"/>
  <c r="C19" i="6"/>
  <c r="E36" i="5"/>
  <c r="C36" i="5"/>
  <c r="E35" i="5"/>
  <c r="E23" i="5"/>
  <c r="C23" i="5"/>
  <c r="C24" i="4"/>
</calcChain>
</file>

<file path=xl/sharedStrings.xml><?xml version="1.0" encoding="utf-8"?>
<sst xmlns="http://schemas.openxmlformats.org/spreadsheetml/2006/main" count="345" uniqueCount="166">
  <si>
    <t>Grt</t>
  </si>
  <si>
    <t>Sample</t>
  </si>
  <si>
    <t>DS-025-C</t>
  </si>
  <si>
    <t>-</t>
  </si>
  <si>
    <t>Position</t>
  </si>
  <si>
    <t>tube m(8)</t>
  </si>
  <si>
    <t>r m(19)</t>
  </si>
  <si>
    <t>c m(8)</t>
  </si>
  <si>
    <t>e m(1)</t>
  </si>
  <si>
    <t>tube (1)</t>
  </si>
  <si>
    <t>c m(32)</t>
  </si>
  <si>
    <t>r (1)</t>
  </si>
  <si>
    <t>c m(24)</t>
  </si>
  <si>
    <t>incl (1)</t>
  </si>
  <si>
    <t>c m(80)</t>
  </si>
  <si>
    <t>r m(1)</t>
  </si>
  <si>
    <t>n.a.</t>
  </si>
  <si>
    <t>FeO</t>
  </si>
  <si>
    <t>MnO</t>
  </si>
  <si>
    <t>MgO</t>
  </si>
  <si>
    <t>CaO</t>
  </si>
  <si>
    <t>Total</t>
  </si>
  <si>
    <t>Si per 12 O</t>
  </si>
  <si>
    <t>Ti</t>
  </si>
  <si>
    <t>Al</t>
  </si>
  <si>
    <t>Cr</t>
  </si>
  <si>
    <t>Fe3+</t>
  </si>
  <si>
    <t>Fe2+</t>
  </si>
  <si>
    <t>Mn</t>
  </si>
  <si>
    <t>Mg</t>
  </si>
  <si>
    <t>Ca</t>
  </si>
  <si>
    <t>Alm</t>
  </si>
  <si>
    <t>Prp</t>
  </si>
  <si>
    <t>Grs</t>
  </si>
  <si>
    <t>Sps</t>
  </si>
  <si>
    <t>CPX</t>
  </si>
  <si>
    <t>Mount</t>
  </si>
  <si>
    <t>Feature</t>
  </si>
  <si>
    <t>matrix</t>
  </si>
  <si>
    <t>c m(9)</t>
  </si>
  <si>
    <t>o.r. m(14)</t>
  </si>
  <si>
    <t>r m(7)</t>
  </si>
  <si>
    <t>NiO</t>
  </si>
  <si>
    <t>Si per 6 O</t>
  </si>
  <si>
    <t>Na</t>
  </si>
  <si>
    <t>K</t>
  </si>
  <si>
    <t>Ni</t>
  </si>
  <si>
    <t>AMP</t>
  </si>
  <si>
    <t>m(14)</t>
  </si>
  <si>
    <r>
      <t>SiO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(wt.%)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</si>
  <si>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</si>
  <si>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</si>
  <si>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</si>
  <si>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Na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</si>
  <si>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r>
      <t>K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</si>
  <si>
    <t>Si per 23 O</t>
  </si>
  <si>
    <r>
      <t>Fe</t>
    </r>
    <r>
      <rPr>
        <vertAlign val="superscript"/>
        <sz val="11"/>
        <rFont val="Times New Roman"/>
        <family val="1"/>
      </rPr>
      <t>3+</t>
    </r>
  </si>
  <si>
    <r>
      <t>Fe</t>
    </r>
    <r>
      <rPr>
        <vertAlign val="superscript"/>
        <sz val="11"/>
        <rFont val="Times New Roman"/>
        <family val="1"/>
      </rPr>
      <t>2+</t>
    </r>
  </si>
  <si>
    <r>
      <t>X</t>
    </r>
    <r>
      <rPr>
        <vertAlign val="subscript"/>
        <sz val="11"/>
        <color theme="1"/>
        <rFont val="Times New Roman"/>
        <family val="1"/>
      </rPr>
      <t>Mg</t>
    </r>
  </si>
  <si>
    <t>SPL</t>
  </si>
  <si>
    <t>matrix - hCr</t>
  </si>
  <si>
    <t>matrix - lCr</t>
  </si>
  <si>
    <t>m(5)</t>
  </si>
  <si>
    <t>ZnO</t>
  </si>
  <si>
    <t>Si per 4 O</t>
  </si>
  <si>
    <r>
      <t>Fe</t>
    </r>
    <r>
      <rPr>
        <vertAlign val="superscript"/>
        <sz val="11"/>
        <color theme="1"/>
        <rFont val="Times New Roman"/>
        <family val="1"/>
      </rPr>
      <t>3+</t>
    </r>
  </si>
  <si>
    <t>Zn</t>
  </si>
  <si>
    <t>PL</t>
  </si>
  <si>
    <r>
      <t>SiO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(wt.%)</t>
    </r>
  </si>
  <si>
    <r>
      <t>Al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</si>
  <si>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Fe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</si>
  <si>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t>Si per 8 O</t>
  </si>
  <si>
    <t>An</t>
  </si>
  <si>
    <t>Ab</t>
  </si>
  <si>
    <t>Kfs</t>
  </si>
  <si>
    <t>OPX</t>
  </si>
  <si>
    <t>c m(23)</t>
  </si>
  <si>
    <r>
      <t>TiO</t>
    </r>
    <r>
      <rPr>
        <vertAlign val="subscript"/>
        <sz val="11"/>
        <rFont val="Times New Roman"/>
        <family val="1"/>
      </rPr>
      <t>2</t>
    </r>
  </si>
  <si>
    <r>
      <t>Cr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</si>
  <si>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r>
      <t>Al</t>
    </r>
    <r>
      <rPr>
        <vertAlign val="superscript"/>
        <sz val="11"/>
        <rFont val="Times New Roman"/>
        <family val="1"/>
      </rPr>
      <t>IV</t>
    </r>
  </si>
  <si>
    <r>
      <t>Al</t>
    </r>
    <r>
      <rPr>
        <vertAlign val="superscript"/>
        <sz val="11"/>
        <rFont val="Times New Roman"/>
        <family val="1"/>
      </rPr>
      <t>VI</t>
    </r>
  </si>
  <si>
    <r>
      <t>Fe</t>
    </r>
    <r>
      <rPr>
        <vertAlign val="superscript"/>
        <sz val="11"/>
        <rFont val="Times New Roman"/>
        <family val="1"/>
      </rPr>
      <t>2+ M1</t>
    </r>
  </si>
  <si>
    <r>
      <t>Fe</t>
    </r>
    <r>
      <rPr>
        <vertAlign val="superscript"/>
        <sz val="11"/>
        <rFont val="Times New Roman"/>
        <family val="1"/>
      </rPr>
      <t>2+ M2</t>
    </r>
  </si>
  <si>
    <r>
      <t>Mn</t>
    </r>
    <r>
      <rPr>
        <vertAlign val="superscript"/>
        <sz val="11"/>
        <rFont val="Times New Roman"/>
        <family val="1"/>
      </rPr>
      <t>M1</t>
    </r>
  </si>
  <si>
    <r>
      <t>Mg</t>
    </r>
    <r>
      <rPr>
        <vertAlign val="superscript"/>
        <sz val="11"/>
        <rFont val="Times New Roman"/>
        <family val="1"/>
      </rPr>
      <t>M1</t>
    </r>
  </si>
  <si>
    <r>
      <t>Mg</t>
    </r>
    <r>
      <rPr>
        <vertAlign val="superscript"/>
        <sz val="11"/>
        <rFont val="Times New Roman"/>
        <family val="1"/>
      </rPr>
      <t>M2</t>
    </r>
  </si>
  <si>
    <r>
      <t>(Mg+Fe</t>
    </r>
    <r>
      <rPr>
        <vertAlign val="superscript"/>
        <sz val="11"/>
        <rFont val="Times New Roman"/>
        <family val="1"/>
      </rPr>
      <t>2+</t>
    </r>
    <r>
      <rPr>
        <sz val="11"/>
        <rFont val="Times New Roman"/>
        <family val="1"/>
      </rPr>
      <t>)</t>
    </r>
    <r>
      <rPr>
        <vertAlign val="superscript"/>
        <sz val="11"/>
        <rFont val="Times New Roman"/>
        <family val="1"/>
      </rPr>
      <t>M1</t>
    </r>
  </si>
  <si>
    <r>
      <t>X</t>
    </r>
    <r>
      <rPr>
        <vertAlign val="subscript"/>
        <sz val="11"/>
        <rFont val="Times New Roman"/>
        <family val="1"/>
      </rPr>
      <t>Mg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</si>
  <si>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</si>
  <si>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</si>
  <si>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Al</t>
    </r>
    <r>
      <rPr>
        <vertAlign val="superscript"/>
        <sz val="11"/>
        <color theme="1"/>
        <rFont val="Times New Roman"/>
        <family val="1"/>
      </rPr>
      <t>IV</t>
    </r>
  </si>
  <si>
    <r>
      <t>Al</t>
    </r>
    <r>
      <rPr>
        <vertAlign val="superscript"/>
        <sz val="11"/>
        <color theme="1"/>
        <rFont val="Times New Roman"/>
        <family val="1"/>
      </rPr>
      <t>VI</t>
    </r>
  </si>
  <si>
    <r>
      <t>Fe</t>
    </r>
    <r>
      <rPr>
        <vertAlign val="superscript"/>
        <sz val="11"/>
        <color theme="1"/>
        <rFont val="Times New Roman"/>
        <family val="1"/>
      </rPr>
      <t>2+ M1</t>
    </r>
  </si>
  <si>
    <r>
      <t>Fe</t>
    </r>
    <r>
      <rPr>
        <vertAlign val="superscript"/>
        <sz val="11"/>
        <color theme="1"/>
        <rFont val="Times New Roman"/>
        <family val="1"/>
      </rPr>
      <t>2+ M2</t>
    </r>
  </si>
  <si>
    <r>
      <t>Mn</t>
    </r>
    <r>
      <rPr>
        <vertAlign val="superscript"/>
        <sz val="11"/>
        <color theme="1"/>
        <rFont val="Times New Roman"/>
        <family val="1"/>
      </rPr>
      <t>M1</t>
    </r>
  </si>
  <si>
    <r>
      <t>Mg</t>
    </r>
    <r>
      <rPr>
        <vertAlign val="superscript"/>
        <sz val="11"/>
        <color theme="1"/>
        <rFont val="Times New Roman"/>
        <family val="1"/>
      </rPr>
      <t>M1</t>
    </r>
  </si>
  <si>
    <r>
      <t>Mg</t>
    </r>
    <r>
      <rPr>
        <vertAlign val="superscript"/>
        <sz val="11"/>
        <color theme="1"/>
        <rFont val="Times New Roman"/>
        <family val="1"/>
      </rPr>
      <t>M2</t>
    </r>
  </si>
  <si>
    <r>
      <t>SiO</t>
    </r>
    <r>
      <rPr>
        <vertAlign val="subscript"/>
        <sz val="11"/>
        <rFont val="Times New Roman"/>
        <family val="1"/>
      </rPr>
      <t>2</t>
    </r>
  </si>
  <si>
    <t>1s</t>
  </si>
  <si>
    <r>
      <rPr>
        <sz val="11"/>
        <color theme="1"/>
        <rFont val="Times New Roman"/>
        <family val="1"/>
      </rPr>
      <t>1</t>
    </r>
    <r>
      <rPr>
        <sz val="11"/>
        <color theme="1"/>
        <rFont val="Symbol"/>
        <family val="1"/>
        <charset val="2"/>
      </rPr>
      <t>s</t>
    </r>
  </si>
  <si>
    <t>m(4)</t>
  </si>
  <si>
    <t>m(12)</t>
  </si>
  <si>
    <r>
      <t>(Mg + Fe</t>
    </r>
    <r>
      <rPr>
        <vertAlign val="superscript"/>
        <sz val="11"/>
        <color theme="1"/>
        <rFont val="Times New Roman"/>
        <family val="1"/>
      </rPr>
      <t>2+</t>
    </r>
    <r>
      <rPr>
        <sz val="11"/>
        <color theme="1"/>
        <rFont val="Times New Roman"/>
        <family val="1"/>
      </rPr>
      <t>)</t>
    </r>
    <r>
      <rPr>
        <vertAlign val="superscript"/>
        <sz val="11"/>
        <color theme="1"/>
        <rFont val="Times New Roman"/>
        <family val="1"/>
      </rPr>
      <t>M1</t>
    </r>
  </si>
  <si>
    <t>DS-025-C (Profile M9L1, Fig. 5b)</t>
  </si>
  <si>
    <t>A3 (Profile - next to Opx–Pl corona, Fig. 5c)</t>
  </si>
  <si>
    <t>DS19-06 (Profile - Sym-I, Fig. 5a)</t>
  </si>
  <si>
    <t>DS19-05 (Profile - Kelyphite, (Fig. 6)</t>
  </si>
  <si>
    <t>Mount - multiple grains
(sieve-type)</t>
  </si>
  <si>
    <t>Mount - single grain
(sieve-type)</t>
  </si>
  <si>
    <t xml:space="preserve">c m(10)* 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</si>
  <si>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</si>
  <si>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2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</si>
  <si>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</si>
  <si>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O</t>
    </r>
    <r>
      <rPr>
        <vertAlign val="subscript"/>
        <sz val="11"/>
        <color theme="1"/>
        <rFont val="Times New Roman"/>
        <family val="1"/>
      </rPr>
      <t>2</t>
    </r>
  </si>
  <si>
    <t>DS19-07</t>
  </si>
  <si>
    <t>X(C) = 0</t>
  </si>
  <si>
    <t>felsic
granulite</t>
  </si>
  <si>
    <t>X(C) = 1</t>
  </si>
  <si>
    <t>Rene Asenbaum*, Elena Petrishcheva, Tereza Zelinková, Martin Racek, Vojtěch Janoušek, Fred Gaidies, Rainer Abart</t>
  </si>
  <si>
    <t>*Corresponding author: Department of Lithospheric Research, University of Vienna, Josef-Holaubek-Platz 2, 1090, Vienna, Austria; E-mail: rene.asenbaum@univie.ac.at;</t>
  </si>
  <si>
    <r>
      <rPr>
        <b/>
        <sz val="11"/>
        <color theme="1"/>
        <rFont val="Times New Roman"/>
        <family val="1"/>
      </rPr>
      <t>Electronic Supplementary Material ESM7:</t>
    </r>
    <r>
      <rPr>
        <sz val="11"/>
        <color theme="1"/>
        <rFont val="Times New Roman"/>
        <family val="1"/>
      </rPr>
      <t xml:space="preserve"> Representative garnet analyses.  Each composition represents the mean of multiple point analyses. Feature specifies the microstructural position; c - core; tube - composition next to tube; e - composition at the position of the local minimum in the pyrope content;</t>
    </r>
  </si>
  <si>
    <r>
      <rPr>
        <b/>
        <sz val="11"/>
        <rFont val="Times New Roman"/>
        <family val="1"/>
      </rPr>
      <t>Electronic Supplementary Material ESM5:</t>
    </r>
    <r>
      <rPr>
        <sz val="11"/>
        <rFont val="Times New Roman"/>
        <family val="1"/>
      </rPr>
      <t xml:space="preserve"> Representative spinel analyses. Each composition represents the mean of multiple point analyses. Feature specifies the microstructural position: matrix - occurence in the matrix; </t>
    </r>
  </si>
  <si>
    <r>
      <rPr>
        <b/>
        <sz val="11"/>
        <color theme="1"/>
        <rFont val="Times New Roman"/>
        <family val="1"/>
      </rPr>
      <t>Electronic Supplementary Material ESM4:</t>
    </r>
    <r>
      <rPr>
        <sz val="11"/>
        <color theme="1"/>
        <rFont val="Times New Roman"/>
        <family val="1"/>
      </rPr>
      <t xml:space="preserve"> Representative amphibole analyses. Each composition represents the mean of multiple point analyses. </t>
    </r>
  </si>
  <si>
    <r>
      <t>Al</t>
    </r>
    <r>
      <rPr>
        <vertAlign val="superscript"/>
        <sz val="11"/>
        <rFont val="Times New Roman"/>
        <family val="1"/>
      </rPr>
      <t>tot</t>
    </r>
  </si>
  <si>
    <t>Zelinková et al (2024) - single grain</t>
  </si>
  <si>
    <t>Secondary compositional zoning of garnet from the high-grade metamorphic Gföhl Unit, Moldanubian Zone: constraints on relative cation diffusivities and on geodynamic processes</t>
  </si>
  <si>
    <t>Asenbaum et al (2025) - single grain</t>
  </si>
  <si>
    <t>Pl intergrown with Cpx and Opx (matrix)</t>
  </si>
  <si>
    <t>Pl intergrown with complex of 
individual Spl grains</t>
  </si>
  <si>
    <t>Pl distant to
complex of 
individual Spl grains</t>
  </si>
  <si>
    <t>relic Opx core</t>
  </si>
  <si>
    <t>Bigger Cpx grains</t>
  </si>
  <si>
    <t>Cpx–Pl–Opx
intergrowth</t>
  </si>
  <si>
    <t>Pl inclusion in
more intense corroded part of Grt</t>
  </si>
  <si>
    <t>Pl inclusion in
less intense 
corroded part of Grt</t>
  </si>
  <si>
    <t>inclusion in corroded
garnet</t>
  </si>
  <si>
    <t>Cpx corona around Opx</t>
  </si>
  <si>
    <t>m(19)</t>
  </si>
  <si>
    <t>r m(6)</t>
  </si>
  <si>
    <t>c.c. m(10)</t>
  </si>
  <si>
    <t>m(16)</t>
  </si>
  <si>
    <t>Pl corona 
around Grt 
(next to matrix)</t>
  </si>
  <si>
    <t>Pl corona 
around Grt 
(next to Grt)</t>
  </si>
  <si>
    <t>Opx corona
around Grt</t>
  </si>
  <si>
    <r>
      <rPr>
        <b/>
        <sz val="11"/>
        <rFont val="Times New Roman"/>
        <family val="1"/>
      </rPr>
      <t>Electronic Supplementary Material ESM3:</t>
    </r>
    <r>
      <rPr>
        <sz val="11"/>
        <rFont val="Times New Roman"/>
        <family val="1"/>
      </rPr>
      <t xml:space="preserve"> Representative orthopyroxene analyses.  Each composition represents the mean of multiple point analyses. Feature specifies the microstructural position.</t>
    </r>
  </si>
  <si>
    <r>
      <t xml:space="preserve">Feature specifies the microstructural position: matrix - occurence in the matrix; m(n) - arithmetic mean of n points;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Times New Roman"/>
        <family val="1"/>
      </rPr>
      <t xml:space="preserve"> - standard deviation of m(n).</t>
    </r>
  </si>
  <si>
    <r>
      <t xml:space="preserve">hCr - high chromium content; lCr - low chromium content; m(n) - arithmetic mean of n points; </t>
    </r>
    <r>
      <rPr>
        <sz val="11"/>
        <rFont val="Symbol"/>
        <family val="1"/>
        <charset val="2"/>
      </rPr>
      <t>s</t>
    </r>
    <r>
      <rPr>
        <sz val="11"/>
        <rFont val="Times New Roman"/>
        <family val="1"/>
      </rPr>
      <t xml:space="preserve"> - standard deviation of m(n).</t>
    </r>
  </si>
  <si>
    <r>
      <rPr>
        <b/>
        <sz val="11"/>
        <color theme="1"/>
        <rFont val="Times New Roman"/>
        <family val="1"/>
      </rPr>
      <t>Electronic Supplementary Material ESM6:</t>
    </r>
    <r>
      <rPr>
        <sz val="11"/>
        <color theme="1"/>
        <rFont val="Times New Roman"/>
        <family val="1"/>
      </rPr>
      <t xml:space="preserve"> Representative clinopyroxene analyses.  Each composition represents the mean of multiple point analyses. Feature specifies the microstructural position.</t>
    </r>
  </si>
  <si>
    <r>
      <t xml:space="preserve">c - core;  o.r. - clinopyroxene composition next to the orthopyroxene; r - rim; m(n) - arithmetic mean of n points;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Times New Roman"/>
        <family val="1"/>
      </rPr>
      <t xml:space="preserve"> - standard deviation of m(n).</t>
    </r>
  </si>
  <si>
    <r>
      <t xml:space="preserve">r - rim; m(n) - arithmetic mean of n points;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Times New Roman"/>
        <family val="1"/>
      </rPr>
      <t xml:space="preserve"> - standard deviation of m(n); n.a. - not analysed; * composition used for pseudosection modelling (see main text, Tab. 1).</t>
    </r>
  </si>
  <si>
    <t>Contributions to Mineralogy and Petrology (2025) – Electronic Supplementary Material ESM2</t>
  </si>
  <si>
    <t>Contributions to Mineralogy and Petrology (2025) – Electronic Supplementary Material ESM3</t>
  </si>
  <si>
    <t>Contributions to Mineralogy and Petrology (2025) – Electronic Supplementary Material ESM4</t>
  </si>
  <si>
    <t>Contributions to Mineralogy and Petrology (2025) – Electronic Supplementary Material ESM5</t>
  </si>
  <si>
    <t>Contributions to Mineralogy and Petrology (2025) – Electronic Supplementary Material ESM6</t>
  </si>
  <si>
    <t>Contributions to Mineralogy and Petrology (2025) – Electronic Supplementary Material ESM7</t>
  </si>
  <si>
    <t>Contributions to Mineralogy and Petrology (2025) – Electronic Supplementary Material ESM8</t>
  </si>
  <si>
    <r>
      <rPr>
        <b/>
        <sz val="11"/>
        <rFont val="Times New Roman"/>
        <family val="1"/>
      </rPr>
      <t>Electronic Supplementary Material ESM2:</t>
    </r>
    <r>
      <rPr>
        <sz val="11"/>
        <rFont val="Times New Roman"/>
        <family val="1"/>
      </rPr>
      <t xml:space="preserve"> Representative plagioclase analyses. The given compositions are single point analyses.</t>
    </r>
  </si>
  <si>
    <r>
      <t xml:space="preserve">c - core; c.c. - contact to clinopyroxene; r - rim; m(n) - arithmetic mean of n points; </t>
    </r>
    <r>
      <rPr>
        <sz val="11"/>
        <rFont val="Symbol"/>
        <family val="1"/>
        <charset val="2"/>
      </rPr>
      <t>s</t>
    </r>
    <r>
      <rPr>
        <sz val="11"/>
        <rFont val="Times New Roman"/>
        <family val="1"/>
      </rPr>
      <t xml:space="preserve"> - standard deviation of m(n); </t>
    </r>
  </si>
  <si>
    <t>Normalised modal proportions (mol.%) used for pseudosection modelling</t>
  </si>
  <si>
    <t>S-Fig. 9</t>
  </si>
  <si>
    <r>
      <rPr>
        <b/>
        <sz val="11"/>
        <color theme="1"/>
        <rFont val="Times New Roman"/>
        <family val="1"/>
      </rPr>
      <t>Electronic Supplementary Material ESM8:</t>
    </r>
    <r>
      <rPr>
        <sz val="11"/>
        <color theme="1"/>
        <rFont val="Times New Roman"/>
        <family val="1"/>
      </rPr>
      <t xml:space="preserve"> Bulk compositions used for pseudosection calculations, where the local bulk composition of a domain of sample DS19-07 was taken from Asenbaum et al (2025) and that of the felsic granulite is taken from Schantl et al (2019). </t>
    </r>
  </si>
  <si>
    <t>sieve-type
garnet*</t>
  </si>
  <si>
    <t>* The composition of the sieve-type garnet of sample DS-025-C is the same as in Table 1. ** The composition of the melt in equilibrium with the felsic granulite of Schantl et al (2019) was calculated at conditions of 900 °C and 1.0 GPa.</t>
  </si>
  <si>
    <t>S-Fig. 10</t>
  </si>
  <si>
    <t>equilibrium melt
composition**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</si>
</sst>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1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MU Serif"/>
      <family val="2"/>
    </font>
    <font>
      <sz val="10"/>
      <name val="MS Sans Serif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sz val="18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color theme="5"/>
      <name val="Times New Roman"/>
      <family val="1"/>
    </font>
    <font>
      <sz val="9"/>
      <color rgb="FFFF0000"/>
      <name val="Times New Roman"/>
      <family val="1"/>
    </font>
    <font>
      <sz val="11"/>
      <color theme="5"/>
      <name val="Times New Roman"/>
      <family val="1"/>
    </font>
    <font>
      <b/>
      <sz val="11"/>
      <name val="Times New Roman"/>
      <family val="1"/>
    </font>
    <font>
      <sz val="11"/>
      <color theme="1"/>
      <name val="Symbol"/>
      <family val="1"/>
      <charset val="2"/>
    </font>
    <font>
      <b/>
      <sz val="11"/>
      <color theme="1"/>
      <name val="Times New Roman"/>
      <family val="1"/>
    </font>
    <font>
      <sz val="11"/>
      <name val="Symbol"/>
      <family val="1"/>
      <charset val="2"/>
    </font>
    <font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2" xfId="1" applyFont="1" applyFill="1" applyBorder="1" applyAlignment="1">
      <alignment horizontal="left" vertical="center"/>
    </xf>
    <xf numFmtId="164" fontId="6" fillId="2" borderId="2" xfId="1" applyNumberFormat="1" applyFont="1" applyFill="1" applyBorder="1" applyAlignment="1">
      <alignment horizontal="left" vertical="center"/>
    </xf>
    <xf numFmtId="164" fontId="4" fillId="2" borderId="0" xfId="1" applyNumberFormat="1" applyFont="1" applyFill="1" applyAlignment="1">
      <alignment vertical="center" wrapText="1"/>
    </xf>
    <xf numFmtId="164" fontId="9" fillId="2" borderId="0" xfId="2" applyNumberFormat="1" applyFont="1" applyFill="1" applyAlignment="1">
      <alignment horizontal="left"/>
    </xf>
    <xf numFmtId="0" fontId="4" fillId="2" borderId="0" xfId="2" applyFont="1" applyFill="1"/>
    <xf numFmtId="164" fontId="4" fillId="2" borderId="0" xfId="2" applyNumberFormat="1" applyFont="1" applyFill="1"/>
    <xf numFmtId="164" fontId="6" fillId="2" borderId="0" xfId="2" applyNumberFormat="1" applyFont="1" applyFill="1"/>
    <xf numFmtId="164" fontId="4" fillId="2" borderId="2" xfId="2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2" xfId="2" applyNumberFormat="1" applyFont="1" applyFill="1" applyBorder="1" applyAlignment="1">
      <alignment horizontal="center"/>
    </xf>
    <xf numFmtId="164" fontId="6" fillId="2" borderId="0" xfId="2" applyNumberFormat="1" applyFont="1" applyFill="1" applyAlignment="1">
      <alignment horizontal="left"/>
    </xf>
    <xf numFmtId="164" fontId="4" fillId="2" borderId="0" xfId="2" applyNumberFormat="1" applyFont="1" applyFill="1" applyAlignment="1">
      <alignment horizontal="left"/>
    </xf>
    <xf numFmtId="164" fontId="6" fillId="2" borderId="2" xfId="2" applyNumberFormat="1" applyFont="1" applyFill="1" applyBorder="1" applyAlignment="1">
      <alignment horizontal="left" vertical="center"/>
    </xf>
    <xf numFmtId="2" fontId="6" fillId="2" borderId="2" xfId="2" applyNumberFormat="1" applyFont="1" applyFill="1" applyBorder="1" applyAlignment="1">
      <alignment horizontal="center" vertical="center"/>
    </xf>
    <xf numFmtId="164" fontId="6" fillId="2" borderId="0" xfId="2" applyNumberFormat="1" applyFont="1" applyFill="1" applyAlignment="1">
      <alignment vertical="center"/>
    </xf>
    <xf numFmtId="164" fontId="6" fillId="2" borderId="0" xfId="2" applyNumberFormat="1" applyFont="1" applyFill="1" applyAlignment="1">
      <alignment horizontal="left" vertical="center"/>
    </xf>
    <xf numFmtId="164" fontId="6" fillId="2" borderId="2" xfId="2" applyNumberFormat="1" applyFon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center" vertical="center"/>
    </xf>
    <xf numFmtId="164" fontId="6" fillId="2" borderId="0" xfId="1" applyNumberFormat="1" applyFont="1" applyFill="1"/>
    <xf numFmtId="0" fontId="6" fillId="2" borderId="0" xfId="1" applyFont="1" applyFill="1"/>
    <xf numFmtId="164" fontId="6" fillId="2" borderId="2" xfId="1" applyNumberFormat="1" applyFont="1" applyFill="1" applyBorder="1" applyAlignment="1">
      <alignment vertical="center"/>
    </xf>
    <xf numFmtId="164" fontId="6" fillId="2" borderId="2" xfId="1" applyNumberFormat="1" applyFont="1" applyFill="1" applyBorder="1" applyAlignment="1">
      <alignment horizontal="center" vertical="center"/>
    </xf>
    <xf numFmtId="164" fontId="6" fillId="0" borderId="2" xfId="1" applyNumberFormat="1" applyFont="1" applyBorder="1" applyAlignment="1">
      <alignment horizontal="left" vertical="center"/>
    </xf>
    <xf numFmtId="166" fontId="6" fillId="2" borderId="0" xfId="1" applyNumberFormat="1" applyFont="1" applyFill="1"/>
    <xf numFmtId="164" fontId="4" fillId="2" borderId="0" xfId="1" applyNumberFormat="1" applyFont="1" applyFill="1"/>
    <xf numFmtId="164" fontId="9" fillId="2" borderId="0" xfId="1" applyNumberFormat="1" applyFont="1" applyFill="1"/>
    <xf numFmtId="164" fontId="9" fillId="2" borderId="0" xfId="1" applyNumberFormat="1" applyFont="1" applyFill="1" applyAlignment="1">
      <alignment horizontal="left"/>
    </xf>
    <xf numFmtId="164" fontId="13" fillId="2" borderId="0" xfId="1" applyNumberFormat="1" applyFont="1" applyFill="1" applyAlignment="1">
      <alignment horizontal="left"/>
    </xf>
    <xf numFmtId="164" fontId="14" fillId="2" borderId="0" xfId="1" applyNumberFormat="1" applyFont="1" applyFill="1" applyAlignment="1">
      <alignment horizontal="left"/>
    </xf>
    <xf numFmtId="0" fontId="4" fillId="2" borderId="0" xfId="1" applyFont="1" applyFill="1"/>
    <xf numFmtId="164" fontId="15" fillId="2" borderId="0" xfId="1" applyNumberFormat="1" applyFont="1" applyFill="1"/>
    <xf numFmtId="164" fontId="10" fillId="2" borderId="0" xfId="1" applyNumberFormat="1" applyFont="1" applyFill="1"/>
    <xf numFmtId="165" fontId="4" fillId="2" borderId="0" xfId="1" applyNumberFormat="1" applyFont="1" applyFill="1"/>
    <xf numFmtId="2" fontId="6" fillId="2" borderId="2" xfId="1" applyNumberFormat="1" applyFont="1" applyFill="1" applyBorder="1" applyAlignment="1">
      <alignment horizontal="center" vertical="center"/>
    </xf>
    <xf numFmtId="164" fontId="10" fillId="2" borderId="0" xfId="1" applyNumberFormat="1" applyFont="1" applyFill="1" applyAlignment="1">
      <alignment horizontal="center" vertical="center"/>
    </xf>
    <xf numFmtId="164" fontId="4" fillId="2" borderId="2" xfId="1" applyNumberFormat="1" applyFont="1" applyFill="1" applyBorder="1" applyAlignment="1">
      <alignment horizontal="left" vertical="center"/>
    </xf>
    <xf numFmtId="2" fontId="6" fillId="2" borderId="2" xfId="1" applyNumberFormat="1" applyFont="1" applyFill="1" applyBorder="1" applyAlignment="1">
      <alignment horizontal="left" vertical="center"/>
    </xf>
    <xf numFmtId="2" fontId="6" fillId="2" borderId="2" xfId="1" applyNumberFormat="1" applyFont="1" applyFill="1" applyBorder="1" applyAlignment="1">
      <alignment horizontal="left"/>
    </xf>
    <xf numFmtId="164" fontId="4" fillId="2" borderId="0" xfId="1" applyNumberFormat="1" applyFont="1" applyFill="1" applyAlignment="1">
      <alignment horizontal="left"/>
    </xf>
    <xf numFmtId="2" fontId="4" fillId="2" borderId="2" xfId="1" applyNumberFormat="1" applyFont="1" applyFill="1" applyBorder="1" applyAlignment="1">
      <alignment horizontal="left"/>
    </xf>
    <xf numFmtId="2" fontId="4" fillId="2" borderId="2" xfId="1" applyNumberFormat="1" applyFont="1" applyFill="1" applyBorder="1" applyAlignment="1">
      <alignment horizontal="left" vertical="center"/>
    </xf>
    <xf numFmtId="0" fontId="6" fillId="2" borderId="0" xfId="2" applyFont="1" applyFill="1"/>
    <xf numFmtId="164" fontId="16" fillId="2" borderId="0" xfId="2" applyNumberFormat="1" applyFont="1" applyFill="1" applyAlignment="1">
      <alignment vertical="center"/>
    </xf>
    <xf numFmtId="164" fontId="6" fillId="2" borderId="2" xfId="2" applyNumberFormat="1" applyFont="1" applyFill="1" applyBorder="1" applyAlignment="1">
      <alignment vertical="center"/>
    </xf>
    <xf numFmtId="164" fontId="6" fillId="2" borderId="2" xfId="2" applyNumberFormat="1" applyFont="1" applyFill="1" applyBorder="1" applyAlignment="1">
      <alignment horizontal="center"/>
    </xf>
    <xf numFmtId="164" fontId="6" fillId="2" borderId="0" xfId="1" applyNumberFormat="1" applyFont="1" applyFill="1" applyAlignment="1">
      <alignment vertical="center" wrapText="1"/>
    </xf>
    <xf numFmtId="0" fontId="6" fillId="2" borderId="2" xfId="1" applyFont="1" applyFill="1" applyBorder="1" applyAlignment="1">
      <alignment vertical="center"/>
    </xf>
    <xf numFmtId="2" fontId="6" fillId="2" borderId="2" xfId="2" applyNumberFormat="1" applyFont="1" applyFill="1" applyBorder="1" applyAlignment="1">
      <alignment vertical="center"/>
    </xf>
    <xf numFmtId="164" fontId="11" fillId="2" borderId="2" xfId="3" applyNumberFormat="1" applyFont="1" applyFill="1" applyBorder="1" applyAlignment="1">
      <alignment horizontal="left" vertical="center"/>
    </xf>
    <xf numFmtId="164" fontId="11" fillId="2" borderId="3" xfId="3" applyNumberFormat="1" applyFont="1" applyFill="1" applyBorder="1" applyAlignment="1">
      <alignment horizontal="left" vertical="center"/>
    </xf>
    <xf numFmtId="164" fontId="11" fillId="2" borderId="2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164" fontId="17" fillId="2" borderId="2" xfId="2" applyNumberFormat="1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4" fillId="2" borderId="0" xfId="1" applyNumberFormat="1" applyFont="1" applyFill="1" applyAlignment="1">
      <alignment vertical="center"/>
    </xf>
    <xf numFmtId="164" fontId="18" fillId="2" borderId="0" xfId="2" applyNumberFormat="1" applyFont="1" applyFill="1"/>
    <xf numFmtId="164" fontId="18" fillId="2" borderId="0" xfId="1" applyNumberFormat="1" applyFont="1" applyFill="1"/>
    <xf numFmtId="164" fontId="18" fillId="2" borderId="6" xfId="1" applyNumberFormat="1" applyFont="1" applyFill="1" applyBorder="1"/>
    <xf numFmtId="164" fontId="4" fillId="2" borderId="6" xfId="1" applyNumberFormat="1" applyFont="1" applyFill="1" applyBorder="1"/>
    <xf numFmtId="164" fontId="15" fillId="2" borderId="6" xfId="1" applyNumberFormat="1" applyFont="1" applyFill="1" applyBorder="1"/>
    <xf numFmtId="164" fontId="10" fillId="2" borderId="6" xfId="1" applyNumberFormat="1" applyFont="1" applyFill="1" applyBorder="1"/>
    <xf numFmtId="0" fontId="4" fillId="2" borderId="6" xfId="1" applyFont="1" applyFill="1" applyBorder="1"/>
    <xf numFmtId="164" fontId="6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164" fontId="15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2" fontId="4" fillId="2" borderId="0" xfId="1" applyNumberFormat="1" applyFont="1" applyFill="1"/>
    <xf numFmtId="164" fontId="0" fillId="2" borderId="0" xfId="0" applyNumberFormat="1" applyFill="1"/>
    <xf numFmtId="1" fontId="4" fillId="2" borderId="0" xfId="1" applyNumberFormat="1" applyFont="1" applyFill="1"/>
    <xf numFmtId="11" fontId="0" fillId="2" borderId="0" xfId="0" applyNumberFormat="1" applyFill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/>
    </xf>
    <xf numFmtId="2" fontId="4" fillId="2" borderId="2" xfId="2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2" fontId="4" fillId="2" borderId="2" xfId="2" applyNumberFormat="1" applyFont="1" applyFill="1" applyBorder="1"/>
    <xf numFmtId="2" fontId="6" fillId="2" borderId="2" xfId="2" applyNumberFormat="1" applyFont="1" applyFill="1" applyBorder="1"/>
    <xf numFmtId="2" fontId="4" fillId="2" borderId="2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/>
    <xf numFmtId="2" fontId="15" fillId="2" borderId="2" xfId="1" applyNumberFormat="1" applyFont="1" applyFill="1" applyBorder="1"/>
    <xf numFmtId="164" fontId="0" fillId="2" borderId="12" xfId="0" applyNumberForma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/>
    </xf>
    <xf numFmtId="164" fontId="6" fillId="2" borderId="5" xfId="1" applyNumberFormat="1" applyFont="1" applyFill="1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164" fontId="6" fillId="2" borderId="5" xfId="1" applyNumberFormat="1" applyFont="1" applyFill="1" applyBorder="1" applyAlignment="1">
      <alignment horizontal="center" vertical="center" wrapText="1"/>
    </xf>
    <xf numFmtId="164" fontId="6" fillId="2" borderId="2" xfId="1" quotePrefix="1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/>
    </xf>
    <xf numFmtId="165" fontId="15" fillId="2" borderId="2" xfId="1" applyNumberFormat="1" applyFont="1" applyFill="1" applyBorder="1"/>
    <xf numFmtId="165" fontId="4" fillId="2" borderId="2" xfId="1" applyNumberFormat="1" applyFont="1" applyFill="1" applyBorder="1"/>
  </cellXfs>
  <cellStyles count="4">
    <cellStyle name="Normal" xfId="0" builtinId="0"/>
    <cellStyle name="Normal 2" xfId="1" xr:uid="{E8092885-AC92-4DB1-806D-B77E46D61FE5}"/>
    <cellStyle name="Normal 2 2" xfId="3" xr:uid="{8E7C6E64-A126-4BB1-AD62-59C4C49E792A}"/>
    <cellStyle name="Normal 3" xfId="2" xr:uid="{B1E4D1E9-EB3C-41CA-83A1-8972FE322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18E0-9877-4005-AD44-F98F54BFB02B}">
  <dimension ref="A1:L32"/>
  <sheetViews>
    <sheetView zoomScaleNormal="100" workbookViewId="0"/>
  </sheetViews>
  <sheetFormatPr defaultRowHeight="13.8" x14ac:dyDescent="0.25"/>
  <cols>
    <col min="1" max="1" width="8.88671875" style="15"/>
    <col min="2" max="2" width="10.5546875" style="15" customWidth="1"/>
    <col min="3" max="4" width="18.33203125" style="15" bestFit="1" customWidth="1"/>
    <col min="5" max="5" width="16.6640625" style="15" bestFit="1" customWidth="1"/>
    <col min="6" max="6" width="20.109375" style="15" customWidth="1"/>
    <col min="7" max="7" width="18.21875" style="15" customWidth="1"/>
    <col min="8" max="8" width="22.44140625" style="15" customWidth="1"/>
    <col min="9" max="9" width="14.21875" style="15" customWidth="1"/>
    <col min="10" max="10" width="13" style="15" customWidth="1"/>
    <col min="11" max="16384" width="8.88671875" style="15"/>
  </cols>
  <sheetData>
    <row r="1" spans="1:12" s="30" customFormat="1" x14ac:dyDescent="0.25">
      <c r="A1" s="25"/>
      <c r="B1" s="60" t="s">
        <v>125</v>
      </c>
      <c r="C1" s="25"/>
      <c r="D1" s="25"/>
      <c r="E1" s="25"/>
      <c r="F1" s="25"/>
      <c r="G1" s="25"/>
      <c r="H1" s="25"/>
      <c r="I1" s="25"/>
      <c r="J1" s="31"/>
      <c r="K1" s="32"/>
      <c r="L1" s="32"/>
    </row>
    <row r="2" spans="1:12" s="30" customFormat="1" ht="7.5" customHeight="1" x14ac:dyDescent="0.25">
      <c r="A2" s="25"/>
      <c r="C2" s="25"/>
      <c r="D2" s="25"/>
      <c r="E2" s="25"/>
      <c r="F2" s="25"/>
      <c r="G2" s="25"/>
      <c r="H2" s="25"/>
      <c r="I2" s="25"/>
      <c r="J2" s="31"/>
      <c r="K2" s="32"/>
      <c r="L2" s="32"/>
    </row>
    <row r="3" spans="1:12" s="30" customFormat="1" x14ac:dyDescent="0.25">
      <c r="A3" s="25"/>
      <c r="B3" s="25" t="s">
        <v>118</v>
      </c>
      <c r="C3" s="25"/>
      <c r="D3" s="25"/>
      <c r="E3" s="25"/>
      <c r="F3" s="25"/>
      <c r="G3" s="25"/>
      <c r="H3" s="25"/>
      <c r="I3" s="25"/>
      <c r="J3" s="31"/>
      <c r="K3" s="32"/>
      <c r="L3" s="32"/>
    </row>
    <row r="4" spans="1:12" s="30" customFormat="1" ht="7.5" customHeight="1" x14ac:dyDescent="0.25">
      <c r="A4" s="25"/>
      <c r="C4" s="25"/>
      <c r="D4" s="25"/>
      <c r="E4" s="25"/>
      <c r="F4" s="25"/>
      <c r="G4" s="25"/>
      <c r="H4" s="25"/>
      <c r="I4" s="25"/>
      <c r="J4" s="31"/>
      <c r="K4" s="32"/>
      <c r="L4" s="32"/>
    </row>
    <row r="5" spans="1:12" s="30" customFormat="1" x14ac:dyDescent="0.25">
      <c r="A5" s="25"/>
      <c r="B5" s="25" t="s">
        <v>119</v>
      </c>
      <c r="C5" s="25"/>
      <c r="D5" s="25"/>
      <c r="E5" s="25"/>
      <c r="F5" s="25"/>
      <c r="G5" s="25"/>
      <c r="H5" s="25"/>
      <c r="I5" s="25"/>
      <c r="J5" s="31"/>
      <c r="K5" s="32"/>
      <c r="L5" s="32"/>
    </row>
    <row r="6" spans="1:12" s="30" customFormat="1" ht="7.5" customHeight="1" x14ac:dyDescent="0.25">
      <c r="A6" s="25"/>
      <c r="C6" s="25"/>
      <c r="D6" s="25"/>
      <c r="E6" s="25"/>
      <c r="F6" s="25"/>
      <c r="G6" s="25"/>
      <c r="H6" s="25"/>
      <c r="I6" s="25"/>
      <c r="J6" s="31"/>
      <c r="K6" s="32"/>
      <c r="L6" s="32"/>
    </row>
    <row r="7" spans="1:12" s="30" customFormat="1" ht="14.4" thickBot="1" x14ac:dyDescent="0.3">
      <c r="A7" s="62"/>
      <c r="B7" s="61" t="s">
        <v>150</v>
      </c>
      <c r="C7" s="62"/>
      <c r="D7" s="62"/>
      <c r="E7" s="62"/>
      <c r="F7" s="62"/>
      <c r="G7" s="62"/>
      <c r="H7" s="62"/>
      <c r="I7" s="62"/>
      <c r="J7" s="63"/>
      <c r="K7" s="64"/>
      <c r="L7" s="32"/>
    </row>
    <row r="8" spans="1:12" s="30" customFormat="1" x14ac:dyDescent="0.25">
      <c r="A8" s="25"/>
      <c r="B8" s="26"/>
      <c r="C8" s="26"/>
      <c r="D8" s="26"/>
      <c r="E8" s="26"/>
      <c r="F8" s="26"/>
      <c r="G8" s="26"/>
      <c r="H8" s="26"/>
      <c r="I8" s="27"/>
      <c r="J8" s="28"/>
      <c r="K8" s="29"/>
      <c r="L8" s="29"/>
    </row>
    <row r="9" spans="1:12" ht="22.8" x14ac:dyDescent="0.25">
      <c r="B9" s="49" t="s">
        <v>67</v>
      </c>
      <c r="C9" s="94" t="s">
        <v>36</v>
      </c>
      <c r="D9" s="94"/>
      <c r="E9" s="94"/>
      <c r="F9" s="94"/>
      <c r="G9" s="94"/>
      <c r="H9" s="94"/>
      <c r="I9" s="94"/>
      <c r="J9" s="94"/>
    </row>
    <row r="10" spans="1:12" x14ac:dyDescent="0.25">
      <c r="B10" s="44" t="s">
        <v>1</v>
      </c>
      <c r="C10" s="95" t="s">
        <v>2</v>
      </c>
      <c r="D10" s="95"/>
      <c r="E10" s="95"/>
      <c r="F10" s="95"/>
      <c r="G10" s="95"/>
      <c r="H10" s="95"/>
      <c r="I10" s="95"/>
      <c r="J10" s="95"/>
    </row>
    <row r="11" spans="1:12" ht="67.2" customHeight="1" x14ac:dyDescent="0.25">
      <c r="A11" s="16"/>
      <c r="B11" s="21" t="s">
        <v>4</v>
      </c>
      <c r="C11" s="17" t="s">
        <v>127</v>
      </c>
      <c r="D11" s="17" t="s">
        <v>127</v>
      </c>
      <c r="E11" s="17" t="s">
        <v>141</v>
      </c>
      <c r="F11" s="17" t="s">
        <v>142</v>
      </c>
      <c r="G11" s="17" t="s">
        <v>133</v>
      </c>
      <c r="H11" s="17" t="s">
        <v>134</v>
      </c>
      <c r="I11" s="17" t="s">
        <v>128</v>
      </c>
      <c r="J11" s="17" t="s">
        <v>129</v>
      </c>
    </row>
    <row r="12" spans="1:12" ht="16.2" x14ac:dyDescent="0.25">
      <c r="A12" s="16"/>
      <c r="B12" s="47" t="s">
        <v>68</v>
      </c>
      <c r="C12" s="14">
        <v>56.04</v>
      </c>
      <c r="D12" s="14">
        <v>53.89</v>
      </c>
      <c r="E12" s="14">
        <v>55.97</v>
      </c>
      <c r="F12" s="14">
        <v>53.73</v>
      </c>
      <c r="G12" s="14">
        <v>44.73</v>
      </c>
      <c r="H12" s="14">
        <v>54.887</v>
      </c>
      <c r="I12" s="14">
        <v>46.02</v>
      </c>
      <c r="J12" s="14">
        <v>53.87</v>
      </c>
    </row>
    <row r="13" spans="1:12" ht="16.2" x14ac:dyDescent="0.25">
      <c r="A13" s="16"/>
      <c r="B13" s="47" t="s">
        <v>69</v>
      </c>
      <c r="C13" s="14">
        <v>27.66</v>
      </c>
      <c r="D13" s="14">
        <v>29.08</v>
      </c>
      <c r="E13" s="14">
        <v>27.85</v>
      </c>
      <c r="F13" s="14">
        <v>29.25</v>
      </c>
      <c r="G13" s="14">
        <v>35.139000000000003</v>
      </c>
      <c r="H13" s="14">
        <v>28.498000000000001</v>
      </c>
      <c r="I13" s="14">
        <v>34.21</v>
      </c>
      <c r="J13" s="14">
        <v>29.11</v>
      </c>
    </row>
    <row r="14" spans="1:12" ht="16.2" x14ac:dyDescent="0.25">
      <c r="B14" s="47" t="s">
        <v>70</v>
      </c>
      <c r="C14" s="14">
        <v>8.8999999999999996E-2</v>
      </c>
      <c r="D14" s="14">
        <v>0.1</v>
      </c>
      <c r="E14" s="14">
        <v>5.6000000000000001E-2</v>
      </c>
      <c r="F14" s="14">
        <v>0.1</v>
      </c>
      <c r="G14" s="14">
        <v>0.27500000000000002</v>
      </c>
      <c r="H14" s="14">
        <v>0.156</v>
      </c>
      <c r="I14" s="14">
        <v>7.8E-2</v>
      </c>
      <c r="J14" s="14">
        <v>0.48899999999999999</v>
      </c>
    </row>
    <row r="15" spans="1:12" x14ac:dyDescent="0.25">
      <c r="B15" s="21" t="s">
        <v>19</v>
      </c>
      <c r="C15" s="14">
        <v>0</v>
      </c>
      <c r="D15" s="14">
        <v>0.01</v>
      </c>
      <c r="E15" s="14">
        <v>0.01</v>
      </c>
      <c r="F15" s="14">
        <v>0</v>
      </c>
      <c r="G15" s="14">
        <v>4.0000000000000001E-3</v>
      </c>
      <c r="H15" s="14">
        <v>1.0999999999999999E-2</v>
      </c>
      <c r="I15" s="14">
        <v>0</v>
      </c>
      <c r="J15" s="14">
        <v>0</v>
      </c>
    </row>
    <row r="16" spans="1:12" x14ac:dyDescent="0.25">
      <c r="B16" s="21" t="s">
        <v>20</v>
      </c>
      <c r="C16" s="14">
        <v>9.39</v>
      </c>
      <c r="D16" s="14">
        <v>11.68</v>
      </c>
      <c r="E16" s="14">
        <v>9.59</v>
      </c>
      <c r="F16" s="14">
        <v>11.6</v>
      </c>
      <c r="G16" s="14">
        <v>19.081</v>
      </c>
      <c r="H16" s="14">
        <v>10.884</v>
      </c>
      <c r="I16" s="14">
        <v>17.59</v>
      </c>
      <c r="J16" s="14">
        <v>10.99</v>
      </c>
    </row>
    <row r="17" spans="2:10" ht="16.2" x14ac:dyDescent="0.25">
      <c r="B17" s="21" t="s">
        <v>53</v>
      </c>
      <c r="C17" s="14">
        <v>6.08</v>
      </c>
      <c r="D17" s="14">
        <v>5.17</v>
      </c>
      <c r="E17" s="14">
        <v>6.05</v>
      </c>
      <c r="F17" s="14">
        <v>4.9800000000000004</v>
      </c>
      <c r="G17" s="14">
        <v>0.94599999999999995</v>
      </c>
      <c r="H17" s="14">
        <v>5.6</v>
      </c>
      <c r="I17" s="14">
        <v>1.62</v>
      </c>
      <c r="J17" s="14">
        <v>5.32</v>
      </c>
    </row>
    <row r="18" spans="2:10" ht="16.2" x14ac:dyDescent="0.25">
      <c r="B18" s="21" t="s">
        <v>54</v>
      </c>
      <c r="C18" s="14">
        <v>0.05</v>
      </c>
      <c r="D18" s="14">
        <v>0.04</v>
      </c>
      <c r="E18" s="14">
        <v>0.05</v>
      </c>
      <c r="F18" s="14">
        <v>0.03</v>
      </c>
      <c r="G18" s="14">
        <v>7.0000000000000001E-3</v>
      </c>
      <c r="H18" s="14">
        <v>3.2000000000000001E-2</v>
      </c>
      <c r="I18" s="14">
        <v>0.02</v>
      </c>
      <c r="J18" s="14">
        <v>0.03</v>
      </c>
    </row>
    <row r="19" spans="2:10" x14ac:dyDescent="0.25">
      <c r="B19" s="21" t="s">
        <v>21</v>
      </c>
      <c r="C19" s="14">
        <f t="shared" ref="C19:F19" si="0">SUM(C12:C18)</f>
        <v>99.308999999999997</v>
      </c>
      <c r="D19" s="14">
        <f t="shared" si="0"/>
        <v>99.97</v>
      </c>
      <c r="E19" s="14">
        <f t="shared" si="0"/>
        <v>99.575999999999993</v>
      </c>
      <c r="F19" s="14">
        <f t="shared" si="0"/>
        <v>99.689999999999984</v>
      </c>
      <c r="G19" s="14">
        <f>SUM(G12:G18)</f>
        <v>100.18200000000002</v>
      </c>
      <c r="H19" s="14">
        <f>SUM(H12:H18)</f>
        <v>100.068</v>
      </c>
      <c r="I19" s="14">
        <f>SUM(I12:I18)</f>
        <v>99.538000000000011</v>
      </c>
      <c r="J19" s="14">
        <f>SUM(J12:J18)</f>
        <v>99.808999999999997</v>
      </c>
    </row>
    <row r="20" spans="2:10" x14ac:dyDescent="0.25">
      <c r="B20" s="48" t="s">
        <v>71</v>
      </c>
      <c r="C20" s="14">
        <v>2.532</v>
      </c>
      <c r="D20" s="14">
        <v>2.4380000000000002</v>
      </c>
      <c r="E20" s="14">
        <v>2.524</v>
      </c>
      <c r="F20" s="14">
        <v>2.4350000000000001</v>
      </c>
      <c r="G20" s="14">
        <v>2.0649999999999999</v>
      </c>
      <c r="H20" s="14">
        <v>2.4740000000000002</v>
      </c>
      <c r="I20" s="14">
        <v>2.1280000000000001</v>
      </c>
      <c r="J20" s="14">
        <v>2.4390000000000001</v>
      </c>
    </row>
    <row r="21" spans="2:10" x14ac:dyDescent="0.25">
      <c r="B21" s="48" t="s">
        <v>24</v>
      </c>
      <c r="C21" s="14">
        <v>1.4730000000000001</v>
      </c>
      <c r="D21" s="14">
        <v>1.55</v>
      </c>
      <c r="E21" s="14">
        <v>1.48</v>
      </c>
      <c r="F21" s="14">
        <v>1.5620000000000001</v>
      </c>
      <c r="G21" s="14">
        <v>1.9119999999999999</v>
      </c>
      <c r="H21" s="14">
        <v>1.514</v>
      </c>
      <c r="I21" s="14">
        <v>1.8640000000000001</v>
      </c>
      <c r="J21" s="14">
        <v>1.5529999999999999</v>
      </c>
    </row>
    <row r="22" spans="2:10" ht="16.8" x14ac:dyDescent="0.25">
      <c r="B22" s="48" t="s">
        <v>56</v>
      </c>
      <c r="C22" s="14">
        <v>3.0000000000000001E-3</v>
      </c>
      <c r="D22" s="14">
        <v>3.0000000000000001E-3</v>
      </c>
      <c r="E22" s="14">
        <v>2E-3</v>
      </c>
      <c r="F22" s="14">
        <v>3.0000000000000001E-3</v>
      </c>
      <c r="G22" s="14">
        <v>0.01</v>
      </c>
      <c r="H22" s="14">
        <v>5.0000000000000001E-3</v>
      </c>
      <c r="I22" s="14">
        <v>3.0000000000000001E-3</v>
      </c>
      <c r="J22" s="14">
        <v>1.7000000000000001E-2</v>
      </c>
    </row>
    <row r="23" spans="2:10" x14ac:dyDescent="0.25">
      <c r="B23" s="48" t="s">
        <v>29</v>
      </c>
      <c r="C23" s="14">
        <v>0</v>
      </c>
      <c r="D23" s="14">
        <v>1E-3</v>
      </c>
      <c r="E23" s="14">
        <v>1E-3</v>
      </c>
      <c r="F23" s="14">
        <v>0</v>
      </c>
      <c r="G23" s="14">
        <v>0</v>
      </c>
      <c r="H23" s="14">
        <v>1E-3</v>
      </c>
      <c r="I23" s="14">
        <v>0</v>
      </c>
      <c r="J23" s="14">
        <v>0</v>
      </c>
    </row>
    <row r="24" spans="2:10" x14ac:dyDescent="0.25">
      <c r="B24" s="48" t="s">
        <v>30</v>
      </c>
      <c r="C24" s="14">
        <v>0.45500000000000002</v>
      </c>
      <c r="D24" s="14">
        <v>0.56599999999999995</v>
      </c>
      <c r="E24" s="14">
        <v>0.46300000000000002</v>
      </c>
      <c r="F24" s="14">
        <v>0.56299999999999994</v>
      </c>
      <c r="G24" s="14">
        <v>0.94399999999999995</v>
      </c>
      <c r="H24" s="14">
        <v>0.52600000000000002</v>
      </c>
      <c r="I24" s="14">
        <v>0.871</v>
      </c>
      <c r="J24" s="14">
        <v>0.53300000000000003</v>
      </c>
    </row>
    <row r="25" spans="2:10" x14ac:dyDescent="0.25">
      <c r="B25" s="48" t="s">
        <v>44</v>
      </c>
      <c r="C25" s="14">
        <v>0.53300000000000003</v>
      </c>
      <c r="D25" s="14">
        <v>0.45300000000000001</v>
      </c>
      <c r="E25" s="14">
        <v>0.52900000000000003</v>
      </c>
      <c r="F25" s="14">
        <v>0.437</v>
      </c>
      <c r="G25" s="14">
        <v>8.5000000000000006E-2</v>
      </c>
      <c r="H25" s="14">
        <v>0.48899999999999999</v>
      </c>
      <c r="I25" s="14">
        <v>0.14499999999999999</v>
      </c>
      <c r="J25" s="14">
        <v>0.46700000000000003</v>
      </c>
    </row>
    <row r="26" spans="2:10" x14ac:dyDescent="0.25">
      <c r="B26" s="48" t="s">
        <v>45</v>
      </c>
      <c r="C26" s="14">
        <v>3.0000000000000001E-3</v>
      </c>
      <c r="D26" s="14">
        <v>2E-3</v>
      </c>
      <c r="E26" s="14">
        <v>3.0000000000000001E-3</v>
      </c>
      <c r="F26" s="14">
        <v>2E-3</v>
      </c>
      <c r="G26" s="14">
        <v>0</v>
      </c>
      <c r="H26" s="14">
        <v>2E-3</v>
      </c>
      <c r="I26" s="14">
        <v>1E-3</v>
      </c>
      <c r="J26" s="14">
        <v>2E-3</v>
      </c>
    </row>
    <row r="27" spans="2:10" x14ac:dyDescent="0.25">
      <c r="B27" s="48" t="s">
        <v>21</v>
      </c>
      <c r="C27" s="14">
        <f t="shared" ref="C27:J27" si="1">SUM(C20:C26)</f>
        <v>4.9990000000000006</v>
      </c>
      <c r="D27" s="14">
        <f t="shared" si="1"/>
        <v>5.0130000000000008</v>
      </c>
      <c r="E27" s="14">
        <f t="shared" si="1"/>
        <v>5.0019999999999998</v>
      </c>
      <c r="F27" s="14">
        <f t="shared" si="1"/>
        <v>5.0019999999999998</v>
      </c>
      <c r="G27" s="14">
        <f t="shared" si="1"/>
        <v>5.0159999999999991</v>
      </c>
      <c r="H27" s="14">
        <f t="shared" si="1"/>
        <v>5.0110000000000001</v>
      </c>
      <c r="I27" s="14">
        <f t="shared" si="1"/>
        <v>5.0119999999999996</v>
      </c>
      <c r="J27" s="14">
        <f t="shared" si="1"/>
        <v>5.0110000000000001</v>
      </c>
    </row>
    <row r="28" spans="2:10" x14ac:dyDescent="0.25">
      <c r="B28" s="48" t="s">
        <v>72</v>
      </c>
      <c r="C28" s="14">
        <f t="shared" ref="C28:H28" si="2">100*(C24/SUM(C24:C26))</f>
        <v>45.913218970736629</v>
      </c>
      <c r="D28" s="14">
        <f t="shared" si="2"/>
        <v>55.435847208619002</v>
      </c>
      <c r="E28" s="14">
        <f t="shared" si="2"/>
        <v>46.532663316582919</v>
      </c>
      <c r="F28" s="14">
        <f t="shared" si="2"/>
        <v>56.187624750498998</v>
      </c>
      <c r="G28" s="14">
        <f t="shared" si="2"/>
        <v>91.739552964042758</v>
      </c>
      <c r="H28" s="14">
        <f t="shared" si="2"/>
        <v>51.720747295968529</v>
      </c>
      <c r="I28" s="14">
        <f>100*(I24/SUM(I24:I26))</f>
        <v>85.644051130776802</v>
      </c>
      <c r="J28" s="14">
        <f t="shared" ref="J28" si="3">100*(J24/SUM(J24:J26))</f>
        <v>53.193612774451104</v>
      </c>
    </row>
    <row r="29" spans="2:10" x14ac:dyDescent="0.25">
      <c r="B29" s="48" t="s">
        <v>73</v>
      </c>
      <c r="C29" s="14">
        <f t="shared" ref="C29:J29" si="4">100*(C25/SUM(C24:C26))</f>
        <v>53.784056508577194</v>
      </c>
      <c r="D29" s="14">
        <f t="shared" si="4"/>
        <v>44.368266405484825</v>
      </c>
      <c r="E29" s="14">
        <f t="shared" si="4"/>
        <v>53.165829145728651</v>
      </c>
      <c r="F29" s="14">
        <f t="shared" si="4"/>
        <v>43.612774451097799</v>
      </c>
      <c r="G29" s="14">
        <f t="shared" si="4"/>
        <v>8.2604470359572417</v>
      </c>
      <c r="H29" s="14">
        <f t="shared" si="4"/>
        <v>48.082595870206482</v>
      </c>
      <c r="I29" s="14">
        <f t="shared" si="4"/>
        <v>14.257620452310718</v>
      </c>
      <c r="J29" s="14">
        <f t="shared" si="4"/>
        <v>46.606786427145714</v>
      </c>
    </row>
    <row r="30" spans="2:10" x14ac:dyDescent="0.25">
      <c r="B30" s="48" t="s">
        <v>74</v>
      </c>
      <c r="C30" s="14">
        <f t="shared" ref="C30:J30" si="5">100*(C26/SUM(C24:C26))</f>
        <v>0.30272452068617561</v>
      </c>
      <c r="D30" s="14">
        <f t="shared" si="5"/>
        <v>0.19588638589618021</v>
      </c>
      <c r="E30" s="14">
        <f t="shared" si="5"/>
        <v>0.30150753768844218</v>
      </c>
      <c r="F30" s="14">
        <f t="shared" si="5"/>
        <v>0.19960079840319359</v>
      </c>
      <c r="G30" s="14">
        <f t="shared" si="5"/>
        <v>0</v>
      </c>
      <c r="H30" s="14">
        <f t="shared" si="5"/>
        <v>0.1966568338249754</v>
      </c>
      <c r="I30" s="14">
        <f t="shared" si="5"/>
        <v>9.8328416912487712E-2</v>
      </c>
      <c r="J30" s="14">
        <f t="shared" si="5"/>
        <v>0.19960079840319359</v>
      </c>
    </row>
    <row r="32" spans="2:10" ht="13.8" customHeight="1" x14ac:dyDescent="0.25">
      <c r="B32" s="66" t="s">
        <v>157</v>
      </c>
      <c r="C32" s="66"/>
      <c r="D32" s="66"/>
      <c r="E32" s="66"/>
      <c r="F32" s="66"/>
      <c r="G32" s="66"/>
      <c r="H32" s="66"/>
      <c r="I32" s="66"/>
      <c r="J32" s="66"/>
    </row>
  </sheetData>
  <mergeCells count="2">
    <mergeCell ref="C9:J9"/>
    <mergeCell ref="C10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C772-D6C7-4F01-BF05-B234C3CFB6DD}">
  <dimension ref="A1:K47"/>
  <sheetViews>
    <sheetView zoomScale="85" zoomScaleNormal="85" workbookViewId="0"/>
  </sheetViews>
  <sheetFormatPr defaultRowHeight="13.8" x14ac:dyDescent="0.25"/>
  <cols>
    <col min="1" max="1" width="8.88671875" style="19"/>
    <col min="2" max="2" width="14.33203125" style="19" customWidth="1"/>
    <col min="3" max="3" width="11.88671875" style="19" bestFit="1" customWidth="1"/>
    <col min="4" max="6" width="9" style="19" customWidth="1"/>
    <col min="7" max="7" width="12.33203125" style="19" bestFit="1" customWidth="1"/>
    <col min="8" max="8" width="12.5546875" style="19" bestFit="1" customWidth="1"/>
    <col min="9" max="9" width="12.33203125" style="19" bestFit="1" customWidth="1"/>
    <col min="10" max="10" width="12.5546875" style="19" bestFit="1" customWidth="1"/>
    <col min="11" max="16384" width="8.88671875" style="20"/>
  </cols>
  <sheetData>
    <row r="1" spans="1:11" s="30" customFormat="1" x14ac:dyDescent="0.25">
      <c r="A1" s="25"/>
      <c r="B1" s="60" t="s">
        <v>125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s="30" customFormat="1" ht="7.5" customHeight="1" x14ac:dyDescent="0.25">
      <c r="A2" s="25"/>
      <c r="C2" s="25"/>
      <c r="D2" s="25"/>
      <c r="E2" s="25"/>
      <c r="F2" s="25"/>
      <c r="G2" s="25"/>
      <c r="H2" s="25"/>
      <c r="I2" s="25"/>
      <c r="J2" s="25"/>
      <c r="K2" s="25"/>
    </row>
    <row r="3" spans="1:11" s="30" customFormat="1" x14ac:dyDescent="0.25">
      <c r="A3" s="25"/>
      <c r="B3" s="25" t="s">
        <v>118</v>
      </c>
      <c r="C3" s="25"/>
      <c r="D3" s="25"/>
      <c r="E3" s="25"/>
      <c r="F3" s="25"/>
      <c r="G3" s="25"/>
      <c r="H3" s="25"/>
      <c r="I3" s="25"/>
      <c r="J3" s="25"/>
      <c r="K3" s="25"/>
    </row>
    <row r="4" spans="1:11" s="30" customFormat="1" ht="7.5" customHeight="1" x14ac:dyDescent="0.25">
      <c r="A4" s="25"/>
      <c r="C4" s="25"/>
      <c r="D4" s="25"/>
      <c r="E4" s="25"/>
      <c r="F4" s="25"/>
      <c r="G4" s="25"/>
      <c r="H4" s="25"/>
      <c r="I4" s="25"/>
      <c r="J4" s="25"/>
      <c r="K4" s="25"/>
    </row>
    <row r="5" spans="1:11" s="30" customFormat="1" x14ac:dyDescent="0.25">
      <c r="A5" s="25"/>
      <c r="B5" s="25" t="s">
        <v>119</v>
      </c>
      <c r="C5" s="25"/>
      <c r="D5" s="25"/>
      <c r="E5" s="25"/>
      <c r="F5" s="25"/>
      <c r="G5" s="25"/>
      <c r="H5" s="25"/>
      <c r="I5" s="25"/>
      <c r="J5" s="25"/>
      <c r="K5" s="25"/>
    </row>
    <row r="6" spans="1:11" s="30" customFormat="1" ht="7.5" customHeight="1" x14ac:dyDescent="0.25">
      <c r="A6" s="25"/>
      <c r="C6" s="25"/>
      <c r="D6" s="25"/>
      <c r="E6" s="25"/>
      <c r="F6" s="25"/>
      <c r="G6" s="25"/>
      <c r="H6" s="25"/>
      <c r="I6" s="25"/>
      <c r="J6" s="25"/>
      <c r="K6" s="25"/>
    </row>
    <row r="7" spans="1:11" s="30" customFormat="1" ht="14.4" thickBot="1" x14ac:dyDescent="0.3">
      <c r="A7" s="62"/>
      <c r="B7" s="61" t="s">
        <v>151</v>
      </c>
      <c r="C7" s="62"/>
      <c r="D7" s="62"/>
      <c r="E7" s="62"/>
      <c r="F7" s="62"/>
      <c r="G7" s="62"/>
      <c r="H7" s="62"/>
      <c r="I7" s="62"/>
      <c r="J7" s="62"/>
      <c r="K7" s="62"/>
    </row>
    <row r="8" spans="1:11" s="54" customFormat="1" x14ac:dyDescent="0.25"/>
    <row r="9" spans="1:11" ht="22.8" x14ac:dyDescent="0.25">
      <c r="B9" s="49" t="s">
        <v>75</v>
      </c>
      <c r="C9" s="96" t="s">
        <v>36</v>
      </c>
      <c r="D9" s="96"/>
      <c r="E9" s="96"/>
      <c r="F9" s="96"/>
      <c r="G9" s="96"/>
      <c r="H9" s="96"/>
      <c r="I9" s="96"/>
      <c r="J9" s="96"/>
    </row>
    <row r="10" spans="1:11" x14ac:dyDescent="0.25">
      <c r="B10" s="21" t="s">
        <v>1</v>
      </c>
      <c r="C10" s="96" t="s">
        <v>2</v>
      </c>
      <c r="D10" s="96"/>
      <c r="E10" s="96"/>
      <c r="F10" s="96"/>
      <c r="G10" s="96"/>
      <c r="H10" s="96"/>
      <c r="I10" s="96"/>
      <c r="J10" s="96"/>
    </row>
    <row r="11" spans="1:11" ht="28.8" customHeight="1" x14ac:dyDescent="0.25">
      <c r="B11" s="21" t="s">
        <v>37</v>
      </c>
      <c r="C11" s="98" t="s">
        <v>130</v>
      </c>
      <c r="D11" s="99"/>
      <c r="E11" s="99"/>
      <c r="F11" s="100"/>
      <c r="G11" s="97" t="s">
        <v>132</v>
      </c>
      <c r="H11" s="96"/>
      <c r="I11" s="97" t="s">
        <v>143</v>
      </c>
      <c r="J11" s="96"/>
    </row>
    <row r="12" spans="1:11" x14ac:dyDescent="0.25">
      <c r="B12" s="21" t="s">
        <v>4</v>
      </c>
      <c r="C12" s="22" t="s">
        <v>76</v>
      </c>
      <c r="D12" s="53" t="s">
        <v>98</v>
      </c>
      <c r="E12" s="22" t="s">
        <v>139</v>
      </c>
      <c r="F12" s="53" t="s">
        <v>98</v>
      </c>
      <c r="G12" s="22" t="s">
        <v>140</v>
      </c>
      <c r="H12" s="53" t="s">
        <v>98</v>
      </c>
      <c r="I12" s="22" t="s">
        <v>137</v>
      </c>
      <c r="J12" s="53" t="s">
        <v>98</v>
      </c>
    </row>
    <row r="13" spans="1:11" ht="16.2" x14ac:dyDescent="0.25">
      <c r="B13" s="2" t="s">
        <v>68</v>
      </c>
      <c r="C13" s="34">
        <v>55.10392608695652</v>
      </c>
      <c r="D13" s="34">
        <v>0.44259605759386167</v>
      </c>
      <c r="E13" s="34">
        <v>54.986440000000002</v>
      </c>
      <c r="F13" s="34">
        <v>0.63261423246012272</v>
      </c>
      <c r="G13" s="34">
        <v>54.14875</v>
      </c>
      <c r="H13" s="34">
        <v>0.41090542788659673</v>
      </c>
      <c r="I13" s="34">
        <v>53.890657894736847</v>
      </c>
      <c r="J13" s="34">
        <v>0.28021778497722699</v>
      </c>
    </row>
    <row r="14" spans="1:11" ht="16.2" x14ac:dyDescent="0.25">
      <c r="B14" s="2" t="s">
        <v>77</v>
      </c>
      <c r="C14" s="34">
        <v>7.6586956521739136E-2</v>
      </c>
      <c r="D14" s="34">
        <v>2.0886626960109001E-2</v>
      </c>
      <c r="E14" s="34">
        <v>7.4210000000000012E-2</v>
      </c>
      <c r="F14" s="34">
        <v>2.8205612128715699E-2</v>
      </c>
      <c r="G14" s="34">
        <v>0.11446875000000001</v>
      </c>
      <c r="H14" s="34">
        <v>1.3776584905798084E-2</v>
      </c>
      <c r="I14" s="34">
        <v>0.12536315789473682</v>
      </c>
      <c r="J14" s="34">
        <v>2.4297444093436871E-2</v>
      </c>
    </row>
    <row r="15" spans="1:11" ht="16.2" x14ac:dyDescent="0.25">
      <c r="B15" s="2" t="s">
        <v>78</v>
      </c>
      <c r="C15" s="34">
        <v>2.3991304347826089E-2</v>
      </c>
      <c r="D15" s="34">
        <v>1.6163817985170068E-2</v>
      </c>
      <c r="E15" s="34">
        <v>2.3540000000000005E-2</v>
      </c>
      <c r="F15" s="34">
        <v>1.9865782978109193E-2</v>
      </c>
      <c r="G15" s="34">
        <v>0.10824999999999999</v>
      </c>
      <c r="H15" s="34">
        <v>5.9793834687755815E-2</v>
      </c>
      <c r="I15" s="34">
        <v>0.1632157894736842</v>
      </c>
      <c r="J15" s="34">
        <v>4.5157689921699322E-2</v>
      </c>
    </row>
    <row r="16" spans="1:11" ht="16.2" x14ac:dyDescent="0.25">
      <c r="B16" s="2" t="s">
        <v>69</v>
      </c>
      <c r="C16" s="34">
        <v>2.2352782608695647</v>
      </c>
      <c r="D16" s="34">
        <v>0.61159757636457446</v>
      </c>
      <c r="E16" s="34">
        <v>2.0952899999999999</v>
      </c>
      <c r="F16" s="34">
        <v>0.95361213807757805</v>
      </c>
      <c r="G16" s="34">
        <v>3.5952187499999999</v>
      </c>
      <c r="H16" s="34">
        <v>0.31237415432725335</v>
      </c>
      <c r="I16" s="34">
        <v>3.9896526315789473</v>
      </c>
      <c r="J16" s="34">
        <v>0.40310728427005516</v>
      </c>
    </row>
    <row r="17" spans="2:10" x14ac:dyDescent="0.25">
      <c r="B17" s="2" t="s">
        <v>17</v>
      </c>
      <c r="C17" s="34">
        <v>12.371956521739131</v>
      </c>
      <c r="D17" s="34">
        <v>0.18859543238006726</v>
      </c>
      <c r="E17" s="34">
        <v>12.4084</v>
      </c>
      <c r="F17" s="34">
        <v>0.15303040366033285</v>
      </c>
      <c r="G17" s="34">
        <v>12.209025</v>
      </c>
      <c r="H17" s="34">
        <v>0.26224073545758175</v>
      </c>
      <c r="I17" s="34">
        <v>11.874389473684213</v>
      </c>
      <c r="J17" s="34">
        <v>0.38487299044221057</v>
      </c>
    </row>
    <row r="18" spans="2:10" x14ac:dyDescent="0.25">
      <c r="B18" s="2" t="s">
        <v>18</v>
      </c>
      <c r="C18" s="34">
        <v>0.13006521739130436</v>
      </c>
      <c r="D18" s="34">
        <v>1.91316636328282E-2</v>
      </c>
      <c r="E18" s="34">
        <v>0.13231999999999999</v>
      </c>
      <c r="F18" s="34">
        <v>1.8490586193460088E-2</v>
      </c>
      <c r="G18" s="34">
        <v>0.12003750000000001</v>
      </c>
      <c r="H18" s="34">
        <v>1.3620860227361869E-2</v>
      </c>
      <c r="I18" s="34">
        <v>0.11413157894736842</v>
      </c>
      <c r="J18" s="34">
        <v>1.5203546831490056E-2</v>
      </c>
    </row>
    <row r="19" spans="2:10" x14ac:dyDescent="0.25">
      <c r="B19" s="2" t="s">
        <v>42</v>
      </c>
      <c r="C19" s="34">
        <v>4.7160869565217388E-2</v>
      </c>
      <c r="D19" s="34">
        <v>1.696187540902552E-2</v>
      </c>
      <c r="E19" s="34">
        <v>4.7779999999999996E-2</v>
      </c>
      <c r="F19" s="34">
        <v>1.6373203039655313E-2</v>
      </c>
      <c r="G19" s="34">
        <v>4.2668749999999998E-2</v>
      </c>
      <c r="H19" s="34">
        <v>1.4620748669841326E-2</v>
      </c>
      <c r="I19" s="34">
        <v>4.631578947368422E-2</v>
      </c>
      <c r="J19" s="34">
        <v>1.4315502985609447E-2</v>
      </c>
    </row>
    <row r="20" spans="2:10" x14ac:dyDescent="0.25">
      <c r="B20" s="2" t="s">
        <v>19</v>
      </c>
      <c r="C20" s="34">
        <v>29.51849130434783</v>
      </c>
      <c r="D20" s="34">
        <v>0.2646161541022351</v>
      </c>
      <c r="E20" s="34">
        <v>29.483269999999997</v>
      </c>
      <c r="F20" s="34">
        <v>0.35731599786929952</v>
      </c>
      <c r="G20" s="34">
        <v>29.055012500000004</v>
      </c>
      <c r="H20" s="34">
        <v>0.26240905694481376</v>
      </c>
      <c r="I20" s="34">
        <v>29.066526315789481</v>
      </c>
      <c r="J20" s="34">
        <v>0.34594943407335188</v>
      </c>
    </row>
    <row r="21" spans="2:10" x14ac:dyDescent="0.25">
      <c r="B21" s="2" t="s">
        <v>20</v>
      </c>
      <c r="C21" s="34">
        <v>0.40586521739130432</v>
      </c>
      <c r="D21" s="34">
        <v>4.6242528720330925E-2</v>
      </c>
      <c r="E21" s="34">
        <v>0.43676999999999999</v>
      </c>
      <c r="F21" s="34">
        <v>3.1442471276920972E-2</v>
      </c>
      <c r="G21" s="34">
        <v>0.39364375000000007</v>
      </c>
      <c r="H21" s="34">
        <v>4.7634342915589233E-2</v>
      </c>
      <c r="I21" s="34">
        <v>0.39422105263157897</v>
      </c>
      <c r="J21" s="34">
        <v>6.1869545361792039E-2</v>
      </c>
    </row>
    <row r="22" spans="2:10" ht="16.2" x14ac:dyDescent="0.25">
      <c r="B22" s="2" t="s">
        <v>53</v>
      </c>
      <c r="C22" s="34">
        <v>1.5386956521739135E-2</v>
      </c>
      <c r="D22" s="34">
        <v>9.0494251122190048E-3</v>
      </c>
      <c r="E22" s="34">
        <v>1.128E-2</v>
      </c>
      <c r="F22" s="34">
        <v>5.2543738394260128E-3</v>
      </c>
      <c r="G22" s="34">
        <v>1.7243750000000006E-2</v>
      </c>
      <c r="H22" s="34">
        <v>9.5045230460730212E-3</v>
      </c>
      <c r="I22" s="34">
        <v>1.9663157894736841E-2</v>
      </c>
      <c r="J22" s="34">
        <v>6.9273379949231911E-3</v>
      </c>
    </row>
    <row r="23" spans="2:10" ht="16.2" x14ac:dyDescent="0.25">
      <c r="B23" s="2" t="s">
        <v>54</v>
      </c>
      <c r="C23" s="34">
        <v>6.404347826086957E-3</v>
      </c>
      <c r="D23" s="34">
        <v>6.269078391080922E-3</v>
      </c>
      <c r="E23" s="34">
        <v>3.8E-3</v>
      </c>
      <c r="F23" s="34">
        <v>5.6332347131406958E-3</v>
      </c>
      <c r="G23" s="34">
        <v>7.4999999999999997E-3</v>
      </c>
      <c r="H23" s="34">
        <v>6.1608440980112479E-3</v>
      </c>
      <c r="I23" s="34">
        <v>4.2421052631578951E-3</v>
      </c>
      <c r="J23" s="34">
        <v>5.5363762506087039E-3</v>
      </c>
    </row>
    <row r="24" spans="2:10" x14ac:dyDescent="0.25">
      <c r="B24" s="2" t="s">
        <v>21</v>
      </c>
      <c r="C24" s="34">
        <v>99.935113043478268</v>
      </c>
      <c r="D24" s="34">
        <v>0.2906063846348067</v>
      </c>
      <c r="E24" s="34">
        <v>99.703099999999992</v>
      </c>
      <c r="F24" s="34">
        <v>0.22984882108802812</v>
      </c>
      <c r="G24" s="34">
        <v>99.81181875</v>
      </c>
      <c r="H24" s="34">
        <v>0.5176875701537248</v>
      </c>
      <c r="I24" s="34">
        <v>99.688378947368435</v>
      </c>
      <c r="J24" s="34">
        <v>0.38257568834145883</v>
      </c>
    </row>
    <row r="25" spans="2:10" x14ac:dyDescent="0.25">
      <c r="B25" s="2" t="s">
        <v>43</v>
      </c>
      <c r="C25" s="85">
        <v>1.9542513621832733</v>
      </c>
      <c r="D25" s="85"/>
      <c r="E25" s="85">
        <v>1.9549798251885449</v>
      </c>
      <c r="F25" s="85"/>
      <c r="G25" s="85">
        <v>1.9221601120132745</v>
      </c>
      <c r="H25" s="85"/>
      <c r="I25" s="85">
        <v>1.9130863693991569</v>
      </c>
      <c r="J25" s="85"/>
    </row>
    <row r="26" spans="2:10" x14ac:dyDescent="0.25">
      <c r="B26" s="2" t="s">
        <v>23</v>
      </c>
      <c r="C26" s="34">
        <v>2.0433974710938486E-3</v>
      </c>
      <c r="D26" s="34"/>
      <c r="E26" s="34">
        <v>1.9849486135559741E-3</v>
      </c>
      <c r="F26" s="34"/>
      <c r="G26" s="34">
        <v>3.056949223436565E-3</v>
      </c>
      <c r="H26" s="34"/>
      <c r="I26" s="34">
        <v>3.3480441399227393E-3</v>
      </c>
      <c r="J26" s="34"/>
    </row>
    <row r="27" spans="2:10" x14ac:dyDescent="0.25">
      <c r="B27" s="23" t="s">
        <v>25</v>
      </c>
      <c r="C27" s="34">
        <v>6.7270798716782495E-4</v>
      </c>
      <c r="D27" s="34"/>
      <c r="E27" s="34">
        <v>6.6171042843392021E-4</v>
      </c>
      <c r="F27" s="34"/>
      <c r="G27" s="34">
        <v>3.0381126549762407E-3</v>
      </c>
      <c r="H27" s="34"/>
      <c r="I27" s="34">
        <v>4.5809769394780609E-3</v>
      </c>
      <c r="J27" s="34"/>
    </row>
    <row r="28" spans="2:10" ht="16.8" x14ac:dyDescent="0.25">
      <c r="B28" s="2" t="s">
        <v>79</v>
      </c>
      <c r="C28" s="34">
        <v>4.5748637816726667E-2</v>
      </c>
      <c r="D28" s="34"/>
      <c r="E28" s="34">
        <v>4.5020174811455149E-2</v>
      </c>
      <c r="F28" s="34"/>
      <c r="G28" s="34">
        <f>2-G25</f>
        <v>7.7839887986725476E-2</v>
      </c>
      <c r="H28" s="34"/>
      <c r="I28" s="34">
        <f>2-I25</f>
        <v>8.6913630600843117E-2</v>
      </c>
      <c r="J28" s="34"/>
    </row>
    <row r="29" spans="2:10" ht="16.8" x14ac:dyDescent="0.25">
      <c r="B29" s="2" t="s">
        <v>80</v>
      </c>
      <c r="C29" s="34">
        <v>4.7681114501532743E-2</v>
      </c>
      <c r="D29" s="34"/>
      <c r="E29" s="34">
        <v>4.2778212728642434E-2</v>
      </c>
      <c r="F29" s="34"/>
      <c r="G29" s="34">
        <v>7.2572001803461739E-2</v>
      </c>
      <c r="H29" s="34"/>
      <c r="I29" s="34">
        <v>8.0007723470977732E-2</v>
      </c>
      <c r="J29" s="34"/>
    </row>
    <row r="30" spans="2:10" ht="16.8" x14ac:dyDescent="0.25">
      <c r="B30" s="2" t="s">
        <v>123</v>
      </c>
      <c r="C30" s="34">
        <f>SUM(C28:C29)</f>
        <v>9.342975231825941E-2</v>
      </c>
      <c r="D30" s="34"/>
      <c r="E30" s="34">
        <f>SUM(E28:E29)</f>
        <v>8.7798387540097583E-2</v>
      </c>
      <c r="F30" s="34"/>
      <c r="G30" s="34">
        <f>SUM(G28:G29)</f>
        <v>0.15041188979018721</v>
      </c>
      <c r="H30" s="34"/>
      <c r="I30" s="34">
        <f>SUM(I28:I29)</f>
        <v>0.16692135407182085</v>
      </c>
      <c r="J30" s="34"/>
    </row>
    <row r="31" spans="2:10" ht="16.8" x14ac:dyDescent="0.25">
      <c r="B31" s="2" t="s">
        <v>56</v>
      </c>
      <c r="C31" s="34">
        <v>0</v>
      </c>
      <c r="D31" s="34"/>
      <c r="E31" s="34">
        <v>0</v>
      </c>
      <c r="F31" s="34"/>
      <c r="G31" s="85">
        <v>0</v>
      </c>
      <c r="H31" s="85"/>
      <c r="I31" s="85">
        <v>0</v>
      </c>
      <c r="J31" s="34"/>
    </row>
    <row r="32" spans="2:10" ht="16.8" x14ac:dyDescent="0.25">
      <c r="B32" s="2" t="s">
        <v>81</v>
      </c>
      <c r="C32" s="34">
        <v>0.18051700804607576</v>
      </c>
      <c r="D32" s="34"/>
      <c r="E32" s="34">
        <v>0.1820678735927109</v>
      </c>
      <c r="F32" s="34"/>
      <c r="G32" s="85">
        <v>0.17552414835167363</v>
      </c>
      <c r="H32" s="85"/>
      <c r="I32" s="85">
        <v>0.16980745179739409</v>
      </c>
      <c r="J32" s="34"/>
    </row>
    <row r="33" spans="2:10" ht="16.8" x14ac:dyDescent="0.25">
      <c r="B33" s="2" t="s">
        <v>82</v>
      </c>
      <c r="C33" s="34">
        <v>0.18643084348515501</v>
      </c>
      <c r="D33" s="34"/>
      <c r="E33" s="34">
        <v>0.18688470143055372</v>
      </c>
      <c r="F33" s="34"/>
      <c r="G33" s="85">
        <v>0.18692759402566594</v>
      </c>
      <c r="H33" s="85"/>
      <c r="I33" s="85">
        <v>0.18272610692416352</v>
      </c>
      <c r="J33" s="34"/>
    </row>
    <row r="34" spans="2:10" ht="16.8" x14ac:dyDescent="0.25">
      <c r="B34" s="2" t="s">
        <v>83</v>
      </c>
      <c r="C34" s="34">
        <v>3.9070102081758739E-3</v>
      </c>
      <c r="D34" s="34"/>
      <c r="E34" s="34">
        <v>3.9847186598171618E-3</v>
      </c>
      <c r="F34" s="34"/>
      <c r="G34" s="85">
        <v>3.6091386077414327E-3</v>
      </c>
      <c r="H34" s="85"/>
      <c r="I34" s="85">
        <v>3.4317244725506927E-3</v>
      </c>
      <c r="J34" s="34"/>
    </row>
    <row r="35" spans="2:10" x14ac:dyDescent="0.25">
      <c r="B35" s="2" t="s">
        <v>46</v>
      </c>
      <c r="C35" s="34">
        <v>1.3454326120527565E-3</v>
      </c>
      <c r="D35" s="34"/>
      <c r="E35" s="34">
        <v>1.3665171552859081E-3</v>
      </c>
      <c r="F35" s="34"/>
      <c r="G35" s="85">
        <v>1.2184095968737476E-3</v>
      </c>
      <c r="H35" s="85"/>
      <c r="I35" s="85">
        <v>1.3226119092197605E-3</v>
      </c>
      <c r="J35" s="34"/>
    </row>
    <row r="36" spans="2:10" ht="16.8" x14ac:dyDescent="0.25">
      <c r="B36" s="2" t="s">
        <v>84</v>
      </c>
      <c r="C36" s="34">
        <v>0.76774033938207709</v>
      </c>
      <c r="D36" s="34"/>
      <c r="E36" s="34">
        <v>0.7711407374813708</v>
      </c>
      <c r="F36" s="34"/>
      <c r="G36" s="85">
        <v>0.74459037836957809</v>
      </c>
      <c r="H36" s="85"/>
      <c r="I36" s="85">
        <v>0.74093319174300765</v>
      </c>
      <c r="J36" s="34"/>
    </row>
    <row r="37" spans="2:10" ht="16.8" x14ac:dyDescent="0.25">
      <c r="B37" s="2" t="s">
        <v>85</v>
      </c>
      <c r="C37" s="34">
        <v>0.79289193078165099</v>
      </c>
      <c r="D37" s="34"/>
      <c r="E37" s="34">
        <v>0.79154220698776068</v>
      </c>
      <c r="F37" s="34"/>
      <c r="G37" s="85">
        <v>0.79296489554486083</v>
      </c>
      <c r="H37" s="85"/>
      <c r="I37" s="85">
        <v>0.79730209825910781</v>
      </c>
      <c r="J37" s="34"/>
    </row>
    <row r="38" spans="2:10" ht="16.8" x14ac:dyDescent="0.25">
      <c r="B38" s="2" t="s">
        <v>86</v>
      </c>
      <c r="C38" s="34">
        <f>C36+C32</f>
        <v>0.94825734742815282</v>
      </c>
      <c r="D38" s="34"/>
      <c r="E38" s="34">
        <f>E36+E32</f>
        <v>0.95320861107408172</v>
      </c>
      <c r="F38" s="34"/>
      <c r="G38" s="34">
        <f>G36+G32</f>
        <v>0.92011452672125171</v>
      </c>
      <c r="H38" s="34"/>
      <c r="I38" s="34">
        <f>I36+I32</f>
        <v>0.91074064354040174</v>
      </c>
      <c r="J38" s="34"/>
    </row>
    <row r="39" spans="2:10" x14ac:dyDescent="0.25">
      <c r="B39" s="2" t="s">
        <v>30</v>
      </c>
      <c r="C39" s="34">
        <v>1.5422431524608772E-2</v>
      </c>
      <c r="D39" s="34"/>
      <c r="E39" s="34">
        <v>1.66384403491243E-2</v>
      </c>
      <c r="F39" s="34"/>
      <c r="G39" s="85">
        <v>1.4971924272662475E-2</v>
      </c>
      <c r="H39" s="85"/>
      <c r="I39" s="85">
        <v>1.4994570879358179E-2</v>
      </c>
      <c r="J39" s="34"/>
    </row>
    <row r="40" spans="2:10" x14ac:dyDescent="0.25">
      <c r="B40" s="2" t="s">
        <v>44</v>
      </c>
      <c r="C40" s="34">
        <v>1.0580287382562076E-3</v>
      </c>
      <c r="D40" s="34"/>
      <c r="E40" s="34">
        <v>7.7757561724396229E-4</v>
      </c>
      <c r="F40" s="34"/>
      <c r="G40" s="85">
        <v>1.1868059092593577E-3</v>
      </c>
      <c r="H40" s="85"/>
      <c r="I40" s="85">
        <v>1.3533845541040188E-3</v>
      </c>
      <c r="J40" s="34"/>
    </row>
    <row r="41" spans="2:10" x14ac:dyDescent="0.25">
      <c r="B41" s="2" t="s">
        <v>45</v>
      </c>
      <c r="C41" s="34">
        <v>2.8975526215298594E-4</v>
      </c>
      <c r="D41" s="34"/>
      <c r="E41" s="34">
        <v>1.7235695549966575E-4</v>
      </c>
      <c r="F41" s="34"/>
      <c r="G41" s="85">
        <v>3.3964163981031899E-4</v>
      </c>
      <c r="H41" s="85"/>
      <c r="I41" s="85">
        <v>1.9211491071627633E-4</v>
      </c>
      <c r="J41" s="34"/>
    </row>
    <row r="42" spans="2:10" x14ac:dyDescent="0.25">
      <c r="B42" s="2" t="s">
        <v>21</v>
      </c>
      <c r="C42" s="34">
        <f>SUM(C39:C41,C31:C37,C25:C29)</f>
        <v>3.9999999999999996</v>
      </c>
      <c r="D42" s="34"/>
      <c r="E42" s="34">
        <f>SUM(E39:E41,E31:E37,E25:E29)</f>
        <v>3.9999999999999991</v>
      </c>
      <c r="F42" s="34"/>
      <c r="G42" s="34">
        <f>SUM(G39:G41,G31:G37,G25:G29)</f>
        <v>4</v>
      </c>
      <c r="H42" s="34"/>
      <c r="I42" s="34">
        <f>SUM(I39:I41,I31:I37,I25:I29)</f>
        <v>4.0000000000000009</v>
      </c>
      <c r="J42" s="34"/>
    </row>
    <row r="43" spans="2:10" ht="16.2" x14ac:dyDescent="0.25">
      <c r="B43" s="2" t="s">
        <v>87</v>
      </c>
      <c r="C43" s="34">
        <f>(C37+C36)/(C37+C36+C33+C32)</f>
        <v>0.80963289286851203</v>
      </c>
      <c r="D43" s="34"/>
      <c r="E43" s="34">
        <f>(E37+E36)/(E37+E36+E33+E32)</f>
        <v>0.80899472426339547</v>
      </c>
      <c r="F43" s="34"/>
      <c r="G43" s="34">
        <f>(G37+G36)/(G37+G36+G33+G32)</f>
        <v>0.80923662951269926</v>
      </c>
      <c r="H43" s="34"/>
      <c r="I43" s="34">
        <f>(I37+I36)/(I37+I36+I33+I32)</f>
        <v>0.81355015502845385</v>
      </c>
      <c r="J43" s="34"/>
    </row>
    <row r="45" spans="2:10" ht="13.8" customHeight="1" x14ac:dyDescent="0.25">
      <c r="B45" s="66" t="s">
        <v>144</v>
      </c>
      <c r="C45" s="66"/>
      <c r="D45" s="66"/>
      <c r="E45" s="66"/>
      <c r="F45" s="66"/>
      <c r="G45" s="66"/>
      <c r="H45" s="66"/>
      <c r="I45" s="66"/>
      <c r="J45" s="66"/>
    </row>
    <row r="46" spans="2:10" x14ac:dyDescent="0.25">
      <c r="B46" s="19" t="s">
        <v>158</v>
      </c>
      <c r="D46" s="24"/>
      <c r="F46" s="24"/>
      <c r="H46" s="24"/>
      <c r="J46" s="24"/>
    </row>
    <row r="47" spans="2:10" x14ac:dyDescent="0.25">
      <c r="D47" s="20"/>
      <c r="F47" s="20"/>
      <c r="H47" s="20"/>
      <c r="J47" s="20"/>
    </row>
  </sheetData>
  <mergeCells count="5">
    <mergeCell ref="C9:J9"/>
    <mergeCell ref="C10:J10"/>
    <mergeCell ref="I11:J11"/>
    <mergeCell ref="G11:H11"/>
    <mergeCell ref="C11:F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6746-6A15-4D92-9E6B-A961F3A50E35}">
  <dimension ref="A1:L67"/>
  <sheetViews>
    <sheetView zoomScale="85" zoomScaleNormal="85" workbookViewId="0"/>
  </sheetViews>
  <sheetFormatPr defaultRowHeight="13.8" x14ac:dyDescent="0.25"/>
  <cols>
    <col min="1" max="1" width="8.88671875" style="6"/>
    <col min="2" max="2" width="13.77734375" style="6" customWidth="1"/>
    <col min="3" max="3" width="11.109375" style="6" bestFit="1" customWidth="1"/>
    <col min="4" max="4" width="12.109375" style="6" customWidth="1"/>
    <col min="5" max="16384" width="8.88671875" style="6"/>
  </cols>
  <sheetData>
    <row r="1" spans="1:12" s="30" customFormat="1" x14ac:dyDescent="0.25">
      <c r="A1" s="25"/>
      <c r="B1" s="60" t="s">
        <v>125</v>
      </c>
      <c r="C1" s="25"/>
      <c r="D1" s="25"/>
      <c r="E1" s="25"/>
      <c r="F1" s="25"/>
      <c r="G1" s="25"/>
      <c r="H1" s="25"/>
      <c r="I1" s="25"/>
      <c r="J1" s="31"/>
      <c r="K1" s="32"/>
      <c r="L1" s="32"/>
    </row>
    <row r="2" spans="1:12" s="30" customFormat="1" ht="7.5" customHeight="1" x14ac:dyDescent="0.25">
      <c r="A2" s="25"/>
      <c r="C2" s="25"/>
      <c r="D2" s="25"/>
      <c r="E2" s="25"/>
      <c r="F2" s="25"/>
      <c r="G2" s="25"/>
      <c r="H2" s="25"/>
      <c r="I2" s="25"/>
      <c r="J2" s="31"/>
      <c r="K2" s="32"/>
      <c r="L2" s="32"/>
    </row>
    <row r="3" spans="1:12" s="30" customFormat="1" x14ac:dyDescent="0.25">
      <c r="A3" s="25"/>
      <c r="B3" s="25" t="s">
        <v>118</v>
      </c>
      <c r="C3" s="25"/>
      <c r="D3" s="25"/>
      <c r="E3" s="25"/>
      <c r="F3" s="25"/>
      <c r="G3" s="25"/>
      <c r="H3" s="25"/>
      <c r="I3" s="25"/>
      <c r="J3" s="31"/>
      <c r="K3" s="32"/>
      <c r="L3" s="32"/>
    </row>
    <row r="4" spans="1:12" s="30" customFormat="1" ht="7.5" customHeight="1" x14ac:dyDescent="0.25">
      <c r="A4" s="25"/>
      <c r="C4" s="25"/>
      <c r="D4" s="25"/>
      <c r="E4" s="25"/>
      <c r="F4" s="25"/>
      <c r="G4" s="25"/>
      <c r="H4" s="25"/>
      <c r="I4" s="25"/>
      <c r="J4" s="31"/>
      <c r="K4" s="32"/>
      <c r="L4" s="32"/>
    </row>
    <row r="5" spans="1:12" s="30" customFormat="1" x14ac:dyDescent="0.25">
      <c r="A5" s="25"/>
      <c r="B5" s="25" t="s">
        <v>119</v>
      </c>
      <c r="C5" s="25"/>
      <c r="D5" s="25"/>
      <c r="E5" s="25"/>
      <c r="F5" s="25"/>
      <c r="G5" s="25"/>
      <c r="H5" s="25"/>
      <c r="I5" s="25"/>
      <c r="J5" s="31"/>
      <c r="K5" s="32"/>
      <c r="L5" s="32"/>
    </row>
    <row r="6" spans="1:12" s="30" customFormat="1" ht="7.5" customHeight="1" x14ac:dyDescent="0.25">
      <c r="A6" s="25"/>
      <c r="C6" s="25"/>
      <c r="D6" s="25"/>
      <c r="E6" s="25"/>
      <c r="F6" s="25"/>
      <c r="G6" s="25"/>
      <c r="H6" s="25"/>
      <c r="I6" s="25"/>
      <c r="J6" s="31"/>
      <c r="K6" s="32"/>
      <c r="L6" s="32"/>
    </row>
    <row r="7" spans="1:12" s="30" customFormat="1" ht="14.4" thickBot="1" x14ac:dyDescent="0.3">
      <c r="A7" s="62"/>
      <c r="B7" s="61" t="s">
        <v>152</v>
      </c>
      <c r="C7" s="62"/>
      <c r="D7" s="62"/>
      <c r="E7" s="62"/>
      <c r="F7" s="62"/>
      <c r="G7" s="62"/>
      <c r="H7" s="62"/>
      <c r="I7" s="62"/>
      <c r="J7" s="63"/>
      <c r="K7" s="64"/>
      <c r="L7" s="64"/>
    </row>
    <row r="9" spans="1:12" ht="22.8" x14ac:dyDescent="0.25">
      <c r="B9" s="49" t="s">
        <v>47</v>
      </c>
      <c r="C9" s="101" t="s">
        <v>36</v>
      </c>
      <c r="D9" s="101"/>
    </row>
    <row r="10" spans="1:12" x14ac:dyDescent="0.25">
      <c r="B10" s="8" t="s">
        <v>1</v>
      </c>
      <c r="C10" s="101" t="s">
        <v>2</v>
      </c>
      <c r="D10" s="101"/>
    </row>
    <row r="11" spans="1:12" x14ac:dyDescent="0.25">
      <c r="B11" s="9" t="s">
        <v>37</v>
      </c>
      <c r="C11" s="101" t="s">
        <v>38</v>
      </c>
      <c r="D11" s="101"/>
    </row>
    <row r="12" spans="1:12" x14ac:dyDescent="0.25">
      <c r="B12" s="9" t="s">
        <v>4</v>
      </c>
      <c r="C12" s="10" t="s">
        <v>48</v>
      </c>
      <c r="D12" s="53" t="s">
        <v>98</v>
      </c>
    </row>
    <row r="13" spans="1:12" ht="16.2" x14ac:dyDescent="0.25">
      <c r="B13" s="1" t="s">
        <v>49</v>
      </c>
      <c r="C13" s="86">
        <v>42.87302142857142</v>
      </c>
      <c r="D13" s="86">
        <v>0.16811901543742253</v>
      </c>
    </row>
    <row r="14" spans="1:12" ht="16.2" x14ac:dyDescent="0.25">
      <c r="B14" s="1" t="s">
        <v>50</v>
      </c>
      <c r="C14" s="86">
        <v>2.189342857142857</v>
      </c>
      <c r="D14" s="86">
        <v>0.26954286005493377</v>
      </c>
    </row>
    <row r="15" spans="1:12" ht="16.2" x14ac:dyDescent="0.25">
      <c r="B15" s="1" t="s">
        <v>51</v>
      </c>
      <c r="C15" s="86">
        <v>0.24495000000000003</v>
      </c>
      <c r="D15" s="86">
        <v>0.1427787893642038</v>
      </c>
    </row>
    <row r="16" spans="1:12" ht="16.2" x14ac:dyDescent="0.25">
      <c r="B16" s="1" t="s">
        <v>52</v>
      </c>
      <c r="C16" s="86">
        <v>15.132571428571428</v>
      </c>
      <c r="D16" s="86">
        <v>0.21549489527622193</v>
      </c>
    </row>
    <row r="17" spans="2:4" x14ac:dyDescent="0.25">
      <c r="B17" s="2" t="s">
        <v>17</v>
      </c>
      <c r="C17" s="86">
        <v>5.2363500000000007</v>
      </c>
      <c r="D17" s="86">
        <v>0.2386642596748702</v>
      </c>
    </row>
    <row r="18" spans="2:4" x14ac:dyDescent="0.25">
      <c r="B18" s="2" t="s">
        <v>18</v>
      </c>
      <c r="C18" s="86">
        <v>2.8721428571428571E-2</v>
      </c>
      <c r="D18" s="86">
        <v>1.232740402963617E-2</v>
      </c>
    </row>
    <row r="19" spans="2:4" x14ac:dyDescent="0.25">
      <c r="B19" s="2" t="s">
        <v>42</v>
      </c>
      <c r="C19" s="86">
        <v>5.6408333333333345E-2</v>
      </c>
      <c r="D19" s="86">
        <v>1.3189145560120961E-2</v>
      </c>
    </row>
    <row r="20" spans="2:4" x14ac:dyDescent="0.25">
      <c r="B20" s="2" t="s">
        <v>19</v>
      </c>
      <c r="C20" s="86">
        <v>16.142285714285713</v>
      </c>
      <c r="D20" s="86">
        <v>0.22474474703245309</v>
      </c>
    </row>
    <row r="21" spans="2:4" x14ac:dyDescent="0.25">
      <c r="B21" s="2" t="s">
        <v>20</v>
      </c>
      <c r="C21" s="86">
        <v>11.949028571428572</v>
      </c>
      <c r="D21" s="86">
        <v>9.6569412489521805E-2</v>
      </c>
    </row>
    <row r="22" spans="2:4" ht="16.2" x14ac:dyDescent="0.25">
      <c r="B22" s="2" t="s">
        <v>53</v>
      </c>
      <c r="C22" s="86">
        <v>2.7187214285714285</v>
      </c>
      <c r="D22" s="86">
        <v>0.10570319970829375</v>
      </c>
    </row>
    <row r="23" spans="2:4" ht="16.2" x14ac:dyDescent="0.25">
      <c r="B23" s="2" t="s">
        <v>54</v>
      </c>
      <c r="C23" s="86">
        <v>0.25780714285714285</v>
      </c>
      <c r="D23" s="86">
        <v>3.1098985001634487E-2</v>
      </c>
    </row>
    <row r="24" spans="2:4" s="12" customFormat="1" x14ac:dyDescent="0.25">
      <c r="B24" s="2" t="s">
        <v>21</v>
      </c>
      <c r="C24" s="86">
        <f>SUM(C13:C23)</f>
        <v>96.829208333333327</v>
      </c>
      <c r="D24" s="86">
        <v>0.20453099917860879</v>
      </c>
    </row>
    <row r="25" spans="2:4" x14ac:dyDescent="0.25">
      <c r="B25" s="52" t="s">
        <v>55</v>
      </c>
      <c r="C25" s="87">
        <v>6.1440000000000001</v>
      </c>
      <c r="D25" s="88"/>
    </row>
    <row r="26" spans="2:4" x14ac:dyDescent="0.25">
      <c r="B26" s="2" t="s">
        <v>23</v>
      </c>
      <c r="C26" s="86">
        <v>0.23599999999999999</v>
      </c>
      <c r="D26" s="88"/>
    </row>
    <row r="27" spans="2:4" x14ac:dyDescent="0.25">
      <c r="B27" s="2" t="s">
        <v>25</v>
      </c>
      <c r="C27" s="86">
        <v>2.8000000000000001E-2</v>
      </c>
      <c r="D27" s="88"/>
    </row>
    <row r="28" spans="2:4" x14ac:dyDescent="0.25">
      <c r="B28" s="2" t="s">
        <v>24</v>
      </c>
      <c r="C28" s="86">
        <v>2.5550000000000002</v>
      </c>
      <c r="D28" s="88"/>
    </row>
    <row r="29" spans="2:4" ht="16.8" x14ac:dyDescent="0.25">
      <c r="B29" s="2" t="s">
        <v>56</v>
      </c>
      <c r="C29" s="86">
        <v>8.6999999999999994E-2</v>
      </c>
      <c r="D29" s="88"/>
    </row>
    <row r="30" spans="2:4" ht="16.8" x14ac:dyDescent="0.25">
      <c r="B30" s="2" t="s">
        <v>57</v>
      </c>
      <c r="C30" s="86">
        <v>0.54100000000000004</v>
      </c>
      <c r="D30" s="88"/>
    </row>
    <row r="31" spans="2:4" x14ac:dyDescent="0.25">
      <c r="B31" s="2" t="s">
        <v>28</v>
      </c>
      <c r="C31" s="86">
        <v>3.0000000000000001E-3</v>
      </c>
      <c r="D31" s="88"/>
    </row>
    <row r="32" spans="2:4" x14ac:dyDescent="0.25">
      <c r="B32" s="2" t="s">
        <v>46</v>
      </c>
      <c r="C32" s="86">
        <v>7.0000000000000001E-3</v>
      </c>
      <c r="D32" s="88"/>
    </row>
    <row r="33" spans="2:7" x14ac:dyDescent="0.25">
      <c r="B33" s="2" t="s">
        <v>29</v>
      </c>
      <c r="C33" s="86">
        <v>3.448</v>
      </c>
      <c r="D33" s="88"/>
    </row>
    <row r="34" spans="2:7" x14ac:dyDescent="0.25">
      <c r="B34" s="2" t="s">
        <v>30</v>
      </c>
      <c r="C34" s="86">
        <v>1.835</v>
      </c>
      <c r="D34" s="88"/>
    </row>
    <row r="35" spans="2:7" x14ac:dyDescent="0.25">
      <c r="B35" s="2" t="s">
        <v>44</v>
      </c>
      <c r="C35" s="86">
        <v>0.755</v>
      </c>
      <c r="D35" s="88"/>
    </row>
    <row r="36" spans="2:7" x14ac:dyDescent="0.25">
      <c r="B36" s="2" t="s">
        <v>45</v>
      </c>
      <c r="C36" s="86">
        <v>4.7E-2</v>
      </c>
      <c r="D36" s="88"/>
    </row>
    <row r="37" spans="2:7" x14ac:dyDescent="0.25">
      <c r="B37" s="2" t="s">
        <v>21</v>
      </c>
      <c r="C37" s="86">
        <f>SUM(C25:C36)</f>
        <v>15.686000000000002</v>
      </c>
      <c r="D37" s="88"/>
    </row>
    <row r="38" spans="2:7" ht="16.2" x14ac:dyDescent="0.25">
      <c r="B38" s="36" t="s">
        <v>58</v>
      </c>
      <c r="C38" s="86">
        <f>(C33)/(C33+C30)</f>
        <v>0.86437703685134115</v>
      </c>
      <c r="D38" s="88"/>
    </row>
    <row r="39" spans="2:7" x14ac:dyDescent="0.25">
      <c r="B39" s="5"/>
    </row>
    <row r="40" spans="2:7" ht="13.8" customHeight="1" x14ac:dyDescent="0.25">
      <c r="B40" s="58" t="s">
        <v>122</v>
      </c>
      <c r="C40" s="58"/>
      <c r="D40" s="58"/>
      <c r="G40" s="59"/>
    </row>
    <row r="41" spans="2:7" x14ac:dyDescent="0.25">
      <c r="B41" s="5" t="s">
        <v>145</v>
      </c>
    </row>
    <row r="42" spans="2:7" x14ac:dyDescent="0.25">
      <c r="B42" s="5"/>
    </row>
    <row r="43" spans="2:7" x14ac:dyDescent="0.25">
      <c r="B43" s="4"/>
    </row>
    <row r="44" spans="2:7" x14ac:dyDescent="0.25">
      <c r="B44" s="4"/>
      <c r="D44" s="5"/>
    </row>
    <row r="45" spans="2:7" x14ac:dyDescent="0.25">
      <c r="D45" s="5"/>
    </row>
    <row r="46" spans="2:7" x14ac:dyDescent="0.25">
      <c r="D46" s="5"/>
    </row>
    <row r="47" spans="2:7" x14ac:dyDescent="0.25">
      <c r="D47" s="5"/>
    </row>
    <row r="48" spans="2:7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</sheetData>
  <mergeCells count="3">
    <mergeCell ref="C9:D9"/>
    <mergeCell ref="C10:D10"/>
    <mergeCell ref="C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36E1-372B-4B1A-A78E-D4A73CE632D5}">
  <dimension ref="A1:V50"/>
  <sheetViews>
    <sheetView zoomScaleNormal="100" workbookViewId="0"/>
  </sheetViews>
  <sheetFormatPr defaultRowHeight="13.8" x14ac:dyDescent="0.25"/>
  <cols>
    <col min="1" max="1" width="8.88671875" style="7"/>
    <col min="2" max="2" width="10" style="7" bestFit="1" customWidth="1"/>
    <col min="3" max="3" width="10.21875" style="7" bestFit="1" customWidth="1"/>
    <col min="4" max="4" width="9.109375" style="7" bestFit="1" customWidth="1"/>
    <col min="5" max="5" width="8.6640625" style="7" customWidth="1"/>
    <col min="6" max="6" width="5.77734375" style="7" customWidth="1"/>
    <col min="7" max="7" width="8.88671875" style="42"/>
    <col min="8" max="16384" width="8.88671875" style="7"/>
  </cols>
  <sheetData>
    <row r="1" spans="1:22" s="30" customFormat="1" x14ac:dyDescent="0.25">
      <c r="A1" s="25"/>
      <c r="B1" s="60" t="s">
        <v>125</v>
      </c>
      <c r="C1" s="25"/>
      <c r="D1" s="25"/>
      <c r="E1" s="25"/>
      <c r="F1" s="25"/>
      <c r="G1" s="25"/>
      <c r="H1" s="25"/>
      <c r="I1" s="25"/>
      <c r="J1" s="31"/>
      <c r="K1" s="32"/>
      <c r="L1" s="32"/>
      <c r="V1" s="25"/>
    </row>
    <row r="2" spans="1:22" s="30" customFormat="1" ht="7.5" customHeight="1" x14ac:dyDescent="0.25">
      <c r="A2" s="25"/>
      <c r="C2" s="25"/>
      <c r="D2" s="25"/>
      <c r="E2" s="25"/>
      <c r="F2" s="25"/>
      <c r="G2" s="25"/>
      <c r="H2" s="25"/>
      <c r="I2" s="25"/>
      <c r="J2" s="31"/>
      <c r="K2" s="32"/>
      <c r="L2" s="32"/>
      <c r="V2" s="25"/>
    </row>
    <row r="3" spans="1:22" s="30" customFormat="1" x14ac:dyDescent="0.25">
      <c r="A3" s="25"/>
      <c r="B3" s="25" t="s">
        <v>118</v>
      </c>
      <c r="C3" s="25"/>
      <c r="D3" s="25"/>
      <c r="E3" s="25"/>
      <c r="F3" s="25"/>
      <c r="G3" s="25"/>
      <c r="H3" s="25"/>
      <c r="I3" s="25"/>
      <c r="J3" s="31"/>
      <c r="K3" s="32"/>
      <c r="L3" s="32"/>
      <c r="V3" s="25"/>
    </row>
    <row r="4" spans="1:22" s="30" customFormat="1" ht="7.5" customHeight="1" x14ac:dyDescent="0.25">
      <c r="A4" s="25"/>
      <c r="C4" s="25"/>
      <c r="D4" s="25"/>
      <c r="E4" s="25"/>
      <c r="F4" s="25"/>
      <c r="G4" s="25"/>
      <c r="H4" s="25"/>
      <c r="I4" s="25"/>
      <c r="J4" s="31"/>
      <c r="K4" s="32"/>
      <c r="L4" s="32"/>
      <c r="V4" s="25"/>
    </row>
    <row r="5" spans="1:22" s="30" customFormat="1" x14ac:dyDescent="0.25">
      <c r="A5" s="25"/>
      <c r="B5" s="25" t="s">
        <v>119</v>
      </c>
      <c r="C5" s="25"/>
      <c r="D5" s="25"/>
      <c r="E5" s="25"/>
      <c r="F5" s="25"/>
      <c r="G5" s="25"/>
      <c r="H5" s="25"/>
      <c r="I5" s="25"/>
      <c r="J5" s="31"/>
      <c r="K5" s="32"/>
      <c r="L5" s="32"/>
      <c r="V5" s="25"/>
    </row>
    <row r="6" spans="1:22" s="30" customFormat="1" ht="7.5" customHeight="1" x14ac:dyDescent="0.25">
      <c r="A6" s="25"/>
      <c r="C6" s="25"/>
      <c r="D6" s="25"/>
      <c r="E6" s="25"/>
      <c r="F6" s="25"/>
      <c r="G6" s="25"/>
      <c r="H6" s="25"/>
      <c r="I6" s="25"/>
      <c r="J6" s="31"/>
      <c r="K6" s="32"/>
      <c r="L6" s="32"/>
      <c r="V6" s="25"/>
    </row>
    <row r="7" spans="1:22" s="30" customFormat="1" ht="14.4" thickBot="1" x14ac:dyDescent="0.3">
      <c r="A7" s="62"/>
      <c r="B7" s="61" t="s">
        <v>153</v>
      </c>
      <c r="C7" s="62"/>
      <c r="D7" s="62"/>
      <c r="E7" s="62"/>
      <c r="F7" s="62"/>
      <c r="G7" s="62"/>
      <c r="H7" s="62"/>
      <c r="I7" s="62"/>
      <c r="J7" s="63"/>
      <c r="K7" s="64"/>
      <c r="L7" s="64"/>
      <c r="M7" s="65"/>
      <c r="N7" s="65"/>
      <c r="O7" s="65"/>
      <c r="P7" s="65"/>
      <c r="Q7" s="65"/>
      <c r="R7" s="65"/>
      <c r="S7" s="65"/>
    </row>
    <row r="8" spans="1:22" x14ac:dyDescent="0.25">
      <c r="B8" s="43"/>
      <c r="C8" s="15"/>
      <c r="D8" s="15"/>
    </row>
    <row r="9" spans="1:22" ht="22.8" x14ac:dyDescent="0.25">
      <c r="B9" s="50" t="s">
        <v>59</v>
      </c>
      <c r="C9" s="94" t="s">
        <v>36</v>
      </c>
      <c r="D9" s="94"/>
      <c r="E9" s="94"/>
      <c r="F9" s="94"/>
    </row>
    <row r="10" spans="1:22" x14ac:dyDescent="0.25">
      <c r="B10" s="44" t="s">
        <v>1</v>
      </c>
      <c r="C10" s="95" t="s">
        <v>2</v>
      </c>
      <c r="D10" s="95"/>
      <c r="E10" s="95"/>
      <c r="F10" s="95"/>
    </row>
    <row r="11" spans="1:22" x14ac:dyDescent="0.25">
      <c r="B11" s="21" t="s">
        <v>37</v>
      </c>
      <c r="C11" s="95" t="s">
        <v>60</v>
      </c>
      <c r="D11" s="95"/>
      <c r="E11" s="95" t="s">
        <v>61</v>
      </c>
      <c r="F11" s="95"/>
    </row>
    <row r="12" spans="1:22" x14ac:dyDescent="0.25">
      <c r="B12" s="21" t="s">
        <v>4</v>
      </c>
      <c r="C12" s="45" t="s">
        <v>100</v>
      </c>
      <c r="D12" s="53" t="s">
        <v>98</v>
      </c>
      <c r="E12" s="18" t="s">
        <v>62</v>
      </c>
      <c r="F12" s="53" t="s">
        <v>98</v>
      </c>
    </row>
    <row r="13" spans="1:22" ht="16.2" x14ac:dyDescent="0.25">
      <c r="B13" s="13" t="s">
        <v>97</v>
      </c>
      <c r="C13" s="14">
        <v>0.16627871477783823</v>
      </c>
      <c r="D13" s="14">
        <v>0.12347575483740574</v>
      </c>
      <c r="E13" s="14">
        <v>5.833859793861438E-2</v>
      </c>
      <c r="F13" s="14">
        <v>1.1590021767377032E-2</v>
      </c>
    </row>
    <row r="14" spans="1:22" ht="16.2" x14ac:dyDescent="0.25">
      <c r="B14" s="13" t="s">
        <v>77</v>
      </c>
      <c r="C14" s="14">
        <v>0.14028248447167238</v>
      </c>
      <c r="D14" s="14">
        <v>2.4736876091470607E-2</v>
      </c>
      <c r="E14" s="14">
        <v>3.8630609286255051E-2</v>
      </c>
      <c r="F14" s="14">
        <v>9.7910347323426194E-3</v>
      </c>
      <c r="I14" s="11"/>
      <c r="J14" s="11"/>
      <c r="K14" s="11"/>
    </row>
    <row r="15" spans="1:22" ht="16.2" x14ac:dyDescent="0.25">
      <c r="B15" s="13" t="s">
        <v>78</v>
      </c>
      <c r="C15" s="14">
        <v>16.436974096989477</v>
      </c>
      <c r="D15" s="14">
        <v>0.64218437090122937</v>
      </c>
      <c r="E15" s="14">
        <v>1.2732637968423859</v>
      </c>
      <c r="F15" s="14">
        <v>0.36572891971495408</v>
      </c>
    </row>
    <row r="16" spans="1:22" ht="16.2" x14ac:dyDescent="0.25">
      <c r="B16" s="13" t="s">
        <v>69</v>
      </c>
      <c r="C16" s="14">
        <v>47.527260904086639</v>
      </c>
      <c r="D16" s="14">
        <v>0.57652620395990906</v>
      </c>
      <c r="E16" s="14">
        <v>64.037278699368926</v>
      </c>
      <c r="F16" s="14">
        <v>0.61154631971336337</v>
      </c>
    </row>
    <row r="17" spans="2:6" x14ac:dyDescent="0.25">
      <c r="B17" s="13" t="s">
        <v>17</v>
      </c>
      <c r="C17" s="14">
        <v>20.676451861841649</v>
      </c>
      <c r="D17" s="14">
        <v>0.64333356500042538</v>
      </c>
      <c r="E17" s="14">
        <v>14.305927986744635</v>
      </c>
      <c r="F17" s="14">
        <v>0.60190328524459669</v>
      </c>
    </row>
    <row r="18" spans="2:6" x14ac:dyDescent="0.25">
      <c r="B18" s="13" t="s">
        <v>18</v>
      </c>
      <c r="C18" s="14">
        <v>5.274854907073788E-2</v>
      </c>
      <c r="D18" s="14">
        <v>1.4014551822184564E-2</v>
      </c>
      <c r="E18" s="14">
        <v>4.8580258305039467E-2</v>
      </c>
      <c r="F18" s="14">
        <v>1.7978705743674155E-2</v>
      </c>
    </row>
    <row r="19" spans="2:6" x14ac:dyDescent="0.25">
      <c r="B19" s="13" t="s">
        <v>42</v>
      </c>
      <c r="C19" s="14">
        <v>0.10439741315862132</v>
      </c>
      <c r="D19" s="14">
        <v>2.8572548376917962E-2</v>
      </c>
      <c r="E19" s="14">
        <v>0.27127134703801098</v>
      </c>
      <c r="F19" s="14">
        <v>5.2371123403407667E-2</v>
      </c>
    </row>
    <row r="20" spans="2:6" x14ac:dyDescent="0.25">
      <c r="B20" s="13" t="s">
        <v>19</v>
      </c>
      <c r="C20" s="14">
        <v>12.956274959931884</v>
      </c>
      <c r="D20" s="14">
        <v>0.2767966917483109</v>
      </c>
      <c r="E20" s="14">
        <v>18.906381581677746</v>
      </c>
      <c r="F20" s="14">
        <v>0.82939375638230795</v>
      </c>
    </row>
    <row r="21" spans="2:6" x14ac:dyDescent="0.25">
      <c r="B21" s="13" t="s">
        <v>20</v>
      </c>
      <c r="C21" s="14">
        <v>0.23306011079789829</v>
      </c>
      <c r="D21" s="14">
        <v>2.0513491670814878E-2</v>
      </c>
      <c r="E21" s="14">
        <v>9.6355431561185756E-2</v>
      </c>
      <c r="F21" s="14">
        <v>4.2296135988407549E-2</v>
      </c>
    </row>
    <row r="22" spans="2:6" x14ac:dyDescent="0.25">
      <c r="B22" s="13" t="s">
        <v>63</v>
      </c>
      <c r="C22" s="14">
        <v>1.2391959048735965</v>
      </c>
      <c r="D22" s="14">
        <v>5.0478339436892707E-2</v>
      </c>
      <c r="E22" s="14">
        <v>0.85149169123720458</v>
      </c>
      <c r="F22" s="14">
        <v>6.8588862592434977E-2</v>
      </c>
    </row>
    <row r="23" spans="2:6" x14ac:dyDescent="0.25">
      <c r="B23" s="13" t="s">
        <v>21</v>
      </c>
      <c r="C23" s="14">
        <f>SUM(C13:C22)</f>
        <v>99.532925000000034</v>
      </c>
      <c r="D23" s="14">
        <v>0.38085554895087487</v>
      </c>
      <c r="E23" s="14">
        <f>SUM(E13:E22)</f>
        <v>99.887519999999995</v>
      </c>
      <c r="F23" s="14">
        <v>0.53816532496994007</v>
      </c>
    </row>
    <row r="24" spans="2:6" x14ac:dyDescent="0.25">
      <c r="B24" s="13" t="s">
        <v>64</v>
      </c>
      <c r="C24" s="14">
        <v>4.6541184836966188E-3</v>
      </c>
      <c r="D24" s="14"/>
      <c r="E24" s="14">
        <v>1.486876904279546E-3</v>
      </c>
      <c r="F24" s="89"/>
    </row>
    <row r="25" spans="2:6" x14ac:dyDescent="0.25">
      <c r="B25" s="13" t="s">
        <v>23</v>
      </c>
      <c r="C25" s="14">
        <v>2.9539584664017454E-3</v>
      </c>
      <c r="D25" s="14"/>
      <c r="E25" s="14">
        <v>7.407143283543672E-4</v>
      </c>
      <c r="F25" s="89"/>
    </row>
    <row r="26" spans="2:6" x14ac:dyDescent="0.25">
      <c r="B26" s="13" t="s">
        <v>25</v>
      </c>
      <c r="C26" s="14">
        <v>0.36374538385650468</v>
      </c>
      <c r="D26" s="14"/>
      <c r="E26" s="14">
        <v>2.5657377410580259E-2</v>
      </c>
      <c r="F26" s="89"/>
    </row>
    <row r="27" spans="2:6" x14ac:dyDescent="0.25">
      <c r="B27" s="13" t="s">
        <v>24</v>
      </c>
      <c r="C27" s="14">
        <v>1.5678311347249432</v>
      </c>
      <c r="D27" s="14"/>
      <c r="E27" s="14">
        <v>1.9235683331932518</v>
      </c>
      <c r="F27" s="89"/>
    </row>
    <row r="28" spans="2:6" ht="16.8" x14ac:dyDescent="0.25">
      <c r="B28" s="13" t="s">
        <v>56</v>
      </c>
      <c r="C28" s="14">
        <v>5.3207327518354219E-2</v>
      </c>
      <c r="D28" s="14"/>
      <c r="E28" s="14">
        <v>4.6319106930901022E-2</v>
      </c>
      <c r="F28" s="89"/>
    </row>
    <row r="29" spans="2:6" ht="16.8" x14ac:dyDescent="0.25">
      <c r="B29" s="13" t="s">
        <v>57</v>
      </c>
      <c r="C29" s="14">
        <v>0.43079212967766867</v>
      </c>
      <c r="D29" s="14"/>
      <c r="E29" s="14">
        <v>0.25861299430193807</v>
      </c>
      <c r="F29" s="89"/>
    </row>
    <row r="30" spans="2:6" x14ac:dyDescent="0.25">
      <c r="B30" s="13" t="s">
        <v>28</v>
      </c>
      <c r="C30" s="14">
        <v>1.2505376994899722E-3</v>
      </c>
      <c r="D30" s="14"/>
      <c r="E30" s="14">
        <v>1.048731570877703E-3</v>
      </c>
      <c r="F30" s="89"/>
    </row>
    <row r="31" spans="2:6" x14ac:dyDescent="0.25">
      <c r="B31" s="13" t="s">
        <v>46</v>
      </c>
      <c r="C31" s="14">
        <v>2.3505677837531926E-3</v>
      </c>
      <c r="D31" s="14"/>
      <c r="E31" s="14">
        <v>5.5616700170345677E-3</v>
      </c>
      <c r="F31" s="89"/>
    </row>
    <row r="32" spans="2:6" x14ac:dyDescent="0.25">
      <c r="B32" s="13" t="s">
        <v>29</v>
      </c>
      <c r="C32" s="14">
        <v>0.540616725746074</v>
      </c>
      <c r="D32" s="14"/>
      <c r="E32" s="14">
        <v>0.71834982879150977</v>
      </c>
      <c r="F32" s="89"/>
    </row>
    <row r="33" spans="2:14" x14ac:dyDescent="0.25">
      <c r="B33" s="13" t="s">
        <v>30</v>
      </c>
      <c r="C33" s="14">
        <v>6.9894316316560954E-3</v>
      </c>
      <c r="D33" s="14"/>
      <c r="E33" s="14">
        <v>2.6312878800631573E-3</v>
      </c>
      <c r="F33" s="89"/>
    </row>
    <row r="34" spans="2:14" x14ac:dyDescent="0.25">
      <c r="B34" s="13" t="s">
        <v>66</v>
      </c>
      <c r="C34" s="14">
        <v>2.5608684411457618E-2</v>
      </c>
      <c r="D34" s="14"/>
      <c r="E34" s="14">
        <v>1.6023078671210014E-2</v>
      </c>
      <c r="F34" s="89"/>
    </row>
    <row r="35" spans="2:14" x14ac:dyDescent="0.25">
      <c r="B35" s="13" t="s">
        <v>21</v>
      </c>
      <c r="C35" s="14">
        <f>SUM(C24:C34)</f>
        <v>3</v>
      </c>
      <c r="D35" s="14"/>
      <c r="E35" s="14">
        <f>SUM(E24:E34)</f>
        <v>2.9999999999999996</v>
      </c>
      <c r="F35" s="89"/>
    </row>
    <row r="36" spans="2:14" ht="16.2" x14ac:dyDescent="0.25">
      <c r="B36" s="13" t="s">
        <v>87</v>
      </c>
      <c r="C36" s="14">
        <f>C32/(C32+C29)</f>
        <v>0.55652851291977268</v>
      </c>
      <c r="D36" s="14"/>
      <c r="E36" s="14">
        <f>E32/(E32+E29)</f>
        <v>0.73528880711850653</v>
      </c>
      <c r="F36" s="89"/>
      <c r="H36" s="59"/>
    </row>
    <row r="37" spans="2:14" x14ac:dyDescent="0.25">
      <c r="B37" s="16"/>
    </row>
    <row r="38" spans="2:14" x14ac:dyDescent="0.25">
      <c r="B38" s="66" t="s">
        <v>121</v>
      </c>
      <c r="C38" s="66"/>
      <c r="D38" s="66"/>
      <c r="E38" s="66"/>
      <c r="F38" s="66"/>
      <c r="G38" s="66"/>
      <c r="H38" s="46"/>
      <c r="I38" s="46"/>
      <c r="J38" s="46"/>
      <c r="K38" s="46"/>
      <c r="L38" s="46"/>
      <c r="M38" s="46"/>
      <c r="N38" s="46"/>
    </row>
    <row r="39" spans="2:14" x14ac:dyDescent="0.25">
      <c r="B39" s="7" t="s">
        <v>146</v>
      </c>
    </row>
    <row r="40" spans="2:14" x14ac:dyDescent="0.25">
      <c r="B40" s="42"/>
    </row>
    <row r="47" spans="2:14" x14ac:dyDescent="0.25">
      <c r="B47" s="42"/>
    </row>
    <row r="48" spans="2:14" x14ac:dyDescent="0.25">
      <c r="B48" s="42"/>
      <c r="C48" s="42"/>
      <c r="D48" s="42"/>
      <c r="E48" s="42"/>
      <c r="F48" s="42"/>
    </row>
    <row r="49" spans="2:6" x14ac:dyDescent="0.25">
      <c r="B49" s="42"/>
      <c r="C49" s="42"/>
      <c r="D49" s="42"/>
      <c r="E49" s="42"/>
      <c r="F49" s="42"/>
    </row>
    <row r="50" spans="2:6" x14ac:dyDescent="0.25">
      <c r="B50" s="42"/>
      <c r="C50" s="42"/>
      <c r="D50" s="42"/>
      <c r="E50" s="42"/>
      <c r="F50" s="42"/>
    </row>
  </sheetData>
  <mergeCells count="4">
    <mergeCell ref="C9:F9"/>
    <mergeCell ref="C10:F10"/>
    <mergeCell ref="C11:D11"/>
    <mergeCell ref="E11:F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7D59D-54BE-4E78-8C4B-680A4681EBE8}">
  <dimension ref="A1:AN56"/>
  <sheetViews>
    <sheetView zoomScale="85" zoomScaleNormal="85" workbookViewId="0"/>
  </sheetViews>
  <sheetFormatPr defaultRowHeight="13.8" x14ac:dyDescent="0.25"/>
  <cols>
    <col min="1" max="1" width="8.88671875" style="25"/>
    <col min="2" max="2" width="12.77734375" style="25" bestFit="1" customWidth="1"/>
    <col min="3" max="3" width="13.33203125" style="25" bestFit="1" customWidth="1"/>
    <col min="4" max="4" width="6.6640625" style="25" bestFit="1" customWidth="1"/>
    <col min="5" max="5" width="10.21875" style="25" bestFit="1" customWidth="1"/>
    <col min="6" max="6" width="6.6640625" style="25" bestFit="1" customWidth="1"/>
    <col min="7" max="7" width="10.21875" style="25" bestFit="1" customWidth="1"/>
    <col min="8" max="8" width="6.6640625" style="25" bestFit="1" customWidth="1"/>
    <col min="9" max="9" width="12.44140625" style="25" bestFit="1" customWidth="1"/>
    <col min="10" max="10" width="11.33203125" style="25" customWidth="1"/>
    <col min="11" max="11" width="7.88671875" style="25" bestFit="1" customWidth="1"/>
    <col min="12" max="12" width="6.6640625" style="25" bestFit="1" customWidth="1"/>
    <col min="13" max="13" width="14.21875" style="25" customWidth="1"/>
    <col min="14" max="14" width="6.77734375" style="25" bestFit="1" customWidth="1"/>
    <col min="15" max="15" width="9" style="30" bestFit="1" customWidth="1"/>
    <col min="16" max="16" width="13.33203125" style="25" bestFit="1" customWidth="1"/>
    <col min="17" max="18" width="9" style="25" bestFit="1" customWidth="1"/>
    <col min="19" max="31" width="8.88671875" style="25"/>
    <col min="32" max="16384" width="8.88671875" style="30"/>
  </cols>
  <sheetData>
    <row r="1" spans="1:31" x14ac:dyDescent="0.25">
      <c r="B1" s="60" t="s">
        <v>125</v>
      </c>
      <c r="L1" s="31"/>
      <c r="M1" s="32"/>
      <c r="N1" s="32"/>
      <c r="P1" s="30"/>
      <c r="Q1" s="30"/>
      <c r="R1" s="30"/>
      <c r="S1" s="30"/>
      <c r="T1" s="30"/>
      <c r="U1" s="30"/>
      <c r="V1" s="30"/>
      <c r="W1" s="30"/>
      <c r="Y1" s="30"/>
      <c r="Z1" s="30"/>
      <c r="AA1" s="30"/>
      <c r="AB1" s="30"/>
      <c r="AC1" s="30"/>
      <c r="AD1" s="30"/>
      <c r="AE1" s="30"/>
    </row>
    <row r="2" spans="1:31" ht="7.5" customHeight="1" x14ac:dyDescent="0.25">
      <c r="B2" s="30"/>
      <c r="L2" s="31"/>
      <c r="M2" s="32"/>
      <c r="N2" s="32"/>
      <c r="P2" s="30"/>
      <c r="Q2" s="30"/>
      <c r="R2" s="30"/>
      <c r="S2" s="30"/>
      <c r="T2" s="30"/>
      <c r="U2" s="30"/>
      <c r="V2" s="30"/>
      <c r="W2" s="30"/>
      <c r="Y2" s="30"/>
      <c r="Z2" s="30"/>
      <c r="AA2" s="30"/>
      <c r="AB2" s="30"/>
      <c r="AC2" s="30"/>
      <c r="AD2" s="30"/>
      <c r="AE2" s="30"/>
    </row>
    <row r="3" spans="1:31" x14ac:dyDescent="0.25">
      <c r="B3" s="25" t="s">
        <v>118</v>
      </c>
      <c r="L3" s="31"/>
      <c r="M3" s="32"/>
      <c r="N3" s="32"/>
      <c r="P3" s="30"/>
      <c r="Q3" s="30"/>
      <c r="R3" s="30"/>
      <c r="S3" s="30"/>
      <c r="T3" s="30"/>
      <c r="U3" s="30"/>
      <c r="V3" s="30"/>
      <c r="W3" s="30"/>
      <c r="Y3" s="30"/>
      <c r="Z3" s="30"/>
      <c r="AA3" s="30"/>
      <c r="AB3" s="30"/>
      <c r="AC3" s="30"/>
      <c r="AD3" s="30"/>
      <c r="AE3" s="30"/>
    </row>
    <row r="4" spans="1:31" ht="7.5" customHeight="1" x14ac:dyDescent="0.25">
      <c r="B4" s="30"/>
      <c r="L4" s="31"/>
      <c r="M4" s="32"/>
      <c r="N4" s="32"/>
      <c r="P4" s="30"/>
      <c r="Q4" s="30"/>
      <c r="R4" s="30"/>
      <c r="S4" s="30"/>
      <c r="T4" s="30"/>
      <c r="U4" s="30"/>
      <c r="V4" s="30"/>
      <c r="W4" s="30"/>
      <c r="Y4" s="30"/>
      <c r="Z4" s="30"/>
      <c r="AA4" s="30"/>
      <c r="AB4" s="30"/>
      <c r="AC4" s="30"/>
      <c r="AD4" s="30"/>
      <c r="AE4" s="30"/>
    </row>
    <row r="5" spans="1:31" x14ac:dyDescent="0.25">
      <c r="B5" s="25" t="s">
        <v>119</v>
      </c>
      <c r="L5" s="31"/>
      <c r="M5" s="32"/>
      <c r="N5" s="32"/>
      <c r="P5" s="30"/>
      <c r="Q5" s="30"/>
      <c r="R5" s="30"/>
      <c r="S5" s="30"/>
      <c r="T5" s="30"/>
      <c r="U5" s="30"/>
      <c r="V5" s="30"/>
      <c r="W5" s="30"/>
      <c r="Y5" s="30"/>
      <c r="Z5" s="30"/>
      <c r="AA5" s="30"/>
      <c r="AB5" s="30"/>
      <c r="AC5" s="30"/>
      <c r="AD5" s="30"/>
      <c r="AE5" s="30"/>
    </row>
    <row r="6" spans="1:31" ht="7.5" customHeight="1" x14ac:dyDescent="0.25">
      <c r="B6" s="30"/>
      <c r="L6" s="31"/>
      <c r="M6" s="32"/>
      <c r="N6" s="32"/>
      <c r="P6" s="30"/>
      <c r="Q6" s="30"/>
      <c r="R6" s="30"/>
      <c r="S6" s="30"/>
      <c r="T6" s="30"/>
      <c r="U6" s="30"/>
      <c r="V6" s="30"/>
      <c r="W6" s="30"/>
      <c r="Y6" s="30"/>
      <c r="Z6" s="30"/>
      <c r="AA6" s="30"/>
      <c r="AB6" s="30"/>
      <c r="AC6" s="30"/>
      <c r="AD6" s="30"/>
      <c r="AE6" s="30"/>
    </row>
    <row r="7" spans="1:31" ht="14.4" thickBot="1" x14ac:dyDescent="0.3">
      <c r="A7" s="62"/>
      <c r="B7" s="61" t="s">
        <v>154</v>
      </c>
      <c r="C7" s="62"/>
      <c r="D7" s="62"/>
      <c r="E7" s="62"/>
      <c r="F7" s="62"/>
      <c r="G7" s="62"/>
      <c r="H7" s="62"/>
      <c r="I7" s="62"/>
      <c r="J7" s="62"/>
      <c r="K7" s="62"/>
      <c r="L7" s="63"/>
      <c r="M7" s="64"/>
      <c r="N7" s="64"/>
      <c r="O7" s="65"/>
      <c r="P7" s="65"/>
      <c r="Q7" s="65"/>
      <c r="R7" s="65"/>
      <c r="S7" s="65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x14ac:dyDescent="0.25">
      <c r="B8" s="3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31" ht="22.8" x14ac:dyDescent="0.25">
      <c r="B9" s="51" t="s">
        <v>35</v>
      </c>
      <c r="C9" s="96" t="s">
        <v>36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1:31" x14ac:dyDescent="0.25">
      <c r="B10" s="9" t="s">
        <v>1</v>
      </c>
      <c r="C10" s="96" t="s">
        <v>2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1:31" ht="28.2" customHeight="1" x14ac:dyDescent="0.25">
      <c r="B11" s="9" t="s">
        <v>37</v>
      </c>
      <c r="C11" s="96" t="s">
        <v>131</v>
      </c>
      <c r="D11" s="96"/>
      <c r="E11" s="96"/>
      <c r="F11" s="96"/>
      <c r="G11" s="97" t="s">
        <v>132</v>
      </c>
      <c r="H11" s="96"/>
      <c r="I11" s="96" t="s">
        <v>136</v>
      </c>
      <c r="J11" s="96"/>
      <c r="K11" s="96"/>
      <c r="L11" s="96"/>
      <c r="M11" s="97" t="s">
        <v>135</v>
      </c>
      <c r="N11" s="96"/>
    </row>
    <row r="12" spans="1:31" x14ac:dyDescent="0.25">
      <c r="B12" s="9" t="s">
        <v>4</v>
      </c>
      <c r="C12" s="22" t="s">
        <v>39</v>
      </c>
      <c r="D12" s="53" t="s">
        <v>98</v>
      </c>
      <c r="E12" s="22" t="s">
        <v>138</v>
      </c>
      <c r="F12" s="53" t="s">
        <v>98</v>
      </c>
      <c r="G12" s="22" t="s">
        <v>137</v>
      </c>
      <c r="H12" s="53" t="s">
        <v>98</v>
      </c>
      <c r="I12" s="22" t="s">
        <v>40</v>
      </c>
      <c r="J12" s="53" t="s">
        <v>98</v>
      </c>
      <c r="K12" s="22" t="s">
        <v>41</v>
      </c>
      <c r="L12" s="53" t="s">
        <v>98</v>
      </c>
      <c r="M12" s="22" t="s">
        <v>101</v>
      </c>
      <c r="N12" s="53" t="s">
        <v>98</v>
      </c>
    </row>
    <row r="13" spans="1:31" ht="16.2" x14ac:dyDescent="0.25">
      <c r="B13" s="36" t="s">
        <v>49</v>
      </c>
      <c r="C13" s="34">
        <v>49.05691111111112</v>
      </c>
      <c r="D13" s="34">
        <v>0.32137331658230556</v>
      </c>
      <c r="E13" s="34">
        <v>50.22978333333333</v>
      </c>
      <c r="F13" s="34">
        <v>0.44821453977606157</v>
      </c>
      <c r="G13" s="34">
        <v>50.387321052631584</v>
      </c>
      <c r="H13" s="34">
        <v>0.61626878567620891</v>
      </c>
      <c r="I13" s="34">
        <v>53.673842857142851</v>
      </c>
      <c r="J13" s="34">
        <v>0.40009219459497625</v>
      </c>
      <c r="K13" s="34">
        <v>52.295085714285712</v>
      </c>
      <c r="L13" s="34">
        <v>0.71571058030596602</v>
      </c>
      <c r="M13" s="34">
        <v>50.219316666666664</v>
      </c>
      <c r="N13" s="34">
        <v>0.68972177108972832</v>
      </c>
    </row>
    <row r="14" spans="1:31" ht="16.2" x14ac:dyDescent="0.25">
      <c r="B14" s="2" t="s">
        <v>77</v>
      </c>
      <c r="C14" s="34">
        <v>0.82354444444444441</v>
      </c>
      <c r="D14" s="34">
        <v>0.15932301396150478</v>
      </c>
      <c r="E14" s="34">
        <v>0.99983333333333324</v>
      </c>
      <c r="F14" s="34">
        <v>6.3973671667856183E-2</v>
      </c>
      <c r="G14" s="34">
        <v>0.94579999999999986</v>
      </c>
      <c r="H14" s="34">
        <v>0.13866188293030723</v>
      </c>
      <c r="I14" s="34">
        <v>0.21924999999999997</v>
      </c>
      <c r="J14" s="34">
        <v>9.7770490671540894E-2</v>
      </c>
      <c r="K14" s="34">
        <v>0.52229999999999999</v>
      </c>
      <c r="L14" s="34">
        <v>0.17152841358406681</v>
      </c>
      <c r="M14" s="34">
        <v>1.2953833333333333</v>
      </c>
      <c r="N14" s="34">
        <v>0.2497761901213065</v>
      </c>
    </row>
    <row r="15" spans="1:31" ht="16.2" x14ac:dyDescent="0.25">
      <c r="B15" s="2" t="s">
        <v>78</v>
      </c>
      <c r="C15" s="34">
        <v>8.7544444444444453E-2</v>
      </c>
      <c r="D15" s="34">
        <v>1.5904489233476666E-2</v>
      </c>
      <c r="E15" s="34">
        <v>0.15259999999999999</v>
      </c>
      <c r="F15" s="34">
        <v>3.8359979144936961E-2</v>
      </c>
      <c r="G15" s="34">
        <v>0.13603157894736842</v>
      </c>
      <c r="H15" s="34">
        <v>4.2616403370736376E-2</v>
      </c>
      <c r="I15" s="34">
        <v>2.092142857142857E-2</v>
      </c>
      <c r="J15" s="34">
        <v>1.3265349806714691E-2</v>
      </c>
      <c r="K15" s="34">
        <v>9.8100000000000007E-2</v>
      </c>
      <c r="L15" s="34">
        <v>6.1124981254257513E-2</v>
      </c>
      <c r="M15" s="34">
        <v>0.17629999999999998</v>
      </c>
      <c r="N15" s="34">
        <v>3.8972554445404407E-2</v>
      </c>
    </row>
    <row r="16" spans="1:31" ht="16.2" x14ac:dyDescent="0.25">
      <c r="B16" s="2" t="s">
        <v>69</v>
      </c>
      <c r="C16" s="34">
        <v>10.04571111111111</v>
      </c>
      <c r="D16" s="34">
        <v>0.66273163770195165</v>
      </c>
      <c r="E16" s="34">
        <v>7.507133333333333</v>
      </c>
      <c r="F16" s="34">
        <v>0.83032872927936152</v>
      </c>
      <c r="G16" s="34">
        <v>6.9138736842105262</v>
      </c>
      <c r="H16" s="34">
        <v>0.76793553175749774</v>
      </c>
      <c r="I16" s="34">
        <v>2.4457928571428575</v>
      </c>
      <c r="J16" s="34">
        <v>0.66459992298928428</v>
      </c>
      <c r="K16" s="34">
        <v>4.2220142857142857</v>
      </c>
      <c r="L16" s="34">
        <v>0.74889429478525671</v>
      </c>
      <c r="M16" s="34">
        <v>6.6468833333333341</v>
      </c>
      <c r="N16" s="34">
        <v>0.8443236269166472</v>
      </c>
      <c r="U16" s="32"/>
      <c r="V16" s="32"/>
      <c r="W16" s="32"/>
    </row>
    <row r="17" spans="2:23" x14ac:dyDescent="0.25">
      <c r="B17" s="2" t="s">
        <v>17</v>
      </c>
      <c r="C17" s="34">
        <v>3.9421111111111111</v>
      </c>
      <c r="D17" s="34">
        <v>0.13757562869604162</v>
      </c>
      <c r="E17" s="34">
        <v>3.8768833333333332</v>
      </c>
      <c r="F17" s="34">
        <v>0.13386785150538075</v>
      </c>
      <c r="G17" s="34">
        <v>3.8379105263157896</v>
      </c>
      <c r="H17" s="34">
        <v>0.13443239066839033</v>
      </c>
      <c r="I17" s="34">
        <v>4.2993642857142857</v>
      </c>
      <c r="J17" s="34">
        <v>0.21842562052858347</v>
      </c>
      <c r="K17" s="34">
        <v>3.9869999999999997</v>
      </c>
      <c r="L17" s="34">
        <v>0.14268897411269496</v>
      </c>
      <c r="M17" s="34">
        <v>3.5690083333333331</v>
      </c>
      <c r="N17" s="34">
        <v>0.23781987247163397</v>
      </c>
      <c r="P17" s="30"/>
      <c r="U17" s="32"/>
      <c r="V17" s="32"/>
      <c r="W17" s="32"/>
    </row>
    <row r="18" spans="2:23" x14ac:dyDescent="0.25">
      <c r="B18" s="2" t="s">
        <v>18</v>
      </c>
      <c r="C18" s="34">
        <v>6.2555555555555559E-2</v>
      </c>
      <c r="D18" s="34">
        <v>2.0538628916696854E-2</v>
      </c>
      <c r="E18" s="34">
        <v>5.5783333333333331E-2</v>
      </c>
      <c r="F18" s="34">
        <v>1.1428808628490864E-2</v>
      </c>
      <c r="G18" s="34">
        <v>5.5373684210526304E-2</v>
      </c>
      <c r="H18" s="34">
        <v>1.7679235846522309E-2</v>
      </c>
      <c r="I18" s="34">
        <v>6.9607142857142854E-2</v>
      </c>
      <c r="J18" s="34">
        <v>1.6345663470343236E-2</v>
      </c>
      <c r="K18" s="34">
        <v>5.9357142857142844E-2</v>
      </c>
      <c r="L18" s="34">
        <v>1.4442397901417168E-2</v>
      </c>
      <c r="M18" s="34">
        <v>4.9525000000000007E-2</v>
      </c>
      <c r="N18" s="34">
        <v>3.1246210679347682E-2</v>
      </c>
      <c r="P18" s="30"/>
      <c r="U18" s="32"/>
      <c r="V18" s="32"/>
      <c r="W18" s="32"/>
    </row>
    <row r="19" spans="2:23" x14ac:dyDescent="0.25">
      <c r="B19" s="2" t="s">
        <v>42</v>
      </c>
      <c r="C19" s="34">
        <v>2.3933333333333334E-2</v>
      </c>
      <c r="D19" s="34">
        <v>1.6465190554621586E-2</v>
      </c>
      <c r="E19" s="34">
        <v>2.8166666666666663E-2</v>
      </c>
      <c r="F19" s="34">
        <v>1.125000740740497E-2</v>
      </c>
      <c r="G19" s="34">
        <v>2.3189473684210527E-2</v>
      </c>
      <c r="H19" s="34">
        <v>1.3185298831014701E-2</v>
      </c>
      <c r="I19" s="34">
        <v>3.1814285714285719E-2</v>
      </c>
      <c r="J19" s="34">
        <v>1.0281339118321796E-2</v>
      </c>
      <c r="K19" s="34">
        <v>3.5900000000000001E-2</v>
      </c>
      <c r="L19" s="34">
        <v>9.3282724374166327E-3</v>
      </c>
      <c r="M19" s="34">
        <v>2.3558333333333334E-2</v>
      </c>
      <c r="N19" s="34">
        <v>1.1153593659227124E-2</v>
      </c>
      <c r="P19" s="30"/>
      <c r="U19" s="32"/>
      <c r="V19" s="32"/>
      <c r="W19" s="32"/>
    </row>
    <row r="20" spans="2:23" x14ac:dyDescent="0.25">
      <c r="B20" s="36" t="s">
        <v>19</v>
      </c>
      <c r="C20" s="34">
        <v>12.797144444444445</v>
      </c>
      <c r="D20" s="34">
        <v>0.35400065010925841</v>
      </c>
      <c r="E20" s="34">
        <v>13.804133333333333</v>
      </c>
      <c r="F20" s="34">
        <v>0.34199293365019495</v>
      </c>
      <c r="G20" s="34">
        <v>13.983852631578946</v>
      </c>
      <c r="H20" s="34">
        <v>0.35173677716348717</v>
      </c>
      <c r="I20" s="34">
        <v>15.981292857142853</v>
      </c>
      <c r="J20" s="34">
        <v>0.29215355937032023</v>
      </c>
      <c r="K20" s="34">
        <v>15.050985714285714</v>
      </c>
      <c r="L20" s="34">
        <v>0.37275738950230247</v>
      </c>
      <c r="M20" s="34">
        <v>14.17065</v>
      </c>
      <c r="N20" s="34">
        <v>0.35955901652390299</v>
      </c>
      <c r="P20" s="30"/>
      <c r="U20" s="32"/>
      <c r="V20" s="32"/>
      <c r="W20" s="32"/>
    </row>
    <row r="21" spans="2:23" x14ac:dyDescent="0.25">
      <c r="B21" s="36" t="s">
        <v>20</v>
      </c>
      <c r="C21" s="34">
        <v>22.45623333333333</v>
      </c>
      <c r="D21" s="34">
        <v>0.27822776191458731</v>
      </c>
      <c r="E21" s="34">
        <v>22.786566666666669</v>
      </c>
      <c r="F21" s="34">
        <v>0.28689059703424713</v>
      </c>
      <c r="G21" s="34">
        <v>22.819063157894742</v>
      </c>
      <c r="H21" s="34">
        <v>0.2939369135083359</v>
      </c>
      <c r="I21" s="34">
        <v>22.614092857142854</v>
      </c>
      <c r="J21" s="34">
        <v>0.50419031581382034</v>
      </c>
      <c r="K21" s="34">
        <v>22.657428571428571</v>
      </c>
      <c r="L21" s="34">
        <v>0.34424346381732768</v>
      </c>
      <c r="M21" s="34">
        <v>22.55725</v>
      </c>
      <c r="N21" s="34">
        <v>0.31098188927097625</v>
      </c>
      <c r="P21" s="30"/>
      <c r="U21" s="32"/>
      <c r="V21" s="32"/>
      <c r="W21" s="32"/>
    </row>
    <row r="22" spans="2:23" ht="16.2" x14ac:dyDescent="0.25">
      <c r="B22" s="36" t="s">
        <v>88</v>
      </c>
      <c r="C22" s="34">
        <v>1.083277777777778</v>
      </c>
      <c r="D22" s="34">
        <v>6.6777967507587771E-2</v>
      </c>
      <c r="E22" s="34">
        <v>0.92104999999999981</v>
      </c>
      <c r="F22" s="34">
        <v>7.7318244936108088E-2</v>
      </c>
      <c r="G22" s="34">
        <v>0.89679473684210531</v>
      </c>
      <c r="H22" s="34">
        <v>7.577538059352501E-2</v>
      </c>
      <c r="I22" s="34">
        <v>0.6354428571428572</v>
      </c>
      <c r="J22" s="34">
        <v>5.8799904687072337E-2</v>
      </c>
      <c r="K22" s="34">
        <v>0.78379999999999994</v>
      </c>
      <c r="L22" s="34">
        <v>2.7130548587646856E-2</v>
      </c>
      <c r="M22" s="34">
        <v>0.83807500000000001</v>
      </c>
      <c r="N22" s="34">
        <v>5.0551721938120867E-2</v>
      </c>
      <c r="P22" s="30"/>
      <c r="U22" s="32"/>
      <c r="V22" s="32"/>
      <c r="W22" s="32"/>
    </row>
    <row r="23" spans="2:23" ht="16.2" x14ac:dyDescent="0.25">
      <c r="B23" s="36" t="s">
        <v>89</v>
      </c>
      <c r="C23" s="34">
        <v>3.5555555555555557E-3</v>
      </c>
      <c r="D23" s="34">
        <v>6.9761498454854499E-3</v>
      </c>
      <c r="E23" s="34">
        <v>1.666666666666667E-3</v>
      </c>
      <c r="F23" s="34">
        <v>2.2509257354845504E-3</v>
      </c>
      <c r="G23" s="34">
        <v>2.4368421052631574E-3</v>
      </c>
      <c r="H23" s="34">
        <v>4.0250894436322489E-3</v>
      </c>
      <c r="I23" s="34">
        <v>8.0642857142857148E-3</v>
      </c>
      <c r="J23" s="34">
        <v>1.044079330487702E-2</v>
      </c>
      <c r="K23" s="34">
        <v>4.8571428571428576E-3</v>
      </c>
      <c r="L23" s="34">
        <v>5.1529464525509232E-3</v>
      </c>
      <c r="M23" s="34">
        <v>6.6166666666666674E-3</v>
      </c>
      <c r="N23" s="34">
        <v>6.7786876355682623E-3</v>
      </c>
      <c r="P23" s="30"/>
      <c r="U23" s="32"/>
      <c r="V23" s="32"/>
      <c r="W23" s="32"/>
    </row>
    <row r="24" spans="2:23" x14ac:dyDescent="0.25">
      <c r="B24" s="36" t="s">
        <v>21</v>
      </c>
      <c r="C24" s="34">
        <f>SUM(C13:C23)</f>
        <v>100.38252222222222</v>
      </c>
      <c r="D24" s="34">
        <v>0.31178894214587627</v>
      </c>
      <c r="E24" s="34">
        <f>SUM(E13:E23)</f>
        <v>100.36359999999999</v>
      </c>
      <c r="F24" s="34">
        <v>0.26866879982611369</v>
      </c>
      <c r="G24" s="34">
        <f>SUM(G13:G23)</f>
        <v>100.00164736842108</v>
      </c>
      <c r="H24" s="34">
        <v>0.28242736798535378</v>
      </c>
      <c r="I24" s="34">
        <f>SUM(I13:I23)</f>
        <v>99.999485714285697</v>
      </c>
      <c r="J24" s="34">
        <v>0.47427659060467919</v>
      </c>
      <c r="K24" s="34">
        <f>SUM(K13:K23)</f>
        <v>99.716828571428579</v>
      </c>
      <c r="L24" s="34">
        <v>0.51229956963442103</v>
      </c>
      <c r="M24" s="34">
        <f>SUM(M13:M23)</f>
        <v>99.552566666666678</v>
      </c>
      <c r="N24" s="34">
        <v>0.36540517071858836</v>
      </c>
      <c r="P24" s="30"/>
      <c r="U24" s="32"/>
      <c r="V24" s="32"/>
      <c r="W24" s="32"/>
    </row>
    <row r="25" spans="2:23" x14ac:dyDescent="0.25">
      <c r="B25" s="40" t="s">
        <v>43</v>
      </c>
      <c r="C25" s="90">
        <v>1.7806903149635132</v>
      </c>
      <c r="D25" s="90"/>
      <c r="E25" s="90">
        <v>1.8259275681907614</v>
      </c>
      <c r="F25" s="90"/>
      <c r="G25" s="90">
        <v>1.8379310073895838</v>
      </c>
      <c r="H25" s="90"/>
      <c r="I25" s="90">
        <v>1.9568531439398738</v>
      </c>
      <c r="J25" s="90"/>
      <c r="K25" s="90">
        <v>1.9121607225139685</v>
      </c>
      <c r="L25" s="90"/>
      <c r="M25" s="90">
        <v>1.8405427906896041</v>
      </c>
      <c r="N25" s="91"/>
      <c r="P25" s="30"/>
      <c r="U25" s="32"/>
      <c r="V25" s="32"/>
      <c r="W25" s="32"/>
    </row>
    <row r="26" spans="2:23" x14ac:dyDescent="0.25">
      <c r="B26" s="40" t="s">
        <v>23</v>
      </c>
      <c r="C26" s="90">
        <v>2.2489272089911673E-2</v>
      </c>
      <c r="D26" s="90"/>
      <c r="E26" s="90">
        <v>2.73295824927836E-2</v>
      </c>
      <c r="F26" s="90"/>
      <c r="G26" s="90">
        <v>2.5941219609084538E-2</v>
      </c>
      <c r="H26" s="90"/>
      <c r="I26" s="90">
        <v>6.0136106403212786E-3</v>
      </c>
      <c r="J26" s="90"/>
      <c r="K26" s="90">
        <v>1.4367582495704986E-2</v>
      </c>
      <c r="L26" s="90"/>
      <c r="M26" s="90">
        <v>3.5716885740226745E-2</v>
      </c>
      <c r="N26" s="91"/>
      <c r="P26" s="59"/>
      <c r="U26" s="32"/>
      <c r="V26" s="32"/>
      <c r="W26" s="32"/>
    </row>
    <row r="27" spans="2:23" x14ac:dyDescent="0.25">
      <c r="B27" s="40" t="s">
        <v>25</v>
      </c>
      <c r="C27" s="90">
        <v>2.5124164717901225E-3</v>
      </c>
      <c r="D27" s="90"/>
      <c r="E27" s="90">
        <v>4.3854970357857957E-3</v>
      </c>
      <c r="F27" s="90"/>
      <c r="G27" s="90">
        <v>3.9227417910561507E-3</v>
      </c>
      <c r="H27" s="90"/>
      <c r="I27" s="90">
        <v>6.0306166664162179E-4</v>
      </c>
      <c r="J27" s="90"/>
      <c r="K27" s="90">
        <v>2.8360074342095943E-3</v>
      </c>
      <c r="L27" s="90"/>
      <c r="M27" s="90">
        <v>5.1086044306024219E-3</v>
      </c>
      <c r="N27" s="91"/>
      <c r="P27" s="30"/>
      <c r="U27" s="32"/>
      <c r="V27" s="32"/>
      <c r="W27" s="32"/>
    </row>
    <row r="28" spans="2:23" ht="16.8" x14ac:dyDescent="0.25">
      <c r="B28" s="40" t="s">
        <v>90</v>
      </c>
      <c r="C28" s="90">
        <v>0.21930968503648685</v>
      </c>
      <c r="D28" s="90"/>
      <c r="E28" s="90">
        <f>2-E25</f>
        <v>0.17407243180923859</v>
      </c>
      <c r="F28" s="90"/>
      <c r="G28" s="90">
        <f>2-G25</f>
        <v>0.16206899261041618</v>
      </c>
      <c r="H28" s="90"/>
      <c r="I28" s="90">
        <v>4.3146856060126249E-2</v>
      </c>
      <c r="J28" s="90"/>
      <c r="K28" s="90">
        <v>8.7839277486031486E-2</v>
      </c>
      <c r="L28" s="90"/>
      <c r="M28" s="90">
        <v>0.15945720931039586</v>
      </c>
      <c r="N28" s="91"/>
      <c r="P28" s="30"/>
      <c r="U28" s="32"/>
      <c r="V28" s="32"/>
      <c r="W28" s="32"/>
    </row>
    <row r="29" spans="2:23" ht="16.8" x14ac:dyDescent="0.25">
      <c r="B29" s="40" t="s">
        <v>91</v>
      </c>
      <c r="C29" s="90">
        <v>0.21044894334230674</v>
      </c>
      <c r="D29" s="90"/>
      <c r="E29" s="90">
        <v>0.14759838414176096</v>
      </c>
      <c r="F29" s="90"/>
      <c r="G29" s="90">
        <v>0.13519661571654362</v>
      </c>
      <c r="H29" s="90"/>
      <c r="I29" s="90">
        <v>6.1945454127423805E-2</v>
      </c>
      <c r="J29" s="90"/>
      <c r="K29" s="90">
        <v>9.4105223892091694E-2</v>
      </c>
      <c r="L29" s="90"/>
      <c r="M29" s="90">
        <v>0.12765317371172163</v>
      </c>
      <c r="N29" s="91"/>
      <c r="P29" s="30"/>
      <c r="U29" s="32"/>
      <c r="V29" s="32"/>
      <c r="W29" s="32"/>
    </row>
    <row r="30" spans="2:23" ht="16.8" x14ac:dyDescent="0.25">
      <c r="B30" s="40" t="s">
        <v>65</v>
      </c>
      <c r="C30" s="90">
        <v>3.7773024000641087E-2</v>
      </c>
      <c r="D30" s="90"/>
      <c r="E30" s="90">
        <v>3.241490023512128E-2</v>
      </c>
      <c r="F30" s="90"/>
      <c r="G30" s="90">
        <v>3.4596063295342816E-2</v>
      </c>
      <c r="H30" s="90"/>
      <c r="I30" s="90">
        <v>1.3864039696899866E-2</v>
      </c>
      <c r="J30" s="90"/>
      <c r="K30" s="90">
        <v>1.7956282541771174E-2</v>
      </c>
      <c r="L30" s="90"/>
      <c r="M30" s="90">
        <v>1.5124193026410993E-2</v>
      </c>
      <c r="N30" s="91"/>
      <c r="P30" s="30"/>
      <c r="U30" s="32"/>
      <c r="V30" s="32"/>
      <c r="W30" s="32"/>
    </row>
    <row r="31" spans="2:23" ht="16.8" x14ac:dyDescent="0.25">
      <c r="B31" s="40" t="s">
        <v>92</v>
      </c>
      <c r="C31" s="90">
        <v>7.6788452852134675E-2</v>
      </c>
      <c r="D31" s="90"/>
      <c r="E31" s="90">
        <v>8.0724920820905002E-2</v>
      </c>
      <c r="F31" s="90"/>
      <c r="G31" s="90">
        <v>7.8251330841532754E-2</v>
      </c>
      <c r="H31" s="90"/>
      <c r="I31" s="90">
        <v>0.10899948202111287</v>
      </c>
      <c r="J31" s="90"/>
      <c r="K31" s="90">
        <v>9.7811697489185889E-2</v>
      </c>
      <c r="L31" s="90"/>
      <c r="M31" s="90">
        <v>8.853782242687358E-2</v>
      </c>
      <c r="N31" s="91"/>
      <c r="P31" s="30"/>
      <c r="U31" s="32"/>
      <c r="V31" s="32"/>
      <c r="W31" s="32"/>
    </row>
    <row r="32" spans="2:23" ht="16.8" x14ac:dyDescent="0.25">
      <c r="B32" s="40" t="s">
        <v>93</v>
      </c>
      <c r="C32" s="90">
        <v>5.1084821163207977E-3</v>
      </c>
      <c r="D32" s="90"/>
      <c r="E32" s="90">
        <v>4.7043550550398827E-3</v>
      </c>
      <c r="F32" s="90"/>
      <c r="G32" s="90">
        <v>4.2119086809102729E-3</v>
      </c>
      <c r="H32" s="90"/>
      <c r="I32" s="90">
        <v>8.2259677890618998E-3</v>
      </c>
      <c r="J32" s="90"/>
      <c r="K32" s="90">
        <v>6.1528282979402826E-3</v>
      </c>
      <c r="L32" s="90"/>
      <c r="M32" s="90">
        <v>5.7312950985222016E-3</v>
      </c>
      <c r="N32" s="91"/>
      <c r="P32" s="30"/>
      <c r="U32" s="32"/>
      <c r="V32" s="32"/>
      <c r="W32" s="32"/>
    </row>
    <row r="33" spans="2:38" ht="16.8" x14ac:dyDescent="0.25">
      <c r="B33" s="40" t="s">
        <v>94</v>
      </c>
      <c r="C33" s="90">
        <v>1.9232669878378487E-3</v>
      </c>
      <c r="D33" s="90"/>
      <c r="E33" s="90">
        <v>1.7174488404479449E-3</v>
      </c>
      <c r="F33" s="90"/>
      <c r="G33" s="90">
        <v>1.7106787547192083E-3</v>
      </c>
      <c r="H33" s="90"/>
      <c r="I33" s="90">
        <v>2.1494871151115113E-3</v>
      </c>
      <c r="J33" s="90"/>
      <c r="K33" s="90">
        <v>1.8383237431522884E-3</v>
      </c>
      <c r="L33" s="90"/>
      <c r="M33" s="90">
        <v>1.5373937045794347E-3</v>
      </c>
      <c r="N33" s="91"/>
      <c r="P33" s="30"/>
      <c r="U33" s="32"/>
      <c r="V33" s="32"/>
      <c r="W33" s="32"/>
    </row>
    <row r="34" spans="2:38" x14ac:dyDescent="0.25">
      <c r="B34" s="40" t="s">
        <v>46</v>
      </c>
      <c r="C34" s="90">
        <v>6.9883339883485517E-4</v>
      </c>
      <c r="D34" s="90"/>
      <c r="E34" s="90">
        <v>8.234072675131842E-4</v>
      </c>
      <c r="F34" s="90"/>
      <c r="G34" s="90">
        <v>6.8023007345542001E-4</v>
      </c>
      <c r="H34" s="90"/>
      <c r="I34" s="90">
        <v>9.3303940747777047E-4</v>
      </c>
      <c r="J34" s="90"/>
      <c r="K34" s="90">
        <v>1.0559423990125179E-3</v>
      </c>
      <c r="L34" s="90"/>
      <c r="M34" s="90">
        <v>6.9454749299194295E-4</v>
      </c>
      <c r="N34" s="91"/>
      <c r="P34" s="30"/>
      <c r="U34" s="32"/>
      <c r="V34" s="32"/>
      <c r="W34" s="32"/>
    </row>
    <row r="35" spans="2:38" ht="16.8" x14ac:dyDescent="0.25">
      <c r="B35" s="40" t="s">
        <v>95</v>
      </c>
      <c r="C35" s="90">
        <v>0.64928905784438085</v>
      </c>
      <c r="D35" s="90"/>
      <c r="E35" s="90">
        <v>0.70672330800613026</v>
      </c>
      <c r="F35" s="90"/>
      <c r="G35" s="90">
        <v>0.72141179867298466</v>
      </c>
      <c r="H35" s="90"/>
      <c r="I35" s="90">
        <v>0.80764131244012283</v>
      </c>
      <c r="J35" s="90"/>
      <c r="K35" s="90">
        <v>0.77186726374802417</v>
      </c>
      <c r="L35" s="90"/>
      <c r="M35" s="90">
        <v>0.72716477317117267</v>
      </c>
      <c r="N35" s="91"/>
      <c r="P35" s="30"/>
      <c r="U35" s="32"/>
      <c r="V35" s="32"/>
      <c r="W35" s="32"/>
    </row>
    <row r="36" spans="2:38" ht="16.8" x14ac:dyDescent="0.25">
      <c r="B36" s="40" t="s">
        <v>96</v>
      </c>
      <c r="C36" s="90">
        <v>4.3195056250291519E-2</v>
      </c>
      <c r="D36" s="90"/>
      <c r="E36" s="90">
        <v>4.1185266367856466E-2</v>
      </c>
      <c r="F36" s="90"/>
      <c r="G36" s="90">
        <v>3.8830273998728515E-2</v>
      </c>
      <c r="H36" s="90"/>
      <c r="I36" s="90">
        <v>6.0951036629342314E-2</v>
      </c>
      <c r="J36" s="90"/>
      <c r="K36" s="90">
        <v>4.8554179761246763E-2</v>
      </c>
      <c r="L36" s="90"/>
      <c r="M36" s="90">
        <v>4.7071362114605164E-2</v>
      </c>
      <c r="N36" s="91"/>
      <c r="P36" s="30"/>
      <c r="U36" s="32"/>
      <c r="V36" s="32"/>
      <c r="W36" s="32"/>
    </row>
    <row r="37" spans="2:38" ht="16.8" x14ac:dyDescent="0.25">
      <c r="B37" s="40" t="s">
        <v>102</v>
      </c>
      <c r="C37" s="90">
        <f>C35+C31</f>
        <v>0.72607751069651549</v>
      </c>
      <c r="D37" s="90"/>
      <c r="E37" s="90">
        <f>E35+E31</f>
        <v>0.78744822882703525</v>
      </c>
      <c r="F37" s="90"/>
      <c r="G37" s="90">
        <f>G35+G31</f>
        <v>0.79966312951451746</v>
      </c>
      <c r="H37" s="90"/>
      <c r="I37" s="90">
        <f>I35+I31</f>
        <v>0.9166407944612357</v>
      </c>
      <c r="J37" s="90"/>
      <c r="K37" s="90">
        <f>K35+K31</f>
        <v>0.86967896123721</v>
      </c>
      <c r="L37" s="90"/>
      <c r="M37" s="90">
        <f>M35+M31</f>
        <v>0.81570259559804625</v>
      </c>
      <c r="N37" s="91"/>
      <c r="P37" s="30"/>
      <c r="U37" s="32"/>
      <c r="V37" s="32"/>
      <c r="W37" s="32"/>
    </row>
    <row r="38" spans="2:38" x14ac:dyDescent="0.25">
      <c r="B38" s="40" t="s">
        <v>30</v>
      </c>
      <c r="C38" s="90">
        <v>0.87336995168747467</v>
      </c>
      <c r="D38" s="90"/>
      <c r="E38" s="90">
        <v>0.8874074151476623</v>
      </c>
      <c r="F38" s="90"/>
      <c r="G38" s="90">
        <v>0.8917182711549464</v>
      </c>
      <c r="H38" s="90"/>
      <c r="I38" s="90">
        <v>0.88338058775500483</v>
      </c>
      <c r="J38" s="90"/>
      <c r="K38" s="90">
        <v>0.88766126682420921</v>
      </c>
      <c r="L38" s="90"/>
      <c r="M38" s="90">
        <v>0.88579741574350468</v>
      </c>
      <c r="N38" s="91"/>
      <c r="P38" s="30"/>
      <c r="U38" s="32"/>
      <c r="V38" s="32"/>
      <c r="W38" s="32"/>
    </row>
    <row r="39" spans="2:38" x14ac:dyDescent="0.25">
      <c r="B39" s="40" t="s">
        <v>44</v>
      </c>
      <c r="C39" s="90">
        <v>7.6238595812158333E-2</v>
      </c>
      <c r="D39" s="90"/>
      <c r="E39" s="90">
        <v>6.4908232294556764E-2</v>
      </c>
      <c r="F39" s="90"/>
      <c r="G39" s="90">
        <v>6.3415485350804324E-2</v>
      </c>
      <c r="H39" s="90"/>
      <c r="I39" s="90">
        <v>4.4917844094012907E-2</v>
      </c>
      <c r="J39" s="90"/>
      <c r="K39" s="90">
        <v>5.5566831098580176E-2</v>
      </c>
      <c r="L39" s="90"/>
      <c r="M39" s="90">
        <v>5.9553167100411863E-2</v>
      </c>
      <c r="N39" s="91"/>
      <c r="U39" s="32"/>
      <c r="V39" s="32"/>
      <c r="W39" s="32"/>
    </row>
    <row r="40" spans="2:38" x14ac:dyDescent="0.25">
      <c r="B40" s="40" t="s">
        <v>45</v>
      </c>
      <c r="C40" s="90">
        <v>1.6464714591627358E-4</v>
      </c>
      <c r="D40" s="90"/>
      <c r="E40" s="90">
        <v>7.7282294436666911E-5</v>
      </c>
      <c r="F40" s="90"/>
      <c r="G40" s="90">
        <v>1.1338205989252538E-4</v>
      </c>
      <c r="H40" s="90"/>
      <c r="I40" s="90">
        <v>3.7507661746658878E-4</v>
      </c>
      <c r="J40" s="90"/>
      <c r="K40" s="90">
        <v>2.265702748707034E-4</v>
      </c>
      <c r="L40" s="90"/>
      <c r="M40" s="90">
        <v>3.0936623837655373E-4</v>
      </c>
      <c r="N40" s="91"/>
      <c r="U40" s="32"/>
      <c r="V40" s="32"/>
      <c r="W40" s="32"/>
    </row>
    <row r="41" spans="2:38" x14ac:dyDescent="0.25">
      <c r="B41" s="40" t="s">
        <v>21</v>
      </c>
      <c r="C41" s="90">
        <f>SUM(C38:C40,C25:C36)</f>
        <v>3.9999999999999996</v>
      </c>
      <c r="D41" s="90"/>
      <c r="E41" s="90">
        <f>SUM(E38:E40,E25:E36)</f>
        <v>4.0000000000000009</v>
      </c>
      <c r="F41" s="90"/>
      <c r="G41" s="90">
        <f>SUM(G38:G40,G25:G36)</f>
        <v>4.0000000000000018</v>
      </c>
      <c r="H41" s="90"/>
      <c r="I41" s="90">
        <f>SUM(I38:I40,I25:I36)</f>
        <v>4</v>
      </c>
      <c r="J41" s="90"/>
      <c r="K41" s="90">
        <f>SUM(K38:K40,K25:K36)</f>
        <v>4</v>
      </c>
      <c r="L41" s="90"/>
      <c r="M41" s="90">
        <f>SUM(M38:M40,M25:M36)</f>
        <v>4</v>
      </c>
      <c r="N41" s="91"/>
      <c r="U41" s="32"/>
      <c r="V41" s="32"/>
      <c r="W41" s="32"/>
    </row>
    <row r="42" spans="2:38" ht="16.2" x14ac:dyDescent="0.25">
      <c r="B42" s="41" t="s">
        <v>58</v>
      </c>
      <c r="C42" s="90">
        <f>(C36+C35)/(C36+C35+C32+C31)</f>
        <v>0.89424207233953223</v>
      </c>
      <c r="D42" s="90"/>
      <c r="E42" s="90">
        <f>(E36+E35)/(E36+E35+E32+E31)</f>
        <v>0.8974854246086108</v>
      </c>
      <c r="F42" s="90"/>
      <c r="G42" s="90">
        <f>(G36+G35)/(G36+G35+G32+G31)</f>
        <v>0.9021446307158868</v>
      </c>
      <c r="H42" s="90"/>
      <c r="I42" s="90">
        <f>(I36+I35)/(I36+I35+I32+I31)</f>
        <v>0.88108811796317843</v>
      </c>
      <c r="J42" s="90"/>
      <c r="K42" s="90">
        <f>(K36+K35)/(K36+K35+K32+K31)</f>
        <v>0.88753125940860012</v>
      </c>
      <c r="L42" s="90"/>
      <c r="M42" s="90">
        <f>(M36+M35)/(M36+M35+M32+M31)</f>
        <v>0.89145820682112631</v>
      </c>
      <c r="N42" s="91"/>
    </row>
    <row r="44" spans="2:38" x14ac:dyDescent="0.25">
      <c r="B44" s="58" t="s">
        <v>147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P44" s="46"/>
      <c r="Q44" s="46"/>
      <c r="R44" s="46"/>
      <c r="S44" s="46"/>
      <c r="T44" s="46"/>
      <c r="U44" s="46"/>
      <c r="V44" s="46"/>
    </row>
    <row r="45" spans="2:38" x14ac:dyDescent="0.25">
      <c r="B45" s="25" t="s">
        <v>148</v>
      </c>
    </row>
    <row r="48" spans="2:38" x14ac:dyDescent="0.25">
      <c r="AK48" s="25"/>
      <c r="AL48" s="25"/>
    </row>
    <row r="49" spans="37:40" x14ac:dyDescent="0.25">
      <c r="AK49" s="25"/>
      <c r="AL49" s="25"/>
    </row>
    <row r="50" spans="37:40" x14ac:dyDescent="0.25">
      <c r="AK50" s="25"/>
      <c r="AL50" s="25"/>
      <c r="AN50" s="25"/>
    </row>
    <row r="51" spans="37:40" x14ac:dyDescent="0.25">
      <c r="AK51" s="25"/>
      <c r="AL51" s="25"/>
    </row>
    <row r="52" spans="37:40" x14ac:dyDescent="0.25">
      <c r="AK52" s="25"/>
      <c r="AL52" s="25"/>
    </row>
    <row r="53" spans="37:40" x14ac:dyDescent="0.25">
      <c r="AK53" s="25"/>
      <c r="AL53" s="25"/>
    </row>
    <row r="54" spans="37:40" x14ac:dyDescent="0.25">
      <c r="AK54" s="25"/>
      <c r="AL54" s="25"/>
    </row>
    <row r="55" spans="37:40" x14ac:dyDescent="0.25">
      <c r="AK55" s="25"/>
      <c r="AL55" s="25"/>
    </row>
    <row r="56" spans="37:40" x14ac:dyDescent="0.25">
      <c r="AK56" s="25"/>
      <c r="AL56" s="25"/>
    </row>
  </sheetData>
  <mergeCells count="6">
    <mergeCell ref="C9:N9"/>
    <mergeCell ref="C10:N10"/>
    <mergeCell ref="C11:F11"/>
    <mergeCell ref="I11:L11"/>
    <mergeCell ref="M11:N11"/>
    <mergeCell ref="G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AE11-1AEF-446E-933E-ECC482F55FC8}">
  <dimension ref="A1:AH120"/>
  <sheetViews>
    <sheetView tabSelected="1" zoomScaleNormal="100" workbookViewId="0"/>
  </sheetViews>
  <sheetFormatPr defaultRowHeight="13.8" x14ac:dyDescent="0.25"/>
  <cols>
    <col min="1" max="1" width="8.88671875" style="25"/>
    <col min="2" max="2" width="12.6640625" style="25" bestFit="1" customWidth="1"/>
    <col min="3" max="3" width="11" style="25" bestFit="1" customWidth="1"/>
    <col min="4" max="4" width="7.5546875" style="25" bestFit="1" customWidth="1"/>
    <col min="5" max="5" width="10.109375" style="25" bestFit="1" customWidth="1"/>
    <col min="6" max="6" width="5.6640625" style="25" bestFit="1" customWidth="1"/>
    <col min="7" max="7" width="9.88671875" style="25" bestFit="1" customWidth="1"/>
    <col min="8" max="8" width="7.6640625" style="25" bestFit="1" customWidth="1"/>
    <col min="9" max="9" width="8" style="25" bestFit="1" customWidth="1"/>
    <col min="10" max="10" width="7.6640625" style="31" bestFit="1" customWidth="1"/>
    <col min="11" max="11" width="8.5546875" style="32" bestFit="1" customWidth="1"/>
    <col min="12" max="12" width="8.21875" style="32" bestFit="1" customWidth="1"/>
    <col min="13" max="16" width="14.21875" style="30" customWidth="1"/>
    <col min="17" max="20" width="8.88671875" style="30"/>
    <col min="21" max="23" width="15.5546875" style="30" customWidth="1"/>
    <col min="24" max="16384" width="8.88671875" style="30"/>
  </cols>
  <sheetData>
    <row r="1" spans="1:23" x14ac:dyDescent="0.25">
      <c r="B1" s="60" t="s">
        <v>125</v>
      </c>
      <c r="V1" s="25"/>
    </row>
    <row r="2" spans="1:23" ht="7.5" customHeight="1" x14ac:dyDescent="0.25">
      <c r="B2" s="30"/>
      <c r="V2" s="25"/>
    </row>
    <row r="3" spans="1:23" x14ac:dyDescent="0.25">
      <c r="B3" s="25" t="s">
        <v>118</v>
      </c>
      <c r="V3" s="25"/>
    </row>
    <row r="4" spans="1:23" ht="7.5" customHeight="1" x14ac:dyDescent="0.25">
      <c r="B4" s="30"/>
      <c r="V4" s="25"/>
    </row>
    <row r="5" spans="1:23" x14ac:dyDescent="0.25">
      <c r="B5" s="25" t="s">
        <v>119</v>
      </c>
      <c r="V5" s="25"/>
    </row>
    <row r="6" spans="1:23" ht="7.5" customHeight="1" x14ac:dyDescent="0.25">
      <c r="B6" s="30"/>
      <c r="V6" s="25"/>
    </row>
    <row r="7" spans="1:23" ht="14.4" thickBot="1" x14ac:dyDescent="0.3">
      <c r="A7" s="62"/>
      <c r="B7" s="61" t="s">
        <v>155</v>
      </c>
      <c r="C7" s="62"/>
      <c r="D7" s="62"/>
      <c r="E7" s="62"/>
      <c r="F7" s="62"/>
      <c r="G7" s="62"/>
      <c r="H7" s="62"/>
      <c r="I7" s="62"/>
      <c r="J7" s="63"/>
      <c r="K7" s="64"/>
      <c r="L7" s="64"/>
      <c r="M7" s="65"/>
      <c r="N7" s="65"/>
      <c r="O7" s="65"/>
      <c r="P7" s="65"/>
      <c r="Q7" s="65"/>
    </row>
    <row r="8" spans="1:23" x14ac:dyDescent="0.25">
      <c r="B8" s="26"/>
      <c r="C8" s="26"/>
      <c r="D8" s="26"/>
      <c r="E8" s="26"/>
      <c r="F8" s="26"/>
      <c r="G8" s="26"/>
      <c r="H8" s="26"/>
      <c r="I8" s="27"/>
      <c r="J8" s="28"/>
      <c r="K8" s="29"/>
      <c r="L8" s="29"/>
    </row>
    <row r="9" spans="1:23" ht="62.4" customHeight="1" x14ac:dyDescent="0.25">
      <c r="B9" s="51" t="s">
        <v>0</v>
      </c>
      <c r="C9" s="97" t="s">
        <v>107</v>
      </c>
      <c r="D9" s="97"/>
      <c r="E9" s="97"/>
      <c r="F9" s="97"/>
      <c r="G9" s="97"/>
      <c r="H9" s="97"/>
      <c r="I9" s="105" t="s">
        <v>108</v>
      </c>
      <c r="J9" s="105"/>
      <c r="K9" s="105"/>
      <c r="L9" s="105"/>
      <c r="M9" s="97" t="s">
        <v>124</v>
      </c>
      <c r="N9" s="97"/>
      <c r="O9" s="97"/>
      <c r="P9" s="97"/>
      <c r="Q9" s="102" t="s">
        <v>126</v>
      </c>
      <c r="R9" s="103"/>
      <c r="S9" s="103"/>
      <c r="T9" s="103"/>
      <c r="U9" s="103"/>
      <c r="V9" s="103"/>
      <c r="W9" s="104"/>
    </row>
    <row r="10" spans="1:23" x14ac:dyDescent="0.25">
      <c r="B10" s="36" t="s">
        <v>1</v>
      </c>
      <c r="C10" s="96" t="s">
        <v>2</v>
      </c>
      <c r="D10" s="96"/>
      <c r="E10" s="96"/>
      <c r="F10" s="96"/>
      <c r="G10" s="96"/>
      <c r="H10" s="96"/>
      <c r="I10" s="96" t="s">
        <v>103</v>
      </c>
      <c r="J10" s="96"/>
      <c r="K10" s="96"/>
      <c r="L10" s="96"/>
      <c r="M10" s="96" t="s">
        <v>104</v>
      </c>
      <c r="N10" s="96"/>
      <c r="O10" s="96"/>
      <c r="P10" s="96"/>
      <c r="Q10" s="96" t="s">
        <v>105</v>
      </c>
      <c r="R10" s="96"/>
      <c r="S10" s="96"/>
      <c r="T10" s="96"/>
      <c r="U10" s="96" t="s">
        <v>106</v>
      </c>
      <c r="V10" s="96"/>
      <c r="W10" s="96"/>
    </row>
    <row r="11" spans="1:23" x14ac:dyDescent="0.25">
      <c r="B11" s="9" t="s">
        <v>4</v>
      </c>
      <c r="C11" s="22" t="s">
        <v>109</v>
      </c>
      <c r="D11" s="53" t="s">
        <v>98</v>
      </c>
      <c r="E11" s="22" t="s">
        <v>5</v>
      </c>
      <c r="F11" s="53" t="s">
        <v>98</v>
      </c>
      <c r="G11" s="22" t="s">
        <v>6</v>
      </c>
      <c r="H11" s="53" t="s">
        <v>98</v>
      </c>
      <c r="I11" s="22" t="s">
        <v>7</v>
      </c>
      <c r="J11" s="53" t="s">
        <v>98</v>
      </c>
      <c r="K11" s="22" t="s">
        <v>8</v>
      </c>
      <c r="L11" s="22" t="s">
        <v>9</v>
      </c>
      <c r="M11" s="22" t="s">
        <v>10</v>
      </c>
      <c r="N11" s="53" t="s">
        <v>98</v>
      </c>
      <c r="O11" s="22" t="s">
        <v>8</v>
      </c>
      <c r="P11" s="22" t="s">
        <v>11</v>
      </c>
      <c r="Q11" s="22" t="s">
        <v>12</v>
      </c>
      <c r="R11" s="53" t="s">
        <v>99</v>
      </c>
      <c r="S11" s="22" t="s">
        <v>8</v>
      </c>
      <c r="T11" s="22" t="s">
        <v>13</v>
      </c>
      <c r="U11" s="22" t="s">
        <v>14</v>
      </c>
      <c r="V11" s="53" t="s">
        <v>99</v>
      </c>
      <c r="W11" s="22" t="s">
        <v>15</v>
      </c>
    </row>
    <row r="12" spans="1:23" ht="16.2" x14ac:dyDescent="0.25">
      <c r="B12" s="36" t="s">
        <v>49</v>
      </c>
      <c r="C12" s="34">
        <v>40.782249999999991</v>
      </c>
      <c r="D12" s="34">
        <v>0.21164136987943649</v>
      </c>
      <c r="E12" s="34">
        <v>40.907375000000002</v>
      </c>
      <c r="F12" s="34">
        <v>0.17727455501888309</v>
      </c>
      <c r="G12" s="34">
        <v>40.709526315789482</v>
      </c>
      <c r="H12" s="34">
        <v>0.1632677992410197</v>
      </c>
      <c r="I12" s="34">
        <v>40.862250000000003</v>
      </c>
      <c r="J12" s="34">
        <v>0.15912057422865658</v>
      </c>
      <c r="K12" s="34">
        <v>40.993000000000002</v>
      </c>
      <c r="L12" s="34">
        <v>40.887</v>
      </c>
      <c r="M12" s="34">
        <v>41.812187500000007</v>
      </c>
      <c r="N12" s="34">
        <v>8.7661900908934151E-2</v>
      </c>
      <c r="O12" s="34">
        <v>40.46</v>
      </c>
      <c r="P12" s="34">
        <v>40.298999999999999</v>
      </c>
      <c r="Q12" s="34">
        <v>40.962333333333333</v>
      </c>
      <c r="R12" s="34">
        <v>0.14470349494492293</v>
      </c>
      <c r="S12" s="34">
        <v>41.023000000000003</v>
      </c>
      <c r="T12" s="34">
        <v>41.445999999999998</v>
      </c>
      <c r="U12" s="34">
        <v>41.42336250000001</v>
      </c>
      <c r="V12" s="34">
        <v>0.18156647795703224</v>
      </c>
      <c r="W12" s="34">
        <v>40.520000000000003</v>
      </c>
    </row>
    <row r="13" spans="1:23" ht="16.2" x14ac:dyDescent="0.25">
      <c r="B13" s="2" t="s">
        <v>77</v>
      </c>
      <c r="C13" s="34">
        <v>0.19919999999999999</v>
      </c>
      <c r="D13" s="34">
        <v>1.1143508324481017E-2</v>
      </c>
      <c r="E13" s="34">
        <v>7.2000000000000008E-2</v>
      </c>
      <c r="F13" s="34">
        <v>1.1364103886486451E-2</v>
      </c>
      <c r="G13" s="34">
        <v>6.7578947368421058E-2</v>
      </c>
      <c r="H13" s="34">
        <v>1.4052741090753194E-2</v>
      </c>
      <c r="I13" s="34" t="s">
        <v>16</v>
      </c>
      <c r="J13" s="34" t="s">
        <v>3</v>
      </c>
      <c r="K13" s="34" t="s">
        <v>16</v>
      </c>
      <c r="L13" s="34" t="s">
        <v>16</v>
      </c>
      <c r="M13" s="34">
        <v>0.23646875000000003</v>
      </c>
      <c r="N13" s="34">
        <v>3.5109951144295728E-2</v>
      </c>
      <c r="O13" s="34">
        <v>0.185</v>
      </c>
      <c r="P13" s="34">
        <v>6.9000000000000006E-2</v>
      </c>
      <c r="Q13" s="34" t="s">
        <v>16</v>
      </c>
      <c r="R13" s="34" t="s">
        <v>3</v>
      </c>
      <c r="S13" s="34" t="s">
        <v>16</v>
      </c>
      <c r="T13" s="34" t="s">
        <v>3</v>
      </c>
      <c r="U13" s="34" t="s">
        <v>16</v>
      </c>
      <c r="V13" s="34" t="s">
        <v>3</v>
      </c>
      <c r="W13" s="34" t="s">
        <v>16</v>
      </c>
    </row>
    <row r="14" spans="1:23" ht="16.2" x14ac:dyDescent="0.25">
      <c r="B14" s="2" t="s">
        <v>78</v>
      </c>
      <c r="C14" s="34">
        <v>7.8599999999999989E-2</v>
      </c>
      <c r="D14" s="34">
        <v>3.0876816185898756E-2</v>
      </c>
      <c r="E14" s="34">
        <v>0.13762337500000002</v>
      </c>
      <c r="F14" s="34">
        <v>5.28271789894382E-2</v>
      </c>
      <c r="G14" s="34">
        <v>0.13105263157894739</v>
      </c>
      <c r="H14" s="34">
        <v>4.009498955149509E-2</v>
      </c>
      <c r="I14" s="34" t="s">
        <v>16</v>
      </c>
      <c r="J14" s="34" t="s">
        <v>3</v>
      </c>
      <c r="K14" s="34" t="s">
        <v>16</v>
      </c>
      <c r="L14" s="34" t="s">
        <v>16</v>
      </c>
      <c r="M14" s="34">
        <v>0.13784374999999999</v>
      </c>
      <c r="N14" s="34">
        <v>1.2011041627092212E-2</v>
      </c>
      <c r="O14" s="34">
        <v>0.13200000000000001</v>
      </c>
      <c r="P14" s="34">
        <v>0.182</v>
      </c>
      <c r="Q14" s="34" t="s">
        <v>16</v>
      </c>
      <c r="R14" s="34" t="s">
        <v>3</v>
      </c>
      <c r="S14" s="34" t="s">
        <v>16</v>
      </c>
      <c r="T14" s="34" t="s">
        <v>3</v>
      </c>
      <c r="U14" s="34" t="s">
        <v>16</v>
      </c>
      <c r="V14" s="34" t="s">
        <v>3</v>
      </c>
      <c r="W14" s="34" t="s">
        <v>16</v>
      </c>
    </row>
    <row r="15" spans="1:23" ht="16.2" x14ac:dyDescent="0.25">
      <c r="B15" s="36" t="s">
        <v>52</v>
      </c>
      <c r="C15" s="34">
        <v>22.848099999999999</v>
      </c>
      <c r="D15" s="34">
        <v>0.36388168101427898</v>
      </c>
      <c r="E15" s="34">
        <v>22.949124999999999</v>
      </c>
      <c r="F15" s="34">
        <v>0.22478144146831033</v>
      </c>
      <c r="G15" s="34">
        <v>22.563052631578945</v>
      </c>
      <c r="H15" s="34">
        <v>0.12475597232829705</v>
      </c>
      <c r="I15" s="34">
        <v>23.340999999999998</v>
      </c>
      <c r="J15" s="34">
        <v>0.14464834204768071</v>
      </c>
      <c r="K15" s="34">
        <v>23.31</v>
      </c>
      <c r="L15" s="34">
        <v>23.23</v>
      </c>
      <c r="M15" s="34">
        <v>22.776531250000001</v>
      </c>
      <c r="N15" s="34">
        <v>8.1481834260871466E-2</v>
      </c>
      <c r="O15" s="34">
        <v>21.977</v>
      </c>
      <c r="P15" s="34">
        <v>21.998999999999999</v>
      </c>
      <c r="Q15" s="34">
        <v>23.413333333333341</v>
      </c>
      <c r="R15" s="34">
        <v>7.6214038799586728E-2</v>
      </c>
      <c r="S15" s="34">
        <v>23.334</v>
      </c>
      <c r="T15" s="34">
        <v>24.067</v>
      </c>
      <c r="U15" s="34">
        <v>23.147437500000002</v>
      </c>
      <c r="V15" s="34">
        <v>0.32496207544063294</v>
      </c>
      <c r="W15" s="34">
        <v>23.099</v>
      </c>
    </row>
    <row r="16" spans="1:23" x14ac:dyDescent="0.25">
      <c r="B16" s="36" t="s">
        <v>17</v>
      </c>
      <c r="C16" s="34">
        <v>8.9426499999999987</v>
      </c>
      <c r="D16" s="34">
        <v>0.52964941496973039</v>
      </c>
      <c r="E16" s="34">
        <v>14.983375000000001</v>
      </c>
      <c r="F16" s="34">
        <v>0.33563838427688814</v>
      </c>
      <c r="G16" s="34">
        <v>15.796894736842104</v>
      </c>
      <c r="H16" s="34">
        <v>0.43978364563812572</v>
      </c>
      <c r="I16" s="34">
        <v>8.9305000000000003</v>
      </c>
      <c r="J16" s="34">
        <v>8.2276537186664542E-2</v>
      </c>
      <c r="K16" s="34">
        <v>11.087</v>
      </c>
      <c r="L16" s="34">
        <v>15.035</v>
      </c>
      <c r="M16" s="34">
        <v>11.44290625</v>
      </c>
      <c r="N16" s="34">
        <v>6.0812965179071574E-2</v>
      </c>
      <c r="O16" s="34">
        <v>19.071999999999999</v>
      </c>
      <c r="P16" s="34">
        <v>20.225999999999999</v>
      </c>
      <c r="Q16" s="34">
        <v>7.1099583333333323</v>
      </c>
      <c r="R16" s="34">
        <v>4.3890653820074572E-2</v>
      </c>
      <c r="S16" s="34">
        <v>8.01</v>
      </c>
      <c r="T16" s="34">
        <v>11.56</v>
      </c>
      <c r="U16" s="34">
        <v>9.9814499999999988</v>
      </c>
      <c r="V16" s="34">
        <v>8.4739496567309239E-2</v>
      </c>
      <c r="W16" s="34">
        <v>13.419</v>
      </c>
    </row>
    <row r="17" spans="2:34" x14ac:dyDescent="0.25">
      <c r="B17" s="2" t="s">
        <v>18</v>
      </c>
      <c r="C17" s="34">
        <v>0.19639999999999996</v>
      </c>
      <c r="D17" s="34">
        <v>2.6089376296791068E-2</v>
      </c>
      <c r="E17" s="34">
        <v>0.3891155</v>
      </c>
      <c r="F17" s="34">
        <v>3.8079753383054964E-2</v>
      </c>
      <c r="G17" s="34">
        <v>0.48599999999999993</v>
      </c>
      <c r="H17" s="34">
        <v>3.1171568242016112E-2</v>
      </c>
      <c r="I17" s="34">
        <v>0.21312500000000001</v>
      </c>
      <c r="J17" s="34">
        <v>5.1944338341288849E-3</v>
      </c>
      <c r="K17" s="34">
        <v>0.28299999999999997</v>
      </c>
      <c r="L17" s="34">
        <v>0.48599999999999999</v>
      </c>
      <c r="M17" s="34">
        <v>0.23615625000000001</v>
      </c>
      <c r="N17" s="34">
        <v>1.057113957600995E-2</v>
      </c>
      <c r="O17" s="34">
        <v>0.51600000000000001</v>
      </c>
      <c r="P17" s="34">
        <v>0.58699999999999997</v>
      </c>
      <c r="Q17" s="34">
        <v>0.1365416666666667</v>
      </c>
      <c r="R17" s="34">
        <v>9.7489315653904677E-3</v>
      </c>
      <c r="S17" s="34">
        <v>0.156</v>
      </c>
      <c r="T17" s="34">
        <v>0.254</v>
      </c>
      <c r="U17" s="34">
        <v>0.30172499999999997</v>
      </c>
      <c r="V17" s="34">
        <v>1.0023990210830997E-2</v>
      </c>
      <c r="W17" s="34">
        <v>0.69299999999999995</v>
      </c>
    </row>
    <row r="18" spans="2:34" x14ac:dyDescent="0.25">
      <c r="B18" s="36" t="s">
        <v>19</v>
      </c>
      <c r="C18" s="34">
        <v>11.4528</v>
      </c>
      <c r="D18" s="34">
        <v>0.3155685521580236</v>
      </c>
      <c r="E18" s="34">
        <v>14.691875000000001</v>
      </c>
      <c r="F18" s="34">
        <v>0.39665906105153514</v>
      </c>
      <c r="G18" s="34">
        <v>13.92384210526316</v>
      </c>
      <c r="H18" s="34">
        <v>0.30505523418953612</v>
      </c>
      <c r="I18" s="34">
        <v>11.372875000000001</v>
      </c>
      <c r="J18" s="34">
        <v>4.2116971468925651E-2</v>
      </c>
      <c r="K18" s="34">
        <v>10.441000000000001</v>
      </c>
      <c r="L18" s="34">
        <v>14.074999999999999</v>
      </c>
      <c r="M18" s="34">
        <v>16.844874999999998</v>
      </c>
      <c r="N18" s="34">
        <v>5.8773896992984367E-2</v>
      </c>
      <c r="O18" s="34">
        <v>12.002000000000001</v>
      </c>
      <c r="P18" s="34">
        <v>12.199</v>
      </c>
      <c r="Q18" s="34">
        <v>12.053833333333332</v>
      </c>
      <c r="R18" s="34">
        <v>2.9862972079973436E-2</v>
      </c>
      <c r="S18" s="34">
        <v>11.798</v>
      </c>
      <c r="T18" s="34">
        <v>17.21</v>
      </c>
      <c r="U18" s="34">
        <v>15.160799999999998</v>
      </c>
      <c r="V18" s="34">
        <v>9.0328290142125539E-2</v>
      </c>
      <c r="W18" s="34">
        <v>12.964</v>
      </c>
    </row>
    <row r="19" spans="2:34" x14ac:dyDescent="0.25">
      <c r="B19" s="36" t="s">
        <v>20</v>
      </c>
      <c r="C19" s="34">
        <v>15.70975</v>
      </c>
      <c r="D19" s="34">
        <v>0.32333859531800702</v>
      </c>
      <c r="E19" s="34">
        <v>6.039625</v>
      </c>
      <c r="F19" s="34">
        <v>0.38341061074071919</v>
      </c>
      <c r="G19" s="34">
        <v>6.1993684210526316</v>
      </c>
      <c r="H19" s="34">
        <v>0.43040345549603093</v>
      </c>
      <c r="I19" s="34">
        <v>15.667125</v>
      </c>
      <c r="J19" s="34">
        <v>5.4106871757925425E-2</v>
      </c>
      <c r="K19" s="34">
        <v>15.023</v>
      </c>
      <c r="L19" s="34">
        <v>6.3959999999999999</v>
      </c>
      <c r="M19" s="34">
        <v>6.6763124999999999</v>
      </c>
      <c r="N19" s="34">
        <v>4.3517469610379736E-2</v>
      </c>
      <c r="O19" s="34">
        <v>5.7069999999999999</v>
      </c>
      <c r="P19" s="34">
        <v>4.1559999999999997</v>
      </c>
      <c r="Q19" s="34">
        <v>16.746291666666664</v>
      </c>
      <c r="R19" s="34">
        <v>7.1841903217906539E-2</v>
      </c>
      <c r="S19" s="34">
        <v>16.187000000000001</v>
      </c>
      <c r="T19" s="34">
        <v>6.2530000000000001</v>
      </c>
      <c r="U19" s="34">
        <v>10.2514375</v>
      </c>
      <c r="V19" s="34">
        <v>0.12497127201526721</v>
      </c>
      <c r="W19" s="34">
        <v>9.5459999999999994</v>
      </c>
    </row>
    <row r="20" spans="2:34" x14ac:dyDescent="0.25">
      <c r="B20" s="36" t="s">
        <v>21</v>
      </c>
      <c r="C20" s="34">
        <v>100.20974999999999</v>
      </c>
      <c r="D20" s="34">
        <v>0.36755175372546406</v>
      </c>
      <c r="E20" s="34">
        <v>100.170113875</v>
      </c>
      <c r="F20" s="34">
        <v>0.26986786459643475</v>
      </c>
      <c r="G20" s="34">
        <v>99.877315789473684</v>
      </c>
      <c r="H20" s="34">
        <v>0.23674647777072183</v>
      </c>
      <c r="I20" s="34">
        <v>100.386875</v>
      </c>
      <c r="J20" s="34">
        <v>0.11799931900529888</v>
      </c>
      <c r="K20" s="34">
        <v>101.137</v>
      </c>
      <c r="L20" s="34">
        <v>100.10900000000001</v>
      </c>
      <c r="M20" s="34">
        <v>100.16328125000001</v>
      </c>
      <c r="N20" s="34">
        <v>0.19122866473868935</v>
      </c>
      <c r="O20" s="34">
        <v>100.051</v>
      </c>
      <c r="P20" s="34">
        <v>99.717000000000013</v>
      </c>
      <c r="Q20" s="34">
        <v>100.42229166666668</v>
      </c>
      <c r="R20" s="34">
        <v>0.15859678501593624</v>
      </c>
      <c r="S20" s="34">
        <v>100.50800000000001</v>
      </c>
      <c r="T20" s="34">
        <v>100.79</v>
      </c>
      <c r="U20" s="34">
        <v>100.26621250000001</v>
      </c>
      <c r="V20" s="34">
        <v>0.4289319586580454</v>
      </c>
      <c r="W20" s="34">
        <v>100.24099999999999</v>
      </c>
    </row>
    <row r="21" spans="2:34" x14ac:dyDescent="0.25">
      <c r="B21" s="2" t="s">
        <v>22</v>
      </c>
      <c r="C21" s="34">
        <v>2.9803381549118599</v>
      </c>
      <c r="D21" s="34"/>
      <c r="E21" s="34">
        <v>2.9928332275764347</v>
      </c>
      <c r="F21" s="34"/>
      <c r="G21" s="34">
        <v>3.0023200864737749</v>
      </c>
      <c r="H21" s="34"/>
      <c r="I21" s="34">
        <v>2.9783410825130341</v>
      </c>
      <c r="J21" s="92"/>
      <c r="K21" s="34">
        <v>2.9912055843055487</v>
      </c>
      <c r="L21" s="34">
        <v>2.998599749071194</v>
      </c>
      <c r="M21" s="34">
        <v>3.0142033192203361</v>
      </c>
      <c r="N21" s="91"/>
      <c r="O21" s="34">
        <v>3.0251689923945979</v>
      </c>
      <c r="P21" s="34">
        <v>3.0280080415739832</v>
      </c>
      <c r="Q21" s="34">
        <v>2.9648566307066426</v>
      </c>
      <c r="R21" s="91"/>
      <c r="S21" s="34">
        <v>2.9758239284307275</v>
      </c>
      <c r="T21" s="34">
        <v>2.9592229143002751</v>
      </c>
      <c r="U21" s="34">
        <v>2.9884576754709058</v>
      </c>
      <c r="V21" s="91"/>
      <c r="W21" s="34">
        <v>2.9711011011606145</v>
      </c>
    </row>
    <row r="22" spans="2:34" x14ac:dyDescent="0.25">
      <c r="B22" s="2" t="s">
        <v>23</v>
      </c>
      <c r="C22" s="34">
        <v>1.0946287207820603E-2</v>
      </c>
      <c r="D22" s="34"/>
      <c r="E22" s="34">
        <v>3.9609243333953593E-3</v>
      </c>
      <c r="F22" s="34"/>
      <c r="G22" s="34">
        <v>3.7476196739565245E-3</v>
      </c>
      <c r="H22" s="34"/>
      <c r="I22" s="34">
        <v>0</v>
      </c>
      <c r="J22" s="92"/>
      <c r="K22" s="34">
        <v>0</v>
      </c>
      <c r="L22" s="34">
        <v>0</v>
      </c>
      <c r="M22" s="34">
        <v>1.2818185576178139E-2</v>
      </c>
      <c r="N22" s="91"/>
      <c r="O22" s="34">
        <v>1.0401084745906267E-2</v>
      </c>
      <c r="P22" s="34">
        <v>3.8984771239570508E-3</v>
      </c>
      <c r="Q22" s="34">
        <v>0</v>
      </c>
      <c r="R22" s="91"/>
      <c r="S22" s="34">
        <v>0</v>
      </c>
      <c r="T22" s="34">
        <v>0</v>
      </c>
      <c r="U22" s="34">
        <v>0</v>
      </c>
      <c r="V22" s="91"/>
      <c r="W22" s="34">
        <v>0</v>
      </c>
    </row>
    <row r="23" spans="2:34" x14ac:dyDescent="0.25">
      <c r="B23" s="2" t="s">
        <v>24</v>
      </c>
      <c r="C23" s="34">
        <v>1.968157010400359</v>
      </c>
      <c r="D23" s="34"/>
      <c r="E23" s="34">
        <v>1.9790753375205128</v>
      </c>
      <c r="F23" s="34"/>
      <c r="G23" s="34">
        <v>1.9614357632179722</v>
      </c>
      <c r="H23" s="34"/>
      <c r="I23" s="34">
        <v>2.0053348650171503</v>
      </c>
      <c r="J23" s="92"/>
      <c r="K23" s="34">
        <v>2.004906502138633</v>
      </c>
      <c r="L23" s="34">
        <v>2.0081574199968859</v>
      </c>
      <c r="M23" s="34">
        <v>1.9354079864687379</v>
      </c>
      <c r="N23" s="91"/>
      <c r="O23" s="34">
        <v>1.9369011652764996</v>
      </c>
      <c r="P23" s="34">
        <v>1.9484128487543109</v>
      </c>
      <c r="Q23" s="34">
        <v>1.9975494931444695</v>
      </c>
      <c r="R23" s="91"/>
      <c r="S23" s="34">
        <v>1.995190179495596</v>
      </c>
      <c r="T23" s="34">
        <v>2.0255002770780757</v>
      </c>
      <c r="U23" s="34">
        <v>1.9684299785854349</v>
      </c>
      <c r="V23" s="91"/>
      <c r="W23" s="34">
        <v>1.9964409204228677</v>
      </c>
    </row>
    <row r="24" spans="2:34" x14ac:dyDescent="0.25">
      <c r="B24" s="2" t="s">
        <v>25</v>
      </c>
      <c r="C24" s="34">
        <v>4.54107791478845E-3</v>
      </c>
      <c r="D24" s="34"/>
      <c r="E24" s="34">
        <v>7.9600382795018236E-3</v>
      </c>
      <c r="F24" s="34"/>
      <c r="G24" s="34">
        <v>7.6409742509278827E-3</v>
      </c>
      <c r="H24" s="34"/>
      <c r="I24" s="34">
        <v>0</v>
      </c>
      <c r="J24" s="92"/>
      <c r="K24" s="34">
        <v>0</v>
      </c>
      <c r="L24" s="34">
        <v>0</v>
      </c>
      <c r="M24" s="34">
        <v>7.8559512762983539E-3</v>
      </c>
      <c r="N24" s="91"/>
      <c r="O24" s="34">
        <v>7.8026071314766139E-3</v>
      </c>
      <c r="P24" s="34">
        <v>1.0811256967285847E-2</v>
      </c>
      <c r="Q24" s="34">
        <v>0</v>
      </c>
      <c r="R24" s="91"/>
      <c r="S24" s="34">
        <v>0</v>
      </c>
      <c r="T24" s="34">
        <v>0</v>
      </c>
      <c r="U24" s="34">
        <v>0</v>
      </c>
      <c r="V24" s="91"/>
      <c r="W24" s="34">
        <v>0</v>
      </c>
    </row>
    <row r="25" spans="2:34" x14ac:dyDescent="0.25">
      <c r="B25" s="2" t="s">
        <v>26</v>
      </c>
      <c r="C25" s="34">
        <v>4.4733027445492013E-2</v>
      </c>
      <c r="D25" s="34"/>
      <c r="E25" s="34">
        <v>1.937632038032433E-2</v>
      </c>
      <c r="F25" s="34"/>
      <c r="G25" s="34">
        <v>1.8787850235643333E-2</v>
      </c>
      <c r="H25" s="34"/>
      <c r="I25" s="34">
        <v>3.7982969956782853E-2</v>
      </c>
      <c r="J25" s="92"/>
      <c r="K25" s="34">
        <v>1.2682329250267799E-2</v>
      </c>
      <c r="L25" s="34">
        <v>0</v>
      </c>
      <c r="M25" s="34">
        <v>2.6930526619359796E-3</v>
      </c>
      <c r="N25" s="91"/>
      <c r="O25" s="34">
        <v>0</v>
      </c>
      <c r="P25" s="34">
        <v>0</v>
      </c>
      <c r="Q25" s="34">
        <v>7.2737245442244358E-2</v>
      </c>
      <c r="R25" s="91"/>
      <c r="S25" s="34">
        <v>5.316196364294612E-2</v>
      </c>
      <c r="T25" s="34">
        <v>5.6053894321372866E-2</v>
      </c>
      <c r="U25" s="34">
        <v>5.4654670472757516E-2</v>
      </c>
      <c r="V25" s="91"/>
      <c r="W25" s="34">
        <v>6.1356877255899889E-2</v>
      </c>
    </row>
    <row r="26" spans="2:34" x14ac:dyDescent="0.25">
      <c r="B26" s="2" t="s">
        <v>27</v>
      </c>
      <c r="C26" s="34">
        <v>0.50173372630517188</v>
      </c>
      <c r="D26" s="34"/>
      <c r="E26" s="34">
        <v>0.89725291669684792</v>
      </c>
      <c r="F26" s="34"/>
      <c r="G26" s="34">
        <v>0.95538454393556738</v>
      </c>
      <c r="H26" s="34"/>
      <c r="I26" s="34">
        <v>0.50630794067568707</v>
      </c>
      <c r="J26" s="92"/>
      <c r="K26" s="34">
        <v>0.66379579868266725</v>
      </c>
      <c r="L26" s="34">
        <v>0.92201893077216845</v>
      </c>
      <c r="M26" s="34">
        <v>0.68708464102150502</v>
      </c>
      <c r="N26" s="91"/>
      <c r="O26" s="34">
        <v>1.1924032509986315</v>
      </c>
      <c r="P26" s="34">
        <v>1.2707962048352563</v>
      </c>
      <c r="Q26" s="34">
        <v>0.35758046164166485</v>
      </c>
      <c r="R26" s="91"/>
      <c r="S26" s="34">
        <v>0.43270288759429748</v>
      </c>
      <c r="T26" s="34">
        <v>0.63411605246749014</v>
      </c>
      <c r="U26" s="34">
        <v>0.54748681158074364</v>
      </c>
      <c r="V26" s="91"/>
      <c r="W26" s="34">
        <v>0.76139957729787089</v>
      </c>
    </row>
    <row r="27" spans="2:34" x14ac:dyDescent="0.25">
      <c r="B27" s="2" t="s">
        <v>28</v>
      </c>
      <c r="C27" s="34">
        <v>1.2156063214791282E-2</v>
      </c>
      <c r="D27" s="34"/>
      <c r="E27" s="34">
        <v>2.4111073223591791E-2</v>
      </c>
      <c r="F27" s="34"/>
      <c r="G27" s="34">
        <v>3.0356683190237998E-2</v>
      </c>
      <c r="H27" s="34"/>
      <c r="I27" s="34">
        <v>1.3156599609051293E-2</v>
      </c>
      <c r="J27" s="92"/>
      <c r="K27" s="34">
        <v>1.7489609068688027E-2</v>
      </c>
      <c r="L27" s="34">
        <v>3.0187463957174088E-2</v>
      </c>
      <c r="M27" s="34">
        <v>1.4418703279325092E-2</v>
      </c>
      <c r="N27" s="91"/>
      <c r="O27" s="34">
        <v>3.2676126577341529E-2</v>
      </c>
      <c r="P27" s="34">
        <v>3.7355793175501265E-2</v>
      </c>
      <c r="Q27" s="34">
        <v>8.3703056298143168E-3</v>
      </c>
      <c r="R27" s="91"/>
      <c r="S27" s="34">
        <v>9.584324716216194E-3</v>
      </c>
      <c r="T27" s="34">
        <v>1.5359811339861426E-2</v>
      </c>
      <c r="U27" s="34">
        <v>1.8436146997512816E-2</v>
      </c>
      <c r="V27" s="91"/>
      <c r="W27" s="34">
        <v>4.3036637737113463E-2</v>
      </c>
    </row>
    <row r="28" spans="2:34" x14ac:dyDescent="0.25">
      <c r="B28" s="2" t="s">
        <v>29</v>
      </c>
      <c r="C28" s="34">
        <v>1.2474500441464258</v>
      </c>
      <c r="D28" s="34"/>
      <c r="E28" s="34">
        <v>1.6020470088540084</v>
      </c>
      <c r="F28" s="34"/>
      <c r="G28" s="34">
        <v>1.5305134778205902</v>
      </c>
      <c r="H28" s="34"/>
      <c r="I28" s="34">
        <v>1.2354908893540131</v>
      </c>
      <c r="J28" s="92"/>
      <c r="K28" s="34">
        <v>1.1355225992196663</v>
      </c>
      <c r="L28" s="34">
        <v>1.5385045445138432</v>
      </c>
      <c r="M28" s="34">
        <v>1.8098999703245944</v>
      </c>
      <c r="N28" s="91"/>
      <c r="O28" s="34">
        <v>1.3375022156285179</v>
      </c>
      <c r="P28" s="34">
        <v>1.3661680104439324</v>
      </c>
      <c r="Q28" s="34">
        <v>1.3003531621369602</v>
      </c>
      <c r="R28" s="91"/>
      <c r="S28" s="34">
        <v>1.2755730419007665</v>
      </c>
      <c r="T28" s="34">
        <v>1.8314415158545931</v>
      </c>
      <c r="U28" s="34">
        <v>1.6302004342422256</v>
      </c>
      <c r="V28" s="91"/>
      <c r="W28" s="34">
        <v>1.4167856251886035</v>
      </c>
      <c r="Y28" s="33"/>
      <c r="Z28" s="33"/>
      <c r="AA28" s="33"/>
      <c r="AB28" s="33"/>
      <c r="AC28" s="33"/>
      <c r="AD28" s="33"/>
      <c r="AE28" s="33"/>
      <c r="AF28" s="33"/>
      <c r="AG28" s="33"/>
      <c r="AH28" s="33"/>
    </row>
    <row r="29" spans="2:34" x14ac:dyDescent="0.25">
      <c r="B29" s="2" t="s">
        <v>30</v>
      </c>
      <c r="C29" s="34">
        <v>1.2299446084532917</v>
      </c>
      <c r="D29" s="34"/>
      <c r="E29" s="34">
        <v>0.47338315313538393</v>
      </c>
      <c r="F29" s="34"/>
      <c r="G29" s="34">
        <v>0.48981300120132798</v>
      </c>
      <c r="H29" s="34"/>
      <c r="I29" s="34">
        <v>1.2233856528742812</v>
      </c>
      <c r="J29" s="92"/>
      <c r="K29" s="34">
        <v>1.1743975773345288</v>
      </c>
      <c r="L29" s="34">
        <v>0.50253189168873436</v>
      </c>
      <c r="M29" s="34">
        <v>0.51561819017108923</v>
      </c>
      <c r="N29" s="91"/>
      <c r="O29" s="34">
        <v>0.45714455724702913</v>
      </c>
      <c r="P29" s="34">
        <v>0.3345493671257736</v>
      </c>
      <c r="Q29" s="34">
        <v>1.2985527012982039</v>
      </c>
      <c r="R29" s="91"/>
      <c r="S29" s="34">
        <v>1.2579636742194498</v>
      </c>
      <c r="T29" s="34">
        <v>0.47830553463833198</v>
      </c>
      <c r="U29" s="34">
        <v>0.79233428265041872</v>
      </c>
      <c r="V29" s="91"/>
      <c r="W29" s="34">
        <v>0.74987926093703028</v>
      </c>
      <c r="Y29" s="33"/>
      <c r="Z29" s="33"/>
      <c r="AA29" s="33"/>
      <c r="AB29" s="33"/>
      <c r="AC29" s="33"/>
      <c r="AD29" s="33"/>
      <c r="AE29" s="33"/>
      <c r="AF29" s="33"/>
      <c r="AG29" s="33"/>
      <c r="AH29" s="33"/>
    </row>
    <row r="30" spans="2:34" x14ac:dyDescent="0.25">
      <c r="B30" s="2" t="s">
        <v>21</v>
      </c>
      <c r="C30" s="34">
        <f>SUM(C21:C29)</f>
        <v>8</v>
      </c>
      <c r="D30" s="34"/>
      <c r="E30" s="34">
        <f>SUM(E21:E29)</f>
        <v>8.0000000000000018</v>
      </c>
      <c r="F30" s="34"/>
      <c r="G30" s="34">
        <f>SUM(G21:G29)</f>
        <v>7.9999999999999982</v>
      </c>
      <c r="H30" s="34"/>
      <c r="I30" s="34">
        <f>SUM(I21:I29)</f>
        <v>8</v>
      </c>
      <c r="J30" s="92"/>
      <c r="K30" s="34">
        <f t="shared" ref="K30:L30" si="0">SUM(K21:K29)</f>
        <v>7.9999999999999991</v>
      </c>
      <c r="L30" s="34">
        <f t="shared" si="0"/>
        <v>8</v>
      </c>
      <c r="M30" s="34">
        <f>SUM(M21:M29)</f>
        <v>8.0000000000000018</v>
      </c>
      <c r="N30" s="91"/>
      <c r="O30" s="34">
        <f>SUM(O21:O29)</f>
        <v>8</v>
      </c>
      <c r="P30" s="34">
        <f t="shared" ref="P30:Q30" si="1">SUM(P21:P29)</f>
        <v>8.0000000000000018</v>
      </c>
      <c r="Q30" s="34">
        <f t="shared" si="1"/>
        <v>8</v>
      </c>
      <c r="R30" s="91"/>
      <c r="S30" s="34">
        <f t="shared" ref="S30:U30" si="2">SUM(S21:S29)</f>
        <v>8</v>
      </c>
      <c r="T30" s="34">
        <f t="shared" si="2"/>
        <v>7.9999999999999991</v>
      </c>
      <c r="U30" s="34">
        <f t="shared" si="2"/>
        <v>8</v>
      </c>
      <c r="V30" s="91"/>
      <c r="W30" s="34">
        <f>SUM(W21:W29)</f>
        <v>8</v>
      </c>
    </row>
    <row r="31" spans="2:34" ht="16.2" x14ac:dyDescent="0.25">
      <c r="B31" s="2" t="s">
        <v>87</v>
      </c>
      <c r="C31" s="34">
        <f>C28/(C28+C26)</f>
        <v>0.71316122709300234</v>
      </c>
      <c r="D31" s="34"/>
      <c r="E31" s="34">
        <f>E28/(E28+E26)</f>
        <v>0.64099830215491671</v>
      </c>
      <c r="F31" s="34"/>
      <c r="G31" s="34">
        <f>G28/(G28+G26)</f>
        <v>0.61567830394722389</v>
      </c>
      <c r="H31" s="34"/>
      <c r="I31" s="34">
        <f>I28/(I28+I26)</f>
        <v>0.70931893399707135</v>
      </c>
      <c r="J31" s="92"/>
      <c r="K31" s="34">
        <f>K28/(K28+K26)</f>
        <v>0.63108485999113428</v>
      </c>
      <c r="L31" s="34">
        <f>L28/(L28+L26)</f>
        <v>0.62527529607698917</v>
      </c>
      <c r="M31" s="34">
        <f>M28/(M28+M26)</f>
        <v>0.72483425092031117</v>
      </c>
      <c r="N31" s="91"/>
      <c r="O31" s="34">
        <f>O28/(O28+O26)</f>
        <v>0.52867675621558519</v>
      </c>
      <c r="P31" s="34">
        <f>P28/(P28+P26)</f>
        <v>0.51808363667888802</v>
      </c>
      <c r="Q31" s="34">
        <f>Q28/(Q28+Q26)</f>
        <v>0.78432160581513688</v>
      </c>
      <c r="R31" s="91"/>
      <c r="S31" s="34">
        <f>S28/(S28+S26)</f>
        <v>0.74670199344072197</v>
      </c>
      <c r="T31" s="34">
        <f>T28/(T28+T26)</f>
        <v>0.7428102833149286</v>
      </c>
      <c r="U31" s="34">
        <f>U28/(U28+U26)</f>
        <v>0.74859254347433024</v>
      </c>
      <c r="V31" s="91"/>
      <c r="W31" s="34">
        <f>W28/(W28+W26)</f>
        <v>0.65044314118528279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</row>
    <row r="32" spans="2:34" x14ac:dyDescent="0.25">
      <c r="B32" s="37" t="s">
        <v>31</v>
      </c>
      <c r="C32" s="110">
        <f>100*C26/(C26+C27+C28+C29)</f>
        <v>16.773186770216807</v>
      </c>
      <c r="D32" s="110"/>
      <c r="E32" s="110">
        <f>100*E26/(E26+E27+E28+E29)</f>
        <v>29.940425375064084</v>
      </c>
      <c r="F32" s="110"/>
      <c r="G32" s="110">
        <f>100*G26/(G26+G27+G28+G29)</f>
        <v>31.781870447618527</v>
      </c>
      <c r="H32" s="110"/>
      <c r="I32" s="110">
        <f>100*I26/(I26+I27+I28+I29)</f>
        <v>16.999662787059968</v>
      </c>
      <c r="J32" s="111"/>
      <c r="K32" s="110">
        <f>100*K26/(K26+K27+K28+K29)</f>
        <v>22.191580617711924</v>
      </c>
      <c r="L32" s="110">
        <f>100*L26/(L26+L27+L28+L29)</f>
        <v>30.80334549686722</v>
      </c>
      <c r="M32" s="110">
        <f>100*M26/(M26+M27+M28+M29)</f>
        <v>22.698373299719691</v>
      </c>
      <c r="N32" s="112"/>
      <c r="O32" s="110">
        <f>100*O26/(O26+O27+O28+O29)</f>
        <v>39.487131997725669</v>
      </c>
      <c r="P32" s="110">
        <f>100*P26/(P26+P27+P28+P29)</f>
        <v>42.235007446612642</v>
      </c>
      <c r="Q32" s="110">
        <f>100*Q26/(Q26+Q27+Q28+Q29)</f>
        <v>12.060632475049534</v>
      </c>
      <c r="R32" s="112"/>
      <c r="S32" s="110">
        <f>100*S26/(S26+S27+S28+S29)</f>
        <v>14.540607845118004</v>
      </c>
      <c r="T32" s="110">
        <f>100*T26/(T26+T27+T28+T29)</f>
        <v>21.428465202913923</v>
      </c>
      <c r="U32" s="110">
        <f>100*U26/(U26+U27+U28+U29)</f>
        <v>18.32004569027314</v>
      </c>
      <c r="V32" s="112"/>
      <c r="W32" s="110">
        <f>100*W26/(W26+W27+W28+W29)</f>
        <v>25.626848477166966</v>
      </c>
    </row>
    <row r="33" spans="1:34" x14ac:dyDescent="0.25">
      <c r="B33" s="37" t="s">
        <v>32</v>
      </c>
      <c r="C33" s="110">
        <f>100*C28/(C26+C27+C28+C29)</f>
        <v>41.702822592907921</v>
      </c>
      <c r="D33" s="110"/>
      <c r="E33" s="110">
        <f>100*E28/(E26+E27+E28+E29)</f>
        <v>53.458693778918288</v>
      </c>
      <c r="F33" s="110"/>
      <c r="G33" s="110">
        <f>100*G28/(G26+G27+G28+G29)</f>
        <v>50.914138583456719</v>
      </c>
      <c r="H33" s="110"/>
      <c r="I33" s="110">
        <f>100*I28/(I26+I27+I28+I29)</f>
        <v>41.482518459959053</v>
      </c>
      <c r="J33" s="111"/>
      <c r="K33" s="110">
        <f>100*K28/(K26+K27+K28+K29)</f>
        <v>37.962037954783149</v>
      </c>
      <c r="L33" s="110">
        <f>100*L28/(L26+L27+L28+L29)</f>
        <v>51.399255971318674</v>
      </c>
      <c r="M33" s="110">
        <f>100*M28/(M26+M27+M28+M29)</f>
        <v>59.791447383399472</v>
      </c>
      <c r="N33" s="112"/>
      <c r="O33" s="110">
        <f>100*O28/(O26+O27+O28+O29)</f>
        <v>44.292169189862797</v>
      </c>
      <c r="P33" s="110">
        <f>100*P28/(P26+P27+P28+P29)</f>
        <v>45.404696579105384</v>
      </c>
      <c r="Q33" s="110">
        <f>100*Q28/(Q26+Q27+Q28+Q29)</f>
        <v>43.858888442340437</v>
      </c>
      <c r="R33" s="112"/>
      <c r="S33" s="110">
        <f>100*S28/(S26+S27+S28+S29)</f>
        <v>42.864533405826428</v>
      </c>
      <c r="T33" s="110">
        <f>100*T28/(T26+T27+T28+T29)</f>
        <v>61.889271910009079</v>
      </c>
      <c r="U33" s="110">
        <f>100*U28/(U26+U27+U28+U29)</f>
        <v>54.54989199354646</v>
      </c>
      <c r="V33" s="112"/>
      <c r="W33" s="110">
        <f>100*W28/(W26+W27+W28+W29)</f>
        <v>47.685540711999217</v>
      </c>
    </row>
    <row r="34" spans="1:34" x14ac:dyDescent="0.25">
      <c r="B34" s="37" t="s">
        <v>33</v>
      </c>
      <c r="C34" s="110">
        <f>100*C29/(C26+C27+C28+C29)</f>
        <v>41.117607912329788</v>
      </c>
      <c r="D34" s="110"/>
      <c r="E34" s="110">
        <f>100*E29/(E26+E27+E28+E29)</f>
        <v>15.79631863715767</v>
      </c>
      <c r="F34" s="110"/>
      <c r="G34" s="110">
        <f>100*G29/(G26+G27+G28+G29)</f>
        <v>16.294144014108834</v>
      </c>
      <c r="H34" s="110"/>
      <c r="I34" s="110">
        <f>100*I29/(I26+I27+I28+I29)</f>
        <v>41.076076210922963</v>
      </c>
      <c r="J34" s="111"/>
      <c r="K34" s="110">
        <f>100*K29/(K26+K27+K28+K29)</f>
        <v>39.261680423988018</v>
      </c>
      <c r="L34" s="110">
        <f>100*L29/(L26+L27+L28+L29)</f>
        <v>16.788878152337389</v>
      </c>
      <c r="M34" s="110">
        <f>100*M29/(M26+M27+M28+M29)</f>
        <v>17.033846285996269</v>
      </c>
      <c r="N34" s="112"/>
      <c r="O34" s="110">
        <f>100*O29/(O26+O27+O28+O29)</f>
        <v>15.138609743756909</v>
      </c>
      <c r="P34" s="110">
        <f>100*P29/(P26+P27+P28+P29)</f>
        <v>11.118773378496469</v>
      </c>
      <c r="Q34" s="110">
        <f>100*Q29/(Q26+Q27+Q28+Q29)</f>
        <v>43.79816170027442</v>
      </c>
      <c r="R34" s="112"/>
      <c r="S34" s="110">
        <f>100*S29/(S26+S27+S28+S29)</f>
        <v>42.272785772067635</v>
      </c>
      <c r="T34" s="110">
        <f>100*T29/(T26+T27+T28+T29)</f>
        <v>16.163214076470805</v>
      </c>
      <c r="U34" s="110">
        <f>100*U29/(U26+U27+U28+U29)</f>
        <v>26.513150550996777</v>
      </c>
      <c r="V34" s="112"/>
      <c r="W34" s="110">
        <f>100*W29/(W26+W27+W28+W29)</f>
        <v>25.239102790682573</v>
      </c>
      <c r="Y34" s="33"/>
      <c r="Z34" s="33"/>
      <c r="AA34" s="33"/>
      <c r="AB34" s="33"/>
      <c r="AC34" s="33"/>
      <c r="AD34" s="33"/>
      <c r="AE34" s="33"/>
      <c r="AF34" s="33"/>
      <c r="AG34" s="33"/>
      <c r="AH34" s="33"/>
    </row>
    <row r="35" spans="1:34" x14ac:dyDescent="0.25">
      <c r="B35" s="38" t="s">
        <v>34</v>
      </c>
      <c r="C35" s="110">
        <f>100*C27/(C26+C27+C28+C29)</f>
        <v>0.40638272454548874</v>
      </c>
      <c r="D35" s="110"/>
      <c r="E35" s="110">
        <f>100*E27/(E26+E27+E28+E29)</f>
        <v>0.80456220885995799</v>
      </c>
      <c r="F35" s="110"/>
      <c r="G35" s="110">
        <f>100*G27/(G26+G27+G28+G29)</f>
        <v>1.0098469548159346</v>
      </c>
      <c r="H35" s="110"/>
      <c r="I35" s="110">
        <f>100*I27/(I26+I27+I28+I29)</f>
        <v>0.44174254205801572</v>
      </c>
      <c r="J35" s="111"/>
      <c r="K35" s="110">
        <f>100*K27/(K26+K27+K28+K29)</f>
        <v>0.58470100351689736</v>
      </c>
      <c r="L35" s="110">
        <f>100*L27/(L26+L27+L28+L29)</f>
        <v>1.0085203794767124</v>
      </c>
      <c r="M35" s="110">
        <f>100*M27/(M26+M27+M28+M29)</f>
        <v>0.47633303088457463</v>
      </c>
      <c r="N35" s="112"/>
      <c r="O35" s="110">
        <f>100*O27/(O26+O27+O28+O29)</f>
        <v>1.0820890686546421</v>
      </c>
      <c r="P35" s="110">
        <f>100*P27/(P26+P27+P28+P29)</f>
        <v>1.241522595785491</v>
      </c>
      <c r="Q35" s="110">
        <f>100*Q27/(Q26+Q27+Q28+Q29)</f>
        <v>0.28231738233559506</v>
      </c>
      <c r="R35" s="112"/>
      <c r="S35" s="110">
        <f>100*S27/(S26+S27+S28+S29)</f>
        <v>0.32207297698793586</v>
      </c>
      <c r="T35" s="110">
        <f>100*T27/(T26+T27+T28+T29)</f>
        <v>0.51904881060619024</v>
      </c>
      <c r="U35" s="110">
        <f>100*U27/(U26+U27+U28+U29)</f>
        <v>0.61691176518361679</v>
      </c>
      <c r="V35" s="112"/>
      <c r="W35" s="110">
        <f>100*W27/(W26+W27+W28+W29)</f>
        <v>1.4485080201512432</v>
      </c>
    </row>
    <row r="36" spans="1:34" x14ac:dyDescent="0.25"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4" x14ac:dyDescent="0.25">
      <c r="B37" s="58" t="s">
        <v>120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</row>
    <row r="38" spans="1:34" x14ac:dyDescent="0.25">
      <c r="B38" s="25" t="s">
        <v>149</v>
      </c>
      <c r="C38" s="46"/>
      <c r="D38" s="46"/>
      <c r="E38" s="46"/>
      <c r="F38" s="46"/>
      <c r="G38" s="46"/>
      <c r="H38" s="46"/>
      <c r="J38" s="25"/>
      <c r="N38" s="25"/>
      <c r="R38" s="25"/>
      <c r="V38" s="25"/>
    </row>
    <row r="39" spans="1:34" s="69" customForma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8"/>
      <c r="K39" s="67"/>
      <c r="L39" s="67"/>
      <c r="M39" s="67"/>
      <c r="V39" s="67"/>
      <c r="W39" s="67"/>
    </row>
    <row r="41" spans="1:34" x14ac:dyDescent="0.25">
      <c r="C41" s="70"/>
    </row>
    <row r="42" spans="1:34" x14ac:dyDescent="0.25">
      <c r="C42" s="72"/>
      <c r="E42" s="72"/>
      <c r="G42" s="72"/>
      <c r="I42" s="72"/>
      <c r="K42" s="72"/>
      <c r="L42" s="72"/>
      <c r="M42" s="72"/>
      <c r="O42" s="72"/>
      <c r="P42" s="72"/>
      <c r="Q42" s="72"/>
      <c r="S42" s="72"/>
      <c r="T42" s="72"/>
      <c r="U42" s="72"/>
      <c r="W42" s="72"/>
    </row>
    <row r="43" spans="1:34" x14ac:dyDescent="0.25">
      <c r="C43" s="72"/>
      <c r="E43" s="72"/>
      <c r="G43" s="72"/>
      <c r="I43" s="72"/>
      <c r="K43" s="72"/>
      <c r="L43" s="72"/>
      <c r="M43" s="72"/>
      <c r="O43" s="72"/>
      <c r="P43" s="72"/>
      <c r="Q43" s="72"/>
      <c r="S43" s="72"/>
      <c r="T43" s="72"/>
      <c r="U43" s="72"/>
      <c r="W43" s="72"/>
    </row>
    <row r="44" spans="1:34" x14ac:dyDescent="0.25">
      <c r="C44" s="72"/>
      <c r="E44" s="72"/>
      <c r="G44" s="72"/>
      <c r="I44" s="72"/>
      <c r="K44" s="72"/>
      <c r="L44" s="72"/>
      <c r="M44" s="72"/>
      <c r="O44" s="72"/>
      <c r="P44" s="72"/>
      <c r="Q44" s="72"/>
      <c r="S44" s="72"/>
      <c r="T44" s="72"/>
      <c r="U44" s="72"/>
      <c r="W44" s="72"/>
    </row>
    <row r="45" spans="1:34" x14ac:dyDescent="0.25">
      <c r="C45" s="72"/>
      <c r="E45" s="72"/>
      <c r="G45" s="72"/>
      <c r="I45" s="72"/>
      <c r="K45" s="72"/>
      <c r="L45" s="72"/>
      <c r="M45" s="72"/>
      <c r="O45" s="72"/>
      <c r="P45" s="72"/>
      <c r="Q45" s="72"/>
      <c r="S45" s="72"/>
      <c r="T45" s="72"/>
      <c r="U45" s="72"/>
      <c r="W45" s="72"/>
    </row>
    <row r="65" spans="23:23" x14ac:dyDescent="0.25">
      <c r="W65" s="25"/>
    </row>
    <row r="66" spans="23:23" x14ac:dyDescent="0.25">
      <c r="W66" s="25"/>
    </row>
    <row r="67" spans="23:23" x14ac:dyDescent="0.25">
      <c r="W67" s="25"/>
    </row>
    <row r="68" spans="23:23" x14ac:dyDescent="0.25">
      <c r="W68" s="25"/>
    </row>
    <row r="69" spans="23:23" x14ac:dyDescent="0.25">
      <c r="W69" s="25"/>
    </row>
    <row r="70" spans="23:23" x14ac:dyDescent="0.25">
      <c r="W70" s="25"/>
    </row>
    <row r="71" spans="23:23" x14ac:dyDescent="0.25">
      <c r="W71" s="25"/>
    </row>
    <row r="72" spans="23:23" x14ac:dyDescent="0.25">
      <c r="W72" s="25"/>
    </row>
    <row r="73" spans="23:23" x14ac:dyDescent="0.25">
      <c r="W73" s="25"/>
    </row>
    <row r="87" spans="12:23" x14ac:dyDescent="0.25">
      <c r="W87" s="31"/>
    </row>
    <row r="88" spans="12:23" x14ac:dyDescent="0.25">
      <c r="W88" s="31"/>
    </row>
    <row r="91" spans="12:23" x14ac:dyDescent="0.25">
      <c r="M91" s="32"/>
      <c r="N91" s="35"/>
      <c r="Q91" s="25"/>
      <c r="R91" s="32"/>
      <c r="S91" s="32"/>
      <c r="T91" s="35"/>
    </row>
    <row r="92" spans="12:23" x14ac:dyDescent="0.25">
      <c r="L92" s="30"/>
      <c r="Q92" s="25"/>
      <c r="R92" s="32"/>
      <c r="S92" s="32"/>
      <c r="T92" s="35"/>
    </row>
    <row r="93" spans="12:23" x14ac:dyDescent="0.25">
      <c r="L93" s="30"/>
      <c r="Q93" s="25"/>
      <c r="R93" s="32"/>
      <c r="S93" s="32"/>
      <c r="T93" s="35"/>
    </row>
    <row r="94" spans="12:23" x14ac:dyDescent="0.25">
      <c r="L94" s="30"/>
      <c r="Q94" s="25"/>
      <c r="R94" s="32"/>
      <c r="S94" s="32"/>
      <c r="T94" s="35"/>
    </row>
    <row r="95" spans="12:23" x14ac:dyDescent="0.25">
      <c r="L95" s="30"/>
      <c r="Q95" s="25"/>
      <c r="R95" s="32"/>
      <c r="S95" s="32"/>
      <c r="T95" s="35"/>
    </row>
    <row r="96" spans="12:23" x14ac:dyDescent="0.25">
      <c r="L96" s="30"/>
      <c r="Q96" s="25"/>
      <c r="R96" s="32"/>
      <c r="S96" s="32"/>
      <c r="T96" s="35"/>
    </row>
    <row r="97" spans="12:20" x14ac:dyDescent="0.25">
      <c r="L97" s="30"/>
      <c r="R97" s="32"/>
      <c r="S97" s="32"/>
      <c r="T97" s="35"/>
    </row>
    <row r="98" spans="12:20" x14ac:dyDescent="0.25">
      <c r="R98" s="32"/>
      <c r="S98" s="32"/>
      <c r="T98" s="35"/>
    </row>
    <row r="99" spans="12:20" x14ac:dyDescent="0.25">
      <c r="R99" s="32"/>
      <c r="S99" s="32"/>
      <c r="T99" s="35"/>
    </row>
    <row r="100" spans="12:20" x14ac:dyDescent="0.25">
      <c r="R100" s="32"/>
      <c r="S100" s="32"/>
      <c r="T100" s="35"/>
    </row>
    <row r="101" spans="12:20" x14ac:dyDescent="0.25">
      <c r="R101" s="32"/>
      <c r="S101" s="32"/>
      <c r="T101" s="35"/>
    </row>
    <row r="102" spans="12:20" x14ac:dyDescent="0.25">
      <c r="R102" s="32"/>
      <c r="S102" s="32"/>
      <c r="T102" s="35"/>
    </row>
    <row r="103" spans="12:20" x14ac:dyDescent="0.25">
      <c r="R103" s="32"/>
      <c r="S103" s="32"/>
      <c r="T103" s="35"/>
    </row>
    <row r="104" spans="12:20" x14ac:dyDescent="0.25">
      <c r="R104" s="32"/>
      <c r="S104" s="32"/>
      <c r="T104" s="35"/>
    </row>
    <row r="105" spans="12:20" x14ac:dyDescent="0.25">
      <c r="R105" s="32"/>
      <c r="S105" s="32"/>
      <c r="T105" s="35"/>
    </row>
    <row r="106" spans="12:20" x14ac:dyDescent="0.25">
      <c r="R106" s="32"/>
      <c r="S106" s="32"/>
      <c r="T106" s="35"/>
    </row>
    <row r="107" spans="12:20" x14ac:dyDescent="0.25">
      <c r="R107" s="32"/>
      <c r="S107" s="32"/>
      <c r="T107" s="35"/>
    </row>
    <row r="108" spans="12:20" x14ac:dyDescent="0.25">
      <c r="R108" s="32"/>
      <c r="S108" s="32"/>
      <c r="T108" s="35"/>
    </row>
    <row r="109" spans="12:20" x14ac:dyDescent="0.25">
      <c r="R109" s="32"/>
      <c r="S109" s="32"/>
      <c r="T109" s="35"/>
    </row>
    <row r="110" spans="12:20" x14ac:dyDescent="0.25">
      <c r="R110" s="32"/>
      <c r="S110" s="32"/>
      <c r="T110" s="35"/>
    </row>
    <row r="111" spans="12:20" x14ac:dyDescent="0.25">
      <c r="R111" s="32"/>
      <c r="S111" s="32"/>
      <c r="T111" s="35"/>
    </row>
    <row r="112" spans="12:20" x14ac:dyDescent="0.25">
      <c r="R112" s="32"/>
      <c r="S112" s="32"/>
      <c r="T112" s="35"/>
    </row>
    <row r="113" spans="18:20" x14ac:dyDescent="0.25">
      <c r="R113" s="32"/>
      <c r="S113" s="32"/>
      <c r="T113" s="35"/>
    </row>
    <row r="114" spans="18:20" x14ac:dyDescent="0.25">
      <c r="R114" s="32"/>
      <c r="S114" s="32"/>
      <c r="T114" s="35"/>
    </row>
    <row r="115" spans="18:20" x14ac:dyDescent="0.25">
      <c r="R115" s="32"/>
      <c r="S115" s="32"/>
      <c r="T115" s="35"/>
    </row>
    <row r="116" spans="18:20" x14ac:dyDescent="0.25">
      <c r="R116" s="32"/>
      <c r="S116" s="32"/>
      <c r="T116" s="35"/>
    </row>
    <row r="117" spans="18:20" x14ac:dyDescent="0.25">
      <c r="R117" s="32"/>
      <c r="S117" s="32"/>
      <c r="T117" s="35"/>
    </row>
    <row r="118" spans="18:20" x14ac:dyDescent="0.25">
      <c r="R118" s="32"/>
      <c r="S118" s="32"/>
      <c r="T118" s="35"/>
    </row>
    <row r="119" spans="18:20" x14ac:dyDescent="0.25">
      <c r="R119" s="32"/>
      <c r="S119" s="32"/>
      <c r="T119" s="35"/>
    </row>
    <row r="120" spans="18:20" x14ac:dyDescent="0.25">
      <c r="R120" s="32"/>
      <c r="S120" s="32"/>
      <c r="T120" s="35"/>
    </row>
  </sheetData>
  <mergeCells count="9">
    <mergeCell ref="Q10:T10"/>
    <mergeCell ref="U10:W10"/>
    <mergeCell ref="Q9:W9"/>
    <mergeCell ref="C9:H9"/>
    <mergeCell ref="I9:L9"/>
    <mergeCell ref="M9:P9"/>
    <mergeCell ref="C10:H10"/>
    <mergeCell ref="I10:L10"/>
    <mergeCell ref="M10:P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84E3-ABB1-43B5-86AE-640D14DFAA9D}">
  <dimension ref="A1:AH36"/>
  <sheetViews>
    <sheetView zoomScaleNormal="100" workbookViewId="0"/>
  </sheetViews>
  <sheetFormatPr defaultRowHeight="13.8" x14ac:dyDescent="0.25"/>
  <cols>
    <col min="1" max="1" width="8.88671875" style="54"/>
    <col min="2" max="2" width="13.88671875" style="54" customWidth="1"/>
    <col min="3" max="3" width="1.33203125" style="54" customWidth="1"/>
    <col min="4" max="4" width="8.33203125" style="54" bestFit="1" customWidth="1"/>
    <col min="5" max="5" width="1.33203125" style="54" customWidth="1"/>
    <col min="6" max="6" width="8.33203125" style="54" bestFit="1" customWidth="1"/>
    <col min="7" max="7" width="1.33203125" style="54" customWidth="1"/>
    <col min="8" max="8" width="6.5546875" style="54" customWidth="1"/>
    <col min="9" max="9" width="1.33203125" style="54" customWidth="1"/>
    <col min="10" max="10" width="5.5546875" style="54" bestFit="1" customWidth="1"/>
    <col min="11" max="11" width="1.33203125" style="54" customWidth="1"/>
    <col min="12" max="12" width="6.5546875" style="54" bestFit="1" customWidth="1"/>
    <col min="13" max="13" width="1.33203125" style="54" customWidth="1"/>
    <col min="14" max="14" width="5.5546875" style="54" bestFit="1" customWidth="1"/>
    <col min="15" max="15" width="1.33203125" style="54" customWidth="1"/>
    <col min="16" max="16" width="5.5546875" style="54" bestFit="1" customWidth="1"/>
    <col min="17" max="17" width="1.33203125" style="54" customWidth="1"/>
    <col min="18" max="18" width="6.5546875" style="54" bestFit="1" customWidth="1"/>
    <col min="19" max="19" width="1.33203125" style="54" customWidth="1"/>
    <col min="20" max="20" width="6.5546875" style="54" bestFit="1" customWidth="1"/>
    <col min="21" max="21" width="1.33203125" style="54" customWidth="1"/>
    <col min="22" max="22" width="5.5546875" style="54" bestFit="1" customWidth="1"/>
    <col min="23" max="23" width="1.33203125" style="54" customWidth="1"/>
    <col min="24" max="24" width="5.5546875" style="54" bestFit="1" customWidth="1"/>
    <col min="25" max="25" width="1.33203125" style="54" customWidth="1"/>
    <col min="26" max="26" width="7.44140625" style="54" customWidth="1"/>
    <col min="27" max="27" width="1.33203125" style="54" customWidth="1"/>
    <col min="28" max="28" width="5.5546875" style="54" bestFit="1" customWidth="1"/>
    <col min="29" max="30" width="8.88671875" style="54"/>
    <col min="31" max="31" width="10.6640625" style="54" customWidth="1"/>
    <col min="32" max="16384" width="8.88671875" style="54"/>
  </cols>
  <sheetData>
    <row r="1" spans="1:34" s="30" customFormat="1" x14ac:dyDescent="0.25">
      <c r="A1" s="25"/>
      <c r="B1" s="60" t="s">
        <v>125</v>
      </c>
      <c r="C1" s="25"/>
      <c r="D1" s="25"/>
      <c r="E1" s="25"/>
      <c r="F1" s="25"/>
      <c r="G1" s="25"/>
      <c r="H1" s="25"/>
      <c r="I1" s="25"/>
      <c r="J1" s="25"/>
      <c r="K1" s="25"/>
      <c r="L1" s="31"/>
      <c r="M1" s="32"/>
      <c r="N1" s="32"/>
      <c r="X1" s="25"/>
    </row>
    <row r="2" spans="1:34" s="30" customFormat="1" ht="7.5" customHeight="1" x14ac:dyDescent="0.25">
      <c r="A2" s="25"/>
      <c r="C2" s="25"/>
      <c r="D2" s="25"/>
      <c r="E2" s="25"/>
      <c r="F2" s="25"/>
      <c r="G2" s="25"/>
      <c r="H2" s="25"/>
      <c r="I2" s="25"/>
      <c r="J2" s="25"/>
      <c r="K2" s="25"/>
      <c r="L2" s="31"/>
      <c r="M2" s="32"/>
      <c r="N2" s="32"/>
      <c r="X2" s="25"/>
    </row>
    <row r="3" spans="1:34" s="30" customFormat="1" x14ac:dyDescent="0.25">
      <c r="A3" s="25"/>
      <c r="B3" s="25" t="s">
        <v>118</v>
      </c>
      <c r="C3" s="25"/>
      <c r="D3" s="25"/>
      <c r="E3" s="25"/>
      <c r="F3" s="25"/>
      <c r="G3" s="25"/>
      <c r="H3" s="25"/>
      <c r="I3" s="25"/>
      <c r="J3" s="25"/>
      <c r="K3" s="25"/>
      <c r="L3" s="31"/>
      <c r="M3" s="32"/>
      <c r="N3" s="32"/>
      <c r="X3" s="25"/>
    </row>
    <row r="4" spans="1:34" s="30" customFormat="1" ht="7.5" customHeight="1" x14ac:dyDescent="0.25">
      <c r="A4" s="25"/>
      <c r="C4" s="25"/>
      <c r="D4" s="25"/>
      <c r="E4" s="25"/>
      <c r="F4" s="25"/>
      <c r="G4" s="25"/>
      <c r="H4" s="25"/>
      <c r="I4" s="25"/>
      <c r="J4" s="25"/>
      <c r="K4" s="25"/>
      <c r="L4" s="31"/>
      <c r="M4" s="32"/>
      <c r="N4" s="32"/>
      <c r="X4" s="25"/>
    </row>
    <row r="5" spans="1:34" s="30" customFormat="1" x14ac:dyDescent="0.25">
      <c r="A5" s="25"/>
      <c r="B5" s="25" t="s">
        <v>119</v>
      </c>
      <c r="C5" s="25"/>
      <c r="D5" s="25"/>
      <c r="E5" s="25"/>
      <c r="F5" s="25"/>
      <c r="G5" s="25"/>
      <c r="H5" s="25"/>
      <c r="I5" s="25"/>
      <c r="J5" s="25"/>
      <c r="K5" s="25"/>
      <c r="L5" s="31"/>
      <c r="M5" s="32"/>
      <c r="N5" s="32"/>
      <c r="X5" s="25"/>
    </row>
    <row r="6" spans="1:34" s="30" customFormat="1" ht="7.5" customHeight="1" x14ac:dyDescent="0.25">
      <c r="A6" s="25"/>
      <c r="C6" s="25"/>
      <c r="D6" s="25"/>
      <c r="E6" s="25"/>
      <c r="F6" s="25"/>
      <c r="G6" s="25"/>
      <c r="H6" s="25"/>
      <c r="I6" s="25"/>
      <c r="J6" s="25"/>
      <c r="K6" s="25"/>
      <c r="L6" s="31"/>
      <c r="M6" s="32"/>
      <c r="N6" s="32"/>
      <c r="X6" s="25"/>
    </row>
    <row r="7" spans="1:34" s="30" customFormat="1" ht="14.4" thickBot="1" x14ac:dyDescent="0.3">
      <c r="A7" s="62"/>
      <c r="B7" s="61" t="s">
        <v>156</v>
      </c>
      <c r="C7" s="62"/>
      <c r="D7" s="62"/>
      <c r="E7" s="62"/>
      <c r="F7" s="62"/>
      <c r="G7" s="62"/>
      <c r="H7" s="62"/>
      <c r="I7" s="62"/>
      <c r="J7" s="62"/>
      <c r="K7" s="62"/>
      <c r="L7" s="63"/>
      <c r="M7" s="64"/>
      <c r="N7" s="64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</row>
    <row r="8" spans="1:34" s="30" customForma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31"/>
      <c r="M8" s="32"/>
      <c r="N8" s="32"/>
    </row>
    <row r="9" spans="1:34" ht="14.4" thickBot="1" x14ac:dyDescent="0.3">
      <c r="B9" s="106" t="s">
        <v>159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</row>
    <row r="10" spans="1:34" ht="16.2" x14ac:dyDescent="0.25">
      <c r="B10" s="107"/>
      <c r="C10" s="107"/>
      <c r="D10" s="107"/>
      <c r="E10" s="55"/>
      <c r="F10" s="55"/>
      <c r="G10" s="55"/>
      <c r="H10" s="74" t="s">
        <v>110</v>
      </c>
      <c r="I10" s="74"/>
      <c r="J10" s="74" t="s">
        <v>50</v>
      </c>
      <c r="K10" s="74"/>
      <c r="L10" s="74" t="s">
        <v>111</v>
      </c>
      <c r="M10" s="74"/>
      <c r="N10" s="74" t="s">
        <v>17</v>
      </c>
      <c r="O10" s="74"/>
      <c r="P10" s="74" t="s">
        <v>18</v>
      </c>
      <c r="Q10" s="74"/>
      <c r="R10" s="74" t="s">
        <v>19</v>
      </c>
      <c r="S10" s="74"/>
      <c r="T10" s="74" t="s">
        <v>20</v>
      </c>
      <c r="U10" s="74"/>
      <c r="V10" s="74" t="s">
        <v>88</v>
      </c>
      <c r="W10" s="74"/>
      <c r="X10" s="74" t="s">
        <v>89</v>
      </c>
      <c r="Y10" s="74"/>
      <c r="Z10" s="74" t="s">
        <v>112</v>
      </c>
      <c r="AA10" s="74"/>
      <c r="AB10" s="74" t="s">
        <v>113</v>
      </c>
    </row>
    <row r="11" spans="1:34" x14ac:dyDescent="0.25">
      <c r="B11" s="75" t="s">
        <v>114</v>
      </c>
      <c r="C11" s="76"/>
      <c r="D11" s="76" t="s">
        <v>115</v>
      </c>
      <c r="E11" s="76"/>
      <c r="F11" s="108" t="s">
        <v>160</v>
      </c>
      <c r="G11" s="76"/>
      <c r="H11" s="77">
        <v>47.048999999999999</v>
      </c>
      <c r="I11" s="77"/>
      <c r="J11" s="77">
        <v>0.20599999999999999</v>
      </c>
      <c r="K11" s="77"/>
      <c r="L11" s="77">
        <v>11.201000000000001</v>
      </c>
      <c r="M11" s="77"/>
      <c r="N11" s="77">
        <v>4.4610000000000003</v>
      </c>
      <c r="O11" s="77"/>
      <c r="P11" s="77">
        <v>6.6000000000000003E-2</v>
      </c>
      <c r="Q11" s="77"/>
      <c r="R11" s="77">
        <v>18.721</v>
      </c>
      <c r="S11" s="77"/>
      <c r="T11" s="77">
        <v>16.943000000000001</v>
      </c>
      <c r="U11" s="77"/>
      <c r="V11" s="77">
        <v>1.19</v>
      </c>
      <c r="W11" s="77"/>
      <c r="X11" s="77">
        <v>2E-3</v>
      </c>
      <c r="Y11" s="77"/>
      <c r="Z11" s="77">
        <v>0.05</v>
      </c>
      <c r="AA11" s="77"/>
      <c r="AB11" s="78">
        <v>0.112</v>
      </c>
    </row>
    <row r="12" spans="1:34" ht="27.6" x14ac:dyDescent="0.25">
      <c r="B12" s="79" t="s">
        <v>116</v>
      </c>
      <c r="C12" s="80"/>
      <c r="D12" s="81" t="s">
        <v>117</v>
      </c>
      <c r="E12" s="80"/>
      <c r="F12" s="109"/>
      <c r="G12" s="80"/>
      <c r="H12" s="82">
        <v>75.248999999999995</v>
      </c>
      <c r="I12" s="93"/>
      <c r="J12" s="82">
        <v>0.38200000000000001</v>
      </c>
      <c r="K12" s="93"/>
      <c r="L12" s="82">
        <v>9.1300000000000008</v>
      </c>
      <c r="M12" s="93"/>
      <c r="N12" s="82">
        <v>2.399</v>
      </c>
      <c r="O12" s="93"/>
      <c r="P12" s="82">
        <v>3.5000000000000003E-2</v>
      </c>
      <c r="Q12" s="93"/>
      <c r="R12" s="82">
        <v>1.341</v>
      </c>
      <c r="S12" s="93"/>
      <c r="T12" s="82">
        <v>1.7689999999999999</v>
      </c>
      <c r="U12" s="93"/>
      <c r="V12" s="82">
        <v>2.8929999999999998</v>
      </c>
      <c r="W12" s="93"/>
      <c r="X12" s="82">
        <v>3.24</v>
      </c>
      <c r="Y12" s="93"/>
      <c r="Z12" s="82">
        <v>3.532</v>
      </c>
      <c r="AA12" s="93"/>
      <c r="AB12" s="83">
        <v>0.03</v>
      </c>
      <c r="AC12" s="71"/>
    </row>
    <row r="13" spans="1:34" ht="27.6" x14ac:dyDescent="0.25">
      <c r="B13" s="84" t="s">
        <v>162</v>
      </c>
      <c r="C13" s="76"/>
      <c r="D13" s="76" t="s">
        <v>115</v>
      </c>
      <c r="E13" s="76"/>
      <c r="F13" s="108" t="s">
        <v>164</v>
      </c>
      <c r="G13" s="76"/>
      <c r="H13" s="77">
        <v>47.048999999999999</v>
      </c>
      <c r="I13" s="77"/>
      <c r="J13" s="77">
        <v>0.20599999999999999</v>
      </c>
      <c r="K13" s="77"/>
      <c r="L13" s="77">
        <v>11.201000000000001</v>
      </c>
      <c r="M13" s="77"/>
      <c r="N13" s="77">
        <v>4.4610000000000003</v>
      </c>
      <c r="O13" s="77"/>
      <c r="P13" s="77">
        <v>6.6000000000000003E-2</v>
      </c>
      <c r="Q13" s="77"/>
      <c r="R13" s="77">
        <v>18.721</v>
      </c>
      <c r="S13" s="77"/>
      <c r="T13" s="77">
        <v>16.943000000000001</v>
      </c>
      <c r="U13" s="77"/>
      <c r="V13" s="77">
        <v>1.19</v>
      </c>
      <c r="W13" s="77"/>
      <c r="X13" s="77">
        <v>2E-3</v>
      </c>
      <c r="Y13" s="77"/>
      <c r="Z13" s="77">
        <v>0.05</v>
      </c>
      <c r="AA13" s="77"/>
      <c r="AB13" s="78">
        <v>0.112</v>
      </c>
      <c r="AC13" s="71"/>
    </row>
    <row r="14" spans="1:34" ht="41.4" x14ac:dyDescent="0.25">
      <c r="B14" s="79" t="s">
        <v>165</v>
      </c>
      <c r="C14" s="80"/>
      <c r="D14" s="81" t="s">
        <v>117</v>
      </c>
      <c r="E14" s="80"/>
      <c r="F14" s="109"/>
      <c r="G14" s="80"/>
      <c r="H14" s="82">
        <v>66.441739999999996</v>
      </c>
      <c r="I14" s="93"/>
      <c r="J14" s="82">
        <v>0</v>
      </c>
      <c r="K14" s="93"/>
      <c r="L14" s="82">
        <v>8.7272339999999993</v>
      </c>
      <c r="M14" s="93"/>
      <c r="N14" s="82">
        <v>0.80008500000000005</v>
      </c>
      <c r="O14" s="93"/>
      <c r="P14" s="82">
        <v>0</v>
      </c>
      <c r="Q14" s="93"/>
      <c r="R14" s="82">
        <v>0.30440839371135003</v>
      </c>
      <c r="S14" s="93"/>
      <c r="T14" s="82">
        <v>1.0307872605455761</v>
      </c>
      <c r="U14" s="93"/>
      <c r="V14" s="82">
        <v>3.4078261702770627</v>
      </c>
      <c r="W14" s="93"/>
      <c r="X14" s="82">
        <v>3.4406256218997142</v>
      </c>
      <c r="Y14" s="93"/>
      <c r="Z14" s="82">
        <v>15.847294598040873</v>
      </c>
      <c r="AA14" s="93"/>
      <c r="AB14" s="83">
        <v>0</v>
      </c>
      <c r="AC14" s="71"/>
    </row>
    <row r="15" spans="1:34" x14ac:dyDescent="0.25">
      <c r="B15" s="57"/>
      <c r="C15" s="57"/>
      <c r="D15" s="55"/>
      <c r="E15" s="57"/>
      <c r="F15" s="55"/>
      <c r="G15" s="57"/>
      <c r="H15" s="56"/>
      <c r="I15" s="57"/>
      <c r="J15" s="56"/>
      <c r="K15" s="57"/>
      <c r="L15" s="56"/>
      <c r="M15" s="57"/>
      <c r="N15" s="56"/>
      <c r="O15" s="57"/>
      <c r="P15" s="56"/>
      <c r="Q15" s="57"/>
      <c r="R15" s="56"/>
      <c r="S15" s="57"/>
      <c r="T15" s="56"/>
      <c r="U15" s="57"/>
      <c r="V15" s="56"/>
      <c r="W15" s="57"/>
      <c r="X15" s="56"/>
      <c r="Y15" s="57"/>
      <c r="Z15" s="56"/>
      <c r="AA15" s="57"/>
      <c r="AB15" s="56"/>
      <c r="AC15" s="71"/>
    </row>
    <row r="17" spans="2:28" x14ac:dyDescent="0.25">
      <c r="B17" s="58" t="s">
        <v>161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</row>
    <row r="18" spans="2:28" x14ac:dyDescent="0.25">
      <c r="B18" s="58" t="s">
        <v>163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28" spans="2:28" x14ac:dyDescent="0.25">
      <c r="X28" s="59"/>
    </row>
    <row r="35" spans="18:18" x14ac:dyDescent="0.25">
      <c r="R35" s="73"/>
    </row>
    <row r="36" spans="18:18" x14ac:dyDescent="0.25">
      <c r="R36" s="73"/>
    </row>
  </sheetData>
  <mergeCells count="4">
    <mergeCell ref="B9:AB9"/>
    <mergeCell ref="B10:D10"/>
    <mergeCell ref="F11:F12"/>
    <mergeCell ref="F13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ESM2</vt:lpstr>
      <vt:lpstr>ESM3</vt:lpstr>
      <vt:lpstr>ESM4</vt:lpstr>
      <vt:lpstr>ESM5</vt:lpstr>
      <vt:lpstr>ESM6</vt:lpstr>
      <vt:lpstr>ESM7</vt:lpstr>
      <vt:lpstr>ESM8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Asenbaum</dc:creator>
  <cp:lastModifiedBy>Rene Asenbaum</cp:lastModifiedBy>
  <dcterms:created xsi:type="dcterms:W3CDTF">2024-05-08T14:32:56Z</dcterms:created>
  <dcterms:modified xsi:type="dcterms:W3CDTF">2025-07-31T09:26:33Z</dcterms:modified>
</cp:coreProperties>
</file>