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kan12/Desktop/PhD/Paper 1_CMP2026/Data/"/>
    </mc:Choice>
  </mc:AlternateContent>
  <xr:revisionPtr revIDLastSave="0" documentId="13_ncr:1_{CAF00954-C4C2-F542-9DE1-60B9109E737B}" xr6:coauthVersionLast="47" xr6:coauthVersionMax="47" xr10:uidLastSave="{00000000-0000-0000-0000-000000000000}"/>
  <bookViews>
    <workbookView xWindow="23020" yWindow="-19280" windowWidth="27640" windowHeight="16940" activeTab="1" xr2:uid="{24B7FBCA-7E31-C447-B28D-8B4AA720D9CB}"/>
  </bookViews>
  <sheets>
    <sheet name="Table 1" sheetId="1" r:id="rId1"/>
    <sheet name="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2" i="2" l="1"/>
  <c r="M22" i="2" s="1"/>
  <c r="J21" i="2"/>
  <c r="M21" i="2" s="1"/>
  <c r="J20" i="2"/>
  <c r="M20" i="2" s="1"/>
  <c r="J19" i="2"/>
  <c r="M19" i="2" s="1"/>
  <c r="J18" i="2"/>
  <c r="M18" i="2" s="1"/>
  <c r="J17" i="2"/>
  <c r="L17" i="2" s="1"/>
  <c r="J16" i="2"/>
  <c r="M16" i="2" s="1"/>
  <c r="J15" i="2"/>
  <c r="M15" i="2" s="1"/>
  <c r="J14" i="2"/>
  <c r="L14" i="2" s="1"/>
  <c r="J13" i="2"/>
  <c r="M13" i="2" s="1"/>
  <c r="M12" i="2"/>
  <c r="J12" i="2"/>
  <c r="L12" i="2" s="1"/>
  <c r="J11" i="2"/>
  <c r="M11" i="2" s="1"/>
  <c r="J10" i="2"/>
  <c r="M10" i="2" s="1"/>
  <c r="M9" i="2"/>
  <c r="J9" i="2"/>
  <c r="L9" i="2" s="1"/>
  <c r="J8" i="2"/>
  <c r="M8" i="2" s="1"/>
  <c r="J7" i="2"/>
  <c r="M7" i="2" s="1"/>
  <c r="J6" i="2"/>
  <c r="L6" i="2" s="1"/>
  <c r="J5" i="2"/>
  <c r="M5" i="2" s="1"/>
  <c r="M4" i="2"/>
  <c r="J4" i="2"/>
  <c r="L4" i="2" s="1"/>
  <c r="J3" i="2"/>
  <c r="M3" i="2" s="1"/>
  <c r="I3" i="2"/>
  <c r="P16" i="1"/>
  <c r="O16" i="1"/>
  <c r="N16" i="1"/>
  <c r="M16" i="1"/>
  <c r="L16" i="1"/>
  <c r="K16" i="1"/>
  <c r="J16" i="1"/>
  <c r="I16" i="1"/>
  <c r="F15" i="1"/>
  <c r="E15" i="1"/>
  <c r="D15" i="1"/>
  <c r="C15" i="1"/>
  <c r="B15" i="1"/>
  <c r="M17" i="2" l="1"/>
  <c r="M14" i="2"/>
  <c r="L10" i="2"/>
  <c r="L20" i="2"/>
  <c r="M6" i="2"/>
  <c r="L21" i="2"/>
  <c r="L7" i="2"/>
  <c r="L15" i="2"/>
  <c r="L18" i="2"/>
  <c r="L19" i="2"/>
  <c r="L5" i="2"/>
  <c r="L13" i="2"/>
  <c r="L8" i="2"/>
  <c r="L16" i="2"/>
  <c r="L3" i="2"/>
  <c r="L11" i="2"/>
  <c r="L22" i="2"/>
</calcChain>
</file>

<file path=xl/sharedStrings.xml><?xml version="1.0" encoding="utf-8"?>
<sst xmlns="http://schemas.openxmlformats.org/spreadsheetml/2006/main" count="160" uniqueCount="77">
  <si>
    <t>Location</t>
  </si>
  <si>
    <t>Val Strona di Omegna</t>
  </si>
  <si>
    <t>Val Mastallone</t>
  </si>
  <si>
    <t xml:space="preserve">MINSQ: Least squares method </t>
  </si>
  <si>
    <t>Phase-equilirbium modelling</t>
  </si>
  <si>
    <t>Sample No.</t>
  </si>
  <si>
    <t>IVT-23</t>
  </si>
  <si>
    <t>IVT-21</t>
  </si>
  <si>
    <t>IVT-40</t>
  </si>
  <si>
    <t>IVT-38</t>
  </si>
  <si>
    <t>IVT-33</t>
  </si>
  <si>
    <t>P (Kbar)</t>
  </si>
  <si>
    <t xml:space="preserve">T ( ℃) </t>
  </si>
  <si>
    <t>Quartz</t>
  </si>
  <si>
    <t>Plagioclase</t>
  </si>
  <si>
    <t>K-feldspar</t>
  </si>
  <si>
    <t>x</t>
  </si>
  <si>
    <t>melt</t>
  </si>
  <si>
    <t>Garnet</t>
  </si>
  <si>
    <t>Sillimanite</t>
  </si>
  <si>
    <t>Biotite</t>
  </si>
  <si>
    <t>Rutile</t>
  </si>
  <si>
    <t>X</t>
  </si>
  <si>
    <t>Ilmenite</t>
  </si>
  <si>
    <t>Zircon</t>
  </si>
  <si>
    <t>TOTAL</t>
  </si>
  <si>
    <t>H2O</t>
  </si>
  <si>
    <t>Residual SSQ</t>
  </si>
  <si>
    <t>Sample</t>
  </si>
  <si>
    <t>Facies</t>
  </si>
  <si>
    <t>Lithology</t>
  </si>
  <si>
    <t>T-Estimates (℃)</t>
  </si>
  <si>
    <t xml:space="preserve">Avg. Zr Conc. </t>
  </si>
  <si>
    <t>ln (Zr, mg/g)</t>
  </si>
  <si>
    <t>T (K)</t>
  </si>
  <si>
    <t>Uncert.</t>
  </si>
  <si>
    <t>1000/T(K)</t>
  </si>
  <si>
    <t>Temperature</t>
  </si>
  <si>
    <t>uncertainity</t>
  </si>
  <si>
    <t>Reference</t>
  </si>
  <si>
    <t>mg/g</t>
  </si>
  <si>
    <t>K</t>
  </si>
  <si>
    <t>T(K)</t>
  </si>
  <si>
    <t>IVT-23_G0</t>
  </si>
  <si>
    <t>Mid -Amphibolite</t>
  </si>
  <si>
    <t>Metapelite</t>
  </si>
  <si>
    <t>P-T pseudosection (Redler et al. 2012)</t>
  </si>
  <si>
    <t>IVT-23_G1</t>
  </si>
  <si>
    <t>"</t>
  </si>
  <si>
    <t>IVT-23_G2</t>
  </si>
  <si>
    <t>IVT-21_G0</t>
  </si>
  <si>
    <t>Upper-Amphibolite</t>
  </si>
  <si>
    <t>IVT-21_G1</t>
  </si>
  <si>
    <t>IVT-21_G2</t>
  </si>
  <si>
    <t>IVT-21_G3</t>
  </si>
  <si>
    <t>IVT-40_G0</t>
  </si>
  <si>
    <t>Granulite</t>
  </si>
  <si>
    <t>Garnetiferous leucosome</t>
  </si>
  <si>
    <t>Peak Tzr (℃) (Ewing et al. 2013)</t>
  </si>
  <si>
    <t>IVT-40_G1</t>
  </si>
  <si>
    <t>IVT-40_G2</t>
  </si>
  <si>
    <t>IVT-40_G3</t>
  </si>
  <si>
    <t>IVT-40_G4</t>
  </si>
  <si>
    <t>IVT-39_G0</t>
  </si>
  <si>
    <t>Metapelite restite</t>
  </si>
  <si>
    <t>IVT-38_G0</t>
  </si>
  <si>
    <t>IVT-38_G2</t>
  </si>
  <si>
    <t>IVT-38_G3</t>
  </si>
  <si>
    <t>IVT-38_G4</t>
  </si>
  <si>
    <t>IVT-33_G0</t>
  </si>
  <si>
    <t>UHT-granulite</t>
  </si>
  <si>
    <t>IVT-33_G1</t>
  </si>
  <si>
    <t>IVT-33_G2</t>
  </si>
  <si>
    <t>&gt;9.5</t>
  </si>
  <si>
    <t>8.0-10.0</t>
  </si>
  <si>
    <t>&gt;5.0-8.2</t>
  </si>
  <si>
    <t>&lt;3.5-7.9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</si>
</sst>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theme="1"/>
      <name val="Aptos Narrow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color theme="1"/>
      <name val="Helv"/>
    </font>
    <font>
      <b/>
      <sz val="9"/>
      <color theme="1"/>
      <name val="Helv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Aptos Narrow"/>
      <scheme val="minor"/>
    </font>
    <font>
      <b/>
      <sz val="12"/>
      <color theme="4"/>
      <name val="Aptos Narrow"/>
      <scheme val="minor"/>
    </font>
    <font>
      <b/>
      <sz val="12"/>
      <color theme="6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center"/>
    </xf>
    <xf numFmtId="0" fontId="4" fillId="0" borderId="0" xfId="0" applyFont="1"/>
    <xf numFmtId="164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0" xfId="1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2" fontId="8" fillId="0" borderId="0" xfId="2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1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5E09E-70B3-A74D-A759-FD9BCA6609B7}">
  <dimension ref="A1:R26"/>
  <sheetViews>
    <sheetView workbookViewId="0">
      <selection activeCell="B22" sqref="B22"/>
    </sheetView>
  </sheetViews>
  <sheetFormatPr baseColWidth="10" defaultRowHeight="16"/>
  <cols>
    <col min="1" max="1" width="15.33203125" customWidth="1"/>
    <col min="6" max="6" width="14.6640625" customWidth="1"/>
    <col min="15" max="15" width="13.33203125" customWidth="1"/>
  </cols>
  <sheetData>
    <row r="1" spans="1:18" s="1" customFormat="1">
      <c r="A1" s="36" t="s">
        <v>0</v>
      </c>
      <c r="B1" s="37" t="s">
        <v>1</v>
      </c>
      <c r="C1" s="37"/>
      <c r="D1" s="37"/>
      <c r="E1" s="37"/>
      <c r="F1" s="36" t="s">
        <v>2</v>
      </c>
      <c r="G1" s="36"/>
      <c r="H1" s="36" t="s">
        <v>0</v>
      </c>
      <c r="I1" s="37" t="s">
        <v>1</v>
      </c>
      <c r="J1" s="37"/>
      <c r="K1" s="37"/>
      <c r="L1" s="37"/>
      <c r="M1" s="37"/>
      <c r="N1" s="37"/>
      <c r="O1" s="37" t="s">
        <v>2</v>
      </c>
      <c r="P1" s="37"/>
    </row>
    <row r="2" spans="1:18" s="1" customFormat="1">
      <c r="A2" s="38" t="s">
        <v>3</v>
      </c>
      <c r="B2" s="38"/>
      <c r="C2" s="38"/>
      <c r="D2" s="38"/>
      <c r="E2" s="38"/>
      <c r="F2" s="38"/>
      <c r="G2" s="36"/>
      <c r="H2" s="39" t="s">
        <v>4</v>
      </c>
      <c r="I2" s="39"/>
      <c r="J2" s="39"/>
      <c r="K2" s="39"/>
      <c r="L2" s="39"/>
      <c r="M2" s="39"/>
      <c r="N2" s="39"/>
      <c r="O2" s="39"/>
      <c r="P2" s="39"/>
    </row>
    <row r="3" spans="1:18" s="3" customFormat="1">
      <c r="A3" s="33" t="s">
        <v>5</v>
      </c>
      <c r="B3" s="34" t="s">
        <v>6</v>
      </c>
      <c r="C3" s="34" t="s">
        <v>7</v>
      </c>
      <c r="D3" s="34" t="s">
        <v>8</v>
      </c>
      <c r="E3" s="34" t="s">
        <v>9</v>
      </c>
      <c r="F3" s="34" t="s">
        <v>10</v>
      </c>
      <c r="G3" s="34"/>
      <c r="H3" s="33" t="s">
        <v>5</v>
      </c>
      <c r="I3" s="35" t="s">
        <v>6</v>
      </c>
      <c r="J3" s="35"/>
      <c r="K3" s="35" t="s">
        <v>7</v>
      </c>
      <c r="L3" s="35"/>
      <c r="M3" s="34" t="s">
        <v>8</v>
      </c>
      <c r="N3" s="34" t="s">
        <v>9</v>
      </c>
      <c r="O3" s="34" t="s">
        <v>10</v>
      </c>
      <c r="P3" s="34" t="s">
        <v>10</v>
      </c>
    </row>
    <row r="4" spans="1:18" s="5" customFormat="1">
      <c r="A4" s="4" t="s">
        <v>11</v>
      </c>
      <c r="B4" s="5" t="s">
        <v>76</v>
      </c>
      <c r="C4" s="5" t="s">
        <v>75</v>
      </c>
      <c r="D4" s="4" t="s">
        <v>73</v>
      </c>
      <c r="E4" s="4" t="s">
        <v>73</v>
      </c>
      <c r="F4" s="6" t="s">
        <v>74</v>
      </c>
      <c r="G4" s="4"/>
      <c r="H4" s="4" t="s">
        <v>11</v>
      </c>
      <c r="I4" s="4">
        <v>4</v>
      </c>
      <c r="J4" s="4">
        <v>5</v>
      </c>
      <c r="K4" s="4">
        <v>6</v>
      </c>
      <c r="L4" s="4">
        <v>7</v>
      </c>
      <c r="M4" s="4">
        <v>10</v>
      </c>
      <c r="N4" s="4">
        <v>10</v>
      </c>
      <c r="O4" s="6">
        <v>12</v>
      </c>
      <c r="P4" s="4">
        <v>10</v>
      </c>
      <c r="Q4" s="4"/>
      <c r="R4" s="4"/>
    </row>
    <row r="5" spans="1:18" s="8" customFormat="1">
      <c r="A5" s="2" t="s">
        <v>12</v>
      </c>
      <c r="B5" s="2">
        <v>690</v>
      </c>
      <c r="C5" s="2">
        <v>775</v>
      </c>
      <c r="D5" s="2">
        <v>910</v>
      </c>
      <c r="E5" s="2">
        <v>910</v>
      </c>
      <c r="F5" s="7">
        <v>1020</v>
      </c>
      <c r="H5" s="2" t="s">
        <v>12</v>
      </c>
      <c r="I5" s="29">
        <v>690</v>
      </c>
      <c r="J5" s="29"/>
      <c r="K5" s="29">
        <v>775</v>
      </c>
      <c r="L5" s="29"/>
      <c r="M5" s="6">
        <v>910</v>
      </c>
      <c r="N5" s="4">
        <v>910</v>
      </c>
      <c r="O5" s="30">
        <v>1020</v>
      </c>
      <c r="P5" s="30"/>
    </row>
    <row r="6" spans="1:18" s="8" customFormat="1">
      <c r="A6" s="2" t="s">
        <v>13</v>
      </c>
      <c r="B6" s="9">
        <v>9.6300000000000008</v>
      </c>
      <c r="C6" s="2">
        <v>10.284299098375906</v>
      </c>
      <c r="D6" s="2">
        <v>38.31581878136322</v>
      </c>
      <c r="E6" s="2">
        <v>15.9</v>
      </c>
      <c r="F6" s="7">
        <v>27.363115401833561</v>
      </c>
      <c r="H6" s="2" t="s">
        <v>14</v>
      </c>
      <c r="I6" s="31">
        <v>45.45</v>
      </c>
      <c r="J6" s="31">
        <v>45.45</v>
      </c>
      <c r="K6" s="2">
        <v>24.31</v>
      </c>
      <c r="L6" s="2">
        <v>24.33</v>
      </c>
      <c r="M6" s="2">
        <v>22.26</v>
      </c>
      <c r="N6" s="2">
        <v>27.09</v>
      </c>
      <c r="O6" s="7">
        <v>22.56</v>
      </c>
      <c r="P6" s="2">
        <v>22.87</v>
      </c>
    </row>
    <row r="7" spans="1:18" s="8" customFormat="1">
      <c r="A7" s="2" t="s">
        <v>15</v>
      </c>
      <c r="B7" s="9">
        <v>8.43</v>
      </c>
      <c r="C7" s="2">
        <v>3.9456826204616244</v>
      </c>
      <c r="D7" s="2">
        <v>6.8585023241831884</v>
      </c>
      <c r="E7" s="2">
        <v>15.939338582734242</v>
      </c>
      <c r="F7" s="7">
        <v>8.8696144195799693</v>
      </c>
      <c r="H7" s="2" t="s">
        <v>15</v>
      </c>
      <c r="I7" s="31"/>
      <c r="J7" s="31"/>
      <c r="K7" s="2" t="s">
        <v>16</v>
      </c>
      <c r="L7" s="2" t="s">
        <v>16</v>
      </c>
      <c r="M7" s="2">
        <v>4.2300000000000004</v>
      </c>
      <c r="N7" s="2">
        <v>14.57</v>
      </c>
      <c r="O7" s="7">
        <v>5.52</v>
      </c>
      <c r="P7" s="2">
        <v>4.4800000000000004</v>
      </c>
    </row>
    <row r="8" spans="1:18" s="8" customFormat="1">
      <c r="A8" s="2" t="s">
        <v>14</v>
      </c>
      <c r="B8" s="9">
        <v>38.22</v>
      </c>
      <c r="C8" s="2">
        <v>25.907681531411171</v>
      </c>
      <c r="D8" s="2">
        <v>21.350983603536449</v>
      </c>
      <c r="E8" s="2">
        <v>24.447194520525134</v>
      </c>
      <c r="F8" s="7">
        <v>27.174433601245838</v>
      </c>
      <c r="H8" s="2" t="s">
        <v>17</v>
      </c>
      <c r="I8" s="5" t="s">
        <v>16</v>
      </c>
      <c r="J8" s="5" t="s">
        <v>16</v>
      </c>
      <c r="K8" s="2">
        <v>8.43</v>
      </c>
      <c r="L8" s="2">
        <v>7.5</v>
      </c>
      <c r="M8" s="2">
        <v>2.5299999999999998</v>
      </c>
      <c r="N8" s="2">
        <v>2.54</v>
      </c>
      <c r="O8" s="7">
        <v>4.92</v>
      </c>
      <c r="P8" s="2">
        <v>7.08</v>
      </c>
    </row>
    <row r="9" spans="1:18" s="8" customFormat="1">
      <c r="A9" s="2" t="s">
        <v>18</v>
      </c>
      <c r="B9" s="9">
        <v>9.9</v>
      </c>
      <c r="C9" s="2">
        <v>14.697324286477272</v>
      </c>
      <c r="D9" s="2">
        <v>32.874183153989748</v>
      </c>
      <c r="E9" s="2">
        <v>31.436696932568758</v>
      </c>
      <c r="F9" s="7">
        <v>32.643721122021461</v>
      </c>
      <c r="H9" s="2" t="s">
        <v>18</v>
      </c>
      <c r="I9" s="2">
        <v>2.75</v>
      </c>
      <c r="J9" s="2">
        <v>2.98</v>
      </c>
      <c r="K9" s="2">
        <v>14.19</v>
      </c>
      <c r="L9" s="2">
        <v>14.02</v>
      </c>
      <c r="M9" s="2">
        <v>30.49</v>
      </c>
      <c r="N9" s="2">
        <v>34.43</v>
      </c>
      <c r="O9" s="7">
        <v>32.35</v>
      </c>
      <c r="P9" s="2">
        <v>31.9</v>
      </c>
    </row>
    <row r="10" spans="1:18" s="8" customFormat="1">
      <c r="A10" s="2" t="s">
        <v>19</v>
      </c>
      <c r="B10" s="9">
        <v>1.9</v>
      </c>
      <c r="C10" s="2">
        <v>17.53598914409902</v>
      </c>
      <c r="D10" s="2" t="s">
        <v>16</v>
      </c>
      <c r="E10" s="2">
        <v>6.8871571509634544</v>
      </c>
      <c r="F10" s="7" t="s">
        <v>16</v>
      </c>
      <c r="H10" s="2" t="s">
        <v>20</v>
      </c>
      <c r="I10" s="2">
        <v>33.85</v>
      </c>
      <c r="J10" s="2">
        <v>33.71</v>
      </c>
      <c r="K10" s="2">
        <v>22.9</v>
      </c>
      <c r="L10" s="2">
        <v>23.37</v>
      </c>
      <c r="M10" s="2" t="s">
        <v>16</v>
      </c>
      <c r="N10" s="2" t="s">
        <v>16</v>
      </c>
      <c r="O10" s="7" t="s">
        <v>16</v>
      </c>
      <c r="P10" s="2" t="s">
        <v>16</v>
      </c>
    </row>
    <row r="11" spans="1:18" s="8" customFormat="1">
      <c r="A11" s="2" t="s">
        <v>21</v>
      </c>
      <c r="B11" s="9" t="s">
        <v>22</v>
      </c>
      <c r="C11" s="2" t="s">
        <v>16</v>
      </c>
      <c r="D11" s="2">
        <v>0.48327873595503329</v>
      </c>
      <c r="E11" s="2">
        <v>1.1631584324343134</v>
      </c>
      <c r="F11" s="7">
        <v>1.2836772435488804</v>
      </c>
      <c r="H11" s="2" t="s">
        <v>23</v>
      </c>
      <c r="I11" s="2">
        <v>1.35</v>
      </c>
      <c r="J11" s="2">
        <v>1.32</v>
      </c>
      <c r="K11" s="2">
        <v>1.4</v>
      </c>
      <c r="L11" s="2">
        <v>1.37</v>
      </c>
      <c r="M11" s="2" t="s">
        <v>16</v>
      </c>
      <c r="N11" s="2" t="s">
        <v>16</v>
      </c>
      <c r="O11" s="7" t="s">
        <v>16</v>
      </c>
      <c r="P11" s="2" t="s">
        <v>16</v>
      </c>
    </row>
    <row r="12" spans="1:18" s="8" customFormat="1">
      <c r="A12" s="2" t="s">
        <v>20</v>
      </c>
      <c r="B12" s="9">
        <v>28.73</v>
      </c>
      <c r="C12" s="2">
        <v>24.904408091417011</v>
      </c>
      <c r="D12" s="2" t="s">
        <v>16</v>
      </c>
      <c r="E12" s="2">
        <v>2.2347553845672929</v>
      </c>
      <c r="F12" s="7" t="s">
        <v>16</v>
      </c>
      <c r="H12" s="2" t="s">
        <v>19</v>
      </c>
      <c r="I12" s="2">
        <v>5.53</v>
      </c>
      <c r="J12" s="2">
        <v>5.5</v>
      </c>
      <c r="K12" s="2">
        <v>18.8</v>
      </c>
      <c r="L12" s="2">
        <v>18.98</v>
      </c>
      <c r="M12" s="2">
        <v>0.71</v>
      </c>
      <c r="N12" s="2">
        <v>6.05</v>
      </c>
      <c r="O12" s="7">
        <v>2.63</v>
      </c>
      <c r="P12" s="2">
        <v>2.2799999999999998</v>
      </c>
    </row>
    <row r="13" spans="1:18" s="8" customFormat="1">
      <c r="A13" s="2" t="s">
        <v>23</v>
      </c>
      <c r="B13" s="9" t="s">
        <v>22</v>
      </c>
      <c r="C13" s="2">
        <v>0.69037142106861071</v>
      </c>
      <c r="D13" s="2" t="s">
        <v>16</v>
      </c>
      <c r="E13" s="2" t="s">
        <v>16</v>
      </c>
      <c r="F13" s="7" t="s">
        <v>16</v>
      </c>
      <c r="H13" s="2" t="s">
        <v>13</v>
      </c>
      <c r="I13" s="2">
        <v>10.75</v>
      </c>
      <c r="J13" s="2">
        <v>10.71</v>
      </c>
      <c r="K13" s="2">
        <v>9.92</v>
      </c>
      <c r="L13" s="2">
        <v>10.4</v>
      </c>
      <c r="M13" s="2">
        <v>39.26</v>
      </c>
      <c r="N13" s="2">
        <v>13.99</v>
      </c>
      <c r="O13" s="7">
        <v>30.67</v>
      </c>
      <c r="P13" s="2">
        <v>30.04</v>
      </c>
    </row>
    <row r="14" spans="1:18" s="8" customFormat="1">
      <c r="A14" s="2" t="s">
        <v>24</v>
      </c>
      <c r="B14" s="10" t="s">
        <v>22</v>
      </c>
      <c r="C14" s="11">
        <v>0.1</v>
      </c>
      <c r="D14" s="11">
        <v>0.15</v>
      </c>
      <c r="E14" s="11">
        <v>0.05</v>
      </c>
      <c r="F14" s="12">
        <v>0.01</v>
      </c>
      <c r="H14" s="2" t="s">
        <v>21</v>
      </c>
      <c r="I14" s="10" t="s">
        <v>16</v>
      </c>
      <c r="J14" s="11" t="s">
        <v>16</v>
      </c>
      <c r="K14" s="2" t="s">
        <v>16</v>
      </c>
      <c r="L14" s="2" t="s">
        <v>16</v>
      </c>
      <c r="M14" s="2">
        <v>0.51</v>
      </c>
      <c r="N14" s="2">
        <v>1.33</v>
      </c>
      <c r="O14" s="7">
        <v>1.35</v>
      </c>
      <c r="P14" s="2">
        <v>1.35</v>
      </c>
    </row>
    <row r="15" spans="1:18" s="8" customFormat="1">
      <c r="A15" s="2" t="s">
        <v>25</v>
      </c>
      <c r="B15" s="2">
        <f>SUM(B6:B14)</f>
        <v>96.810000000000016</v>
      </c>
      <c r="C15" s="2">
        <f>SUM(C6:C14)</f>
        <v>98.065756193310605</v>
      </c>
      <c r="D15" s="2">
        <f>SUM(D6:D14)</f>
        <v>100.03276659902765</v>
      </c>
      <c r="E15" s="2">
        <f>SUM(E6:E14)</f>
        <v>98.05830100379319</v>
      </c>
      <c r="F15" s="2">
        <f>SUM(F6:F14)</f>
        <v>97.344561788229711</v>
      </c>
      <c r="H15" s="5" t="s">
        <v>26</v>
      </c>
      <c r="I15" s="2">
        <v>0.31</v>
      </c>
      <c r="J15" s="2">
        <v>0.32</v>
      </c>
      <c r="K15" s="5" t="s">
        <v>16</v>
      </c>
      <c r="L15" s="5" t="s">
        <v>16</v>
      </c>
      <c r="M15" s="5" t="s">
        <v>16</v>
      </c>
      <c r="N15" s="5" t="s">
        <v>16</v>
      </c>
      <c r="O15" s="5" t="s">
        <v>16</v>
      </c>
      <c r="P15" s="5" t="s">
        <v>16</v>
      </c>
    </row>
    <row r="16" spans="1:18" s="8" customFormat="1">
      <c r="A16" s="2" t="s">
        <v>27</v>
      </c>
      <c r="B16" s="28">
        <v>1.33</v>
      </c>
      <c r="C16" s="2">
        <v>6.6033784360533282E-2</v>
      </c>
      <c r="D16" s="2">
        <v>0.29824692549722759</v>
      </c>
      <c r="E16" s="2">
        <v>6.478065569637223E-2</v>
      </c>
      <c r="F16" s="7">
        <v>0.54331336427843857</v>
      </c>
      <c r="H16" s="2" t="s">
        <v>25</v>
      </c>
      <c r="I16" s="4">
        <f>SUM(I6:I15)</f>
        <v>99.990000000000009</v>
      </c>
      <c r="J16" s="4">
        <f>SUM(J6:J15)</f>
        <v>99.989999999999981</v>
      </c>
      <c r="K16" s="4">
        <f t="shared" ref="K16:P16" si="0">SUM(K6:K14)</f>
        <v>99.949999999999989</v>
      </c>
      <c r="L16" s="4">
        <f t="shared" si="0"/>
        <v>99.970000000000013</v>
      </c>
      <c r="M16" s="4">
        <f t="shared" si="0"/>
        <v>99.990000000000009</v>
      </c>
      <c r="N16" s="4">
        <f t="shared" si="0"/>
        <v>99.999999999999986</v>
      </c>
      <c r="O16" s="6">
        <f t="shared" si="0"/>
        <v>99.999999999999986</v>
      </c>
      <c r="P16" s="4">
        <f t="shared" si="0"/>
        <v>100</v>
      </c>
    </row>
    <row r="17" spans="1:11">
      <c r="A17" s="13"/>
      <c r="B17" s="14"/>
      <c r="J17" s="15"/>
      <c r="K17" s="14"/>
    </row>
    <row r="18" spans="1:11">
      <c r="J18" s="15"/>
      <c r="K18" s="14"/>
    </row>
    <row r="19" spans="1:11">
      <c r="J19" s="15"/>
      <c r="K19" s="14"/>
    </row>
    <row r="20" spans="1:11">
      <c r="J20" s="15"/>
      <c r="K20" s="14"/>
    </row>
    <row r="21" spans="1:11">
      <c r="J21" s="15"/>
      <c r="K21" s="14"/>
    </row>
    <row r="22" spans="1:11">
      <c r="J22" s="15"/>
      <c r="K22" s="14"/>
    </row>
    <row r="23" spans="1:11">
      <c r="J23" s="15"/>
      <c r="K23" s="14"/>
    </row>
    <row r="24" spans="1:11">
      <c r="J24" s="15"/>
      <c r="K24" s="14"/>
    </row>
    <row r="25" spans="1:11">
      <c r="J25" s="15"/>
      <c r="K25" s="14"/>
    </row>
    <row r="26" spans="1:11">
      <c r="J26" s="15"/>
      <c r="K26" s="14"/>
    </row>
  </sheetData>
  <mergeCells count="12">
    <mergeCell ref="I3:J3"/>
    <mergeCell ref="K3:L3"/>
    <mergeCell ref="B1:E1"/>
    <mergeCell ref="I1:N1"/>
    <mergeCell ref="O1:P1"/>
    <mergeCell ref="A2:F2"/>
    <mergeCell ref="H2:P2"/>
    <mergeCell ref="I5:J5"/>
    <mergeCell ref="K5:L5"/>
    <mergeCell ref="O5:P5"/>
    <mergeCell ref="I6:I7"/>
    <mergeCell ref="J6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E8B53-4141-574B-8C22-F02DBA850910}">
  <dimension ref="A1:N22"/>
  <sheetViews>
    <sheetView tabSelected="1" workbookViewId="0">
      <selection activeCell="K14" sqref="K14"/>
    </sheetView>
  </sheetViews>
  <sheetFormatPr baseColWidth="10" defaultRowHeight="16"/>
  <cols>
    <col min="1" max="1" width="12.1640625" style="8" customWidth="1"/>
    <col min="2" max="2" width="11.6640625" style="8" customWidth="1"/>
    <col min="3" max="3" width="10.83203125" style="8"/>
    <col min="4" max="4" width="12.83203125" style="8" customWidth="1"/>
    <col min="5" max="5" width="11.5" style="8" customWidth="1"/>
    <col min="6" max="6" width="10.83203125" style="8"/>
    <col min="7" max="7" width="13.5" style="8" customWidth="1"/>
    <col min="8" max="8" width="16" style="8" customWidth="1"/>
    <col min="9" max="9" width="13.83203125" style="8" customWidth="1"/>
    <col min="10" max="12" width="10.83203125" style="8"/>
    <col min="13" max="13" width="10.83203125" style="20"/>
    <col min="14" max="16384" width="10.83203125" style="8"/>
  </cols>
  <sheetData>
    <row r="1" spans="1:14" s="5" customFormat="1" ht="17">
      <c r="A1" s="23" t="s">
        <v>28</v>
      </c>
      <c r="B1" s="23" t="s">
        <v>0</v>
      </c>
      <c r="C1" s="23" t="s">
        <v>29</v>
      </c>
      <c r="D1" s="24" t="s">
        <v>30</v>
      </c>
      <c r="E1" s="32" t="s">
        <v>31</v>
      </c>
      <c r="F1" s="32"/>
      <c r="G1" s="32"/>
      <c r="H1" s="25" t="s">
        <v>32</v>
      </c>
      <c r="I1" s="25" t="s">
        <v>33</v>
      </c>
      <c r="J1" s="25" t="s">
        <v>34</v>
      </c>
      <c r="K1" s="25" t="s">
        <v>35</v>
      </c>
      <c r="L1" s="26" t="s">
        <v>36</v>
      </c>
      <c r="M1" s="27" t="s">
        <v>35</v>
      </c>
    </row>
    <row r="2" spans="1:14">
      <c r="E2" s="5" t="s">
        <v>37</v>
      </c>
      <c r="F2" s="5" t="s">
        <v>38</v>
      </c>
      <c r="G2" s="5" t="s">
        <v>39</v>
      </c>
      <c r="H2" s="5" t="s">
        <v>40</v>
      </c>
      <c r="J2" s="5" t="s">
        <v>41</v>
      </c>
      <c r="K2" s="5" t="s">
        <v>42</v>
      </c>
      <c r="M2" s="16"/>
    </row>
    <row r="3" spans="1:14" ht="68">
      <c r="A3" s="17" t="s">
        <v>43</v>
      </c>
      <c r="B3" s="18" t="s">
        <v>1</v>
      </c>
      <c r="C3" s="18" t="s">
        <v>44</v>
      </c>
      <c r="D3" s="18" t="s">
        <v>45</v>
      </c>
      <c r="E3" s="19">
        <v>690</v>
      </c>
      <c r="F3" s="19">
        <v>40</v>
      </c>
      <c r="G3" s="18" t="s">
        <v>46</v>
      </c>
      <c r="H3" s="20">
        <v>4.6900000000000004</v>
      </c>
      <c r="I3" s="20">
        <f>LN(H3)</f>
        <v>1.545432582458188</v>
      </c>
      <c r="J3" s="20">
        <f>E3+273.15</f>
        <v>963.15</v>
      </c>
      <c r="K3" s="19">
        <v>40</v>
      </c>
      <c r="L3" s="20">
        <f>1000/J3</f>
        <v>1.0382598764470747</v>
      </c>
      <c r="M3" s="20">
        <f t="shared" ref="M3:M22" si="0">(1000/(J3^2))*K3</f>
        <v>4.3119342841595798E-2</v>
      </c>
    </row>
    <row r="4" spans="1:14" ht="17">
      <c r="A4" s="17" t="s">
        <v>47</v>
      </c>
      <c r="B4" s="19"/>
      <c r="C4" s="19"/>
      <c r="D4" s="18"/>
      <c r="E4" s="19">
        <v>690</v>
      </c>
      <c r="F4" s="19">
        <v>40</v>
      </c>
      <c r="G4" s="21" t="s">
        <v>48</v>
      </c>
      <c r="H4" s="20">
        <v>4.6749375000000004</v>
      </c>
      <c r="I4" s="20">
        <v>1.5422157936673275</v>
      </c>
      <c r="J4" s="20">
        <f>E4+273.15</f>
        <v>963.15</v>
      </c>
      <c r="K4" s="19">
        <v>40</v>
      </c>
      <c r="L4" s="20">
        <f t="shared" ref="L4:L19" si="1">1000/J4</f>
        <v>1.0382598764470747</v>
      </c>
      <c r="M4" s="20">
        <f t="shared" si="0"/>
        <v>4.3119342841595798E-2</v>
      </c>
    </row>
    <row r="5" spans="1:14" ht="17">
      <c r="A5" s="17" t="s">
        <v>49</v>
      </c>
      <c r="B5" s="19"/>
      <c r="C5" s="19"/>
      <c r="D5" s="18"/>
      <c r="E5" s="19">
        <v>690</v>
      </c>
      <c r="F5" s="19">
        <v>40</v>
      </c>
      <c r="G5" s="18" t="s">
        <v>48</v>
      </c>
      <c r="H5" s="20">
        <v>4.3920000000000003</v>
      </c>
      <c r="I5" s="20">
        <v>1.4797847042072296</v>
      </c>
      <c r="J5" s="20">
        <f>E5+273.15</f>
        <v>963.15</v>
      </c>
      <c r="K5" s="19">
        <v>40</v>
      </c>
      <c r="L5" s="20">
        <f t="shared" si="1"/>
        <v>1.0382598764470747</v>
      </c>
      <c r="M5" s="20">
        <f t="shared" si="0"/>
        <v>4.3119342841595798E-2</v>
      </c>
    </row>
    <row r="6" spans="1:14" ht="68">
      <c r="A6" s="17" t="s">
        <v>50</v>
      </c>
      <c r="B6" s="18" t="s">
        <v>1</v>
      </c>
      <c r="C6" s="18" t="s">
        <v>51</v>
      </c>
      <c r="D6" s="18" t="s">
        <v>45</v>
      </c>
      <c r="E6" s="19">
        <v>775</v>
      </c>
      <c r="F6" s="19">
        <v>25</v>
      </c>
      <c r="G6" s="18" t="s">
        <v>46</v>
      </c>
      <c r="H6" s="20">
        <v>7.27</v>
      </c>
      <c r="I6" s="20">
        <v>2.004179057179289</v>
      </c>
      <c r="J6" s="20">
        <f>E6+273.15</f>
        <v>1048.1500000000001</v>
      </c>
      <c r="K6" s="19">
        <v>25</v>
      </c>
      <c r="L6" s="20">
        <f>1000/J6</f>
        <v>0.9540619186185183</v>
      </c>
      <c r="M6" s="20">
        <f t="shared" si="0"/>
        <v>2.2755853613951205E-2</v>
      </c>
    </row>
    <row r="7" spans="1:14" ht="17">
      <c r="A7" s="17" t="s">
        <v>52</v>
      </c>
      <c r="B7" s="19"/>
      <c r="C7" s="18"/>
      <c r="D7" s="18"/>
      <c r="E7" s="19">
        <v>775</v>
      </c>
      <c r="F7" s="19">
        <v>25</v>
      </c>
      <c r="G7" s="18" t="s">
        <v>48</v>
      </c>
      <c r="H7" s="20">
        <v>6.6760000000000002</v>
      </c>
      <c r="I7" s="20">
        <v>1.8985190057995887</v>
      </c>
      <c r="J7" s="20">
        <f>E7+273.15</f>
        <v>1048.1500000000001</v>
      </c>
      <c r="K7" s="19">
        <v>25</v>
      </c>
      <c r="L7" s="20">
        <f t="shared" si="1"/>
        <v>0.9540619186185183</v>
      </c>
      <c r="M7" s="20">
        <f t="shared" si="0"/>
        <v>2.2755853613951205E-2</v>
      </c>
    </row>
    <row r="8" spans="1:14" ht="17">
      <c r="A8" s="17" t="s">
        <v>53</v>
      </c>
      <c r="B8" s="19"/>
      <c r="C8" s="18"/>
      <c r="D8" s="18"/>
      <c r="E8" s="19">
        <v>775</v>
      </c>
      <c r="F8" s="19">
        <v>25</v>
      </c>
      <c r="G8" s="18" t="s">
        <v>48</v>
      </c>
      <c r="H8" s="20">
        <v>5.4626666666666663</v>
      </c>
      <c r="I8" s="20">
        <v>1.6979370710165149</v>
      </c>
      <c r="J8" s="20">
        <f t="shared" ref="J8:J17" si="2">E8+273.15</f>
        <v>1048.1500000000001</v>
      </c>
      <c r="K8" s="19">
        <v>25</v>
      </c>
      <c r="L8" s="20">
        <f t="shared" si="1"/>
        <v>0.9540619186185183</v>
      </c>
      <c r="M8" s="20">
        <f t="shared" si="0"/>
        <v>2.2755853613951205E-2</v>
      </c>
    </row>
    <row r="9" spans="1:14" ht="17">
      <c r="A9" s="17" t="s">
        <v>54</v>
      </c>
      <c r="B9" s="19"/>
      <c r="C9" s="18"/>
      <c r="D9" s="18"/>
      <c r="E9" s="19">
        <v>775</v>
      </c>
      <c r="F9" s="19">
        <v>25</v>
      </c>
      <c r="G9" s="18" t="s">
        <v>48</v>
      </c>
      <c r="H9" s="20">
        <v>7.2975000000000003</v>
      </c>
      <c r="I9" s="20">
        <v>1.9875318237461328</v>
      </c>
      <c r="J9" s="20">
        <f t="shared" si="2"/>
        <v>1048.1500000000001</v>
      </c>
      <c r="K9" s="19">
        <v>25</v>
      </c>
      <c r="L9" s="20">
        <f t="shared" si="1"/>
        <v>0.9540619186185183</v>
      </c>
      <c r="M9" s="20">
        <f t="shared" si="0"/>
        <v>2.2755853613951205E-2</v>
      </c>
    </row>
    <row r="10" spans="1:14" ht="51">
      <c r="A10" s="17" t="s">
        <v>55</v>
      </c>
      <c r="B10" s="18" t="s">
        <v>1</v>
      </c>
      <c r="C10" s="19" t="s">
        <v>56</v>
      </c>
      <c r="D10" s="18" t="s">
        <v>57</v>
      </c>
      <c r="E10" s="19">
        <v>910</v>
      </c>
      <c r="F10" s="19">
        <v>25</v>
      </c>
      <c r="G10" s="18" t="s">
        <v>58</v>
      </c>
      <c r="H10" s="20">
        <v>36.200000000000003</v>
      </c>
      <c r="I10" s="20">
        <v>3.5890591188317256</v>
      </c>
      <c r="J10" s="20">
        <f t="shared" si="2"/>
        <v>1183.1500000000001</v>
      </c>
      <c r="K10" s="19">
        <v>25</v>
      </c>
      <c r="L10" s="20">
        <f t="shared" si="1"/>
        <v>0.84520136922621814</v>
      </c>
      <c r="M10" s="20">
        <f t="shared" si="0"/>
        <v>1.7859133863546844E-2</v>
      </c>
      <c r="N10" s="22"/>
    </row>
    <row r="11" spans="1:14" ht="17">
      <c r="A11" s="17" t="s">
        <v>59</v>
      </c>
      <c r="B11" s="19"/>
      <c r="C11" s="19"/>
      <c r="D11" s="18"/>
      <c r="E11" s="19">
        <v>910</v>
      </c>
      <c r="F11" s="19">
        <v>25</v>
      </c>
      <c r="G11" s="18" t="s">
        <v>48</v>
      </c>
      <c r="H11" s="20">
        <v>32.916875000000005</v>
      </c>
      <c r="I11" s="20">
        <v>3.4939854442070168</v>
      </c>
      <c r="J11" s="20">
        <f t="shared" si="2"/>
        <v>1183.1500000000001</v>
      </c>
      <c r="K11" s="19">
        <v>25</v>
      </c>
      <c r="L11" s="20">
        <f t="shared" si="1"/>
        <v>0.84520136922621814</v>
      </c>
      <c r="M11" s="20">
        <f t="shared" si="0"/>
        <v>1.7859133863546844E-2</v>
      </c>
    </row>
    <row r="12" spans="1:14" ht="17">
      <c r="A12" s="17" t="s">
        <v>60</v>
      </c>
      <c r="B12" s="19"/>
      <c r="C12" s="19"/>
      <c r="D12" s="18"/>
      <c r="E12" s="19">
        <v>910</v>
      </c>
      <c r="F12" s="19">
        <v>25</v>
      </c>
      <c r="G12" s="18" t="s">
        <v>48</v>
      </c>
      <c r="H12" s="20">
        <v>35.668750000000003</v>
      </c>
      <c r="I12" s="20">
        <v>3.5742749553028812</v>
      </c>
      <c r="J12" s="20">
        <f t="shared" si="2"/>
        <v>1183.1500000000001</v>
      </c>
      <c r="K12" s="19">
        <v>25</v>
      </c>
      <c r="L12" s="20">
        <f t="shared" si="1"/>
        <v>0.84520136922621814</v>
      </c>
      <c r="M12" s="20">
        <f t="shared" si="0"/>
        <v>1.7859133863546844E-2</v>
      </c>
    </row>
    <row r="13" spans="1:14" ht="17">
      <c r="A13" s="17" t="s">
        <v>61</v>
      </c>
      <c r="B13" s="19"/>
      <c r="C13" s="19"/>
      <c r="D13" s="18"/>
      <c r="E13" s="19">
        <v>910</v>
      </c>
      <c r="F13" s="19">
        <v>25</v>
      </c>
      <c r="G13" s="18" t="s">
        <v>48</v>
      </c>
      <c r="H13" s="20">
        <v>35.653333333333336</v>
      </c>
      <c r="I13" s="20">
        <v>3.5738426441255782</v>
      </c>
      <c r="J13" s="20">
        <f t="shared" si="2"/>
        <v>1183.1500000000001</v>
      </c>
      <c r="K13" s="19">
        <v>25</v>
      </c>
      <c r="L13" s="20">
        <f t="shared" si="1"/>
        <v>0.84520136922621814</v>
      </c>
      <c r="M13" s="20">
        <f t="shared" si="0"/>
        <v>1.7859133863546844E-2</v>
      </c>
    </row>
    <row r="14" spans="1:14" ht="17">
      <c r="A14" s="17" t="s">
        <v>62</v>
      </c>
      <c r="B14" s="19"/>
      <c r="C14" s="19"/>
      <c r="D14" s="18"/>
      <c r="E14" s="19">
        <v>910</v>
      </c>
      <c r="F14" s="19">
        <v>25</v>
      </c>
      <c r="G14" s="18" t="s">
        <v>48</v>
      </c>
      <c r="H14" s="20">
        <v>33.113999999999997</v>
      </c>
      <c r="I14" s="20">
        <v>3.4999561536854191</v>
      </c>
      <c r="J14" s="20">
        <f t="shared" si="2"/>
        <v>1183.1500000000001</v>
      </c>
      <c r="K14" s="19">
        <v>25</v>
      </c>
      <c r="L14" s="20">
        <f t="shared" si="1"/>
        <v>0.84520136922621814</v>
      </c>
      <c r="M14" s="20">
        <f t="shared" si="0"/>
        <v>1.7859133863546844E-2</v>
      </c>
    </row>
    <row r="15" spans="1:14" ht="51">
      <c r="A15" s="17" t="s">
        <v>63</v>
      </c>
      <c r="B15" s="18" t="s">
        <v>1</v>
      </c>
      <c r="C15" s="19" t="s">
        <v>56</v>
      </c>
      <c r="D15" s="18" t="s">
        <v>64</v>
      </c>
      <c r="E15" s="19">
        <v>910</v>
      </c>
      <c r="F15" s="19">
        <v>25</v>
      </c>
      <c r="G15" s="18" t="s">
        <v>58</v>
      </c>
      <c r="H15" s="20">
        <v>45.13</v>
      </c>
      <c r="I15" s="20">
        <v>3.8095472138389099</v>
      </c>
      <c r="J15" s="20">
        <f t="shared" si="2"/>
        <v>1183.1500000000001</v>
      </c>
      <c r="K15" s="19">
        <v>25</v>
      </c>
      <c r="L15" s="20">
        <f t="shared" si="1"/>
        <v>0.84520136922621814</v>
      </c>
      <c r="M15" s="20">
        <f t="shared" si="0"/>
        <v>1.7859133863546844E-2</v>
      </c>
    </row>
    <row r="16" spans="1:14" ht="51">
      <c r="A16" s="17" t="s">
        <v>65</v>
      </c>
      <c r="B16" s="18" t="s">
        <v>1</v>
      </c>
      <c r="C16" s="19" t="s">
        <v>56</v>
      </c>
      <c r="D16" s="18" t="s">
        <v>64</v>
      </c>
      <c r="E16" s="19">
        <v>910</v>
      </c>
      <c r="F16" s="19">
        <v>25</v>
      </c>
      <c r="G16" s="18" t="s">
        <v>58</v>
      </c>
      <c r="H16" s="20">
        <v>37.82</v>
      </c>
      <c r="I16" s="20">
        <v>3.6328380632303117</v>
      </c>
      <c r="J16" s="20">
        <f t="shared" si="2"/>
        <v>1183.1500000000001</v>
      </c>
      <c r="K16" s="19">
        <v>25</v>
      </c>
      <c r="L16" s="20">
        <f t="shared" si="1"/>
        <v>0.84520136922621814</v>
      </c>
      <c r="M16" s="20">
        <f t="shared" si="0"/>
        <v>1.7859133863546844E-2</v>
      </c>
    </row>
    <row r="17" spans="1:13" ht="17">
      <c r="A17" s="17" t="s">
        <v>66</v>
      </c>
      <c r="B17" s="19"/>
      <c r="C17" s="19"/>
      <c r="D17" s="18"/>
      <c r="E17" s="19">
        <v>910</v>
      </c>
      <c r="F17" s="19">
        <v>25</v>
      </c>
      <c r="G17" s="18" t="s">
        <v>48</v>
      </c>
      <c r="H17" s="20">
        <v>36.378</v>
      </c>
      <c r="I17" s="20">
        <v>3.5939641963176485</v>
      </c>
      <c r="J17" s="20">
        <f t="shared" si="2"/>
        <v>1183.1500000000001</v>
      </c>
      <c r="K17" s="19">
        <v>25</v>
      </c>
      <c r="L17" s="20">
        <f t="shared" si="1"/>
        <v>0.84520136922621814</v>
      </c>
      <c r="M17" s="20">
        <f t="shared" si="0"/>
        <v>1.7859133863546844E-2</v>
      </c>
    </row>
    <row r="18" spans="1:13" ht="17">
      <c r="A18" s="17" t="s">
        <v>67</v>
      </c>
      <c r="B18" s="19"/>
      <c r="C18" s="19"/>
      <c r="D18" s="18"/>
      <c r="E18" s="19">
        <v>910</v>
      </c>
      <c r="F18" s="19">
        <v>25</v>
      </c>
      <c r="G18" s="18" t="s">
        <v>48</v>
      </c>
      <c r="H18" s="20">
        <v>34.725999999999999</v>
      </c>
      <c r="I18" s="20">
        <v>3.5474886859219459</v>
      </c>
      <c r="J18" s="20">
        <f>E18+273.15</f>
        <v>1183.1500000000001</v>
      </c>
      <c r="K18" s="19">
        <v>25</v>
      </c>
      <c r="L18" s="20">
        <f t="shared" si="1"/>
        <v>0.84520136922621814</v>
      </c>
      <c r="M18" s="20">
        <f t="shared" si="0"/>
        <v>1.7859133863546844E-2</v>
      </c>
    </row>
    <row r="19" spans="1:13" ht="17">
      <c r="A19" s="17" t="s">
        <v>68</v>
      </c>
      <c r="B19" s="19"/>
      <c r="C19" s="19"/>
      <c r="D19" s="18"/>
      <c r="E19" s="19">
        <v>910</v>
      </c>
      <c r="F19" s="19">
        <v>25</v>
      </c>
      <c r="G19" s="18" t="s">
        <v>48</v>
      </c>
      <c r="H19" s="20">
        <v>35.958000000000006</v>
      </c>
      <c r="I19" s="20">
        <v>3.5823515907041035</v>
      </c>
      <c r="J19" s="20">
        <f>E19+273.15</f>
        <v>1183.1500000000001</v>
      </c>
      <c r="K19" s="19">
        <v>25</v>
      </c>
      <c r="L19" s="20">
        <f t="shared" si="1"/>
        <v>0.84520136922621814</v>
      </c>
      <c r="M19" s="20">
        <f t="shared" si="0"/>
        <v>1.7859133863546844E-2</v>
      </c>
    </row>
    <row r="20" spans="1:13" ht="51">
      <c r="A20" s="17" t="s">
        <v>69</v>
      </c>
      <c r="B20" s="18" t="s">
        <v>2</v>
      </c>
      <c r="C20" s="18" t="s">
        <v>70</v>
      </c>
      <c r="D20" s="18" t="s">
        <v>57</v>
      </c>
      <c r="E20" s="19">
        <v>1020</v>
      </c>
      <c r="F20" s="19">
        <v>35</v>
      </c>
      <c r="G20" s="18" t="s">
        <v>58</v>
      </c>
      <c r="H20" s="20">
        <v>293.7</v>
      </c>
      <c r="I20" s="20">
        <v>5.6825588382045744</v>
      </c>
      <c r="J20" s="20">
        <f>E20+273.15</f>
        <v>1293.1500000000001</v>
      </c>
      <c r="K20" s="19">
        <v>35</v>
      </c>
      <c r="L20" s="20">
        <f>1000/J20</f>
        <v>0.77330549433553719</v>
      </c>
      <c r="M20" s="20">
        <f t="shared" si="0"/>
        <v>2.0930048564933534E-2</v>
      </c>
    </row>
    <row r="21" spans="1:13" ht="17">
      <c r="A21" s="17" t="s">
        <v>71</v>
      </c>
      <c r="B21" s="19"/>
      <c r="C21" s="19"/>
      <c r="D21" s="18"/>
      <c r="E21" s="19">
        <v>1020</v>
      </c>
      <c r="F21" s="19">
        <v>35</v>
      </c>
      <c r="G21" s="18" t="s">
        <v>48</v>
      </c>
      <c r="H21" s="20">
        <v>297.03333333333336</v>
      </c>
      <c r="I21" s="20">
        <v>5.6938443659505644</v>
      </c>
      <c r="J21" s="20">
        <f>E21+273.15</f>
        <v>1293.1500000000001</v>
      </c>
      <c r="K21" s="19">
        <v>35</v>
      </c>
      <c r="L21" s="20">
        <f t="shared" ref="L21" si="3">1000/J21</f>
        <v>0.77330549433553719</v>
      </c>
      <c r="M21" s="20">
        <f t="shared" si="0"/>
        <v>2.0930048564933534E-2</v>
      </c>
    </row>
    <row r="22" spans="1:13" ht="17">
      <c r="A22" s="17" t="s">
        <v>72</v>
      </c>
      <c r="B22" s="19"/>
      <c r="C22" s="19"/>
      <c r="D22" s="18"/>
      <c r="E22" s="19">
        <v>1020</v>
      </c>
      <c r="F22" s="19">
        <v>35</v>
      </c>
      <c r="G22" s="18" t="s">
        <v>48</v>
      </c>
      <c r="H22" s="20">
        <v>244.83428571428573</v>
      </c>
      <c r="I22" s="20">
        <v>5.5005815968536513</v>
      </c>
      <c r="J22" s="20">
        <f>E22+273.15</f>
        <v>1293.1500000000001</v>
      </c>
      <c r="K22" s="19">
        <v>35</v>
      </c>
      <c r="L22" s="20">
        <f>1000/J22</f>
        <v>0.77330549433553719</v>
      </c>
      <c r="M22" s="20">
        <f t="shared" si="0"/>
        <v>2.0930048564933534E-2</v>
      </c>
    </row>
  </sheetData>
  <mergeCells count="1"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Bhattacharyya, Ankan (GEO)</dc:creator>
  <cp:lastModifiedBy>Bhattacharyya, Ankan (GEO)</cp:lastModifiedBy>
  <dcterms:created xsi:type="dcterms:W3CDTF">2026-06-07T10:51:00Z</dcterms:created>
  <dcterms:modified xsi:type="dcterms:W3CDTF">2026-06-30T15:54:34Z</dcterms:modified>
</cp:coreProperties>
</file>