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278adf876af1ecb7/Documents/PhD/Comparison ACE-Poling/Efficiency/Submission EJAP/1st revision/"/>
    </mc:Choice>
  </mc:AlternateContent>
  <bookViews>
    <workbookView xWindow="0" yWindow="0" windowWidth="7260" windowHeight="2295" activeTab="1"/>
  </bookViews>
  <sheets>
    <sheet name="incremental test" sheetId="11" r:id="rId1"/>
    <sheet name="submaximal stages" sheetId="12" r:id="rId2"/>
    <sheet name="exercise efficiency" sheetId="9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53" i="12" l="1"/>
  <c r="DT47" i="12"/>
  <c r="DV44" i="12"/>
  <c r="W4" i="9" l="1"/>
  <c r="EF44" i="12"/>
  <c r="J72" i="11"/>
  <c r="G54" i="11"/>
  <c r="C72" i="11"/>
  <c r="G80" i="11" l="1"/>
  <c r="C80" i="11"/>
  <c r="BL47" i="12"/>
  <c r="BL53" i="12"/>
  <c r="I72" i="11" l="1"/>
  <c r="H72" i="11"/>
  <c r="G72" i="11"/>
  <c r="F72" i="11"/>
  <c r="E72" i="11"/>
  <c r="D72" i="11"/>
  <c r="U63" i="11"/>
  <c r="T63" i="11"/>
  <c r="S63" i="11"/>
  <c r="R63" i="11"/>
  <c r="Q63" i="11"/>
  <c r="P63" i="11"/>
  <c r="O63" i="11"/>
  <c r="N63" i="11"/>
  <c r="D63" i="11"/>
  <c r="E63" i="11"/>
  <c r="F63" i="11"/>
  <c r="G63" i="11"/>
  <c r="H63" i="11"/>
  <c r="I63" i="11"/>
  <c r="J63" i="11"/>
  <c r="C63" i="11"/>
  <c r="C62" i="11"/>
  <c r="D54" i="11"/>
  <c r="E54" i="11"/>
  <c r="F54" i="11"/>
  <c r="H54" i="11"/>
  <c r="I54" i="11"/>
  <c r="J54" i="11"/>
  <c r="C54" i="11"/>
  <c r="CR50" i="12"/>
  <c r="CR44" i="12"/>
  <c r="CP53" i="12"/>
  <c r="BS36" i="12" l="1"/>
  <c r="BR36" i="12"/>
  <c r="BQ36" i="12"/>
  <c r="BP36" i="12"/>
  <c r="BN36" i="12"/>
  <c r="BM36" i="12"/>
  <c r="BL36" i="12"/>
  <c r="BK36" i="12"/>
  <c r="BS35" i="12"/>
  <c r="BS38" i="12" s="1"/>
  <c r="BR35" i="12"/>
  <c r="BR38" i="12" s="1"/>
  <c r="BQ35" i="12"/>
  <c r="BQ38" i="12" s="1"/>
  <c r="BP35" i="12"/>
  <c r="BP38" i="12" s="1"/>
  <c r="BN35" i="12"/>
  <c r="BN38" i="12" s="1"/>
  <c r="BM35" i="12"/>
  <c r="BM38" i="12" s="1"/>
  <c r="BL35" i="12"/>
  <c r="BL38" i="12" s="1"/>
  <c r="BK35" i="12"/>
  <c r="BK38" i="12" s="1"/>
  <c r="BS32" i="12"/>
  <c r="BR32" i="12"/>
  <c r="BQ32" i="12"/>
  <c r="BP32" i="12"/>
  <c r="BN32" i="12"/>
  <c r="BM32" i="12"/>
  <c r="BL32" i="12"/>
  <c r="BK32" i="12"/>
  <c r="BS31" i="12"/>
  <c r="BS34" i="12" s="1"/>
  <c r="BR31" i="12"/>
  <c r="BR34" i="12" s="1"/>
  <c r="BQ31" i="12"/>
  <c r="BQ34" i="12" s="1"/>
  <c r="BP31" i="12"/>
  <c r="BP34" i="12" s="1"/>
  <c r="BN31" i="12"/>
  <c r="BN34" i="12" s="1"/>
  <c r="BM31" i="12"/>
  <c r="BM34" i="12" s="1"/>
  <c r="BL31" i="12"/>
  <c r="BL34" i="12" s="1"/>
  <c r="BK31" i="12"/>
  <c r="BK34" i="12" s="1"/>
  <c r="BS27" i="12"/>
  <c r="BR27" i="12"/>
  <c r="BQ27" i="12"/>
  <c r="BP27" i="12"/>
  <c r="BN27" i="12"/>
  <c r="BM27" i="12"/>
  <c r="BL27" i="12"/>
  <c r="BK27" i="12"/>
  <c r="BS26" i="12"/>
  <c r="BS29" i="12" s="1"/>
  <c r="BR26" i="12"/>
  <c r="BR29" i="12" s="1"/>
  <c r="BQ26" i="12"/>
  <c r="BQ29" i="12" s="1"/>
  <c r="BP26" i="12"/>
  <c r="BP29" i="12" s="1"/>
  <c r="BN26" i="12"/>
  <c r="BN29" i="12" s="1"/>
  <c r="BM26" i="12"/>
  <c r="BM29" i="12" s="1"/>
  <c r="BL26" i="12"/>
  <c r="BL29" i="12" s="1"/>
  <c r="BK26" i="12"/>
  <c r="BK29" i="12" s="1"/>
  <c r="T32" i="9"/>
  <c r="BK33" i="12" l="1"/>
  <c r="BK37" i="12"/>
  <c r="BP37" i="12"/>
  <c r="BL28" i="12"/>
  <c r="BQ28" i="12"/>
  <c r="BL33" i="12"/>
  <c r="BQ33" i="12"/>
  <c r="BL37" i="12"/>
  <c r="BQ37" i="12"/>
  <c r="BP33" i="12"/>
  <c r="BM28" i="12"/>
  <c r="BR28" i="12"/>
  <c r="BM33" i="12"/>
  <c r="BR33" i="12"/>
  <c r="BM37" i="12"/>
  <c r="BR37" i="12"/>
  <c r="BK28" i="12"/>
  <c r="BP28" i="12"/>
  <c r="BN28" i="12"/>
  <c r="BS28" i="12"/>
  <c r="BN33" i="12"/>
  <c r="BS33" i="12"/>
  <c r="BN37" i="12"/>
  <c r="BS37" i="12"/>
  <c r="N27" i="11"/>
  <c r="L16" i="11"/>
  <c r="L18" i="11"/>
  <c r="L19" i="11"/>
  <c r="L20" i="11"/>
  <c r="L21" i="11"/>
  <c r="L22" i="11"/>
  <c r="L17" i="11"/>
  <c r="L4" i="11"/>
  <c r="L5" i="11"/>
  <c r="L23" i="11" s="1"/>
  <c r="L6" i="11"/>
  <c r="L7" i="11"/>
  <c r="L8" i="11"/>
  <c r="L9" i="11"/>
  <c r="L10" i="11"/>
  <c r="L11" i="11"/>
  <c r="L12" i="11"/>
  <c r="L13" i="11"/>
  <c r="L3" i="11"/>
  <c r="L4" i="9"/>
  <c r="W5" i="9"/>
  <c r="W6" i="9"/>
  <c r="W7" i="9"/>
  <c r="W8" i="9"/>
  <c r="W9" i="9"/>
  <c r="W10" i="9"/>
  <c r="W11" i="9"/>
  <c r="W12" i="9"/>
  <c r="W13" i="9"/>
  <c r="W14" i="9"/>
  <c r="W16" i="9"/>
  <c r="W17" i="9"/>
  <c r="W18" i="9"/>
  <c r="W19" i="9"/>
  <c r="W20" i="9"/>
  <c r="W21" i="9"/>
  <c r="W22" i="9"/>
  <c r="W23" i="9"/>
  <c r="EV39" i="12"/>
  <c r="EU39" i="12"/>
  <c r="ET39" i="12"/>
  <c r="ES39" i="12"/>
  <c r="EO39" i="12"/>
  <c r="EP39" i="12"/>
  <c r="EQ39" i="12"/>
  <c r="EN39" i="12"/>
  <c r="C45" i="9" l="1"/>
  <c r="C39" i="9"/>
  <c r="DJ53" i="12"/>
  <c r="CZ53" i="12"/>
  <c r="CF53" i="12"/>
  <c r="BV53" i="12"/>
  <c r="BB53" i="12"/>
  <c r="AR53" i="12"/>
  <c r="AH53" i="12"/>
  <c r="X53" i="12"/>
  <c r="N53" i="12"/>
  <c r="C53" i="12"/>
  <c r="DJ47" i="12"/>
  <c r="CZ47" i="12"/>
  <c r="CP47" i="12"/>
  <c r="CF47" i="12"/>
  <c r="BV47" i="12"/>
  <c r="BB47" i="12"/>
  <c r="AR47" i="12"/>
  <c r="AH47" i="12"/>
  <c r="X47" i="12"/>
  <c r="N47" i="12"/>
  <c r="C47" i="12"/>
  <c r="C71" i="11"/>
  <c r="J71" i="11"/>
  <c r="I71" i="11"/>
  <c r="H71" i="11"/>
  <c r="G71" i="11"/>
  <c r="F71" i="11"/>
  <c r="E71" i="11"/>
  <c r="D71" i="11"/>
  <c r="U62" i="11"/>
  <c r="T62" i="11"/>
  <c r="S62" i="11"/>
  <c r="R62" i="11"/>
  <c r="Q62" i="11"/>
  <c r="P62" i="11"/>
  <c r="O62" i="11"/>
  <c r="N62" i="11"/>
  <c r="D62" i="11"/>
  <c r="E62" i="11"/>
  <c r="F62" i="11"/>
  <c r="G62" i="11"/>
  <c r="H62" i="11"/>
  <c r="I62" i="11"/>
  <c r="J62" i="11"/>
  <c r="D53" i="11"/>
  <c r="E53" i="11"/>
  <c r="F53" i="11"/>
  <c r="G53" i="11"/>
  <c r="H53" i="11"/>
  <c r="I53" i="11"/>
  <c r="J53" i="11"/>
  <c r="C53" i="11"/>
  <c r="CO35" i="12" l="1"/>
  <c r="G45" i="11" l="1"/>
  <c r="G44" i="11"/>
  <c r="F45" i="11"/>
  <c r="F44" i="11"/>
  <c r="E45" i="11"/>
  <c r="E44" i="11"/>
  <c r="D45" i="11"/>
  <c r="D44" i="11"/>
  <c r="G35" i="11"/>
  <c r="G34" i="11"/>
  <c r="F35" i="11"/>
  <c r="F34" i="11"/>
  <c r="E35" i="11"/>
  <c r="E34" i="11"/>
  <c r="D35" i="11"/>
  <c r="D34" i="11"/>
  <c r="C34" i="11"/>
  <c r="O35" i="11"/>
  <c r="O34" i="11"/>
  <c r="R35" i="11"/>
  <c r="R34" i="11"/>
  <c r="Q34" i="11"/>
  <c r="Q35" i="11"/>
  <c r="Q36" i="11" s="1"/>
  <c r="P34" i="11"/>
  <c r="P36" i="11" s="1"/>
  <c r="P35" i="11"/>
  <c r="G46" i="11" l="1"/>
  <c r="H44" i="11"/>
  <c r="I44" i="11"/>
  <c r="J44" i="11"/>
  <c r="H45" i="11"/>
  <c r="I45" i="11"/>
  <c r="J45" i="11"/>
  <c r="C45" i="11"/>
  <c r="C44" i="11"/>
  <c r="D40" i="11"/>
  <c r="E40" i="11"/>
  <c r="F40" i="11"/>
  <c r="G40" i="11"/>
  <c r="H40" i="11"/>
  <c r="I40" i="11"/>
  <c r="J40" i="11"/>
  <c r="C40" i="11"/>
  <c r="D39" i="11"/>
  <c r="E39" i="11"/>
  <c r="F39" i="11"/>
  <c r="G39" i="11"/>
  <c r="H39" i="11"/>
  <c r="H42" i="11" s="1"/>
  <c r="I39" i="11"/>
  <c r="I41" i="11" s="1"/>
  <c r="J39" i="11"/>
  <c r="C39" i="11"/>
  <c r="C42" i="11" s="1"/>
  <c r="C25" i="11"/>
  <c r="J46" i="11" l="1"/>
  <c r="J42" i="11"/>
  <c r="F42" i="11"/>
  <c r="G41" i="11"/>
  <c r="G47" i="11"/>
  <c r="F46" i="11"/>
  <c r="E41" i="11"/>
  <c r="D42" i="11"/>
  <c r="H41" i="11"/>
  <c r="I46" i="11"/>
  <c r="E46" i="11"/>
  <c r="D41" i="11"/>
  <c r="H47" i="11"/>
  <c r="D47" i="11"/>
  <c r="J41" i="11"/>
  <c r="F41" i="11"/>
  <c r="C46" i="11"/>
  <c r="J47" i="11"/>
  <c r="F47" i="11"/>
  <c r="D46" i="11"/>
  <c r="G42" i="11"/>
  <c r="H46" i="11"/>
  <c r="C41" i="11"/>
  <c r="I42" i="11"/>
  <c r="E42" i="11"/>
  <c r="C47" i="11"/>
  <c r="I47" i="11"/>
  <c r="E47" i="11"/>
  <c r="R25" i="11"/>
  <c r="Q25" i="11"/>
  <c r="R26" i="11"/>
  <c r="Q26" i="11"/>
  <c r="R30" i="11"/>
  <c r="Q30" i="11"/>
  <c r="R31" i="11"/>
  <c r="Q31" i="11"/>
  <c r="R36" i="11"/>
  <c r="N25" i="11"/>
  <c r="O25" i="11"/>
  <c r="P25" i="11"/>
  <c r="S25" i="11"/>
  <c r="T25" i="11"/>
  <c r="U25" i="11"/>
  <c r="N26" i="11"/>
  <c r="O26" i="11"/>
  <c r="P26" i="11"/>
  <c r="S26" i="11"/>
  <c r="T26" i="11"/>
  <c r="U26" i="11"/>
  <c r="N30" i="11"/>
  <c r="O30" i="11"/>
  <c r="P30" i="11"/>
  <c r="S30" i="11"/>
  <c r="T30" i="11"/>
  <c r="U30" i="11"/>
  <c r="N31" i="11"/>
  <c r="O31" i="11"/>
  <c r="P31" i="11"/>
  <c r="S31" i="11"/>
  <c r="T31" i="11"/>
  <c r="U31" i="11"/>
  <c r="N34" i="11"/>
  <c r="S34" i="11"/>
  <c r="T34" i="11"/>
  <c r="U34" i="11"/>
  <c r="N35" i="11"/>
  <c r="S35" i="11"/>
  <c r="T35" i="11"/>
  <c r="U35" i="11"/>
  <c r="J35" i="11"/>
  <c r="I35" i="11"/>
  <c r="H35" i="11"/>
  <c r="C35" i="11"/>
  <c r="J34" i="11"/>
  <c r="I34" i="11"/>
  <c r="H34" i="11"/>
  <c r="J31" i="11"/>
  <c r="I31" i="11"/>
  <c r="H31" i="11"/>
  <c r="F31" i="11"/>
  <c r="G31" i="11"/>
  <c r="E31" i="11"/>
  <c r="D31" i="11"/>
  <c r="C31" i="11"/>
  <c r="J30" i="11"/>
  <c r="I30" i="11"/>
  <c r="H30" i="11"/>
  <c r="F30" i="11"/>
  <c r="G30" i="11"/>
  <c r="E30" i="11"/>
  <c r="D30" i="11"/>
  <c r="C30" i="11"/>
  <c r="J26" i="11"/>
  <c r="I26" i="11"/>
  <c r="H26" i="11"/>
  <c r="F26" i="11"/>
  <c r="G26" i="11"/>
  <c r="E26" i="11"/>
  <c r="D26" i="11"/>
  <c r="C26" i="11"/>
  <c r="C27" i="11" s="1"/>
  <c r="J25" i="11"/>
  <c r="I25" i="11"/>
  <c r="H25" i="11"/>
  <c r="F25" i="11"/>
  <c r="G25" i="11"/>
  <c r="E25" i="11"/>
  <c r="D25" i="11"/>
  <c r="EK36" i="12"/>
  <c r="EJ36" i="12"/>
  <c r="EI36" i="12"/>
  <c r="EH36" i="12"/>
  <c r="EF36" i="12"/>
  <c r="EE36" i="12"/>
  <c r="ED36" i="12"/>
  <c r="EC36" i="12"/>
  <c r="EA36" i="12"/>
  <c r="DZ36" i="12"/>
  <c r="DY36" i="12"/>
  <c r="DX36" i="12"/>
  <c r="DV36" i="12"/>
  <c r="DU36" i="12"/>
  <c r="DT36" i="12"/>
  <c r="DS36" i="12"/>
  <c r="DQ36" i="12"/>
  <c r="DP36" i="12"/>
  <c r="DO36" i="12"/>
  <c r="DN36" i="12"/>
  <c r="DL36" i="12"/>
  <c r="DK36" i="12"/>
  <c r="DJ36" i="12"/>
  <c r="DI36" i="12"/>
  <c r="DG36" i="12"/>
  <c r="DF36" i="12"/>
  <c r="DE36" i="12"/>
  <c r="DD36" i="12"/>
  <c r="DB36" i="12"/>
  <c r="DA36" i="12"/>
  <c r="CZ36" i="12"/>
  <c r="CY36" i="12"/>
  <c r="CW36" i="12"/>
  <c r="CV36" i="12"/>
  <c r="CU36" i="12"/>
  <c r="CT36" i="12"/>
  <c r="CR36" i="12"/>
  <c r="CQ36" i="12"/>
  <c r="CP36" i="12"/>
  <c r="CO36" i="12"/>
  <c r="CM36" i="12"/>
  <c r="CL36" i="12"/>
  <c r="CK36" i="12"/>
  <c r="CJ36" i="12"/>
  <c r="CH36" i="12"/>
  <c r="CG36" i="12"/>
  <c r="CF36" i="12"/>
  <c r="CE36" i="12"/>
  <c r="CC36" i="12"/>
  <c r="CB36" i="12"/>
  <c r="CA36" i="12"/>
  <c r="BZ36" i="12"/>
  <c r="BX36" i="12"/>
  <c r="BW36" i="12"/>
  <c r="BV36" i="12"/>
  <c r="BU36" i="12"/>
  <c r="BI36" i="12"/>
  <c r="BH36" i="12"/>
  <c r="BG36" i="12"/>
  <c r="BF36" i="12"/>
  <c r="BD36" i="12"/>
  <c r="BC36" i="12"/>
  <c r="BB36" i="12"/>
  <c r="BA36" i="12"/>
  <c r="AY36" i="12"/>
  <c r="AX36" i="12"/>
  <c r="AW36" i="12"/>
  <c r="AV36" i="12"/>
  <c r="AT36" i="12"/>
  <c r="AS36" i="12"/>
  <c r="AR36" i="12"/>
  <c r="AQ36" i="12"/>
  <c r="AO36" i="12"/>
  <c r="AN36" i="12"/>
  <c r="AM36" i="12"/>
  <c r="AL36" i="12"/>
  <c r="AJ36" i="12"/>
  <c r="AI36" i="12"/>
  <c r="AH36" i="12"/>
  <c r="AG36" i="12"/>
  <c r="AE36" i="12"/>
  <c r="AD36" i="12"/>
  <c r="AC36" i="12"/>
  <c r="AB36" i="12"/>
  <c r="Z36" i="12"/>
  <c r="Y36" i="12"/>
  <c r="X36" i="12"/>
  <c r="W36" i="12"/>
  <c r="U36" i="12"/>
  <c r="T36" i="12"/>
  <c r="S36" i="12"/>
  <c r="R36" i="12"/>
  <c r="P36" i="12"/>
  <c r="O36" i="12"/>
  <c r="N36" i="12"/>
  <c r="M36" i="12"/>
  <c r="K36" i="12"/>
  <c r="J36" i="12"/>
  <c r="I36" i="12"/>
  <c r="H36" i="12"/>
  <c r="F36" i="12"/>
  <c r="E36" i="12"/>
  <c r="D36" i="12"/>
  <c r="C36" i="12"/>
  <c r="EK35" i="12"/>
  <c r="EJ35" i="12"/>
  <c r="EI35" i="12"/>
  <c r="EH35" i="12"/>
  <c r="EF35" i="12"/>
  <c r="EE35" i="12"/>
  <c r="ED35" i="12"/>
  <c r="EC35" i="12"/>
  <c r="EA35" i="12"/>
  <c r="DZ35" i="12"/>
  <c r="DY35" i="12"/>
  <c r="DX35" i="12"/>
  <c r="DV35" i="12"/>
  <c r="DU35" i="12"/>
  <c r="DT35" i="12"/>
  <c r="DS35" i="12"/>
  <c r="DQ35" i="12"/>
  <c r="DP35" i="12"/>
  <c r="DO35" i="12"/>
  <c r="DN35" i="12"/>
  <c r="DL35" i="12"/>
  <c r="DK35" i="12"/>
  <c r="DJ35" i="12"/>
  <c r="DI35" i="12"/>
  <c r="DG35" i="12"/>
  <c r="DF35" i="12"/>
  <c r="DE35" i="12"/>
  <c r="DD35" i="12"/>
  <c r="DB35" i="12"/>
  <c r="DA35" i="12"/>
  <c r="CZ35" i="12"/>
  <c r="CY35" i="12"/>
  <c r="CW35" i="12"/>
  <c r="CV35" i="12"/>
  <c r="CU35" i="12"/>
  <c r="CT35" i="12"/>
  <c r="CR35" i="12"/>
  <c r="CQ35" i="12"/>
  <c r="CP35" i="12"/>
  <c r="CM35" i="12"/>
  <c r="CL35" i="12"/>
  <c r="CK35" i="12"/>
  <c r="CJ35" i="12"/>
  <c r="CH35" i="12"/>
  <c r="CG35" i="12"/>
  <c r="CF35" i="12"/>
  <c r="CE35" i="12"/>
  <c r="CC35" i="12"/>
  <c r="CB35" i="12"/>
  <c r="CA35" i="12"/>
  <c r="BZ35" i="12"/>
  <c r="BX35" i="12"/>
  <c r="BW35" i="12"/>
  <c r="BV35" i="12"/>
  <c r="BU35" i="12"/>
  <c r="BI35" i="12"/>
  <c r="BH35" i="12"/>
  <c r="BG35" i="12"/>
  <c r="BF35" i="12"/>
  <c r="BD35" i="12"/>
  <c r="BC35" i="12"/>
  <c r="BB35" i="12"/>
  <c r="BA35" i="12"/>
  <c r="AY35" i="12"/>
  <c r="AX35" i="12"/>
  <c r="AW35" i="12"/>
  <c r="AV35" i="12"/>
  <c r="AT35" i="12"/>
  <c r="AS35" i="12"/>
  <c r="AR35" i="12"/>
  <c r="AQ35" i="12"/>
  <c r="AO35" i="12"/>
  <c r="AN35" i="12"/>
  <c r="AM35" i="12"/>
  <c r="AL35" i="12"/>
  <c r="AJ35" i="12"/>
  <c r="AI35" i="12"/>
  <c r="AH35" i="12"/>
  <c r="AG35" i="12"/>
  <c r="AE35" i="12"/>
  <c r="AD35" i="12"/>
  <c r="AC35" i="12"/>
  <c r="AB35" i="12"/>
  <c r="Z35" i="12"/>
  <c r="Y35" i="12"/>
  <c r="X35" i="12"/>
  <c r="W35" i="12"/>
  <c r="U35" i="12"/>
  <c r="T35" i="12"/>
  <c r="S35" i="12"/>
  <c r="R35" i="12"/>
  <c r="P35" i="12"/>
  <c r="O35" i="12"/>
  <c r="N35" i="12"/>
  <c r="M35" i="12"/>
  <c r="K35" i="12"/>
  <c r="J35" i="12"/>
  <c r="I35" i="12"/>
  <c r="H35" i="12"/>
  <c r="F35" i="12"/>
  <c r="E35" i="12"/>
  <c r="D35" i="12"/>
  <c r="C35" i="12"/>
  <c r="EK32" i="12"/>
  <c r="EJ32" i="12"/>
  <c r="EI32" i="12"/>
  <c r="EH32" i="12"/>
  <c r="EF32" i="12"/>
  <c r="EE32" i="12"/>
  <c r="ED32" i="12"/>
  <c r="EC32" i="12"/>
  <c r="EA32" i="12"/>
  <c r="DZ32" i="12"/>
  <c r="DY32" i="12"/>
  <c r="DX32" i="12"/>
  <c r="DV32" i="12"/>
  <c r="DU32" i="12"/>
  <c r="DT32" i="12"/>
  <c r="DS32" i="12"/>
  <c r="DQ32" i="12"/>
  <c r="DP32" i="12"/>
  <c r="DO32" i="12"/>
  <c r="DN32" i="12"/>
  <c r="DL32" i="12"/>
  <c r="DK32" i="12"/>
  <c r="DJ32" i="12"/>
  <c r="DI32" i="12"/>
  <c r="DG32" i="12"/>
  <c r="DF32" i="12"/>
  <c r="DE32" i="12"/>
  <c r="DD32" i="12"/>
  <c r="DB32" i="12"/>
  <c r="DA32" i="12"/>
  <c r="CZ32" i="12"/>
  <c r="CY32" i="12"/>
  <c r="CW32" i="12"/>
  <c r="CV32" i="12"/>
  <c r="CU32" i="12"/>
  <c r="CT32" i="12"/>
  <c r="CR32" i="12"/>
  <c r="CQ32" i="12"/>
  <c r="CP32" i="12"/>
  <c r="CO32" i="12"/>
  <c r="CM32" i="12"/>
  <c r="CL32" i="12"/>
  <c r="CK32" i="12"/>
  <c r="CJ32" i="12"/>
  <c r="CH32" i="12"/>
  <c r="CG32" i="12"/>
  <c r="CF32" i="12"/>
  <c r="CE32" i="12"/>
  <c r="CC32" i="12"/>
  <c r="CB32" i="12"/>
  <c r="CA32" i="12"/>
  <c r="BZ32" i="12"/>
  <c r="BX32" i="12"/>
  <c r="BW32" i="12"/>
  <c r="BV32" i="12"/>
  <c r="BU32" i="12"/>
  <c r="BI32" i="12"/>
  <c r="BH32" i="12"/>
  <c r="BG32" i="12"/>
  <c r="BF32" i="12"/>
  <c r="BD32" i="12"/>
  <c r="BC32" i="12"/>
  <c r="BB32" i="12"/>
  <c r="BA32" i="12"/>
  <c r="AY32" i="12"/>
  <c r="AX32" i="12"/>
  <c r="AW32" i="12"/>
  <c r="AV32" i="12"/>
  <c r="AT32" i="12"/>
  <c r="AS32" i="12"/>
  <c r="AR32" i="12"/>
  <c r="AQ32" i="12"/>
  <c r="AO32" i="12"/>
  <c r="AN32" i="12"/>
  <c r="AM32" i="12"/>
  <c r="AL32" i="12"/>
  <c r="AJ32" i="12"/>
  <c r="AI32" i="12"/>
  <c r="AH32" i="12"/>
  <c r="AG32" i="12"/>
  <c r="AE32" i="12"/>
  <c r="AD32" i="12"/>
  <c r="AC32" i="12"/>
  <c r="AB32" i="12"/>
  <c r="Z32" i="12"/>
  <c r="Y32" i="12"/>
  <c r="X32" i="12"/>
  <c r="W32" i="12"/>
  <c r="U32" i="12"/>
  <c r="T32" i="12"/>
  <c r="S32" i="12"/>
  <c r="R32" i="12"/>
  <c r="P32" i="12"/>
  <c r="O32" i="12"/>
  <c r="N32" i="12"/>
  <c r="M32" i="12"/>
  <c r="K32" i="12"/>
  <c r="J32" i="12"/>
  <c r="I32" i="12"/>
  <c r="H32" i="12"/>
  <c r="F32" i="12"/>
  <c r="E32" i="12"/>
  <c r="D32" i="12"/>
  <c r="C32" i="12"/>
  <c r="EK31" i="12"/>
  <c r="EK33" i="12" s="1"/>
  <c r="EJ31" i="12"/>
  <c r="EI31" i="12"/>
  <c r="EH31" i="12"/>
  <c r="EF31" i="12"/>
  <c r="EF33" i="12" s="1"/>
  <c r="EE31" i="12"/>
  <c r="ED31" i="12"/>
  <c r="EC31" i="12"/>
  <c r="EA31" i="12"/>
  <c r="EA33" i="12" s="1"/>
  <c r="DZ31" i="12"/>
  <c r="DY31" i="12"/>
  <c r="DX31" i="12"/>
  <c r="DV31" i="12"/>
  <c r="DV34" i="12" s="1"/>
  <c r="DU31" i="12"/>
  <c r="DT31" i="12"/>
  <c r="DS31" i="12"/>
  <c r="DQ31" i="12"/>
  <c r="DQ33" i="12" s="1"/>
  <c r="DP31" i="12"/>
  <c r="DO31" i="12"/>
  <c r="DN31" i="12"/>
  <c r="DL31" i="12"/>
  <c r="DL33" i="12" s="1"/>
  <c r="DK31" i="12"/>
  <c r="DJ31" i="12"/>
  <c r="DI31" i="12"/>
  <c r="DG31" i="12"/>
  <c r="DG33" i="12" s="1"/>
  <c r="DF31" i="12"/>
  <c r="DE31" i="12"/>
  <c r="DD31" i="12"/>
  <c r="DB31" i="12"/>
  <c r="DB34" i="12" s="1"/>
  <c r="DA31" i="12"/>
  <c r="CZ31" i="12"/>
  <c r="CY31" i="12"/>
  <c r="CW31" i="12"/>
  <c r="CW33" i="12" s="1"/>
  <c r="CV31" i="12"/>
  <c r="CU31" i="12"/>
  <c r="CT31" i="12"/>
  <c r="CR31" i="12"/>
  <c r="CR33" i="12" s="1"/>
  <c r="CQ31" i="12"/>
  <c r="CP31" i="12"/>
  <c r="CO31" i="12"/>
  <c r="CM31" i="12"/>
  <c r="CM33" i="12" s="1"/>
  <c r="CL31" i="12"/>
  <c r="CK31" i="12"/>
  <c r="CJ31" i="12"/>
  <c r="CH31" i="12"/>
  <c r="CH34" i="12" s="1"/>
  <c r="CG31" i="12"/>
  <c r="CF31" i="12"/>
  <c r="CE31" i="12"/>
  <c r="CC31" i="12"/>
  <c r="CC33" i="12" s="1"/>
  <c r="CB31" i="12"/>
  <c r="CA31" i="12"/>
  <c r="BZ31" i="12"/>
  <c r="BX31" i="12"/>
  <c r="BX33" i="12" s="1"/>
  <c r="BW31" i="12"/>
  <c r="BV31" i="12"/>
  <c r="BU31" i="12"/>
  <c r="BI31" i="12"/>
  <c r="BI33" i="12" s="1"/>
  <c r="BH31" i="12"/>
  <c r="BG31" i="12"/>
  <c r="BF31" i="12"/>
  <c r="BD31" i="12"/>
  <c r="BD34" i="12" s="1"/>
  <c r="BC31" i="12"/>
  <c r="BB31" i="12"/>
  <c r="BA31" i="12"/>
  <c r="AY31" i="12"/>
  <c r="AY33" i="12" s="1"/>
  <c r="AX31" i="12"/>
  <c r="AX33" i="12" s="1"/>
  <c r="AW31" i="12"/>
  <c r="AV31" i="12"/>
  <c r="AT31" i="12"/>
  <c r="AT33" i="12" s="1"/>
  <c r="AS31" i="12"/>
  <c r="AS34" i="12" s="1"/>
  <c r="AR31" i="12"/>
  <c r="AQ31" i="12"/>
  <c r="AO31" i="12"/>
  <c r="AO33" i="12" s="1"/>
  <c r="AN31" i="12"/>
  <c r="AN33" i="12" s="1"/>
  <c r="AM31" i="12"/>
  <c r="AL31" i="12"/>
  <c r="AJ31" i="12"/>
  <c r="AJ33" i="12" s="1"/>
  <c r="AI31" i="12"/>
  <c r="AI33" i="12" s="1"/>
  <c r="AH31" i="12"/>
  <c r="AG31" i="12"/>
  <c r="AE31" i="12"/>
  <c r="AE33" i="12" s="1"/>
  <c r="AD31" i="12"/>
  <c r="AD33" i="12" s="1"/>
  <c r="AC31" i="12"/>
  <c r="AB31" i="12"/>
  <c r="Z31" i="12"/>
  <c r="Z33" i="12" s="1"/>
  <c r="Y31" i="12"/>
  <c r="Y33" i="12" s="1"/>
  <c r="X31" i="12"/>
  <c r="W31" i="12"/>
  <c r="U31" i="12"/>
  <c r="U33" i="12" s="1"/>
  <c r="T31" i="12"/>
  <c r="S31" i="12"/>
  <c r="R31" i="12"/>
  <c r="P31" i="12"/>
  <c r="P33" i="12" s="1"/>
  <c r="O31" i="12"/>
  <c r="N31" i="12"/>
  <c r="M31" i="12"/>
  <c r="K31" i="12"/>
  <c r="K33" i="12" s="1"/>
  <c r="J31" i="12"/>
  <c r="J33" i="12" s="1"/>
  <c r="I31" i="12"/>
  <c r="H31" i="12"/>
  <c r="F31" i="12"/>
  <c r="F33" i="12" s="1"/>
  <c r="E31" i="12"/>
  <c r="D31" i="12"/>
  <c r="C31" i="12"/>
  <c r="EK27" i="12"/>
  <c r="EJ27" i="12"/>
  <c r="EI27" i="12"/>
  <c r="EH27" i="12"/>
  <c r="EF27" i="12"/>
  <c r="EE27" i="12"/>
  <c r="ED27" i="12"/>
  <c r="EC27" i="12"/>
  <c r="EA27" i="12"/>
  <c r="DZ27" i="12"/>
  <c r="DY27" i="12"/>
  <c r="DX27" i="12"/>
  <c r="DV27" i="12"/>
  <c r="DU27" i="12"/>
  <c r="DT27" i="12"/>
  <c r="DS27" i="12"/>
  <c r="DQ27" i="12"/>
  <c r="DP27" i="12"/>
  <c r="DO27" i="12"/>
  <c r="DN27" i="12"/>
  <c r="DL27" i="12"/>
  <c r="DK27" i="12"/>
  <c r="DJ27" i="12"/>
  <c r="DI27" i="12"/>
  <c r="DG27" i="12"/>
  <c r="DF27" i="12"/>
  <c r="DE27" i="12"/>
  <c r="DD27" i="12"/>
  <c r="DB27" i="12"/>
  <c r="DA27" i="12"/>
  <c r="CZ27" i="12"/>
  <c r="CY27" i="12"/>
  <c r="CW27" i="12"/>
  <c r="CV27" i="12"/>
  <c r="CU27" i="12"/>
  <c r="CT27" i="12"/>
  <c r="CR27" i="12"/>
  <c r="CQ27" i="12"/>
  <c r="CP27" i="12"/>
  <c r="CO27" i="12"/>
  <c r="CM27" i="12"/>
  <c r="CL27" i="12"/>
  <c r="CK27" i="12"/>
  <c r="CJ27" i="12"/>
  <c r="CH27" i="12"/>
  <c r="CG27" i="12"/>
  <c r="CF27" i="12"/>
  <c r="CE27" i="12"/>
  <c r="CC27" i="12"/>
  <c r="CB27" i="12"/>
  <c r="CA27" i="12"/>
  <c r="BZ27" i="12"/>
  <c r="BX27" i="12"/>
  <c r="BW27" i="12"/>
  <c r="BV27" i="12"/>
  <c r="BU27" i="12"/>
  <c r="BI27" i="12"/>
  <c r="BH27" i="12"/>
  <c r="BG27" i="12"/>
  <c r="BF27" i="12"/>
  <c r="BD27" i="12"/>
  <c r="BC27" i="12"/>
  <c r="BB27" i="12"/>
  <c r="BA27" i="12"/>
  <c r="AY27" i="12"/>
  <c r="AX27" i="12"/>
  <c r="AW27" i="12"/>
  <c r="AV27" i="12"/>
  <c r="AT27" i="12"/>
  <c r="AS27" i="12"/>
  <c r="AR27" i="12"/>
  <c r="AQ27" i="12"/>
  <c r="AO27" i="12"/>
  <c r="AN27" i="12"/>
  <c r="AM27" i="12"/>
  <c r="AL27" i="12"/>
  <c r="AJ27" i="12"/>
  <c r="AI27" i="12"/>
  <c r="AH27" i="12"/>
  <c r="AG27" i="12"/>
  <c r="AE27" i="12"/>
  <c r="AD27" i="12"/>
  <c r="AC27" i="12"/>
  <c r="AB27" i="12"/>
  <c r="Z27" i="12"/>
  <c r="Y27" i="12"/>
  <c r="X27" i="12"/>
  <c r="W27" i="12"/>
  <c r="U27" i="12"/>
  <c r="T27" i="12"/>
  <c r="S27" i="12"/>
  <c r="R27" i="12"/>
  <c r="P27" i="12"/>
  <c r="O27" i="12"/>
  <c r="N27" i="12"/>
  <c r="M27" i="12"/>
  <c r="K27" i="12"/>
  <c r="J27" i="12"/>
  <c r="I27" i="12"/>
  <c r="H27" i="12"/>
  <c r="F27" i="12"/>
  <c r="E27" i="12"/>
  <c r="D27" i="12"/>
  <c r="C27" i="12"/>
  <c r="EK26" i="12"/>
  <c r="EK29" i="12" s="1"/>
  <c r="EJ26" i="12"/>
  <c r="EI26" i="12"/>
  <c r="EH26" i="12"/>
  <c r="EF26" i="12"/>
  <c r="EF29" i="12" s="1"/>
  <c r="EE26" i="12"/>
  <c r="EE28" i="12" s="1"/>
  <c r="ED26" i="12"/>
  <c r="EC26" i="12"/>
  <c r="EA26" i="12"/>
  <c r="EA29" i="12" s="1"/>
  <c r="DZ26" i="12"/>
  <c r="DY26" i="12"/>
  <c r="DX26" i="12"/>
  <c r="DV26" i="12"/>
  <c r="DV29" i="12" s="1"/>
  <c r="DU26" i="12"/>
  <c r="DU28" i="12" s="1"/>
  <c r="DT26" i="12"/>
  <c r="DS26" i="12"/>
  <c r="DQ26" i="12"/>
  <c r="DQ29" i="12" s="1"/>
  <c r="DP26" i="12"/>
  <c r="DO26" i="12"/>
  <c r="DN26" i="12"/>
  <c r="DL26" i="12"/>
  <c r="DL29" i="12" s="1"/>
  <c r="DK26" i="12"/>
  <c r="DK28" i="12" s="1"/>
  <c r="DJ26" i="12"/>
  <c r="DI26" i="12"/>
  <c r="DG26" i="12"/>
  <c r="DG29" i="12" s="1"/>
  <c r="DF26" i="12"/>
  <c r="DE26" i="12"/>
  <c r="DD26" i="12"/>
  <c r="DB26" i="12"/>
  <c r="DB29" i="12" s="1"/>
  <c r="DA26" i="12"/>
  <c r="CZ26" i="12"/>
  <c r="CY26" i="12"/>
  <c r="CW26" i="12"/>
  <c r="CW29" i="12" s="1"/>
  <c r="CV26" i="12"/>
  <c r="CU26" i="12"/>
  <c r="CU29" i="12" s="1"/>
  <c r="CT26" i="12"/>
  <c r="CR26" i="12"/>
  <c r="CR29" i="12" s="1"/>
  <c r="CQ26" i="12"/>
  <c r="CP26" i="12"/>
  <c r="CO26" i="12"/>
  <c r="CM26" i="12"/>
  <c r="CM29" i="12" s="1"/>
  <c r="CL26" i="12"/>
  <c r="CK26" i="12"/>
  <c r="CJ26" i="12"/>
  <c r="CH26" i="12"/>
  <c r="CH29" i="12" s="1"/>
  <c r="CG26" i="12"/>
  <c r="CF26" i="12"/>
  <c r="CE26" i="12"/>
  <c r="CC26" i="12"/>
  <c r="CC29" i="12" s="1"/>
  <c r="CB26" i="12"/>
  <c r="CA26" i="12"/>
  <c r="CA29" i="12" s="1"/>
  <c r="BZ26" i="12"/>
  <c r="BX26" i="12"/>
  <c r="BX29" i="12" s="1"/>
  <c r="BW26" i="12"/>
  <c r="BV26" i="12"/>
  <c r="BU26" i="12"/>
  <c r="BI26" i="12"/>
  <c r="BI29" i="12" s="1"/>
  <c r="BH26" i="12"/>
  <c r="BG26" i="12"/>
  <c r="BF26" i="12"/>
  <c r="BD26" i="12"/>
  <c r="BD29" i="12" s="1"/>
  <c r="BC26" i="12"/>
  <c r="BB26" i="12"/>
  <c r="BA26" i="12"/>
  <c r="AY26" i="12"/>
  <c r="AY29" i="12" s="1"/>
  <c r="AX26" i="12"/>
  <c r="AW26" i="12"/>
  <c r="AW29" i="12" s="1"/>
  <c r="AV26" i="12"/>
  <c r="AT26" i="12"/>
  <c r="AT29" i="12" s="1"/>
  <c r="AS26" i="12"/>
  <c r="AR26" i="12"/>
  <c r="AQ26" i="12"/>
  <c r="AO26" i="12"/>
  <c r="AO29" i="12" s="1"/>
  <c r="AN26" i="12"/>
  <c r="AM26" i="12"/>
  <c r="AL26" i="12"/>
  <c r="AJ26" i="12"/>
  <c r="AJ29" i="12" s="1"/>
  <c r="AI26" i="12"/>
  <c r="AH26" i="12"/>
  <c r="AG26" i="12"/>
  <c r="AE26" i="12"/>
  <c r="AE29" i="12" s="1"/>
  <c r="AD26" i="12"/>
  <c r="AC26" i="12"/>
  <c r="AC29" i="12" s="1"/>
  <c r="AB26" i="12"/>
  <c r="Z26" i="12"/>
  <c r="Z29" i="12" s="1"/>
  <c r="Y26" i="12"/>
  <c r="X26" i="12"/>
  <c r="W26" i="12"/>
  <c r="U26" i="12"/>
  <c r="U29" i="12" s="1"/>
  <c r="T26" i="12"/>
  <c r="T29" i="12" s="1"/>
  <c r="S26" i="12"/>
  <c r="S29" i="12" s="1"/>
  <c r="R26" i="12"/>
  <c r="P26" i="12"/>
  <c r="P29" i="12" s="1"/>
  <c r="O26" i="12"/>
  <c r="O29" i="12" s="1"/>
  <c r="N26" i="12"/>
  <c r="M26" i="12"/>
  <c r="K26" i="12"/>
  <c r="K29" i="12" s="1"/>
  <c r="J26" i="12"/>
  <c r="J29" i="12" s="1"/>
  <c r="I26" i="12"/>
  <c r="H26" i="12"/>
  <c r="F26" i="12"/>
  <c r="F29" i="12" s="1"/>
  <c r="E26" i="12"/>
  <c r="E29" i="12" s="1"/>
  <c r="D26" i="12"/>
  <c r="C26" i="12"/>
  <c r="R32" i="11" l="1"/>
  <c r="R27" i="11"/>
  <c r="P27" i="11"/>
  <c r="O27" i="11"/>
  <c r="Q33" i="11"/>
  <c r="Q28" i="11"/>
  <c r="N37" i="11"/>
  <c r="P32" i="11"/>
  <c r="O28" i="11"/>
  <c r="E28" i="11"/>
  <c r="H28" i="11"/>
  <c r="J28" i="11"/>
  <c r="C33" i="11"/>
  <c r="F33" i="11"/>
  <c r="E37" i="11"/>
  <c r="H37" i="11"/>
  <c r="J37" i="11"/>
  <c r="T37" i="11"/>
  <c r="O36" i="11"/>
  <c r="R37" i="11"/>
  <c r="R33" i="11"/>
  <c r="T32" i="11"/>
  <c r="U27" i="11"/>
  <c r="S27" i="11"/>
  <c r="R28" i="11"/>
  <c r="D28" i="11"/>
  <c r="G32" i="11"/>
  <c r="I33" i="11"/>
  <c r="D37" i="11"/>
  <c r="U32" i="11"/>
  <c r="S32" i="11"/>
  <c r="Q37" i="11"/>
  <c r="Q32" i="11"/>
  <c r="Q27" i="11"/>
  <c r="D33" i="11"/>
  <c r="N36" i="11"/>
  <c r="G27" i="11"/>
  <c r="G37" i="11"/>
  <c r="I37" i="11"/>
  <c r="U37" i="11"/>
  <c r="S37" i="11"/>
  <c r="O32" i="11"/>
  <c r="O37" i="11"/>
  <c r="N33" i="11"/>
  <c r="P37" i="11"/>
  <c r="T28" i="11"/>
  <c r="T36" i="11"/>
  <c r="T33" i="11"/>
  <c r="U28" i="11"/>
  <c r="S28" i="11"/>
  <c r="P28" i="11"/>
  <c r="U36" i="11"/>
  <c r="S36" i="11"/>
  <c r="N32" i="11"/>
  <c r="O33" i="11"/>
  <c r="T27" i="11"/>
  <c r="N28" i="11"/>
  <c r="C28" i="11"/>
  <c r="F28" i="11"/>
  <c r="E33" i="11"/>
  <c r="H33" i="11"/>
  <c r="J33" i="11"/>
  <c r="C37" i="11"/>
  <c r="F37" i="11"/>
  <c r="U33" i="11"/>
  <c r="S33" i="11"/>
  <c r="P33" i="11"/>
  <c r="AE28" i="12"/>
  <c r="I28" i="11"/>
  <c r="CC28" i="12"/>
  <c r="CM34" i="12"/>
  <c r="AM29" i="12"/>
  <c r="CK29" i="12"/>
  <c r="DQ28" i="12"/>
  <c r="EK28" i="12"/>
  <c r="U37" i="12"/>
  <c r="AE37" i="12"/>
  <c r="AY37" i="12"/>
  <c r="CC37" i="12"/>
  <c r="CW37" i="12"/>
  <c r="DQ37" i="12"/>
  <c r="EK37" i="12"/>
  <c r="CM28" i="12"/>
  <c r="H28" i="12"/>
  <c r="R28" i="12"/>
  <c r="AY28" i="12"/>
  <c r="CW28" i="12"/>
  <c r="C34" i="12"/>
  <c r="AG34" i="12"/>
  <c r="BA34" i="12"/>
  <c r="CE34" i="12"/>
  <c r="CY34" i="12"/>
  <c r="DS34" i="12"/>
  <c r="Y34" i="12"/>
  <c r="AD34" i="12"/>
  <c r="AI34" i="12"/>
  <c r="AT34" i="12"/>
  <c r="EA34" i="12"/>
  <c r="AO28" i="12"/>
  <c r="EA28" i="12"/>
  <c r="AN34" i="12"/>
  <c r="DG34" i="12"/>
  <c r="D28" i="12"/>
  <c r="I28" i="12"/>
  <c r="N28" i="12"/>
  <c r="S28" i="12"/>
  <c r="X29" i="12"/>
  <c r="AC28" i="12"/>
  <c r="AH29" i="12"/>
  <c r="AM28" i="12"/>
  <c r="AR29" i="12"/>
  <c r="AW28" i="12"/>
  <c r="BB29" i="12"/>
  <c r="BG28" i="12"/>
  <c r="BV29" i="12"/>
  <c r="CA28" i="12"/>
  <c r="CF29" i="12"/>
  <c r="CK28" i="12"/>
  <c r="CP29" i="12"/>
  <c r="CU28" i="12"/>
  <c r="CZ29" i="12"/>
  <c r="DE28" i="12"/>
  <c r="DJ28" i="12"/>
  <c r="DT28" i="12"/>
  <c r="ED28" i="12"/>
  <c r="BI28" i="12"/>
  <c r="DG28" i="12"/>
  <c r="I29" i="12"/>
  <c r="BG29" i="12"/>
  <c r="DE29" i="12"/>
  <c r="X34" i="12"/>
  <c r="AC34" i="12"/>
  <c r="AH34" i="12"/>
  <c r="AM34" i="12"/>
  <c r="AR34" i="12"/>
  <c r="AW34" i="12"/>
  <c r="BB34" i="12"/>
  <c r="BG34" i="12"/>
  <c r="BV34" i="12"/>
  <c r="CA34" i="12"/>
  <c r="CF34" i="12"/>
  <c r="CK34" i="12"/>
  <c r="CP34" i="12"/>
  <c r="CU34" i="12"/>
  <c r="CZ34" i="12"/>
  <c r="DE34" i="12"/>
  <c r="DJ34" i="12"/>
  <c r="DO34" i="12"/>
  <c r="DT34" i="12"/>
  <c r="DY34" i="12"/>
  <c r="ED34" i="12"/>
  <c r="EI34" i="12"/>
  <c r="CY33" i="12"/>
  <c r="BI34" i="12"/>
  <c r="I27" i="11"/>
  <c r="G28" i="11"/>
  <c r="C32" i="11"/>
  <c r="G33" i="11"/>
  <c r="C36" i="11"/>
  <c r="I36" i="11"/>
  <c r="F27" i="11"/>
  <c r="F32" i="11"/>
  <c r="F36" i="11"/>
  <c r="I32" i="11"/>
  <c r="D27" i="11"/>
  <c r="D32" i="11"/>
  <c r="D36" i="11"/>
  <c r="G36" i="11"/>
  <c r="E27" i="11"/>
  <c r="H27" i="11"/>
  <c r="J27" i="11"/>
  <c r="E32" i="11"/>
  <c r="H32" i="11"/>
  <c r="J32" i="11"/>
  <c r="E36" i="11"/>
  <c r="H36" i="11"/>
  <c r="J36" i="11"/>
  <c r="AD28" i="12"/>
  <c r="AD29" i="12"/>
  <c r="AS28" i="12"/>
  <c r="AS29" i="12"/>
  <c r="BH28" i="12"/>
  <c r="BH29" i="12"/>
  <c r="CG28" i="12"/>
  <c r="CG29" i="12"/>
  <c r="CV28" i="12"/>
  <c r="CV29" i="12"/>
  <c r="DF28" i="12"/>
  <c r="DF29" i="12"/>
  <c r="DP29" i="12"/>
  <c r="DP28" i="12"/>
  <c r="E28" i="12"/>
  <c r="O28" i="12"/>
  <c r="I37" i="12"/>
  <c r="I38" i="12"/>
  <c r="X37" i="12"/>
  <c r="X38" i="12"/>
  <c r="AM37" i="12"/>
  <c r="AM38" i="12"/>
  <c r="BB37" i="12"/>
  <c r="BB38" i="12"/>
  <c r="BG37" i="12"/>
  <c r="BG38" i="12"/>
  <c r="CK37" i="12"/>
  <c r="CK38" i="12"/>
  <c r="CZ37" i="12"/>
  <c r="CZ38" i="12"/>
  <c r="DO37" i="12"/>
  <c r="DO38" i="12"/>
  <c r="F28" i="12"/>
  <c r="K28" i="12"/>
  <c r="P28" i="12"/>
  <c r="U28" i="12"/>
  <c r="X28" i="12"/>
  <c r="AH28" i="12"/>
  <c r="AR28" i="12"/>
  <c r="BB28" i="12"/>
  <c r="BV28" i="12"/>
  <c r="CF28" i="12"/>
  <c r="CP28" i="12"/>
  <c r="CZ28" i="12"/>
  <c r="DU29" i="12"/>
  <c r="H34" i="12"/>
  <c r="H33" i="12"/>
  <c r="M34" i="12"/>
  <c r="M33" i="12"/>
  <c r="R34" i="12"/>
  <c r="R33" i="12"/>
  <c r="W34" i="12"/>
  <c r="W33" i="12"/>
  <c r="AB34" i="12"/>
  <c r="AB33" i="12"/>
  <c r="AL34" i="12"/>
  <c r="AL33" i="12"/>
  <c r="AQ34" i="12"/>
  <c r="AQ33" i="12"/>
  <c r="AV34" i="12"/>
  <c r="AV33" i="12"/>
  <c r="BF34" i="12"/>
  <c r="BF33" i="12"/>
  <c r="BU34" i="12"/>
  <c r="BU33" i="12"/>
  <c r="BZ34" i="12"/>
  <c r="BZ33" i="12"/>
  <c r="CJ34" i="12"/>
  <c r="CJ33" i="12"/>
  <c r="CO34" i="12"/>
  <c r="CO33" i="12"/>
  <c r="CT34" i="12"/>
  <c r="CT33" i="12"/>
  <c r="DD34" i="12"/>
  <c r="DD33" i="12"/>
  <c r="DI34" i="12"/>
  <c r="DI33" i="12"/>
  <c r="DN34" i="12"/>
  <c r="DN33" i="12"/>
  <c r="DX34" i="12"/>
  <c r="DX33" i="12"/>
  <c r="EC34" i="12"/>
  <c r="EC33" i="12"/>
  <c r="EH34" i="12"/>
  <c r="EH33" i="12"/>
  <c r="AG33" i="12"/>
  <c r="DS33" i="12"/>
  <c r="J34" i="12"/>
  <c r="Y28" i="12"/>
  <c r="Y29" i="12"/>
  <c r="AN28" i="12"/>
  <c r="AN29" i="12"/>
  <c r="BC28" i="12"/>
  <c r="BC29" i="12"/>
  <c r="CB28" i="12"/>
  <c r="CB29" i="12"/>
  <c r="CL28" i="12"/>
  <c r="CL29" i="12"/>
  <c r="DZ28" i="12"/>
  <c r="DZ29" i="12"/>
  <c r="T28" i="12"/>
  <c r="N37" i="12"/>
  <c r="N38" i="12"/>
  <c r="AC37" i="12"/>
  <c r="AC38" i="12"/>
  <c r="AW37" i="12"/>
  <c r="AW38" i="12"/>
  <c r="CA37" i="12"/>
  <c r="CA38" i="12"/>
  <c r="CP37" i="12"/>
  <c r="CP38" i="12"/>
  <c r="DE37" i="12"/>
  <c r="DE38" i="12"/>
  <c r="DT37" i="12"/>
  <c r="DT38" i="12"/>
  <c r="ED37" i="12"/>
  <c r="ED38" i="12"/>
  <c r="C29" i="12"/>
  <c r="M29" i="12"/>
  <c r="W29" i="12"/>
  <c r="W28" i="12"/>
  <c r="AB29" i="12"/>
  <c r="AB28" i="12"/>
  <c r="AG29" i="12"/>
  <c r="AG28" i="12"/>
  <c r="AL29" i="12"/>
  <c r="AL28" i="12"/>
  <c r="AQ29" i="12"/>
  <c r="AQ28" i="12"/>
  <c r="AV29" i="12"/>
  <c r="AV28" i="12"/>
  <c r="BA29" i="12"/>
  <c r="BA28" i="12"/>
  <c r="BF29" i="12"/>
  <c r="BF28" i="12"/>
  <c r="BU29" i="12"/>
  <c r="BU28" i="12"/>
  <c r="BZ29" i="12"/>
  <c r="BZ28" i="12"/>
  <c r="CE29" i="12"/>
  <c r="CE28" i="12"/>
  <c r="CJ29" i="12"/>
  <c r="CJ28" i="12"/>
  <c r="CO29" i="12"/>
  <c r="CO28" i="12"/>
  <c r="CT29" i="12"/>
  <c r="CT28" i="12"/>
  <c r="CY29" i="12"/>
  <c r="CY28" i="12"/>
  <c r="DD29" i="12"/>
  <c r="DD28" i="12"/>
  <c r="DI29" i="12"/>
  <c r="DI28" i="12"/>
  <c r="DN28" i="12"/>
  <c r="DS29" i="12"/>
  <c r="DS28" i="12"/>
  <c r="DX28" i="12"/>
  <c r="EC29" i="12"/>
  <c r="EC28" i="12"/>
  <c r="EH28" i="12"/>
  <c r="C28" i="12"/>
  <c r="M28" i="12"/>
  <c r="Z28" i="12"/>
  <c r="AJ28" i="12"/>
  <c r="AT28" i="12"/>
  <c r="BD28" i="12"/>
  <c r="BX28" i="12"/>
  <c r="CH28" i="12"/>
  <c r="CR28" i="12"/>
  <c r="DB28" i="12"/>
  <c r="DL28" i="12"/>
  <c r="DV28" i="12"/>
  <c r="EF28" i="12"/>
  <c r="D29" i="12"/>
  <c r="N29" i="12"/>
  <c r="DK29" i="12"/>
  <c r="DX29" i="12"/>
  <c r="EE29" i="12"/>
  <c r="C33" i="12"/>
  <c r="BA33" i="12"/>
  <c r="AI28" i="12"/>
  <c r="AI29" i="12"/>
  <c r="AX28" i="12"/>
  <c r="AX29" i="12"/>
  <c r="BW28" i="12"/>
  <c r="BW29" i="12"/>
  <c r="CQ28" i="12"/>
  <c r="CQ29" i="12"/>
  <c r="DA28" i="12"/>
  <c r="DA29" i="12"/>
  <c r="EJ29" i="12"/>
  <c r="EJ28" i="12"/>
  <c r="J28" i="12"/>
  <c r="D37" i="12"/>
  <c r="D38" i="12"/>
  <c r="S37" i="12"/>
  <c r="S38" i="12"/>
  <c r="AH37" i="12"/>
  <c r="AH38" i="12"/>
  <c r="AR37" i="12"/>
  <c r="AR38" i="12"/>
  <c r="BV37" i="12"/>
  <c r="BV38" i="12"/>
  <c r="CF37" i="12"/>
  <c r="CF38" i="12"/>
  <c r="CU37" i="12"/>
  <c r="CU38" i="12"/>
  <c r="DJ37" i="12"/>
  <c r="DJ38" i="12"/>
  <c r="DY37" i="12"/>
  <c r="DY38" i="12"/>
  <c r="EI37" i="12"/>
  <c r="EI38" i="12"/>
  <c r="H29" i="12"/>
  <c r="R29" i="12"/>
  <c r="DJ29" i="12"/>
  <c r="DO29" i="12"/>
  <c r="DT29" i="12"/>
  <c r="DY29" i="12"/>
  <c r="ED29" i="12"/>
  <c r="EI29" i="12"/>
  <c r="DO28" i="12"/>
  <c r="DY28" i="12"/>
  <c r="EI28" i="12"/>
  <c r="DN29" i="12"/>
  <c r="EH29" i="12"/>
  <c r="E33" i="12"/>
  <c r="E34" i="12"/>
  <c r="O33" i="12"/>
  <c r="O34" i="12"/>
  <c r="T33" i="12"/>
  <c r="T34" i="12"/>
  <c r="CE33" i="12"/>
  <c r="D34" i="12"/>
  <c r="D33" i="12"/>
  <c r="I34" i="12"/>
  <c r="I33" i="12"/>
  <c r="N34" i="12"/>
  <c r="N33" i="12"/>
  <c r="S34" i="12"/>
  <c r="S33" i="12"/>
  <c r="X33" i="12"/>
  <c r="AC33" i="12"/>
  <c r="AH33" i="12"/>
  <c r="AM33" i="12"/>
  <c r="AR33" i="12"/>
  <c r="AW33" i="12"/>
  <c r="BB33" i="12"/>
  <c r="BG33" i="12"/>
  <c r="BV33" i="12"/>
  <c r="CA33" i="12"/>
  <c r="CF33" i="12"/>
  <c r="CK33" i="12"/>
  <c r="CP33" i="12"/>
  <c r="CU33" i="12"/>
  <c r="CZ33" i="12"/>
  <c r="DE33" i="12"/>
  <c r="DJ33" i="12"/>
  <c r="DO33" i="12"/>
  <c r="DT33" i="12"/>
  <c r="DY33" i="12"/>
  <c r="ED33" i="12"/>
  <c r="EI33" i="12"/>
  <c r="F34" i="12"/>
  <c r="K34" i="12"/>
  <c r="P34" i="12"/>
  <c r="U34" i="12"/>
  <c r="Z34" i="12"/>
  <c r="AE34" i="12"/>
  <c r="AJ34" i="12"/>
  <c r="AO34" i="12"/>
  <c r="AX34" i="12"/>
  <c r="BX34" i="12"/>
  <c r="CR34" i="12"/>
  <c r="DL34" i="12"/>
  <c r="EF34" i="12"/>
  <c r="BC34" i="12"/>
  <c r="BH34" i="12"/>
  <c r="BW34" i="12"/>
  <c r="CB34" i="12"/>
  <c r="CG34" i="12"/>
  <c r="CL34" i="12"/>
  <c r="CQ34" i="12"/>
  <c r="CV34" i="12"/>
  <c r="DA34" i="12"/>
  <c r="DF34" i="12"/>
  <c r="DK34" i="12"/>
  <c r="DP34" i="12"/>
  <c r="DU34" i="12"/>
  <c r="DZ34" i="12"/>
  <c r="EE34" i="12"/>
  <c r="EJ34" i="12"/>
  <c r="AS33" i="12"/>
  <c r="BC33" i="12"/>
  <c r="BH33" i="12"/>
  <c r="BW33" i="12"/>
  <c r="CB33" i="12"/>
  <c r="CG33" i="12"/>
  <c r="CL33" i="12"/>
  <c r="CQ33" i="12"/>
  <c r="CV33" i="12"/>
  <c r="DA33" i="12"/>
  <c r="DF33" i="12"/>
  <c r="DK33" i="12"/>
  <c r="DP33" i="12"/>
  <c r="DU33" i="12"/>
  <c r="DZ33" i="12"/>
  <c r="EE33" i="12"/>
  <c r="EJ33" i="12"/>
  <c r="AY34" i="12"/>
  <c r="CC34" i="12"/>
  <c r="CW34" i="12"/>
  <c r="DQ34" i="12"/>
  <c r="EK34" i="12"/>
  <c r="F37" i="12"/>
  <c r="AJ37" i="12"/>
  <c r="BD37" i="12"/>
  <c r="CH37" i="12"/>
  <c r="DB37" i="12"/>
  <c r="DV37" i="12"/>
  <c r="BD33" i="12"/>
  <c r="CH33" i="12"/>
  <c r="DB33" i="12"/>
  <c r="DV33" i="12"/>
  <c r="E37" i="12"/>
  <c r="E38" i="12"/>
  <c r="J37" i="12"/>
  <c r="J38" i="12"/>
  <c r="O37" i="12"/>
  <c r="O38" i="12"/>
  <c r="T37" i="12"/>
  <c r="T38" i="12"/>
  <c r="Y37" i="12"/>
  <c r="Y38" i="12"/>
  <c r="AD37" i="12"/>
  <c r="AD38" i="12"/>
  <c r="AI37" i="12"/>
  <c r="AI38" i="12"/>
  <c r="AN37" i="12"/>
  <c r="AN38" i="12"/>
  <c r="AS37" i="12"/>
  <c r="AS38" i="12"/>
  <c r="AX37" i="12"/>
  <c r="AX38" i="12"/>
  <c r="BC37" i="12"/>
  <c r="BC38" i="12"/>
  <c r="BH37" i="12"/>
  <c r="BH38" i="12"/>
  <c r="BW37" i="12"/>
  <c r="BW38" i="12"/>
  <c r="CB37" i="12"/>
  <c r="CB38" i="12"/>
  <c r="CG37" i="12"/>
  <c r="CG38" i="12"/>
  <c r="CL37" i="12"/>
  <c r="CL38" i="12"/>
  <c r="CQ37" i="12"/>
  <c r="CQ38" i="12"/>
  <c r="CV37" i="12"/>
  <c r="CV38" i="12"/>
  <c r="DA37" i="12"/>
  <c r="DA38" i="12"/>
  <c r="DF37" i="12"/>
  <c r="DF38" i="12"/>
  <c r="DK37" i="12"/>
  <c r="DK38" i="12"/>
  <c r="DP37" i="12"/>
  <c r="DP38" i="12"/>
  <c r="DU37" i="12"/>
  <c r="DU38" i="12"/>
  <c r="DZ37" i="12"/>
  <c r="DZ38" i="12"/>
  <c r="EE37" i="12"/>
  <c r="EE38" i="12"/>
  <c r="EJ37" i="12"/>
  <c r="EJ38" i="12"/>
  <c r="F38" i="12"/>
  <c r="K38" i="12"/>
  <c r="P38" i="12"/>
  <c r="U38" i="12"/>
  <c r="Z38" i="12"/>
  <c r="AE38" i="12"/>
  <c r="AJ38" i="12"/>
  <c r="AO38" i="12"/>
  <c r="AT38" i="12"/>
  <c r="AY38" i="12"/>
  <c r="BD38" i="12"/>
  <c r="BI38" i="12"/>
  <c r="BX38" i="12"/>
  <c r="CC38" i="12"/>
  <c r="CH38" i="12"/>
  <c r="CM38" i="12"/>
  <c r="CR38" i="12"/>
  <c r="CW38" i="12"/>
  <c r="DB38" i="12"/>
  <c r="DG38" i="12"/>
  <c r="DL38" i="12"/>
  <c r="DQ38" i="12"/>
  <c r="DV38" i="12"/>
  <c r="EA38" i="12"/>
  <c r="EF38" i="12"/>
  <c r="EK38" i="12"/>
  <c r="K37" i="12"/>
  <c r="AO37" i="12"/>
  <c r="BI37" i="12"/>
  <c r="CM37" i="12"/>
  <c r="DG37" i="12"/>
  <c r="EA37" i="12"/>
  <c r="C38" i="12"/>
  <c r="C37" i="12"/>
  <c r="H38" i="12"/>
  <c r="H37" i="12"/>
  <c r="M38" i="12"/>
  <c r="M37" i="12"/>
  <c r="R38" i="12"/>
  <c r="R37" i="12"/>
  <c r="W38" i="12"/>
  <c r="W37" i="12"/>
  <c r="AB38" i="12"/>
  <c r="AB37" i="12"/>
  <c r="AG38" i="12"/>
  <c r="AG37" i="12"/>
  <c r="AL38" i="12"/>
  <c r="AL37" i="12"/>
  <c r="AQ38" i="12"/>
  <c r="AQ37" i="12"/>
  <c r="AV38" i="12"/>
  <c r="AV37" i="12"/>
  <c r="BA38" i="12"/>
  <c r="BA37" i="12"/>
  <c r="BF38" i="12"/>
  <c r="BF37" i="12"/>
  <c r="BU38" i="12"/>
  <c r="BU37" i="12"/>
  <c r="BZ38" i="12"/>
  <c r="BZ37" i="12"/>
  <c r="CE38" i="12"/>
  <c r="CE37" i="12"/>
  <c r="CJ38" i="12"/>
  <c r="CJ37" i="12"/>
  <c r="CO38" i="12"/>
  <c r="CO37" i="12"/>
  <c r="CT38" i="12"/>
  <c r="CT37" i="12"/>
  <c r="CY38" i="12"/>
  <c r="CY37" i="12"/>
  <c r="DD38" i="12"/>
  <c r="DD37" i="12"/>
  <c r="DI38" i="12"/>
  <c r="DI37" i="12"/>
  <c r="DN38" i="12"/>
  <c r="DN37" i="12"/>
  <c r="DS38" i="12"/>
  <c r="DS37" i="12"/>
  <c r="DX38" i="12"/>
  <c r="DX37" i="12"/>
  <c r="EC38" i="12"/>
  <c r="EC37" i="12"/>
  <c r="EH38" i="12"/>
  <c r="EH37" i="12"/>
  <c r="P37" i="12"/>
  <c r="Z37" i="12"/>
  <c r="AT37" i="12"/>
  <c r="BX37" i="12"/>
  <c r="CR37" i="12"/>
  <c r="DL37" i="12"/>
  <c r="EF37" i="12"/>
  <c r="N7" i="9"/>
  <c r="N8" i="9"/>
  <c r="N9" i="9"/>
  <c r="N10" i="9"/>
  <c r="N11" i="9"/>
  <c r="N12" i="9"/>
  <c r="N13" i="9"/>
  <c r="N14" i="9"/>
  <c r="N5" i="9"/>
  <c r="N6" i="9"/>
  <c r="N16" i="9"/>
  <c r="N17" i="9"/>
  <c r="N18" i="9"/>
  <c r="N19" i="9"/>
  <c r="N20" i="9"/>
  <c r="N21" i="9"/>
  <c r="N22" i="9"/>
  <c r="N4" i="9"/>
  <c r="P4" i="9"/>
  <c r="P7" i="9"/>
  <c r="Q7" i="9"/>
  <c r="P8" i="9"/>
  <c r="Q8" i="9"/>
  <c r="P9" i="9"/>
  <c r="Q9" i="9"/>
  <c r="P10" i="9"/>
  <c r="Q10" i="9"/>
  <c r="P11" i="9"/>
  <c r="Q11" i="9"/>
  <c r="P12" i="9"/>
  <c r="Q12" i="9"/>
  <c r="P13" i="9"/>
  <c r="Q13" i="9"/>
  <c r="P14" i="9"/>
  <c r="Q14" i="9"/>
  <c r="P5" i="9"/>
  <c r="Q5" i="9"/>
  <c r="P6" i="9"/>
  <c r="Q6" i="9"/>
  <c r="P16" i="9"/>
  <c r="Q16" i="9"/>
  <c r="P17" i="9"/>
  <c r="Q17" i="9"/>
  <c r="P18" i="9"/>
  <c r="Q18" i="9"/>
  <c r="P19" i="9"/>
  <c r="Q19" i="9"/>
  <c r="P20" i="9"/>
  <c r="Q20" i="9"/>
  <c r="P21" i="9"/>
  <c r="Q21" i="9"/>
  <c r="P22" i="9"/>
  <c r="Q22" i="9"/>
  <c r="O7" i="9"/>
  <c r="O8" i="9"/>
  <c r="O9" i="9"/>
  <c r="O10" i="9"/>
  <c r="O11" i="9"/>
  <c r="O12" i="9"/>
  <c r="O13" i="9"/>
  <c r="O14" i="9"/>
  <c r="O5" i="9"/>
  <c r="O6" i="9"/>
  <c r="O16" i="9"/>
  <c r="O17" i="9"/>
  <c r="O18" i="9"/>
  <c r="O19" i="9"/>
  <c r="O20" i="9"/>
  <c r="O21" i="9"/>
  <c r="O22" i="9"/>
  <c r="Q4" i="9"/>
  <c r="O4" i="9"/>
  <c r="N32" i="9" l="1"/>
  <c r="P25" i="9"/>
  <c r="P32" i="9"/>
  <c r="Q31" i="9"/>
  <c r="P31" i="9"/>
  <c r="O31" i="9"/>
  <c r="N31" i="9"/>
  <c r="Q30" i="9"/>
  <c r="P30" i="9"/>
  <c r="O30" i="9"/>
  <c r="N30" i="9"/>
  <c r="Q29" i="9"/>
  <c r="P29" i="9"/>
  <c r="O29" i="9"/>
  <c r="N29" i="9"/>
  <c r="Q28" i="9"/>
  <c r="P28" i="9"/>
  <c r="O28" i="9"/>
  <c r="N28" i="9"/>
  <c r="Q26" i="9"/>
  <c r="P26" i="9"/>
  <c r="O26" i="9"/>
  <c r="N26" i="9"/>
  <c r="Q25" i="9"/>
  <c r="O25" i="9"/>
  <c r="N25" i="9"/>
  <c r="M4" i="9"/>
  <c r="M7" i="9"/>
  <c r="M8" i="9"/>
  <c r="M9" i="9"/>
  <c r="M10" i="9"/>
  <c r="M11" i="9"/>
  <c r="M12" i="9"/>
  <c r="M13" i="9"/>
  <c r="M14" i="9"/>
  <c r="M5" i="9"/>
  <c r="M6" i="9"/>
  <c r="M16" i="9"/>
  <c r="M17" i="9"/>
  <c r="M18" i="9"/>
  <c r="M19" i="9"/>
  <c r="M20" i="9"/>
  <c r="M21" i="9"/>
  <c r="M22" i="9"/>
  <c r="L7" i="9"/>
  <c r="L8" i="9"/>
  <c r="L9" i="9"/>
  <c r="L10" i="9"/>
  <c r="L11" i="9"/>
  <c r="L12" i="9"/>
  <c r="L13" i="9"/>
  <c r="L14" i="9"/>
  <c r="L5" i="9"/>
  <c r="L6" i="9"/>
  <c r="L16" i="9"/>
  <c r="L17" i="9"/>
  <c r="L18" i="9"/>
  <c r="L19" i="9"/>
  <c r="L20" i="9"/>
  <c r="L21" i="9"/>
  <c r="L22" i="9"/>
  <c r="L32" i="9" l="1"/>
  <c r="L31" i="9"/>
  <c r="L28" i="9"/>
  <c r="M29" i="9"/>
  <c r="M31" i="9"/>
  <c r="L29" i="9"/>
  <c r="L30" i="9"/>
  <c r="L25" i="9"/>
  <c r="M28" i="9"/>
  <c r="M30" i="9"/>
  <c r="M25" i="9"/>
  <c r="L26" i="9"/>
  <c r="M26" i="9"/>
  <c r="D25" i="9" l="1"/>
  <c r="E25" i="9"/>
  <c r="F25" i="9"/>
  <c r="G25" i="9"/>
  <c r="H25" i="9"/>
  <c r="D26" i="9"/>
  <c r="E26" i="9"/>
  <c r="F26" i="9"/>
  <c r="G26" i="9"/>
  <c r="H26" i="9"/>
  <c r="D28" i="9"/>
  <c r="E28" i="9"/>
  <c r="F28" i="9"/>
  <c r="G28" i="9"/>
  <c r="H28" i="9"/>
  <c r="D29" i="9"/>
  <c r="E29" i="9"/>
  <c r="F29" i="9"/>
  <c r="G29" i="9"/>
  <c r="H29" i="9"/>
  <c r="D30" i="9"/>
  <c r="E30" i="9"/>
  <c r="F30" i="9"/>
  <c r="G30" i="9"/>
  <c r="H30" i="9"/>
  <c r="D31" i="9"/>
  <c r="E31" i="9"/>
  <c r="F31" i="9"/>
  <c r="G31" i="9"/>
  <c r="H31" i="9"/>
  <c r="C31" i="9"/>
  <c r="C30" i="9"/>
  <c r="C29" i="9"/>
  <c r="C28" i="9"/>
  <c r="C26" i="9"/>
  <c r="C25" i="9"/>
</calcChain>
</file>

<file path=xl/sharedStrings.xml><?xml version="1.0" encoding="utf-8"?>
<sst xmlns="http://schemas.openxmlformats.org/spreadsheetml/2006/main" count="595" uniqueCount="97">
  <si>
    <t>ACE</t>
  </si>
  <si>
    <t>DPE</t>
  </si>
  <si>
    <t>Sub1</t>
  </si>
  <si>
    <t>Sub2</t>
  </si>
  <si>
    <t>Sub3</t>
  </si>
  <si>
    <t>Sub4</t>
  </si>
  <si>
    <t>AP_004</t>
  </si>
  <si>
    <t>AP_005</t>
  </si>
  <si>
    <t>AP_006</t>
  </si>
  <si>
    <t>AP_007</t>
  </si>
  <si>
    <t>AP_008</t>
  </si>
  <si>
    <t>AP_009</t>
  </si>
  <si>
    <t>AP_010</t>
  </si>
  <si>
    <t>AP_011</t>
  </si>
  <si>
    <t>AP_012</t>
  </si>
  <si>
    <t>AP_013</t>
  </si>
  <si>
    <t>AP_014</t>
  </si>
  <si>
    <t>AP_016</t>
  </si>
  <si>
    <t>AP_018</t>
  </si>
  <si>
    <t>AP_019</t>
  </si>
  <si>
    <t>AP_020</t>
  </si>
  <si>
    <t>AP_021</t>
  </si>
  <si>
    <t>AP_022</t>
  </si>
  <si>
    <t>AP_023</t>
  </si>
  <si>
    <t>PARA</t>
  </si>
  <si>
    <t xml:space="preserve"> </t>
  </si>
  <si>
    <t>HR</t>
  </si>
  <si>
    <t>POWER OUTPUT</t>
  </si>
  <si>
    <t>METABOLIC RATE</t>
  </si>
  <si>
    <t>Group (All) Mean</t>
  </si>
  <si>
    <t>Group (All) SD</t>
  </si>
  <si>
    <t>participant</t>
  </si>
  <si>
    <t>Mean AB</t>
  </si>
  <si>
    <t>SD AB</t>
  </si>
  <si>
    <t>Mean PARA</t>
  </si>
  <si>
    <t>SD PARA</t>
  </si>
  <si>
    <t>HRpeak</t>
  </si>
  <si>
    <t>-</t>
  </si>
  <si>
    <t>95% CI LL</t>
  </si>
  <si>
    <t>95% CI UL</t>
  </si>
  <si>
    <t>GROSS EFFICIENCY</t>
  </si>
  <si>
    <t>METABOLIC RATE AT 40, 60 and 80 W</t>
  </si>
  <si>
    <t>UBP</t>
  </si>
  <si>
    <t xml:space="preserve">ACE </t>
  </si>
  <si>
    <t>40W</t>
  </si>
  <si>
    <t>60W</t>
  </si>
  <si>
    <t>80W</t>
  </si>
  <si>
    <t>ABSOLUTE VO2peak</t>
  </si>
  <si>
    <t>% ABSOLUTE VO2peak</t>
  </si>
  <si>
    <t>BODY-MASS NORMALIZED VO2peak</t>
  </si>
  <si>
    <t>% BODY-MASS NORMALIZED VO2peak</t>
  </si>
  <si>
    <t>% PEAK POWER OUTPUT</t>
  </si>
  <si>
    <t>RESPIRATORY EXCHANGE RATIO</t>
  </si>
  <si>
    <t>% PEAK MINUTE VENTILATION</t>
  </si>
  <si>
    <t>% PEAK HR</t>
  </si>
  <si>
    <t>BLOOD LACTATE</t>
  </si>
  <si>
    <t>OVERALL RATE OF PERCEIVED EXERTION</t>
  </si>
  <si>
    <t>PEAK POWER OUTPUT</t>
  </si>
  <si>
    <t>MINUTE VENTILATION</t>
  </si>
  <si>
    <t>PEAK BLOOD LACTATE</t>
  </si>
  <si>
    <t>Mode (All) SD</t>
  </si>
  <si>
    <t>AB</t>
  </si>
  <si>
    <t>ABSOLUTE VO2</t>
  </si>
  <si>
    <t>ESTIMATED MARGINAL MEANS</t>
  </si>
  <si>
    <t>ARITHMETRIC MEANS</t>
  </si>
  <si>
    <t>Mode (All) Mean</t>
  </si>
  <si>
    <t xml:space="preserve">Group (AB) Mean </t>
  </si>
  <si>
    <t>Group (AB) SD</t>
  </si>
  <si>
    <t xml:space="preserve">Group (PARA) Mean </t>
  </si>
  <si>
    <t>Group (PARA) SD</t>
  </si>
  <si>
    <t>SE</t>
  </si>
  <si>
    <t>p value</t>
  </si>
  <si>
    <t>Mean</t>
  </si>
  <si>
    <t>SE AB</t>
  </si>
  <si>
    <t>SE PARA</t>
  </si>
  <si>
    <t>Mode (All) SE</t>
  </si>
  <si>
    <t>Group Mean</t>
  </si>
  <si>
    <t>Group SE</t>
  </si>
  <si>
    <t>Mean All</t>
  </si>
  <si>
    <t>Difference UBP-ACE</t>
  </si>
  <si>
    <t>Difference PARA-AB</t>
  </si>
  <si>
    <t>difference</t>
  </si>
  <si>
    <t>T-Tests</t>
  </si>
  <si>
    <t>T-Test</t>
  </si>
  <si>
    <t>UBP MR</t>
  </si>
  <si>
    <t>ACE MR</t>
  </si>
  <si>
    <t>Interpolation at individual PO</t>
  </si>
  <si>
    <t>Metabolic rate</t>
  </si>
  <si>
    <t>Absolute difference</t>
  </si>
  <si>
    <t>Outlier UBP-ACE comparison</t>
  </si>
  <si>
    <t>Outlier PARA-AB comparison</t>
  </si>
  <si>
    <t>Outlier both comparisons</t>
  </si>
  <si>
    <t>TARGET RPE</t>
  </si>
  <si>
    <t>VENTILATION - ESTIMATED MARGINAL MEANS SPLIT BY GROUP</t>
  </si>
  <si>
    <t>Individual % difference</t>
  </si>
  <si>
    <t>INTERPOLATION AT INDIVIDUAL PO</t>
  </si>
  <si>
    <t>significant difference p&lt;0.05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</si>
</sst>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7" formatCode="0.0E+00"/>
  </numFmts>
  <fonts count="1" x14ac:knownFonts="1"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1" fontId="0" fillId="0" borderId="0" xfId="0" applyNumberFormat="1"/>
    <xf numFmtId="0" fontId="0" fillId="0" borderId="0" xfId="0" applyFill="1" applyAlignment="1">
      <alignment horizontal="left"/>
    </xf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2" fontId="0" fillId="0" borderId="0" xfId="0" applyNumberFormat="1" applyFill="1"/>
    <xf numFmtId="164" fontId="0" fillId="0" borderId="0" xfId="0" applyNumberFormat="1" applyFill="1"/>
    <xf numFmtId="164" fontId="0" fillId="2" borderId="0" xfId="0" applyNumberFormat="1" applyFill="1"/>
    <xf numFmtId="1" fontId="0" fillId="3" borderId="0" xfId="0" applyNumberFormat="1" applyFill="1"/>
    <xf numFmtId="1" fontId="0" fillId="0" borderId="0" xfId="0" applyNumberFormat="1" applyFill="1"/>
    <xf numFmtId="1" fontId="0" fillId="4" borderId="0" xfId="0" applyNumberFormat="1" applyFill="1"/>
    <xf numFmtId="1" fontId="0" fillId="2" borderId="0" xfId="0" applyNumberFormat="1" applyFill="1"/>
    <xf numFmtId="164" fontId="0" fillId="0" borderId="0" xfId="0" applyNumberFormat="1"/>
    <xf numFmtId="0" fontId="0" fillId="5" borderId="0" xfId="0" applyFill="1"/>
    <xf numFmtId="2" fontId="0" fillId="3" borderId="0" xfId="0" applyNumberFormat="1" applyFill="1"/>
    <xf numFmtId="2" fontId="0" fillId="4" borderId="0" xfId="0" applyNumberFormat="1" applyFill="1"/>
    <xf numFmtId="1" fontId="0" fillId="5" borderId="0" xfId="0" applyNumberFormat="1" applyFill="1"/>
    <xf numFmtId="2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5" fontId="0" fillId="7" borderId="0" xfId="0" applyNumberFormat="1" applyFill="1"/>
    <xf numFmtId="0" fontId="0" fillId="7" borderId="0" xfId="0" applyFill="1"/>
    <xf numFmtId="167" fontId="0" fillId="7" borderId="0" xfId="0" applyNumberFormat="1" applyFill="1"/>
    <xf numFmtId="0" fontId="0" fillId="8" borderId="0" xfId="0" applyFill="1"/>
    <xf numFmtId="0" fontId="0" fillId="9" borderId="0" xfId="0" applyFill="1"/>
    <xf numFmtId="1" fontId="0" fillId="9" borderId="0" xfId="0" applyNumberFormat="1" applyFill="1"/>
    <xf numFmtId="2" fontId="0" fillId="9" borderId="0" xfId="0" applyNumberFormat="1" applyFill="1"/>
    <xf numFmtId="0" fontId="0" fillId="6" borderId="0" xfId="0" applyFill="1"/>
    <xf numFmtId="1" fontId="0" fillId="6" borderId="0" xfId="0" applyNumberFormat="1" applyFill="1"/>
    <xf numFmtId="2" fontId="0" fillId="6" borderId="0" xfId="0" applyNumberFormat="1" applyFill="1"/>
    <xf numFmtId="0" fontId="0" fillId="10" borderId="0" xfId="0" applyFill="1"/>
    <xf numFmtId="0" fontId="0" fillId="11" borderId="0" xfId="0" applyFill="1"/>
    <xf numFmtId="2" fontId="0" fillId="10" borderId="0" xfId="0" applyNumberFormat="1" applyFill="1"/>
    <xf numFmtId="1" fontId="0" fillId="11" borderId="0" xfId="0" applyNumberFormat="1" applyFill="1"/>
    <xf numFmtId="1" fontId="0" fillId="10" borderId="0" xfId="0" applyNumberFormat="1" applyFill="1"/>
    <xf numFmtId="2" fontId="0" fillId="11" borderId="0" xfId="0" applyNumberFormat="1" applyFill="1"/>
    <xf numFmtId="1" fontId="0" fillId="6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stages'!$M$32:$P$32</c:f>
                <c:numCache>
                  <c:formatCode>General</c:formatCode>
                  <c:ptCount val="4"/>
                  <c:pt idx="0">
                    <c:v>12.318679242496984</c:v>
                  </c:pt>
                  <c:pt idx="1">
                    <c:v>14.211877060454585</c:v>
                  </c:pt>
                  <c:pt idx="2">
                    <c:v>13.823292900000563</c:v>
                  </c:pt>
                  <c:pt idx="3">
                    <c:v>12.134458376149563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stages'!$M$31:$P$31</c:f>
              <c:numCache>
                <c:formatCode>0.0</c:formatCode>
                <c:ptCount val="4"/>
                <c:pt idx="0">
                  <c:v>34.910235939156763</c:v>
                </c:pt>
                <c:pt idx="1">
                  <c:v>42.532238602296928</c:v>
                </c:pt>
                <c:pt idx="2">
                  <c:v>54.026062101226699</c:v>
                </c:pt>
                <c:pt idx="3">
                  <c:v>68.667483707723378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11-4DC9-BC51-AFDD7771F5A4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stages'!$R$32:$U$32</c:f>
                <c:numCache>
                  <c:formatCode>General</c:formatCode>
                  <c:ptCount val="4"/>
                  <c:pt idx="0">
                    <c:v>5.6152670684217743</c:v>
                  </c:pt>
                  <c:pt idx="1">
                    <c:v>6.2820160075669005</c:v>
                  </c:pt>
                  <c:pt idx="2">
                    <c:v>6.3033461241030562</c:v>
                  </c:pt>
                  <c:pt idx="3">
                    <c:v>9.5115211926851639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stages'!$R$31:$U$31</c:f>
              <c:numCache>
                <c:formatCode>0.0</c:formatCode>
                <c:ptCount val="4"/>
                <c:pt idx="0">
                  <c:v>29.185648827400442</c:v>
                </c:pt>
                <c:pt idx="1">
                  <c:v>38.374688632009686</c:v>
                </c:pt>
                <c:pt idx="2">
                  <c:v>50.649833344568862</c:v>
                </c:pt>
                <c:pt idx="3">
                  <c:v>63.795224197955122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11-4DC9-BC51-AFDD7771F5A4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stages'!$M$36:$P$36</c:f>
                <c:numCache>
                  <c:formatCode>General</c:formatCode>
                  <c:ptCount val="4"/>
                  <c:pt idx="0">
                    <c:v>8.9769499784205884</c:v>
                  </c:pt>
                  <c:pt idx="1">
                    <c:v>11.998868992083365</c:v>
                  </c:pt>
                  <c:pt idx="2">
                    <c:v>12.715693165325604</c:v>
                  </c:pt>
                  <c:pt idx="3">
                    <c:v>11.648113932476615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stages'!$M$35:$P$35</c:f>
              <c:numCache>
                <c:formatCode>0.0</c:formatCode>
                <c:ptCount val="4"/>
                <c:pt idx="0">
                  <c:v>26.158512762115254</c:v>
                </c:pt>
                <c:pt idx="1">
                  <c:v>34.128614882423115</c:v>
                </c:pt>
                <c:pt idx="2">
                  <c:v>42.980045263454564</c:v>
                </c:pt>
                <c:pt idx="3">
                  <c:v>58.760949721786609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11-4DC9-BC51-AFDD7771F5A4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stages'!$R$36:$U$36</c:f>
                <c:numCache>
                  <c:formatCode>General</c:formatCode>
                  <c:ptCount val="4"/>
                  <c:pt idx="0">
                    <c:v>7.915647580089197</c:v>
                  </c:pt>
                  <c:pt idx="1">
                    <c:v>9.8513726316605474</c:v>
                  </c:pt>
                  <c:pt idx="2">
                    <c:v>11.419341951051514</c:v>
                  </c:pt>
                  <c:pt idx="3">
                    <c:v>17.555845005204922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stages'!$R$35:$U$35</c:f>
              <c:numCache>
                <c:formatCode>0.0</c:formatCode>
                <c:ptCount val="4"/>
                <c:pt idx="0">
                  <c:v>32.506323730304253</c:v>
                </c:pt>
                <c:pt idx="1">
                  <c:v>39.724011152506478</c:v>
                </c:pt>
                <c:pt idx="2">
                  <c:v>48.609019596988276</c:v>
                </c:pt>
                <c:pt idx="3">
                  <c:v>67.27801998795033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611-4DC9-BC51-AFDD7771F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 Peak power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output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stages'!$DI$32:$DL$32</c:f>
                <c:numCache>
                  <c:formatCode>General</c:formatCode>
                  <c:ptCount val="4"/>
                  <c:pt idx="0">
                    <c:v>8.156861694447338</c:v>
                  </c:pt>
                  <c:pt idx="1">
                    <c:v>11.107856521772204</c:v>
                  </c:pt>
                  <c:pt idx="2">
                    <c:v>12.063086910024948</c:v>
                  </c:pt>
                  <c:pt idx="3">
                    <c:v>11.317693423601751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stages'!$DI$31:$DL$31</c:f>
              <c:numCache>
                <c:formatCode>0.0</c:formatCode>
                <c:ptCount val="4"/>
                <c:pt idx="0">
                  <c:v>57.58631898515177</c:v>
                </c:pt>
                <c:pt idx="1">
                  <c:v>64.107333761482494</c:v>
                </c:pt>
                <c:pt idx="2">
                  <c:v>72.160367494333371</c:v>
                </c:pt>
                <c:pt idx="3">
                  <c:v>83.538928385494629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DC-4AD2-9828-279B84035605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stages'!$DN$32:$DQ$32</c:f>
                <c:numCache>
                  <c:formatCode>General</c:formatCode>
                  <c:ptCount val="4"/>
                  <c:pt idx="0">
                    <c:v>4.4782291710827593</c:v>
                  </c:pt>
                  <c:pt idx="1">
                    <c:v>5.2791224158316652</c:v>
                  </c:pt>
                  <c:pt idx="2">
                    <c:v>5.7911272755040422</c:v>
                  </c:pt>
                  <c:pt idx="3">
                    <c:v>6.9287012090470048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stages'!$DN$31:$DQ$31</c:f>
              <c:numCache>
                <c:formatCode>0.0</c:formatCode>
                <c:ptCount val="4"/>
                <c:pt idx="0">
                  <c:v>53.186633608544803</c:v>
                </c:pt>
                <c:pt idx="1">
                  <c:v>58.567341189615519</c:v>
                </c:pt>
                <c:pt idx="2">
                  <c:v>66.024397597865899</c:v>
                </c:pt>
                <c:pt idx="3">
                  <c:v>77.823314658304696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DC-4AD2-9828-279B84035605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stages'!$DI$36:$DL$36</c:f>
                <c:numCache>
                  <c:formatCode>General</c:formatCode>
                  <c:ptCount val="4"/>
                  <c:pt idx="0">
                    <c:v>5.019344894417558</c:v>
                  </c:pt>
                  <c:pt idx="1">
                    <c:v>8.8228545521251487</c:v>
                  </c:pt>
                  <c:pt idx="2">
                    <c:v>9.2321954934338279</c:v>
                  </c:pt>
                  <c:pt idx="3">
                    <c:v>10.123205600234781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stages'!$DI$35:$DL$35</c:f>
              <c:numCache>
                <c:formatCode>0.0</c:formatCode>
                <c:ptCount val="4"/>
                <c:pt idx="0">
                  <c:v>60.76853072728867</c:v>
                </c:pt>
                <c:pt idx="1">
                  <c:v>64.625015806248058</c:v>
                </c:pt>
                <c:pt idx="2">
                  <c:v>69.165029751540473</c:v>
                </c:pt>
                <c:pt idx="3">
                  <c:v>78.159674894497286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CDC-4AD2-9828-279B84035605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stages'!$DN$36:$DQ$36</c:f>
                <c:numCache>
                  <c:formatCode>General</c:formatCode>
                  <c:ptCount val="4"/>
                  <c:pt idx="0">
                    <c:v>8.3419677847878102</c:v>
                  </c:pt>
                  <c:pt idx="1">
                    <c:v>10.988224163378829</c:v>
                  </c:pt>
                  <c:pt idx="2">
                    <c:v>9.6908027414598923</c:v>
                  </c:pt>
                  <c:pt idx="3">
                    <c:v>10.729600694882583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stages'!$DN$35:$DQ$35</c:f>
              <c:numCache>
                <c:formatCode>0.0</c:formatCode>
                <c:ptCount val="4"/>
                <c:pt idx="0">
                  <c:v>57.553574798827732</c:v>
                </c:pt>
                <c:pt idx="1">
                  <c:v>61.910866921565635</c:v>
                </c:pt>
                <c:pt idx="2">
                  <c:v>65.223617823575552</c:v>
                </c:pt>
                <c:pt idx="3">
                  <c:v>77.766846364562937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CDC-4AD2-9828-279B84035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 Peak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heart rate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stages'!$DS$32:$DV$32</c:f>
                <c:numCache>
                  <c:formatCode>General</c:formatCode>
                  <c:ptCount val="4"/>
                  <c:pt idx="0">
                    <c:v>0.96204007770524358</c:v>
                  </c:pt>
                  <c:pt idx="1">
                    <c:v>1.2684833463628922</c:v>
                  </c:pt>
                  <c:pt idx="2">
                    <c:v>2.1185309375445351</c:v>
                  </c:pt>
                  <c:pt idx="3">
                    <c:v>3.1481324269759963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stages'!$DS$31:$DV$31</c:f>
              <c:numCache>
                <c:formatCode>0.0</c:formatCode>
                <c:ptCount val="4"/>
                <c:pt idx="0">
                  <c:v>2.3210000000000002</c:v>
                </c:pt>
                <c:pt idx="1">
                  <c:v>2.5049999999999999</c:v>
                </c:pt>
                <c:pt idx="2">
                  <c:v>3.7280000000000002</c:v>
                </c:pt>
                <c:pt idx="3">
                  <c:v>5.9159999999999995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C3-473C-9B50-41A29662D4E5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stages'!$DX$32:$EA$32</c:f>
                <c:numCache>
                  <c:formatCode>General</c:formatCode>
                  <c:ptCount val="4"/>
                  <c:pt idx="0">
                    <c:v>0.53714885170582694</c:v>
                  </c:pt>
                  <c:pt idx="1">
                    <c:v>0.61846494556190523</c:v>
                  </c:pt>
                  <c:pt idx="2">
                    <c:v>0.821586541056051</c:v>
                  </c:pt>
                  <c:pt idx="3">
                    <c:v>1.5034630394895365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stages'!$DX$31:$EA$31</c:f>
              <c:numCache>
                <c:formatCode>0.0</c:formatCode>
                <c:ptCount val="4"/>
                <c:pt idx="0">
                  <c:v>1.6080000000000001</c:v>
                </c:pt>
                <c:pt idx="1">
                  <c:v>1.9589999999999996</c:v>
                </c:pt>
                <c:pt idx="2">
                  <c:v>2.6139999999999999</c:v>
                </c:pt>
                <c:pt idx="3">
                  <c:v>4.2869999999999999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C3-473C-9B50-41A29662D4E5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stages'!$DS$36:$DV$36</c:f>
                <c:numCache>
                  <c:formatCode>General</c:formatCode>
                  <c:ptCount val="4"/>
                  <c:pt idx="0">
                    <c:v>0.46603699015258188</c:v>
                  </c:pt>
                  <c:pt idx="1">
                    <c:v>0.56649297057799997</c:v>
                  </c:pt>
                  <c:pt idx="2">
                    <c:v>0.77904703690745281</c:v>
                  </c:pt>
                  <c:pt idx="3">
                    <c:v>1.2271783353150716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stages'!$DS$35:$DV$35</c:f>
              <c:numCache>
                <c:formatCode>0.0</c:formatCode>
                <c:ptCount val="4"/>
                <c:pt idx="0">
                  <c:v>1.8428571428571427</c:v>
                </c:pt>
                <c:pt idx="1">
                  <c:v>2.2814285714285711</c:v>
                </c:pt>
                <c:pt idx="2">
                  <c:v>3.051428571428572</c:v>
                </c:pt>
                <c:pt idx="3">
                  <c:v>4.75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C3-473C-9B50-41A29662D4E5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stages'!$DX$36:$EA$36</c:f>
                <c:numCache>
                  <c:formatCode>General</c:formatCode>
                  <c:ptCount val="4"/>
                  <c:pt idx="0">
                    <c:v>0.86256262712587262</c:v>
                  </c:pt>
                  <c:pt idx="1">
                    <c:v>0.57395868442647791</c:v>
                  </c:pt>
                  <c:pt idx="2">
                    <c:v>0.6881306631184293</c:v>
                  </c:pt>
                  <c:pt idx="3">
                    <c:v>1.5282607605971423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stages'!$DX$35:$EA$35</c:f>
              <c:numCache>
                <c:formatCode>0.0</c:formatCode>
                <c:ptCount val="4"/>
                <c:pt idx="0">
                  <c:v>2.1185714285714283</c:v>
                </c:pt>
                <c:pt idx="1">
                  <c:v>2.0542857142857138</c:v>
                </c:pt>
                <c:pt idx="2">
                  <c:v>2.3871428571428575</c:v>
                </c:pt>
                <c:pt idx="3">
                  <c:v>4.3085714285714278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C3-473C-9B50-41A29662D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Blood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lactate (</a:t>
                </a:r>
                <a:r>
                  <a:rPr lang="en-GB" sz="1000" b="0" i="0" u="none" strike="noStrike" baseline="0">
                    <a:effectLst/>
                  </a:rPr>
                  <a:t>mmol·L</a:t>
                </a:r>
                <a:r>
                  <a:rPr lang="en-GB" sz="1000" b="0" i="0" u="none" strike="noStrike" baseline="30000">
                    <a:effectLst/>
                  </a:rPr>
                  <a:t>-1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'submaximal stages'!$BK$32:$BN$32</c:f>
                <c:numCache>
                  <c:formatCode>General</c:formatCode>
                  <c:ptCount val="4"/>
                  <c:pt idx="0">
                    <c:v>111.819603958031</c:v>
                  </c:pt>
                  <c:pt idx="1">
                    <c:v>122.47800731805454</c:v>
                  </c:pt>
                  <c:pt idx="2">
                    <c:v>117.0819052189663</c:v>
                  </c:pt>
                  <c:pt idx="3">
                    <c:v>101.12556217771889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stages'!$BK$31:$BN$31</c:f>
              <c:numCache>
                <c:formatCode>0.0</c:formatCode>
                <c:ptCount val="4"/>
                <c:pt idx="0">
                  <c:v>411.05607747979792</c:v>
                </c:pt>
                <c:pt idx="1">
                  <c:v>476.84451007260105</c:v>
                </c:pt>
                <c:pt idx="2">
                  <c:v>570.78406010429285</c:v>
                </c:pt>
                <c:pt idx="3">
                  <c:v>714.24698138181805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AB-4DFC-BF49-0322674C8781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stages'!$BP$32:$BS$32</c:f>
                <c:numCache>
                  <c:formatCode>General</c:formatCode>
                  <c:ptCount val="4"/>
                  <c:pt idx="0">
                    <c:v>75.944962951379722</c:v>
                  </c:pt>
                  <c:pt idx="1">
                    <c:v>88.750815983976963</c:v>
                  </c:pt>
                  <c:pt idx="2">
                    <c:v>87.357648551477297</c:v>
                  </c:pt>
                  <c:pt idx="3">
                    <c:v>105.41555490656548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stages'!$BP$31:$BS$31</c:f>
              <c:numCache>
                <c:formatCode>0.0</c:formatCode>
                <c:ptCount val="4"/>
                <c:pt idx="0">
                  <c:v>341.40939758775244</c:v>
                </c:pt>
                <c:pt idx="1">
                  <c:v>410.74049245568187</c:v>
                </c:pt>
                <c:pt idx="2">
                  <c:v>519.24769563333348</c:v>
                </c:pt>
                <c:pt idx="3">
                  <c:v>651.76321529419181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AB-4DFC-BF49-0322674C8781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stages'!$BK$36:$BN$36</c:f>
                <c:numCache>
                  <c:formatCode>General</c:formatCode>
                  <c:ptCount val="4"/>
                  <c:pt idx="0">
                    <c:v>98.749125619775029</c:v>
                  </c:pt>
                  <c:pt idx="1">
                    <c:v>133.77375169169079</c:v>
                  </c:pt>
                  <c:pt idx="2">
                    <c:v>148.64885410357672</c:v>
                  </c:pt>
                  <c:pt idx="3">
                    <c:v>168.1981488358285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stages'!$BK$35:$BN$35</c:f>
              <c:numCache>
                <c:formatCode>0.0</c:formatCode>
                <c:ptCount val="4"/>
                <c:pt idx="0">
                  <c:v>301.3732834305552</c:v>
                </c:pt>
                <c:pt idx="1">
                  <c:v>362.06538066111142</c:v>
                </c:pt>
                <c:pt idx="2">
                  <c:v>419.43727724166655</c:v>
                </c:pt>
                <c:pt idx="3">
                  <c:v>527.54535135972208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AB-4DFC-BF49-0322674C8781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stages'!$BP$36:$BS$36</c:f>
                <c:numCache>
                  <c:formatCode>General</c:formatCode>
                  <c:ptCount val="4"/>
                  <c:pt idx="0">
                    <c:v>40.979610208580553</c:v>
                  </c:pt>
                  <c:pt idx="1">
                    <c:v>77.192474264402776</c:v>
                  </c:pt>
                  <c:pt idx="2">
                    <c:v>112.98340138144994</c:v>
                  </c:pt>
                  <c:pt idx="3">
                    <c:v>131.92138318720669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stages'!$BP$35:$BS$35</c:f>
              <c:numCache>
                <c:formatCode>0.0</c:formatCode>
                <c:ptCount val="4"/>
                <c:pt idx="0">
                  <c:v>315.76118917777751</c:v>
                </c:pt>
                <c:pt idx="1">
                  <c:v>361.5799645430551</c:v>
                </c:pt>
                <c:pt idx="2">
                  <c:v>419.83062876805559</c:v>
                </c:pt>
                <c:pt idx="3">
                  <c:v>567.20800741944436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AB-4DFC-BF49-0322674C8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1000" b="0" i="0" u="none" strike="noStrike" baseline="0">
                    <a:effectLst/>
                  </a:rPr>
                  <a:t>Metabolic rate (watt) 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stages'!$W$32:$Z$32</c:f>
                <c:numCache>
                  <c:formatCode>General</c:formatCode>
                  <c:ptCount val="4"/>
                  <c:pt idx="0">
                    <c:v>0.32561995842274705</c:v>
                  </c:pt>
                  <c:pt idx="1">
                    <c:v>0.3541162010391265</c:v>
                  </c:pt>
                  <c:pt idx="2">
                    <c:v>0.33461585562153989</c:v>
                  </c:pt>
                  <c:pt idx="3">
                    <c:v>0.28907690314922069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stages'!$W$31:$Z$31</c:f>
              <c:numCache>
                <c:formatCode>0.00</c:formatCode>
                <c:ptCount val="4"/>
                <c:pt idx="0">
                  <c:v>1.1966136363636362</c:v>
                </c:pt>
                <c:pt idx="1">
                  <c:v>1.3786212121212122</c:v>
                </c:pt>
                <c:pt idx="2">
                  <c:v>1.6429166666666659</c:v>
                </c:pt>
                <c:pt idx="3">
                  <c:v>2.0358030303030299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4B-4175-B86D-1343A20192E6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stages'!$AB$32:$AE$32</c:f>
                <c:numCache>
                  <c:formatCode>General</c:formatCode>
                  <c:ptCount val="4"/>
                  <c:pt idx="0">
                    <c:v>0.2207427627306944</c:v>
                  </c:pt>
                  <c:pt idx="1">
                    <c:v>0.25778804106506092</c:v>
                  </c:pt>
                  <c:pt idx="2">
                    <c:v>0.25043117111223628</c:v>
                  </c:pt>
                  <c:pt idx="3">
                    <c:v>0.29826277754640634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stages'!$AB$31:$AE$31</c:f>
              <c:numCache>
                <c:formatCode>0.00</c:formatCode>
                <c:ptCount val="4"/>
                <c:pt idx="0">
                  <c:v>0.99900757575757548</c:v>
                </c:pt>
                <c:pt idx="1">
                  <c:v>1.1982045454545456</c:v>
                </c:pt>
                <c:pt idx="2">
                  <c:v>1.5021742424242428</c:v>
                </c:pt>
                <c:pt idx="3">
                  <c:v>1.8700151515151517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4B-4175-B86D-1343A20192E6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stages'!$W$36:$Z$36</c:f>
                <c:numCache>
                  <c:formatCode>General</c:formatCode>
                  <c:ptCount val="4"/>
                  <c:pt idx="0">
                    <c:v>0.28182578392824797</c:v>
                  </c:pt>
                  <c:pt idx="1">
                    <c:v>0.38105202336502947</c:v>
                  </c:pt>
                  <c:pt idx="2">
                    <c:v>0.41893726247993218</c:v>
                  </c:pt>
                  <c:pt idx="3">
                    <c:v>0.4727381961682422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stages'!$W$35:$Z$35</c:f>
              <c:numCache>
                <c:formatCode>0.00</c:formatCode>
                <c:ptCount val="4"/>
                <c:pt idx="0">
                  <c:v>0.87585714285714189</c:v>
                </c:pt>
                <c:pt idx="1">
                  <c:v>1.0394880952380963</c:v>
                </c:pt>
                <c:pt idx="2">
                  <c:v>1.2032261904761901</c:v>
                </c:pt>
                <c:pt idx="3">
                  <c:v>1.509523809523809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D4B-4175-B86D-1343A20192E6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stages'!$AB$36:$AE$36</c:f>
                <c:numCache>
                  <c:formatCode>General</c:formatCode>
                  <c:ptCount val="4"/>
                  <c:pt idx="0">
                    <c:v>0.11774896650822994</c:v>
                  </c:pt>
                  <c:pt idx="1">
                    <c:v>0.21917033387601095</c:v>
                  </c:pt>
                  <c:pt idx="2">
                    <c:v>0.31395668269860222</c:v>
                  </c:pt>
                  <c:pt idx="3">
                    <c:v>0.37078949402007322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stages'!$AB$35:$AE$35</c:f>
              <c:numCache>
                <c:formatCode>0.00</c:formatCode>
                <c:ptCount val="4"/>
                <c:pt idx="0">
                  <c:v>0.91853571428571346</c:v>
                </c:pt>
                <c:pt idx="1">
                  <c:v>1.0523452380952367</c:v>
                </c:pt>
                <c:pt idx="2">
                  <c:v>1.2105833333333333</c:v>
                </c:pt>
                <c:pt idx="3">
                  <c:v>1.6176428571428569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D4B-4175-B86D-1343A2019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Absolute VO</a:t>
                </a:r>
                <a:r>
                  <a:rPr lang="en-GB" baseline="-25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(L·min</a:t>
                </a:r>
                <a:r>
                  <a:rPr lang="en-GB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-1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stages'!$AG$32:$AJ$32</c:f>
                <c:numCache>
                  <c:formatCode>General</c:formatCode>
                  <c:ptCount val="4"/>
                  <c:pt idx="0">
                    <c:v>10.26611643185031</c:v>
                  </c:pt>
                  <c:pt idx="1">
                    <c:v>11.819405669503643</c:v>
                  </c:pt>
                  <c:pt idx="2">
                    <c:v>12.253641961525908</c:v>
                  </c:pt>
                  <c:pt idx="3">
                    <c:v>12.077179034901281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stages'!$AG$31:$AJ$31</c:f>
              <c:numCache>
                <c:formatCode>0.0</c:formatCode>
                <c:ptCount val="4"/>
                <c:pt idx="0">
                  <c:v>40.610506051836907</c:v>
                </c:pt>
                <c:pt idx="1">
                  <c:v>46.934434323680655</c:v>
                </c:pt>
                <c:pt idx="2">
                  <c:v>56.268093491024452</c:v>
                </c:pt>
                <c:pt idx="3">
                  <c:v>70.012614835210186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BE-4A7D-9F31-D00F945115C5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stages'!$AL$32:$AO$32</c:f>
                <c:numCache>
                  <c:formatCode>General</c:formatCode>
                  <c:ptCount val="4"/>
                  <c:pt idx="0">
                    <c:v>5.735486796940962</c:v>
                  </c:pt>
                  <c:pt idx="1">
                    <c:v>6.4391918280461935</c:v>
                  </c:pt>
                  <c:pt idx="2">
                    <c:v>5.5909052490271112</c:v>
                  </c:pt>
                  <c:pt idx="3">
                    <c:v>8.9146448625146419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stages'!$AL$31:$AO$31</c:f>
              <c:numCache>
                <c:formatCode>0.0</c:formatCode>
                <c:ptCount val="4"/>
                <c:pt idx="0">
                  <c:v>33.300616523998031</c:v>
                </c:pt>
                <c:pt idx="1">
                  <c:v>39.961579547010388</c:v>
                </c:pt>
                <c:pt idx="2">
                  <c:v>50.080317846157897</c:v>
                </c:pt>
                <c:pt idx="3">
                  <c:v>62.624105692811561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BE-4A7D-9F31-D00F945115C5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stages'!$AG$36:$AJ$36</c:f>
                <c:numCache>
                  <c:formatCode>General</c:formatCode>
                  <c:ptCount val="4"/>
                  <c:pt idx="0">
                    <c:v>8.2266452585126295</c:v>
                  </c:pt>
                  <c:pt idx="1">
                    <c:v>10.785171243879166</c:v>
                  </c:pt>
                  <c:pt idx="2">
                    <c:v>11.080003442895427</c:v>
                  </c:pt>
                  <c:pt idx="3">
                    <c:v>12.000171774447784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stages'!$AG$35:$AJ$35</c:f>
              <c:numCache>
                <c:formatCode>0.0</c:formatCode>
                <c:ptCount val="4"/>
                <c:pt idx="0">
                  <c:v>38.23735248732855</c:v>
                </c:pt>
                <c:pt idx="1">
                  <c:v>45.129214705362337</c:v>
                </c:pt>
                <c:pt idx="2">
                  <c:v>52.138603923651935</c:v>
                </c:pt>
                <c:pt idx="3">
                  <c:v>65.667158666294128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8BE-4A7D-9F31-D00F945115C5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stages'!$AL$36:$AO$36</c:f>
                <c:numCache>
                  <c:formatCode>General</c:formatCode>
                  <c:ptCount val="4"/>
                  <c:pt idx="0">
                    <c:v>8.4997827478462629</c:v>
                  </c:pt>
                  <c:pt idx="1">
                    <c:v>10.635995787906293</c:v>
                  </c:pt>
                  <c:pt idx="2">
                    <c:v>11.301929071513293</c:v>
                  </c:pt>
                  <c:pt idx="3">
                    <c:v>15.815368689554031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stages'!$AL$35:$AO$35</c:f>
              <c:numCache>
                <c:formatCode>0.0</c:formatCode>
                <c:ptCount val="4"/>
                <c:pt idx="0">
                  <c:v>38.696017981678956</c:v>
                </c:pt>
                <c:pt idx="1">
                  <c:v>44.183448066097803</c:v>
                </c:pt>
                <c:pt idx="2">
                  <c:v>50.197303418551527</c:v>
                </c:pt>
                <c:pt idx="3">
                  <c:v>67.559746462918355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8BE-4A7D-9F31-D00F94511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GB" sz="1000" b="0" i="0" u="none" strike="noStrike" baseline="0">
                    <a:effectLst/>
                  </a:rPr>
                  <a:t>Absolute VO</a:t>
                </a:r>
                <a:r>
                  <a:rPr lang="en-GB" sz="1000" b="0" i="0" u="none" strike="noStrike" baseline="-25000">
                    <a:effectLst/>
                  </a:rPr>
                  <a:t>2peak</a:t>
                </a:r>
                <a:r>
                  <a:rPr lang="en-GB" sz="1000" b="0" i="0" u="none" strike="noStrike" baseline="0">
                    <a:effectLst/>
                  </a:rPr>
                  <a:t> 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stages'!$AQ$32:$AT$32</c:f>
                <c:numCache>
                  <c:formatCode>General</c:formatCode>
                  <c:ptCount val="4"/>
                  <c:pt idx="0">
                    <c:v>4.0658653892666159</c:v>
                  </c:pt>
                  <c:pt idx="1">
                    <c:v>4.5078580380163826</c:v>
                  </c:pt>
                  <c:pt idx="2">
                    <c:v>4.0852807662869299</c:v>
                  </c:pt>
                  <c:pt idx="3">
                    <c:v>3.9945940426602009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stages'!$AQ$31:$AT$31</c:f>
              <c:numCache>
                <c:formatCode>0.0</c:formatCode>
                <c:ptCount val="4"/>
                <c:pt idx="0">
                  <c:v>15.859848484848511</c:v>
                </c:pt>
                <c:pt idx="1">
                  <c:v>18.309090909090919</c:v>
                </c:pt>
                <c:pt idx="2">
                  <c:v>21.845454545454537</c:v>
                </c:pt>
                <c:pt idx="3">
                  <c:v>27.196969696969692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99-4D87-83E4-B2E887234144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stages'!$AV$32:$AY$32</c:f>
                <c:numCache>
                  <c:formatCode>General</c:formatCode>
                  <c:ptCount val="4"/>
                  <c:pt idx="0">
                    <c:v>2.8219779133498335</c:v>
                  </c:pt>
                  <c:pt idx="1">
                    <c:v>3.5719829043105435</c:v>
                  </c:pt>
                  <c:pt idx="2">
                    <c:v>3.3863693647839606</c:v>
                  </c:pt>
                  <c:pt idx="3">
                    <c:v>4.440865809885965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stages'!$AV$31:$AY$31</c:f>
              <c:numCache>
                <c:formatCode>0.0</c:formatCode>
                <c:ptCount val="4"/>
                <c:pt idx="0">
                  <c:v>13.2469696969697</c:v>
                </c:pt>
                <c:pt idx="1">
                  <c:v>15.965909090909101</c:v>
                </c:pt>
                <c:pt idx="2">
                  <c:v>19.99318181818181</c:v>
                </c:pt>
                <c:pt idx="3">
                  <c:v>24.973484848484848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99-4D87-83E4-B2E887234144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stages'!$AQ$36:$AT$36</c:f>
                <c:numCache>
                  <c:formatCode>General</c:formatCode>
                  <c:ptCount val="4"/>
                  <c:pt idx="0">
                    <c:v>2.5243064425447561</c:v>
                  </c:pt>
                  <c:pt idx="1">
                    <c:v>3.7130988641030238</c:v>
                  </c:pt>
                  <c:pt idx="2">
                    <c:v>3.9363184798239104</c:v>
                  </c:pt>
                  <c:pt idx="3">
                    <c:v>4.3253310574583255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stages'!$AQ$35:$AT$35</c:f>
              <c:numCache>
                <c:formatCode>0.0</c:formatCode>
                <c:ptCount val="4"/>
                <c:pt idx="0">
                  <c:v>11.369047619047604</c:v>
                </c:pt>
                <c:pt idx="1">
                  <c:v>13.461904761904744</c:v>
                </c:pt>
                <c:pt idx="2">
                  <c:v>15.586904761904773</c:v>
                </c:pt>
                <c:pt idx="3">
                  <c:v>19.630952380952387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99-4D87-83E4-B2E887234144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stages'!$AV$36:$AY$36</c:f>
                <c:numCache>
                  <c:formatCode>General</c:formatCode>
                  <c:ptCount val="4"/>
                  <c:pt idx="0">
                    <c:v>1.1720087445725436</c:v>
                  </c:pt>
                  <c:pt idx="1">
                    <c:v>1.7646654958289507</c:v>
                  </c:pt>
                  <c:pt idx="2">
                    <c:v>2.8282546686781029</c:v>
                  </c:pt>
                  <c:pt idx="3">
                    <c:v>4.8500900008013197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stages'!$AV$35:$AY$35</c:f>
              <c:numCache>
                <c:formatCode>0.0</c:formatCode>
                <c:ptCount val="4"/>
                <c:pt idx="0">
                  <c:v>12.172619047619056</c:v>
                </c:pt>
                <c:pt idx="1">
                  <c:v>13.822619047619073</c:v>
                </c:pt>
                <c:pt idx="2">
                  <c:v>15.846428571428572</c:v>
                </c:pt>
                <c:pt idx="3">
                  <c:v>21.45238095238097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C99-4D87-83E4-B2E887234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1000" b="0" i="0" baseline="0">
                    <a:effectLst/>
                  </a:rPr>
                  <a:t>Body-mass normalized VO</a:t>
                </a:r>
                <a:r>
                  <a:rPr lang="en-GB" sz="1000" b="0" i="0" baseline="-25000">
                    <a:effectLst/>
                  </a:rPr>
                  <a:t>2</a:t>
                </a:r>
                <a:r>
                  <a:rPr lang="en-GB" sz="1000" b="0" i="0" baseline="0">
                    <a:effectLst/>
                  </a:rPr>
                  <a:t> (mL·kg</a:t>
                </a:r>
                <a:r>
                  <a:rPr lang="en-GB" sz="1000" b="0" i="0" u="none" strike="noStrike" baseline="30000">
                    <a:effectLst/>
                  </a:rPr>
                  <a:t>-1</a:t>
                </a:r>
                <a:r>
                  <a:rPr lang="en-GB" sz="1000" b="0" i="0" u="none" strike="noStrike" baseline="0">
                    <a:effectLst/>
                  </a:rPr>
                  <a:t>·</a:t>
                </a:r>
                <a:r>
                  <a:rPr lang="en-GB" sz="1000" b="0" i="0" baseline="0">
                    <a:effectLst/>
                  </a:rPr>
                  <a:t>min</a:t>
                </a:r>
                <a:r>
                  <a:rPr lang="en-GB" sz="1000" b="0" i="0" baseline="30000">
                    <a:effectLst/>
                  </a:rPr>
                  <a:t>-1</a:t>
                </a:r>
                <a:r>
                  <a:rPr lang="en-GB" sz="1000" b="0" i="0" baseline="0">
                    <a:effectLst/>
                  </a:rPr>
                  <a:t>)</a:t>
                </a:r>
                <a:endParaRPr lang="en-GB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12953179672146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stages'!$BA$32:$BD$32</c:f>
                <c:numCache>
                  <c:formatCode>General</c:formatCode>
                  <c:ptCount val="4"/>
                  <c:pt idx="0">
                    <c:v>10.254359135665434</c:v>
                  </c:pt>
                  <c:pt idx="1">
                    <c:v>11.818055929503933</c:v>
                  </c:pt>
                  <c:pt idx="2">
                    <c:v>12.234716523034553</c:v>
                  </c:pt>
                  <c:pt idx="3">
                    <c:v>12.065349720591593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stages'!$BA$31:$BD$31</c:f>
              <c:numCache>
                <c:formatCode>0.0</c:formatCode>
                <c:ptCount val="4"/>
                <c:pt idx="0">
                  <c:v>40.598862533619176</c:v>
                </c:pt>
                <c:pt idx="1">
                  <c:v>46.930821525018175</c:v>
                </c:pt>
                <c:pt idx="2">
                  <c:v>56.268204820507329</c:v>
                </c:pt>
                <c:pt idx="3">
                  <c:v>70.005010417941577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C0-4B8E-BC43-DF4A218984A3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stages'!$BF$32:$BI$32</c:f>
                <c:numCache>
                  <c:formatCode>General</c:formatCode>
                  <c:ptCount val="4"/>
                  <c:pt idx="0">
                    <c:v>5.7413834264191008</c:v>
                  </c:pt>
                  <c:pt idx="1">
                    <c:v>6.4370541487781621</c:v>
                  </c:pt>
                  <c:pt idx="2">
                    <c:v>5.5837814691048022</c:v>
                  </c:pt>
                  <c:pt idx="3">
                    <c:v>8.9031755986134211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stages'!$BF$31:$BI$31</c:f>
              <c:numCache>
                <c:formatCode>0.0</c:formatCode>
                <c:ptCount val="4"/>
                <c:pt idx="0">
                  <c:v>33.29693143149489</c:v>
                </c:pt>
                <c:pt idx="1">
                  <c:v>39.951178579244441</c:v>
                </c:pt>
                <c:pt idx="2">
                  <c:v>50.074063001947678</c:v>
                </c:pt>
                <c:pt idx="3">
                  <c:v>62.623608902092549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C0-4B8E-BC43-DF4A218984A3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stages'!$BA$36:$BD$36</c:f>
                <c:numCache>
                  <c:formatCode>General</c:formatCode>
                  <c:ptCount val="4"/>
                  <c:pt idx="0">
                    <c:v>8.2284727106131186</c:v>
                  </c:pt>
                  <c:pt idx="1">
                    <c:v>10.769631403446432</c:v>
                  </c:pt>
                  <c:pt idx="2">
                    <c:v>11.070120594465426</c:v>
                  </c:pt>
                  <c:pt idx="3">
                    <c:v>11.99326346541979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stages'!$BA$35:$BD$35</c:f>
              <c:numCache>
                <c:formatCode>0.0</c:formatCode>
                <c:ptCount val="4"/>
                <c:pt idx="0">
                  <c:v>38.230047270205169</c:v>
                </c:pt>
                <c:pt idx="1">
                  <c:v>45.110445252085981</c:v>
                </c:pt>
                <c:pt idx="2">
                  <c:v>52.140113622748956</c:v>
                </c:pt>
                <c:pt idx="3">
                  <c:v>65.667696818533599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4C0-4B8E-BC43-DF4A218984A3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stages'!$BF$36:$BI$36</c:f>
                <c:numCache>
                  <c:formatCode>General</c:formatCode>
                  <c:ptCount val="4"/>
                  <c:pt idx="0">
                    <c:v>8.5065621991429019</c:v>
                  </c:pt>
                  <c:pt idx="1">
                    <c:v>10.646531163652364</c:v>
                  </c:pt>
                  <c:pt idx="2">
                    <c:v>11.301379979214905</c:v>
                  </c:pt>
                  <c:pt idx="3">
                    <c:v>15.807284503207597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stages'!$BF$35:$BI$35</c:f>
              <c:numCache>
                <c:formatCode>0.0</c:formatCode>
                <c:ptCount val="4"/>
                <c:pt idx="0">
                  <c:v>38.699913016695312</c:v>
                </c:pt>
                <c:pt idx="1">
                  <c:v>44.171082305485299</c:v>
                </c:pt>
                <c:pt idx="2">
                  <c:v>50.187952902454263</c:v>
                </c:pt>
                <c:pt idx="3">
                  <c:v>67.536653385966815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C0-4B8E-BC43-DF4A2189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 </a:t>
                </a:r>
                <a:r>
                  <a:rPr lang="en-GB" sz="1000" b="0" i="0" u="none" strike="noStrike" baseline="0">
                    <a:effectLst/>
                  </a:rPr>
                  <a:t>Body-mass normalized VO</a:t>
                </a:r>
                <a:r>
                  <a:rPr lang="en-GB" sz="1000" b="0" i="0" u="none" strike="noStrike" baseline="-25000">
                    <a:effectLst/>
                  </a:rPr>
                  <a:t>2peak</a:t>
                </a:r>
                <a:r>
                  <a:rPr lang="en-GB" sz="1000" b="0" i="0" u="none" strike="noStrike" baseline="0">
                    <a:effectLst/>
                  </a:rPr>
                  <a:t> 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stages'!$BU$32:$BX$32</c:f>
                <c:numCache>
                  <c:formatCode>General</c:formatCode>
                  <c:ptCount val="4"/>
                  <c:pt idx="0">
                    <c:v>9.0551062663531958</c:v>
                  </c:pt>
                  <c:pt idx="1">
                    <c:v>10.366637435406531</c:v>
                  </c:pt>
                  <c:pt idx="2">
                    <c:v>13.82099668963677</c:v>
                  </c:pt>
                  <c:pt idx="3">
                    <c:v>23.799241881652684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stages'!$BU$31:$BX$31</c:f>
              <c:numCache>
                <c:formatCode>0.0</c:formatCode>
                <c:ptCount val="4"/>
                <c:pt idx="0">
                  <c:v>33.621212121212125</c:v>
                </c:pt>
                <c:pt idx="1">
                  <c:v>39.45454545454546</c:v>
                </c:pt>
                <c:pt idx="2">
                  <c:v>51.704545454545453</c:v>
                </c:pt>
                <c:pt idx="3">
                  <c:v>75.318181818181841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CE-44D2-B911-D831543FC3C2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stages'!$BZ$32:$CC$32</c:f>
                <c:numCache>
                  <c:formatCode>General</c:formatCode>
                  <c:ptCount val="4"/>
                  <c:pt idx="0">
                    <c:v>5.1845608991670389</c:v>
                  </c:pt>
                  <c:pt idx="1">
                    <c:v>4.9770432583974351</c:v>
                  </c:pt>
                  <c:pt idx="2">
                    <c:v>6.1921055964164635</c:v>
                  </c:pt>
                  <c:pt idx="3">
                    <c:v>9.0990758771527087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stages'!$BZ$31:$CC$31</c:f>
              <c:numCache>
                <c:formatCode>0.0</c:formatCode>
                <c:ptCount val="4"/>
                <c:pt idx="0">
                  <c:v>27.045454545454536</c:v>
                </c:pt>
                <c:pt idx="1">
                  <c:v>31.522727272727266</c:v>
                </c:pt>
                <c:pt idx="2">
                  <c:v>40.628787878787882</c:v>
                </c:pt>
                <c:pt idx="3">
                  <c:v>54.977272727272705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CE-44D2-B911-D831543FC3C2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stages'!$BU$36:$BX$36</c:f>
                <c:numCache>
                  <c:formatCode>General</c:formatCode>
                  <c:ptCount val="4"/>
                  <c:pt idx="0">
                    <c:v>12.590545079416728</c:v>
                  </c:pt>
                  <c:pt idx="1">
                    <c:v>11.610123752353955</c:v>
                  </c:pt>
                  <c:pt idx="2">
                    <c:v>16.030476926036538</c:v>
                  </c:pt>
                  <c:pt idx="3">
                    <c:v>16.024999071391441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stages'!$BU$35:$BX$35</c:f>
              <c:numCache>
                <c:formatCode>0.0</c:formatCode>
                <c:ptCount val="4"/>
                <c:pt idx="0">
                  <c:v>30.738095238095234</c:v>
                </c:pt>
                <c:pt idx="1">
                  <c:v>37.178571428571445</c:v>
                </c:pt>
                <c:pt idx="2">
                  <c:v>44.857142857142847</c:v>
                </c:pt>
                <c:pt idx="3">
                  <c:v>58.297619047619051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CE-44D2-B911-D831543FC3C2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stages'!$BZ$36:$CC$36</c:f>
                <c:numCache>
                  <c:formatCode>General</c:formatCode>
                  <c:ptCount val="4"/>
                  <c:pt idx="0">
                    <c:v>5.9370596467171586</c:v>
                  </c:pt>
                  <c:pt idx="1">
                    <c:v>6.4175427148834725</c:v>
                  </c:pt>
                  <c:pt idx="2">
                    <c:v>10.113002395941431</c:v>
                  </c:pt>
                  <c:pt idx="3">
                    <c:v>13.080590653783627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stages'!$BZ$35:$CC$35</c:f>
              <c:numCache>
                <c:formatCode>0.0</c:formatCode>
                <c:ptCount val="4"/>
                <c:pt idx="0">
                  <c:v>29.595238095238098</c:v>
                </c:pt>
                <c:pt idx="1">
                  <c:v>31.369047619047631</c:v>
                </c:pt>
                <c:pt idx="2">
                  <c:v>36.702380952380949</c:v>
                </c:pt>
                <c:pt idx="3">
                  <c:v>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DCE-44D2-B911-D831543FC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Minute ventilation (</a:t>
                </a:r>
                <a:r>
                  <a:rPr lang="en-GB" sz="1000" b="0" i="0" u="none" strike="noStrike" baseline="0">
                    <a:effectLst/>
                  </a:rPr>
                  <a:t>L·min</a:t>
                </a:r>
                <a:r>
                  <a:rPr lang="en-GB" sz="1000" b="0" i="0" u="none" strike="noStrike" baseline="30000">
                    <a:effectLst/>
                  </a:rPr>
                  <a:t>-1</a:t>
                </a: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stages'!$CE$32:$CH$32</c:f>
                <c:numCache>
                  <c:formatCode>General</c:formatCode>
                  <c:ptCount val="4"/>
                  <c:pt idx="0">
                    <c:v>8.0784365077037332</c:v>
                  </c:pt>
                  <c:pt idx="1">
                    <c:v>10.820671459006764</c:v>
                  </c:pt>
                  <c:pt idx="2">
                    <c:v>14.129135865546381</c:v>
                  </c:pt>
                  <c:pt idx="3">
                    <c:v>20.03034958765976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stages'!$CE$31:$CH$31</c:f>
              <c:numCache>
                <c:formatCode>0.0</c:formatCode>
                <c:ptCount val="4"/>
                <c:pt idx="0">
                  <c:v>22.472908926280091</c:v>
                </c:pt>
                <c:pt idx="1">
                  <c:v>26.595915400361491</c:v>
                </c:pt>
                <c:pt idx="2">
                  <c:v>34.874970472334688</c:v>
                </c:pt>
                <c:pt idx="3">
                  <c:v>50.668439525888509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3A-45BB-AD29-1DC7BB2B05DF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stages'!$CJ$32:$CM$32</c:f>
                <c:numCache>
                  <c:formatCode>General</c:formatCode>
                  <c:ptCount val="4"/>
                  <c:pt idx="0">
                    <c:v>5.6733613381429775</c:v>
                  </c:pt>
                  <c:pt idx="1">
                    <c:v>6.3806856072420199</c:v>
                  </c:pt>
                  <c:pt idx="2">
                    <c:v>7.6243260026813289</c:v>
                  </c:pt>
                  <c:pt idx="3">
                    <c:v>13.025271306895457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stages'!$CJ$31:$CM$31</c:f>
              <c:numCache>
                <c:formatCode>0.0</c:formatCode>
                <c:ptCount val="4"/>
                <c:pt idx="0">
                  <c:v>22.630788054474422</c:v>
                </c:pt>
                <c:pt idx="1">
                  <c:v>26.422610086601573</c:v>
                </c:pt>
                <c:pt idx="2">
                  <c:v>33.95454461867903</c:v>
                </c:pt>
                <c:pt idx="3">
                  <c:v>46.465763534324658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3A-45BB-AD29-1DC7BB2B05DF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'submaximal stages'!$CE$36:$CH$36</c:f>
                <c:numCache>
                  <c:formatCode>General</c:formatCode>
                  <c:ptCount val="4"/>
                  <c:pt idx="0">
                    <c:v>5.4418681539982385</c:v>
                  </c:pt>
                  <c:pt idx="1">
                    <c:v>5.140466873467278</c:v>
                  </c:pt>
                  <c:pt idx="2">
                    <c:v>6.8211717437197645</c:v>
                  </c:pt>
                  <c:pt idx="3">
                    <c:v>12.882993916797609</c:v>
                  </c:pt>
                </c:numCache>
              </c:numRef>
            </c:plus>
            <c:minus>
              <c:numRef>
                <c:f>'submaximal stages'!$CE$36:$CH$36</c:f>
                <c:numCache>
                  <c:formatCode>General</c:formatCode>
                  <c:ptCount val="4"/>
                  <c:pt idx="0">
                    <c:v>5.4418681539982385</c:v>
                  </c:pt>
                  <c:pt idx="1">
                    <c:v>5.140466873467278</c:v>
                  </c:pt>
                  <c:pt idx="2">
                    <c:v>6.8211717437197645</c:v>
                  </c:pt>
                  <c:pt idx="3">
                    <c:v>12.882993916797609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stages'!$CE$35:$CH$35</c:f>
              <c:numCache>
                <c:formatCode>0.0</c:formatCode>
                <c:ptCount val="4"/>
                <c:pt idx="0">
                  <c:v>23.928973318681898</c:v>
                </c:pt>
                <c:pt idx="1">
                  <c:v>29.228029720653836</c:v>
                </c:pt>
                <c:pt idx="2">
                  <c:v>35.072755408427071</c:v>
                </c:pt>
                <c:pt idx="3">
                  <c:v>47.709728676002776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3A-45BB-AD29-1DC7BB2B05DF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stages'!$CJ$36:$CM$36</c:f>
                <c:numCache>
                  <c:formatCode>General</c:formatCode>
                  <c:ptCount val="4"/>
                  <c:pt idx="0">
                    <c:v>6.316224550522489</c:v>
                  </c:pt>
                  <c:pt idx="1">
                    <c:v>9.3777874841985227</c:v>
                  </c:pt>
                  <c:pt idx="2">
                    <c:v>9.3651775219042115</c:v>
                  </c:pt>
                  <c:pt idx="3">
                    <c:v>17.427783340484908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stages'!$CJ$35:$CM$35</c:f>
              <c:numCache>
                <c:formatCode>0.0</c:formatCode>
                <c:ptCount val="4"/>
                <c:pt idx="0">
                  <c:v>25.418723962867244</c:v>
                </c:pt>
                <c:pt idx="1">
                  <c:v>27.745875607445246</c:v>
                </c:pt>
                <c:pt idx="2">
                  <c:v>31.765114050730773</c:v>
                </c:pt>
                <c:pt idx="3">
                  <c:v>48.213925448646989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93A-45BB-AD29-1DC7BB2B0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 Peak minute ventilation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stages'!$CO$32:$CR$32</c:f>
                <c:numCache>
                  <c:formatCode>General</c:formatCode>
                  <c:ptCount val="4"/>
                  <c:pt idx="0">
                    <c:v>4.5761238063353492E-2</c:v>
                  </c:pt>
                  <c:pt idx="1">
                    <c:v>4.8901570898730505E-2</c:v>
                  </c:pt>
                  <c:pt idx="2">
                    <c:v>8.6226665706077926E-2</c:v>
                  </c:pt>
                  <c:pt idx="3">
                    <c:v>8.2524713164168609E-2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stages'!$CO$31:$CR$31</c:f>
              <c:numCache>
                <c:formatCode>0.00</c:formatCode>
                <c:ptCount val="4"/>
                <c:pt idx="0">
                  <c:v>0.90242424242424246</c:v>
                </c:pt>
                <c:pt idx="1">
                  <c:v>0.93318181818181789</c:v>
                </c:pt>
                <c:pt idx="2">
                  <c:v>0.96803030303030235</c:v>
                </c:pt>
                <c:pt idx="3">
                  <c:v>1.0228787878787873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40-4D1D-A4FF-50CA450C358C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stages'!$CT$32:$CW$32</c:f>
                <c:numCache>
                  <c:formatCode>General</c:formatCode>
                  <c:ptCount val="4"/>
                  <c:pt idx="0">
                    <c:v>3.5910944844099506E-2</c:v>
                  </c:pt>
                  <c:pt idx="1">
                    <c:v>4.1694990373211789E-2</c:v>
                  </c:pt>
                  <c:pt idx="2">
                    <c:v>5.1237957442001471E-2</c:v>
                  </c:pt>
                  <c:pt idx="3">
                    <c:v>5.5520039152316084E-2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stages'!$CT$31:$CW$31</c:f>
              <c:numCache>
                <c:formatCode>0.00</c:formatCode>
                <c:ptCount val="4"/>
                <c:pt idx="0">
                  <c:v>0.88060606060606073</c:v>
                </c:pt>
                <c:pt idx="1">
                  <c:v>0.89333333333333331</c:v>
                </c:pt>
                <c:pt idx="2">
                  <c:v>0.93037878787878825</c:v>
                </c:pt>
                <c:pt idx="3">
                  <c:v>0.97015151515151488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40-4D1D-A4FF-50CA450C358C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stages'!$CO$36:$CR$36</c:f>
                <c:numCache>
                  <c:formatCode>General</c:formatCode>
                  <c:ptCount val="4"/>
                  <c:pt idx="0">
                    <c:v>0.1293966207044667</c:v>
                  </c:pt>
                  <c:pt idx="1">
                    <c:v>5.0693601862969256E-2</c:v>
                  </c:pt>
                  <c:pt idx="2">
                    <c:v>4.4578790007339025E-2</c:v>
                  </c:pt>
                  <c:pt idx="3">
                    <c:v>7.5349055460105507E-2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stages'!$CO$35:$CR$35</c:f>
              <c:numCache>
                <c:formatCode>0.00</c:formatCode>
                <c:ptCount val="4"/>
                <c:pt idx="0">
                  <c:v>0.93214285714285772</c:v>
                </c:pt>
                <c:pt idx="1">
                  <c:v>0.95773809523809528</c:v>
                </c:pt>
                <c:pt idx="2">
                  <c:v>0.95583333333333287</c:v>
                </c:pt>
                <c:pt idx="3">
                  <c:v>0.99440476190476146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40-4D1D-A4FF-50CA450C358C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stages'!$CT$36:$CW$36</c:f>
                <c:numCache>
                  <c:formatCode>General</c:formatCode>
                  <c:ptCount val="4"/>
                  <c:pt idx="0">
                    <c:v>8.0061360396707193E-2</c:v>
                  </c:pt>
                  <c:pt idx="1">
                    <c:v>2.6711891214871501E-2</c:v>
                  </c:pt>
                  <c:pt idx="2">
                    <c:v>5.8879809872161563E-2</c:v>
                  </c:pt>
                  <c:pt idx="3">
                    <c:v>5.7104980833363947E-2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stages'!$CT$35:$CW$35</c:f>
              <c:numCache>
                <c:formatCode>0.00</c:formatCode>
                <c:ptCount val="4"/>
                <c:pt idx="0">
                  <c:v>0.91428571428571404</c:v>
                </c:pt>
                <c:pt idx="1">
                  <c:v>0.89928571428571424</c:v>
                </c:pt>
                <c:pt idx="2">
                  <c:v>0.933928571428571</c:v>
                </c:pt>
                <c:pt idx="3">
                  <c:v>1.0065476190476186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D40-4D1D-A4FF-50CA450C3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  <c:min val="0.6000000000000000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Respiratory exchange ratio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87400635870804"/>
          <c:y val="9.2592592592592587E-2"/>
          <c:w val="0.75047988421368006"/>
          <c:h val="0.80642752989209698"/>
        </c:manualLayout>
      </c:layout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stages'!$CY$32:$DB$32</c:f>
                <c:numCache>
                  <c:formatCode>General</c:formatCode>
                  <c:ptCount val="4"/>
                  <c:pt idx="0">
                    <c:v>18.599132976425285</c:v>
                  </c:pt>
                  <c:pt idx="1">
                    <c:v>24.195456545067223</c:v>
                  </c:pt>
                  <c:pt idx="2">
                    <c:v>26.362706838803067</c:v>
                  </c:pt>
                  <c:pt idx="3">
                    <c:v>25.561373533501662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stages'!$CY$31:$DB$31</c:f>
              <c:numCache>
                <c:formatCode>0.0</c:formatCode>
                <c:ptCount val="4"/>
                <c:pt idx="0">
                  <c:v>102.86515151515147</c:v>
                </c:pt>
                <c:pt idx="1">
                  <c:v>114.65075757575757</c:v>
                </c:pt>
                <c:pt idx="2">
                  <c:v>129.09090909090904</c:v>
                </c:pt>
                <c:pt idx="3">
                  <c:v>149.33484848484861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2A-4C2F-9EEE-051FE6692486}"/>
            </c:ext>
          </c:extLst>
        </c:ser>
        <c:ser>
          <c:idx val="1"/>
          <c:order val="1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'submaximal stages'!$DD$32:$DG$32</c:f>
                <c:numCache>
                  <c:formatCode>General</c:formatCode>
                  <c:ptCount val="4"/>
                  <c:pt idx="0">
                    <c:v>12.986021476490743</c:v>
                  </c:pt>
                  <c:pt idx="1">
                    <c:v>15.231277793813701</c:v>
                  </c:pt>
                  <c:pt idx="2">
                    <c:v>17.939028680505594</c:v>
                  </c:pt>
                  <c:pt idx="3">
                    <c:v>22.210858319135781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stages'!$DD$31:$DG$31</c:f>
              <c:numCache>
                <c:formatCode>0.0</c:formatCode>
                <c:ptCount val="4"/>
                <c:pt idx="0">
                  <c:v>93.469696969696912</c:v>
                </c:pt>
                <c:pt idx="1">
                  <c:v>103.0030303030303</c:v>
                </c:pt>
                <c:pt idx="2">
                  <c:v>116.27499999999986</c:v>
                </c:pt>
                <c:pt idx="3">
                  <c:v>137.27878787878799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2A-4C2F-9EEE-051FE6692486}"/>
            </c:ext>
          </c:extLst>
        </c:ser>
        <c:ser>
          <c:idx val="2"/>
          <c:order val="2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stages'!$CY$36:$DB$36</c:f>
                <c:numCache>
                  <c:formatCode>General</c:formatCode>
                  <c:ptCount val="4"/>
                  <c:pt idx="0">
                    <c:v>17.039612656128796</c:v>
                  </c:pt>
                  <c:pt idx="1">
                    <c:v>21.261666654224157</c:v>
                  </c:pt>
                  <c:pt idx="2">
                    <c:v>22.623342919234275</c:v>
                  </c:pt>
                  <c:pt idx="3">
                    <c:v>21.621616320896358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stages'!$CY$35:$DB$35</c:f>
              <c:numCache>
                <c:formatCode>0.0</c:formatCode>
                <c:ptCount val="4"/>
                <c:pt idx="0">
                  <c:v>104.49523809523818</c:v>
                </c:pt>
                <c:pt idx="1">
                  <c:v>110.95357142857152</c:v>
                </c:pt>
                <c:pt idx="2">
                  <c:v>118.7714285714285</c:v>
                </c:pt>
                <c:pt idx="3">
                  <c:v>133.68452380952385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2A-4C2F-9EEE-051FE6692486}"/>
            </c:ext>
          </c:extLst>
        </c:ser>
        <c:ser>
          <c:idx val="3"/>
          <c:order val="3"/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'submaximal stages'!$DD$36:$DG$36</c:f>
                <c:numCache>
                  <c:formatCode>General</c:formatCode>
                  <c:ptCount val="4"/>
                  <c:pt idx="0">
                    <c:v>11.035420365600144</c:v>
                  </c:pt>
                  <c:pt idx="1">
                    <c:v>15.42213116367601</c:v>
                  </c:pt>
                  <c:pt idx="2">
                    <c:v>15.974341198296095</c:v>
                  </c:pt>
                  <c:pt idx="3">
                    <c:v>15.406888576492969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'submaximal stages'!#REF!</c:f>
            </c:numRef>
          </c:xVal>
          <c:yVal>
            <c:numRef>
              <c:f>'submaximal stages'!$DD$35:$DG$35</c:f>
              <c:numCache>
                <c:formatCode>0.0</c:formatCode>
                <c:ptCount val="4"/>
                <c:pt idx="0">
                  <c:v>103.91904761904762</c:v>
                </c:pt>
                <c:pt idx="1">
                  <c:v>111.68333333333329</c:v>
                </c:pt>
                <c:pt idx="2">
                  <c:v>117.97261904761919</c:v>
                </c:pt>
                <c:pt idx="3">
                  <c:v>140.46428571428584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42A-4C2F-9EEE-051FE6692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9448"/>
        <c:axId val="678774856"/>
      </c:scatterChart>
      <c:valAx>
        <c:axId val="6787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4856"/>
        <c:crosses val="autoZero"/>
        <c:crossBetween val="midCat"/>
        <c:minorUnit val="1"/>
      </c:valAx>
      <c:valAx>
        <c:axId val="678774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Heart rate (</a:t>
                </a:r>
                <a:r>
                  <a:rPr lang="en-GB" sz="1000" b="0" i="0" u="none" strike="noStrike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beats</a:t>
                </a:r>
                <a:r>
                  <a:rPr lang="en-GB" sz="1000" b="0" i="0" u="none" strike="noStrike" baseline="0">
                    <a:effectLst/>
                  </a:rPr>
                  <a:t>·min</a:t>
                </a:r>
                <a:r>
                  <a:rPr lang="en-GB" sz="1000" b="0" i="0" u="none" strike="noStrike" baseline="30000">
                    <a:effectLst/>
                  </a:rPr>
                  <a:t>-1</a:t>
                </a:r>
                <a:r>
                  <a:rPr lang="en-GB" sz="1000" b="0" i="0" u="none" strike="noStrike" baseline="0">
                    <a:effectLst/>
                  </a:rPr>
                  <a:t>)</a:t>
                </a:r>
                <a:endParaRPr lang="en-GB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8779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39</xdr:row>
      <xdr:rowOff>0</xdr:rowOff>
    </xdr:from>
    <xdr:to>
      <xdr:col>17</xdr:col>
      <xdr:colOff>25598</xdr:colOff>
      <xdr:row>39</xdr:row>
      <xdr:rowOff>3464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39</xdr:row>
      <xdr:rowOff>0</xdr:rowOff>
    </xdr:from>
    <xdr:to>
      <xdr:col>27</xdr:col>
      <xdr:colOff>25598</xdr:colOff>
      <xdr:row>39</xdr:row>
      <xdr:rowOff>3464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0</xdr:colOff>
      <xdr:row>39</xdr:row>
      <xdr:rowOff>0</xdr:rowOff>
    </xdr:from>
    <xdr:to>
      <xdr:col>37</xdr:col>
      <xdr:colOff>25598</xdr:colOff>
      <xdr:row>39</xdr:row>
      <xdr:rowOff>3464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0</xdr:colOff>
      <xdr:row>39</xdr:row>
      <xdr:rowOff>0</xdr:rowOff>
    </xdr:from>
    <xdr:to>
      <xdr:col>47</xdr:col>
      <xdr:colOff>25598</xdr:colOff>
      <xdr:row>39</xdr:row>
      <xdr:rowOff>3464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52</xdr:col>
      <xdr:colOff>0</xdr:colOff>
      <xdr:row>39</xdr:row>
      <xdr:rowOff>0</xdr:rowOff>
    </xdr:from>
    <xdr:to>
      <xdr:col>57</xdr:col>
      <xdr:colOff>25598</xdr:colOff>
      <xdr:row>39</xdr:row>
      <xdr:rowOff>3464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72</xdr:col>
      <xdr:colOff>0</xdr:colOff>
      <xdr:row>39</xdr:row>
      <xdr:rowOff>0</xdr:rowOff>
    </xdr:from>
    <xdr:to>
      <xdr:col>77</xdr:col>
      <xdr:colOff>25598</xdr:colOff>
      <xdr:row>39</xdr:row>
      <xdr:rowOff>3464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82</xdr:col>
      <xdr:colOff>0</xdr:colOff>
      <xdr:row>39</xdr:row>
      <xdr:rowOff>0</xdr:rowOff>
    </xdr:from>
    <xdr:to>
      <xdr:col>87</xdr:col>
      <xdr:colOff>25598</xdr:colOff>
      <xdr:row>39</xdr:row>
      <xdr:rowOff>3464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92</xdr:col>
      <xdr:colOff>0</xdr:colOff>
      <xdr:row>39</xdr:row>
      <xdr:rowOff>0</xdr:rowOff>
    </xdr:from>
    <xdr:to>
      <xdr:col>97</xdr:col>
      <xdr:colOff>25598</xdr:colOff>
      <xdr:row>39</xdr:row>
      <xdr:rowOff>3464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102</xdr:col>
      <xdr:colOff>0</xdr:colOff>
      <xdr:row>39</xdr:row>
      <xdr:rowOff>0</xdr:rowOff>
    </xdr:from>
    <xdr:to>
      <xdr:col>107</xdr:col>
      <xdr:colOff>25598</xdr:colOff>
      <xdr:row>39</xdr:row>
      <xdr:rowOff>3464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112</xdr:col>
      <xdr:colOff>0</xdr:colOff>
      <xdr:row>39</xdr:row>
      <xdr:rowOff>0</xdr:rowOff>
    </xdr:from>
    <xdr:to>
      <xdr:col>117</xdr:col>
      <xdr:colOff>25598</xdr:colOff>
      <xdr:row>39</xdr:row>
      <xdr:rowOff>3464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122</xdr:col>
      <xdr:colOff>0</xdr:colOff>
      <xdr:row>39</xdr:row>
      <xdr:rowOff>0</xdr:rowOff>
    </xdr:from>
    <xdr:to>
      <xdr:col>127</xdr:col>
      <xdr:colOff>25598</xdr:colOff>
      <xdr:row>39</xdr:row>
      <xdr:rowOff>3464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62</xdr:col>
      <xdr:colOff>51955</xdr:colOff>
      <xdr:row>39</xdr:row>
      <xdr:rowOff>0</xdr:rowOff>
    </xdr:from>
    <xdr:to>
      <xdr:col>67</xdr:col>
      <xdr:colOff>77553</xdr:colOff>
      <xdr:row>39</xdr:row>
      <xdr:rowOff>3464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bau\OneDrive\Documents\PhD\Comparison%20ACE-Poling\Efficiency\Submission%20EJAP\Submission\Data_comparison%20UBP%20-%20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remental test"/>
      <sheetName val="submaximal stages"/>
      <sheetName val="exercise efficiency"/>
      <sheetName val="test days and dxa"/>
      <sheetName val="SPSS incremental test"/>
      <sheetName val="SPSS submaximal stages"/>
      <sheetName val="SPSS efficiency"/>
    </sheetNames>
    <sheetDataSet>
      <sheetData sheetId="0"/>
      <sheetData sheetId="1">
        <row r="32">
          <cell r="C32">
            <v>16.630241162361475</v>
          </cell>
          <cell r="D32">
            <v>17.196641866637364</v>
          </cell>
          <cell r="E32">
            <v>16.925802324378019</v>
          </cell>
          <cell r="F32">
            <v>17.610258775176103</v>
          </cell>
          <cell r="H32">
            <v>8.1889187412939126</v>
          </cell>
          <cell r="I32">
            <v>10.855729414051861</v>
          </cell>
          <cell r="J32">
            <v>11.37750427533885</v>
          </cell>
          <cell r="K32">
            <v>13.768542272627466</v>
          </cell>
        </row>
        <row r="36">
          <cell r="C36">
            <v>15.962243492275931</v>
          </cell>
          <cell r="D36">
            <v>21.162089206642623</v>
          </cell>
          <cell r="E36">
            <v>24.91585807262954</v>
          </cell>
          <cell r="F36">
            <v>28.433549810821585</v>
          </cell>
          <cell r="H36">
            <v>4.3591470150033595</v>
          </cell>
          <cell r="I36">
            <v>12.673770720891071</v>
          </cell>
          <cell r="J36">
            <v>16.24436206632317</v>
          </cell>
          <cell r="K36">
            <v>16.526340407019109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zoomScale="70" zoomScaleNormal="70" workbookViewId="0">
      <pane ySplit="1" topLeftCell="A2" activePane="bottomLeft" state="frozen"/>
      <selection pane="bottomLeft" activeCell="W50" sqref="W50"/>
    </sheetView>
  </sheetViews>
  <sheetFormatPr defaultRowHeight="15" x14ac:dyDescent="0.25"/>
  <cols>
    <col min="11" max="11" width="9.140625" style="1"/>
  </cols>
  <sheetData>
    <row r="1" spans="1:30" x14ac:dyDescent="0.25">
      <c r="C1" t="s">
        <v>57</v>
      </c>
      <c r="D1" t="s">
        <v>47</v>
      </c>
      <c r="E1" t="s">
        <v>49</v>
      </c>
      <c r="F1" t="s">
        <v>58</v>
      </c>
      <c r="G1" t="s">
        <v>52</v>
      </c>
      <c r="H1" t="s">
        <v>36</v>
      </c>
      <c r="I1" t="s">
        <v>59</v>
      </c>
      <c r="J1" t="s">
        <v>56</v>
      </c>
      <c r="N1" t="s">
        <v>57</v>
      </c>
      <c r="O1" t="s">
        <v>47</v>
      </c>
      <c r="P1" t="s">
        <v>49</v>
      </c>
      <c r="Q1" t="s">
        <v>58</v>
      </c>
      <c r="R1" t="s">
        <v>52</v>
      </c>
      <c r="S1" t="s">
        <v>36</v>
      </c>
      <c r="T1" t="s">
        <v>59</v>
      </c>
      <c r="U1" t="s">
        <v>56</v>
      </c>
    </row>
    <row r="2" spans="1:30" x14ac:dyDescent="0.25">
      <c r="B2" t="s">
        <v>31</v>
      </c>
      <c r="C2" t="s">
        <v>42</v>
      </c>
      <c r="N2" t="s">
        <v>0</v>
      </c>
    </row>
    <row r="3" spans="1:30" x14ac:dyDescent="0.25">
      <c r="A3">
        <v>1</v>
      </c>
      <c r="B3" t="s">
        <v>6</v>
      </c>
      <c r="C3" s="2">
        <v>160.469261517391</v>
      </c>
      <c r="D3" s="22">
        <v>3.8149999999999999</v>
      </c>
      <c r="E3" s="2">
        <v>48.2</v>
      </c>
      <c r="F3" s="22">
        <v>191.333333333333</v>
      </c>
      <c r="G3" s="22">
        <v>1.0833333333333399</v>
      </c>
      <c r="H3" s="2">
        <v>189</v>
      </c>
      <c r="I3" s="2">
        <v>11.61</v>
      </c>
      <c r="J3" s="2">
        <v>18</v>
      </c>
      <c r="K3" s="14"/>
      <c r="L3">
        <f>E3/C3*100</f>
        <v>30.036905226722364</v>
      </c>
      <c r="M3" s="2"/>
      <c r="N3" s="2">
        <v>186.13793103448299</v>
      </c>
      <c r="O3" s="22">
        <v>4.0853333333333302</v>
      </c>
      <c r="P3" s="2">
        <v>51.633333333333397</v>
      </c>
      <c r="Q3" s="22">
        <v>205.333333333333</v>
      </c>
      <c r="R3" s="22">
        <v>1.11666666666666</v>
      </c>
      <c r="S3" s="2">
        <v>191.666666666667</v>
      </c>
      <c r="T3" s="2">
        <v>12.74</v>
      </c>
      <c r="U3" s="2">
        <v>20</v>
      </c>
      <c r="W3" s="32" t="s">
        <v>89</v>
      </c>
      <c r="Y3" s="14"/>
      <c r="Z3" s="14"/>
      <c r="AA3" s="14"/>
      <c r="AB3" s="14"/>
      <c r="AC3" s="1"/>
      <c r="AD3" s="1"/>
    </row>
    <row r="4" spans="1:30" x14ac:dyDescent="0.25">
      <c r="A4">
        <v>2</v>
      </c>
      <c r="B4" t="s">
        <v>7</v>
      </c>
      <c r="C4" s="2">
        <v>85.124480993314606</v>
      </c>
      <c r="D4" s="22">
        <v>2.01033333333333</v>
      </c>
      <c r="E4" s="2">
        <v>27.8</v>
      </c>
      <c r="F4" s="22">
        <v>98.3333333333333</v>
      </c>
      <c r="G4" s="22">
        <v>1.1299999999999999</v>
      </c>
      <c r="H4" s="2">
        <v>185</v>
      </c>
      <c r="I4" s="2">
        <v>8.34</v>
      </c>
      <c r="J4" s="33">
        <v>16</v>
      </c>
      <c r="K4" s="14"/>
      <c r="L4">
        <f t="shared" ref="L4:L13" si="0">E4/C4*100</f>
        <v>32.658055209973405</v>
      </c>
      <c r="M4" s="2"/>
      <c r="N4" s="2">
        <v>111.137931034483</v>
      </c>
      <c r="O4" s="22">
        <v>2.407</v>
      </c>
      <c r="P4" s="2">
        <v>33.299999999999997</v>
      </c>
      <c r="Q4" s="22">
        <v>108.333333333333</v>
      </c>
      <c r="R4" s="22">
        <v>1.12666666666667</v>
      </c>
      <c r="S4" s="2">
        <v>191</v>
      </c>
      <c r="T4" s="2">
        <v>8.9</v>
      </c>
      <c r="U4" s="2">
        <v>17.5</v>
      </c>
      <c r="W4" s="35" t="s">
        <v>90</v>
      </c>
      <c r="Y4" s="14"/>
      <c r="Z4" s="14"/>
      <c r="AA4" s="14"/>
      <c r="AB4" s="14"/>
      <c r="AC4" s="1"/>
      <c r="AD4" s="1"/>
    </row>
    <row r="5" spans="1:30" x14ac:dyDescent="0.25">
      <c r="A5">
        <v>3</v>
      </c>
      <c r="B5" t="s">
        <v>8</v>
      </c>
      <c r="C5" s="2">
        <v>75.305364269356303</v>
      </c>
      <c r="D5" s="37">
        <v>1.897</v>
      </c>
      <c r="E5" s="2">
        <v>33.700000000000003</v>
      </c>
      <c r="F5" s="22">
        <v>133.333333333333</v>
      </c>
      <c r="G5" s="22">
        <v>1.18333333333333</v>
      </c>
      <c r="H5" s="2">
        <v>176</v>
      </c>
      <c r="I5" s="2">
        <v>12.59</v>
      </c>
      <c r="J5" s="2">
        <v>19</v>
      </c>
      <c r="K5" s="14"/>
      <c r="L5">
        <f t="shared" si="0"/>
        <v>44.751128059695745</v>
      </c>
      <c r="M5" s="2"/>
      <c r="N5" s="2">
        <v>96.379310344827601</v>
      </c>
      <c r="O5" s="22">
        <v>2.0846666666666702</v>
      </c>
      <c r="P5" s="2">
        <v>37.066666666666698</v>
      </c>
      <c r="Q5" s="22">
        <v>91</v>
      </c>
      <c r="R5" s="22">
        <v>1.06666666666667</v>
      </c>
      <c r="S5" s="2">
        <v>178</v>
      </c>
      <c r="T5" s="2">
        <v>10.48</v>
      </c>
      <c r="U5" s="2">
        <v>19</v>
      </c>
      <c r="W5" s="36" t="s">
        <v>91</v>
      </c>
      <c r="Y5" s="14"/>
      <c r="Z5" s="14"/>
      <c r="AA5" s="14"/>
      <c r="AB5" s="14"/>
      <c r="AC5" s="1"/>
      <c r="AD5" s="1"/>
    </row>
    <row r="6" spans="1:30" x14ac:dyDescent="0.25">
      <c r="A6">
        <v>4</v>
      </c>
      <c r="B6" t="s">
        <v>9</v>
      </c>
      <c r="C6" s="2">
        <v>161.341918958902</v>
      </c>
      <c r="D6" s="22">
        <v>3.65533333333333</v>
      </c>
      <c r="E6" s="2">
        <v>50.633333333333397</v>
      </c>
      <c r="F6" s="22">
        <v>187.333333333333</v>
      </c>
      <c r="G6" s="22">
        <v>1.18333333333333</v>
      </c>
      <c r="H6" s="2">
        <v>198</v>
      </c>
      <c r="I6" s="2">
        <v>13.4</v>
      </c>
      <c r="J6" s="2">
        <v>19</v>
      </c>
      <c r="K6" s="14"/>
      <c r="L6">
        <f t="shared" si="0"/>
        <v>31.382627441186585</v>
      </c>
      <c r="M6" s="2"/>
      <c r="N6" s="2">
        <v>190.72413793103399</v>
      </c>
      <c r="O6" s="22">
        <v>3.7496666666666698</v>
      </c>
      <c r="P6" s="2">
        <v>51.933333333333202</v>
      </c>
      <c r="Q6" s="22">
        <v>170</v>
      </c>
      <c r="R6" s="22">
        <v>1.1399999999999999</v>
      </c>
      <c r="S6" s="2">
        <v>196</v>
      </c>
      <c r="T6" s="2">
        <v>9.7100000000000009</v>
      </c>
      <c r="U6" s="2">
        <v>18</v>
      </c>
      <c r="Y6" s="14"/>
      <c r="Z6" s="14"/>
      <c r="AA6" s="14"/>
      <c r="AB6" s="14"/>
      <c r="AC6" s="1"/>
      <c r="AD6" s="1"/>
    </row>
    <row r="7" spans="1:30" x14ac:dyDescent="0.25">
      <c r="A7">
        <v>5</v>
      </c>
      <c r="B7" t="s">
        <v>10</v>
      </c>
      <c r="C7" s="2">
        <v>122.58797732524199</v>
      </c>
      <c r="D7" s="22">
        <v>3.0206666666666702</v>
      </c>
      <c r="E7" s="2">
        <v>40.033333333333402</v>
      </c>
      <c r="F7" s="22">
        <v>147.666666666667</v>
      </c>
      <c r="G7" s="22">
        <v>1.19333333333333</v>
      </c>
      <c r="H7" s="2">
        <v>182.333333333333</v>
      </c>
      <c r="I7" s="2">
        <v>11.44</v>
      </c>
      <c r="J7" s="33">
        <v>17</v>
      </c>
      <c r="K7" s="14"/>
      <c r="L7">
        <f t="shared" si="0"/>
        <v>32.656818561513354</v>
      </c>
      <c r="M7" s="2"/>
      <c r="N7" s="2">
        <v>160.758620689655</v>
      </c>
      <c r="O7" s="22">
        <v>2.8573333333333299</v>
      </c>
      <c r="P7" s="2">
        <v>37.8333333333333</v>
      </c>
      <c r="Q7" s="22">
        <v>107</v>
      </c>
      <c r="R7" s="22">
        <v>1.1200000000000001</v>
      </c>
      <c r="S7" s="2">
        <v>184</v>
      </c>
      <c r="T7" s="2">
        <v>10.56</v>
      </c>
      <c r="U7" s="2">
        <v>17</v>
      </c>
      <c r="Y7" s="14"/>
      <c r="Z7" s="14"/>
      <c r="AA7" s="14"/>
      <c r="AB7" s="14"/>
      <c r="AC7" s="1"/>
      <c r="AD7" s="1"/>
    </row>
    <row r="8" spans="1:30" x14ac:dyDescent="0.25">
      <c r="A8">
        <v>6</v>
      </c>
      <c r="B8" t="s">
        <v>11</v>
      </c>
      <c r="C8" s="2">
        <v>130.94449623688101</v>
      </c>
      <c r="D8" s="22">
        <v>2.956</v>
      </c>
      <c r="E8" s="2">
        <v>39.1666666666667</v>
      </c>
      <c r="F8" s="22">
        <v>165</v>
      </c>
      <c r="G8" s="22">
        <v>1.1599999999999999</v>
      </c>
      <c r="H8" s="2">
        <v>183</v>
      </c>
      <c r="I8" s="2">
        <v>11.5</v>
      </c>
      <c r="J8" s="2">
        <v>20</v>
      </c>
      <c r="K8" s="14"/>
      <c r="L8">
        <f t="shared" si="0"/>
        <v>29.910891860482231</v>
      </c>
      <c r="M8" s="2"/>
      <c r="N8" s="2">
        <v>162.172413793103</v>
      </c>
      <c r="O8" s="22">
        <v>2.9973333333333301</v>
      </c>
      <c r="P8" s="2">
        <v>38.366666666666703</v>
      </c>
      <c r="Q8" s="22">
        <v>152.666666666667</v>
      </c>
      <c r="R8" s="22">
        <v>1.08</v>
      </c>
      <c r="S8" s="2">
        <v>173</v>
      </c>
      <c r="T8" s="2">
        <v>7.87</v>
      </c>
      <c r="U8" s="2">
        <v>18</v>
      </c>
      <c r="Y8" s="14"/>
      <c r="Z8" s="14"/>
      <c r="AA8" s="14"/>
      <c r="AB8" s="14"/>
      <c r="AC8" s="1"/>
      <c r="AD8" s="1"/>
    </row>
    <row r="9" spans="1:30" x14ac:dyDescent="0.25">
      <c r="A9">
        <v>7</v>
      </c>
      <c r="B9" t="s">
        <v>12</v>
      </c>
      <c r="C9" s="2">
        <v>144.13162533209101</v>
      </c>
      <c r="D9" s="22">
        <v>2.9633333333333298</v>
      </c>
      <c r="E9" s="2">
        <v>36.8333333333333</v>
      </c>
      <c r="F9" s="22">
        <v>124.666666666667</v>
      </c>
      <c r="G9" s="22">
        <v>1.23</v>
      </c>
      <c r="H9" s="38">
        <v>141</v>
      </c>
      <c r="I9" s="2">
        <v>10.57</v>
      </c>
      <c r="J9" s="33">
        <v>16.5</v>
      </c>
      <c r="K9" s="14"/>
      <c r="L9">
        <f t="shared" si="0"/>
        <v>25.55534446272031</v>
      </c>
      <c r="M9" s="2"/>
      <c r="N9" s="2">
        <v>134.20689655172399</v>
      </c>
      <c r="O9" s="22">
        <v>2.5153333333333299</v>
      </c>
      <c r="P9" s="2">
        <v>31.3</v>
      </c>
      <c r="Q9" s="22">
        <v>69</v>
      </c>
      <c r="R9" s="34">
        <v>1.0033333333333401</v>
      </c>
      <c r="S9" s="38">
        <v>129</v>
      </c>
      <c r="T9" s="39">
        <v>4.41</v>
      </c>
      <c r="U9" s="2">
        <v>15.5</v>
      </c>
      <c r="Y9" s="14"/>
      <c r="Z9" s="14"/>
      <c r="AA9" s="14"/>
      <c r="AB9" s="14"/>
      <c r="AC9" s="1"/>
      <c r="AD9" s="1"/>
    </row>
    <row r="10" spans="1:30" x14ac:dyDescent="0.25">
      <c r="A10">
        <v>8</v>
      </c>
      <c r="B10" t="s">
        <v>13</v>
      </c>
      <c r="C10" s="2">
        <v>149.778428032981</v>
      </c>
      <c r="D10" s="22">
        <v>3.1196666666666699</v>
      </c>
      <c r="E10" s="2">
        <v>33.9</v>
      </c>
      <c r="F10" s="22">
        <v>146.333333333333</v>
      </c>
      <c r="G10" s="22">
        <v>1.2233333333333301</v>
      </c>
      <c r="H10" s="2">
        <v>181</v>
      </c>
      <c r="I10" s="2">
        <v>10.199999999999999</v>
      </c>
      <c r="J10" s="2">
        <v>19</v>
      </c>
      <c r="K10" s="14"/>
      <c r="L10">
        <f t="shared" si="0"/>
        <v>22.633432894979556</v>
      </c>
      <c r="M10" s="2"/>
      <c r="N10" s="2">
        <v>146.44827586206901</v>
      </c>
      <c r="O10" s="22">
        <v>2.8753333333333302</v>
      </c>
      <c r="P10" s="2">
        <v>31.233333333333398</v>
      </c>
      <c r="Q10" s="22">
        <v>98.6666666666667</v>
      </c>
      <c r="R10" s="22">
        <v>1.0933333333333299</v>
      </c>
      <c r="S10" s="2">
        <v>166</v>
      </c>
      <c r="T10" s="2">
        <v>6.54</v>
      </c>
      <c r="U10" s="2">
        <v>18</v>
      </c>
      <c r="Y10" s="14"/>
      <c r="Z10" s="14"/>
      <c r="AA10" s="14"/>
      <c r="AB10" s="14"/>
      <c r="AC10" s="1"/>
      <c r="AD10" s="1"/>
    </row>
    <row r="11" spans="1:30" x14ac:dyDescent="0.25">
      <c r="A11">
        <v>9</v>
      </c>
      <c r="B11" t="s">
        <v>14</v>
      </c>
      <c r="C11" s="2">
        <v>117.87425127700899</v>
      </c>
      <c r="D11" s="22">
        <v>3.04233333333333</v>
      </c>
      <c r="E11" s="2">
        <v>43.466666666666697</v>
      </c>
      <c r="F11" s="22">
        <v>171.666666666667</v>
      </c>
      <c r="G11" s="22">
        <v>1.2533333333333401</v>
      </c>
      <c r="H11" s="2">
        <v>176</v>
      </c>
      <c r="I11" s="2">
        <v>10.61</v>
      </c>
      <c r="J11" s="2">
        <v>20</v>
      </c>
      <c r="K11" s="14"/>
      <c r="L11">
        <f t="shared" si="0"/>
        <v>36.875455153066774</v>
      </c>
      <c r="M11" s="2"/>
      <c r="N11" s="2">
        <v>161.31034482758599</v>
      </c>
      <c r="O11" s="22">
        <v>2.847</v>
      </c>
      <c r="P11" s="2">
        <v>40.700000000000003</v>
      </c>
      <c r="Q11" s="22">
        <v>111.333333333333</v>
      </c>
      <c r="R11" s="22">
        <v>1.09666666666667</v>
      </c>
      <c r="S11" s="2">
        <v>182</v>
      </c>
      <c r="T11" s="2">
        <v>9.1999999999999993</v>
      </c>
      <c r="U11" s="2">
        <v>17</v>
      </c>
      <c r="Y11" s="14"/>
      <c r="Z11" s="14"/>
      <c r="AA11" s="14"/>
      <c r="AB11" s="14"/>
      <c r="AC11" s="1"/>
      <c r="AD11" s="1"/>
    </row>
    <row r="12" spans="1:30" x14ac:dyDescent="0.25">
      <c r="A12">
        <v>10</v>
      </c>
      <c r="B12" t="s">
        <v>15</v>
      </c>
      <c r="C12" s="2">
        <v>92.823373857567503</v>
      </c>
      <c r="D12" s="22">
        <v>2.86466666666667</v>
      </c>
      <c r="E12" s="2">
        <v>37.566666666666599</v>
      </c>
      <c r="F12" s="22">
        <v>167.666666666667</v>
      </c>
      <c r="G12" s="22">
        <v>1.1966666666666701</v>
      </c>
      <c r="H12" s="2">
        <v>176</v>
      </c>
      <c r="I12" s="2">
        <v>12.89</v>
      </c>
      <c r="J12" s="2">
        <v>20</v>
      </c>
      <c r="K12" s="14"/>
      <c r="L12">
        <f t="shared" si="0"/>
        <v>40.471128235772426</v>
      </c>
      <c r="M12" s="2"/>
      <c r="N12" s="2">
        <v>161</v>
      </c>
      <c r="O12" s="22">
        <v>3.4590000000000001</v>
      </c>
      <c r="P12" s="2">
        <v>45.366666666666703</v>
      </c>
      <c r="Q12" s="22">
        <v>144</v>
      </c>
      <c r="R12" s="22">
        <v>1.1100000000000001</v>
      </c>
      <c r="S12" s="2">
        <v>177</v>
      </c>
      <c r="T12" s="2">
        <v>12.18</v>
      </c>
      <c r="U12" s="2">
        <v>19</v>
      </c>
      <c r="Y12" s="14"/>
      <c r="Z12" s="14"/>
      <c r="AA12" s="14"/>
      <c r="AB12" s="14"/>
      <c r="AC12" s="1"/>
      <c r="AD12" s="1"/>
    </row>
    <row r="13" spans="1:30" x14ac:dyDescent="0.25">
      <c r="A13">
        <v>11</v>
      </c>
      <c r="B13" t="s">
        <v>16</v>
      </c>
      <c r="C13" s="2">
        <v>154.20956961995199</v>
      </c>
      <c r="D13" s="22">
        <v>3.4183333333333299</v>
      </c>
      <c r="E13" s="2">
        <v>42.933333333333401</v>
      </c>
      <c r="F13" s="22">
        <v>165</v>
      </c>
      <c r="G13" s="22">
        <v>1.28</v>
      </c>
      <c r="H13" s="2">
        <v>173</v>
      </c>
      <c r="I13" s="2" t="s">
        <v>37</v>
      </c>
      <c r="J13" s="2">
        <v>19</v>
      </c>
      <c r="K13" s="14"/>
      <c r="L13">
        <f t="shared" si="0"/>
        <v>27.840900820320158</v>
      </c>
      <c r="M13" s="2"/>
      <c r="N13" s="2">
        <v>162</v>
      </c>
      <c r="O13" s="22">
        <v>3.5273333333333299</v>
      </c>
      <c r="P13" s="2">
        <v>44.3333333333333</v>
      </c>
      <c r="Q13" s="22">
        <v>132.666666666667</v>
      </c>
      <c r="R13" s="22">
        <v>1.03666666666667</v>
      </c>
      <c r="S13" s="2">
        <v>166</v>
      </c>
      <c r="T13" s="2">
        <v>12.89</v>
      </c>
      <c r="U13" s="2">
        <v>17</v>
      </c>
      <c r="Y13" s="14"/>
      <c r="Z13" s="14"/>
      <c r="AA13" s="14"/>
      <c r="AB13" s="14"/>
      <c r="AC13" s="1"/>
      <c r="AD13" s="1"/>
    </row>
    <row r="14" spans="1:30" x14ac:dyDescent="0.25">
      <c r="C14" s="2"/>
      <c r="G14" s="22"/>
      <c r="H14" s="2"/>
      <c r="I14" s="2"/>
      <c r="J14" s="2"/>
      <c r="K14" s="14"/>
      <c r="M14" s="2"/>
      <c r="N14" s="2"/>
      <c r="R14" s="22"/>
      <c r="S14" s="2"/>
      <c r="T14" s="2"/>
      <c r="U14" s="2"/>
      <c r="Y14" s="14"/>
      <c r="Z14" s="14"/>
      <c r="AA14" s="14"/>
      <c r="AB14" s="14"/>
      <c r="AC14" s="1"/>
      <c r="AD14" s="1"/>
    </row>
    <row r="15" spans="1:30" x14ac:dyDescent="0.25">
      <c r="B15" t="s">
        <v>24</v>
      </c>
      <c r="C15" s="2"/>
      <c r="G15" s="22"/>
      <c r="H15" s="2"/>
      <c r="I15" s="2"/>
      <c r="J15" s="2"/>
      <c r="K15" s="14"/>
      <c r="M15" s="2"/>
      <c r="N15" s="2"/>
      <c r="R15" s="22"/>
      <c r="S15" s="2"/>
      <c r="T15" s="2"/>
      <c r="U15" s="2"/>
      <c r="Y15" s="14"/>
      <c r="Z15" s="14"/>
      <c r="AA15" s="14"/>
      <c r="AB15" s="14"/>
      <c r="AC15" s="1"/>
      <c r="AD15" s="1"/>
    </row>
    <row r="16" spans="1:30" x14ac:dyDescent="0.25">
      <c r="A16">
        <v>12</v>
      </c>
      <c r="B16" t="s">
        <v>17</v>
      </c>
      <c r="C16" s="2">
        <v>128.608890816729</v>
      </c>
      <c r="D16" s="22">
        <v>2.8963333333333301</v>
      </c>
      <c r="E16" s="2">
        <v>39.400000000000098</v>
      </c>
      <c r="F16" s="22">
        <v>187.666666666667</v>
      </c>
      <c r="G16" s="22">
        <v>1.2333333333333301</v>
      </c>
      <c r="H16" s="2">
        <v>179</v>
      </c>
      <c r="I16" s="2">
        <v>10.82</v>
      </c>
      <c r="J16" s="2">
        <v>19</v>
      </c>
      <c r="K16" s="14"/>
      <c r="L16">
        <f t="shared" ref="L16:L22" si="1">E16/C16*100</f>
        <v>30.635518081052517</v>
      </c>
      <c r="M16" s="2"/>
      <c r="N16" s="2">
        <v>190.13793103448299</v>
      </c>
      <c r="O16" s="22">
        <v>3.2146666666666701</v>
      </c>
      <c r="P16" s="2">
        <v>43.733333333333299</v>
      </c>
      <c r="Q16" s="22">
        <v>189</v>
      </c>
      <c r="R16" s="34">
        <v>1.22</v>
      </c>
      <c r="S16" s="2">
        <v>184</v>
      </c>
      <c r="T16" s="2">
        <v>16.66</v>
      </c>
      <c r="U16" s="2">
        <v>19</v>
      </c>
      <c r="Y16" s="14"/>
      <c r="Z16" s="14"/>
      <c r="AA16" s="14"/>
      <c r="AB16" s="14"/>
      <c r="AC16" s="1"/>
      <c r="AD16" s="1"/>
    </row>
    <row r="17" spans="1:30" x14ac:dyDescent="0.25">
      <c r="A17">
        <v>13</v>
      </c>
      <c r="B17" t="s">
        <v>18</v>
      </c>
      <c r="C17" s="2">
        <v>67.1096734628115</v>
      </c>
      <c r="D17" s="22">
        <v>1.6966666666666701</v>
      </c>
      <c r="E17" s="2">
        <v>28.566666666666599</v>
      </c>
      <c r="F17" s="22">
        <v>69</v>
      </c>
      <c r="G17" s="22">
        <v>1.21</v>
      </c>
      <c r="H17" s="33">
        <v>145</v>
      </c>
      <c r="I17" s="33">
        <v>7.1</v>
      </c>
      <c r="J17" s="2">
        <v>19</v>
      </c>
      <c r="K17" s="14"/>
      <c r="L17">
        <f t="shared" si="1"/>
        <v>42.56713703501579</v>
      </c>
      <c r="M17" s="2"/>
      <c r="N17" s="2">
        <v>104.827586206897</v>
      </c>
      <c r="O17" s="22">
        <v>2.0413333333333301</v>
      </c>
      <c r="P17" s="2">
        <v>34.4</v>
      </c>
      <c r="Q17" s="22">
        <v>79</v>
      </c>
      <c r="R17" s="22">
        <v>1.1033333333333299</v>
      </c>
      <c r="S17" s="2">
        <v>173</v>
      </c>
      <c r="T17" s="2">
        <v>7.7</v>
      </c>
      <c r="U17" s="2">
        <v>18.5</v>
      </c>
      <c r="Y17" s="14"/>
      <c r="Z17" s="1"/>
      <c r="AA17" s="14"/>
      <c r="AB17" s="1"/>
      <c r="AC17" s="1"/>
      <c r="AD17" s="1"/>
    </row>
    <row r="18" spans="1:30" x14ac:dyDescent="0.25">
      <c r="A18">
        <v>14</v>
      </c>
      <c r="B18" t="s">
        <v>19</v>
      </c>
      <c r="C18" s="2">
        <v>138.270592815382</v>
      </c>
      <c r="D18" s="22">
        <v>2.7606666666666699</v>
      </c>
      <c r="E18" s="2">
        <v>34.866666666666703</v>
      </c>
      <c r="F18" s="22">
        <v>135.333333333333</v>
      </c>
      <c r="G18" s="22">
        <v>1.22</v>
      </c>
      <c r="H18" s="2">
        <v>180</v>
      </c>
      <c r="I18" s="2">
        <v>11.32</v>
      </c>
      <c r="J18" s="2">
        <v>19</v>
      </c>
      <c r="K18" s="14"/>
      <c r="L18">
        <f t="shared" si="1"/>
        <v>25.216256006959085</v>
      </c>
      <c r="M18" s="2"/>
      <c r="N18" s="2">
        <v>139.55172413793099</v>
      </c>
      <c r="O18" s="22">
        <v>2.7863333333333302</v>
      </c>
      <c r="P18" s="2">
        <v>35.1666666666667</v>
      </c>
      <c r="Q18" s="22">
        <v>114.333333333333</v>
      </c>
      <c r="R18" s="22">
        <v>1.1200000000000001</v>
      </c>
      <c r="S18" s="2">
        <v>178</v>
      </c>
      <c r="T18" s="2">
        <v>9.0500000000000007</v>
      </c>
      <c r="U18" s="2">
        <v>19</v>
      </c>
      <c r="Y18" s="14"/>
      <c r="Z18" s="1"/>
      <c r="AA18" s="14"/>
      <c r="AB18" s="1"/>
      <c r="AC18" s="1"/>
      <c r="AD18" s="1"/>
    </row>
    <row r="19" spans="1:30" x14ac:dyDescent="0.25">
      <c r="A19">
        <v>15</v>
      </c>
      <c r="B19" t="s">
        <v>20</v>
      </c>
      <c r="C19" s="2">
        <v>137.941975960208</v>
      </c>
      <c r="D19" s="22">
        <v>2.6343333333333301</v>
      </c>
      <c r="E19" s="2">
        <v>27.733333333333299</v>
      </c>
      <c r="F19" s="22">
        <v>124.666666666667</v>
      </c>
      <c r="G19" s="22">
        <v>1.0933333333333399</v>
      </c>
      <c r="H19" s="2">
        <v>191</v>
      </c>
      <c r="I19" s="2">
        <v>10.19</v>
      </c>
      <c r="J19" s="2">
        <v>20</v>
      </c>
      <c r="K19" s="14"/>
      <c r="L19">
        <f t="shared" si="1"/>
        <v>20.105071817539795</v>
      </c>
      <c r="M19" s="2"/>
      <c r="N19" s="2">
        <v>167.51724137931001</v>
      </c>
      <c r="O19" s="22">
        <v>2.7776666666666698</v>
      </c>
      <c r="P19" s="2">
        <v>29.233333333333398</v>
      </c>
      <c r="Q19" s="22">
        <v>128.666666666667</v>
      </c>
      <c r="R19" s="22">
        <v>1.1866666666666701</v>
      </c>
      <c r="S19" s="2">
        <v>192</v>
      </c>
      <c r="T19" s="2">
        <v>10.92</v>
      </c>
      <c r="U19" s="2">
        <v>20</v>
      </c>
      <c r="Y19" s="14" t="s">
        <v>25</v>
      </c>
      <c r="Z19" s="1"/>
      <c r="AA19" s="14"/>
      <c r="AB19" s="1"/>
      <c r="AC19" s="1"/>
      <c r="AD19" s="1"/>
    </row>
    <row r="20" spans="1:30" x14ac:dyDescent="0.25">
      <c r="A20">
        <v>19</v>
      </c>
      <c r="B20" t="s">
        <v>21</v>
      </c>
      <c r="C20" s="2">
        <v>48.432474716652102</v>
      </c>
      <c r="D20" s="22">
        <v>1.34866666666667</v>
      </c>
      <c r="E20" s="2">
        <v>20.766666666666701</v>
      </c>
      <c r="F20" s="22">
        <v>70</v>
      </c>
      <c r="G20" s="22">
        <v>1.16333333333333</v>
      </c>
      <c r="H20" s="33">
        <v>160</v>
      </c>
      <c r="I20" s="33">
        <v>7.04</v>
      </c>
      <c r="J20" s="2">
        <v>19</v>
      </c>
      <c r="K20" s="14"/>
      <c r="L20">
        <f t="shared" si="1"/>
        <v>42.877566732155202</v>
      </c>
      <c r="M20" s="2"/>
      <c r="N20" s="33">
        <v>73.689655172413794</v>
      </c>
      <c r="O20" s="34">
        <v>1.34233333333333</v>
      </c>
      <c r="P20" s="2">
        <v>20.6666666666667</v>
      </c>
      <c r="Q20" s="22">
        <v>62</v>
      </c>
      <c r="R20" s="22">
        <v>1.07666666666667</v>
      </c>
      <c r="S20" s="2">
        <v>158.333333333333</v>
      </c>
      <c r="T20" s="2">
        <v>6.17</v>
      </c>
      <c r="U20" s="2">
        <v>19</v>
      </c>
      <c r="Y20" s="14"/>
      <c r="Z20" s="1"/>
      <c r="AA20" s="14"/>
      <c r="AB20" s="1"/>
      <c r="AC20" s="1"/>
      <c r="AD20" s="1"/>
    </row>
    <row r="21" spans="1:30" x14ac:dyDescent="0.25">
      <c r="A21">
        <v>17</v>
      </c>
      <c r="B21" t="s">
        <v>22</v>
      </c>
      <c r="C21" s="2">
        <v>108.865083098299</v>
      </c>
      <c r="D21" s="22">
        <v>2.2893333333333299</v>
      </c>
      <c r="E21" s="2">
        <v>27.4</v>
      </c>
      <c r="F21" s="22">
        <v>149</v>
      </c>
      <c r="G21" s="22">
        <v>1.22</v>
      </c>
      <c r="H21" s="33">
        <v>150</v>
      </c>
      <c r="I21" s="2">
        <v>11.84</v>
      </c>
      <c r="J21" s="2">
        <v>20</v>
      </c>
      <c r="K21" s="14"/>
      <c r="L21">
        <f t="shared" si="1"/>
        <v>25.168767818106886</v>
      </c>
      <c r="M21" s="2"/>
      <c r="N21" s="2">
        <v>134.96551724137899</v>
      </c>
      <c r="O21" s="22">
        <v>2.5773333333333301</v>
      </c>
      <c r="P21" s="2">
        <v>30.866666666666699</v>
      </c>
      <c r="Q21" s="22">
        <v>144.666666666667</v>
      </c>
      <c r="R21" s="22">
        <v>1.12666666666667</v>
      </c>
      <c r="S21" s="2">
        <v>185</v>
      </c>
      <c r="T21" s="2">
        <v>8.16</v>
      </c>
      <c r="U21" s="2">
        <v>19</v>
      </c>
      <c r="Y21" s="14"/>
      <c r="Z21" s="1"/>
      <c r="AA21" s="14"/>
      <c r="AB21" s="1"/>
      <c r="AC21" s="1"/>
      <c r="AD21" s="1"/>
    </row>
    <row r="22" spans="1:30" x14ac:dyDescent="0.25">
      <c r="A22">
        <v>18</v>
      </c>
      <c r="B22" t="s">
        <v>23</v>
      </c>
      <c r="C22" s="2">
        <v>98</v>
      </c>
      <c r="D22" s="22">
        <v>2.55866666666667</v>
      </c>
      <c r="E22" s="2">
        <v>33.5</v>
      </c>
      <c r="F22" s="22">
        <v>178.666666666667</v>
      </c>
      <c r="G22" s="22">
        <v>1.23</v>
      </c>
      <c r="H22" s="2">
        <v>196</v>
      </c>
      <c r="I22" s="2">
        <v>12.79</v>
      </c>
      <c r="J22" s="2">
        <v>19</v>
      </c>
      <c r="K22" s="14"/>
      <c r="L22">
        <f t="shared" si="1"/>
        <v>34.183673469387756</v>
      </c>
      <c r="M22" s="2"/>
      <c r="N22" s="2">
        <v>140</v>
      </c>
      <c r="O22" s="22">
        <v>2.6453333333333302</v>
      </c>
      <c r="P22" s="2">
        <v>34.633333333333397</v>
      </c>
      <c r="Q22" s="22">
        <v>153.333333333333</v>
      </c>
      <c r="R22" s="34">
        <v>1.2333333333333301</v>
      </c>
      <c r="S22" s="2">
        <v>201</v>
      </c>
      <c r="T22" s="2">
        <v>13.54</v>
      </c>
      <c r="U22" s="2">
        <v>20</v>
      </c>
      <c r="Y22" s="14"/>
      <c r="Z22" s="1"/>
      <c r="AA22" s="14"/>
      <c r="AB22" s="1"/>
      <c r="AC22" s="1"/>
      <c r="AD22" s="1"/>
    </row>
    <row r="23" spans="1:30" x14ac:dyDescent="0.25">
      <c r="G23" s="22"/>
      <c r="L23">
        <f>AVERAGE(L3:L22)</f>
        <v>31.973704382591659</v>
      </c>
      <c r="Y23" s="14"/>
      <c r="Z23" s="1"/>
      <c r="AA23" s="14"/>
      <c r="AB23" s="1"/>
      <c r="AC23" s="1"/>
      <c r="AD23" s="1"/>
    </row>
    <row r="24" spans="1:30" x14ac:dyDescent="0.25">
      <c r="A24" s="29" t="s">
        <v>64</v>
      </c>
      <c r="B24" s="29"/>
      <c r="C24" s="29"/>
      <c r="D24" s="29"/>
      <c r="E24" s="29"/>
      <c r="F24" s="30"/>
      <c r="G24" s="31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Y24" s="14"/>
      <c r="Z24" s="1"/>
      <c r="AA24" s="14"/>
      <c r="AB24" s="1"/>
      <c r="AC24" s="1"/>
      <c r="AD24" s="1"/>
    </row>
    <row r="25" spans="1:30" x14ac:dyDescent="0.25">
      <c r="A25" s="4" t="s">
        <v>42</v>
      </c>
      <c r="B25" s="4" t="s">
        <v>65</v>
      </c>
      <c r="C25" s="16">
        <f t="shared" ref="C25:H25" si="2">AVERAGE(C3:C22)</f>
        <v>117.87885768282052</v>
      </c>
      <c r="D25" s="5">
        <f t="shared" si="2"/>
        <v>2.7192962962962963</v>
      </c>
      <c r="E25" s="12">
        <f t="shared" si="2"/>
        <v>35.914814814814825</v>
      </c>
      <c r="F25" s="16">
        <f t="shared" si="2"/>
        <v>145.14814814814815</v>
      </c>
      <c r="G25" s="5">
        <f t="shared" si="2"/>
        <v>1.1937037037037039</v>
      </c>
      <c r="H25" s="16">
        <f t="shared" si="2"/>
        <v>175.62962962962962</v>
      </c>
      <c r="I25" s="5">
        <f t="shared" ref="I25" si="3">AVERAGE(I3:I22)</f>
        <v>10.838235294117645</v>
      </c>
      <c r="J25" s="5">
        <f>AVERAGE(J3:J22)</f>
        <v>18.805555555555557</v>
      </c>
      <c r="K25" s="10"/>
      <c r="L25" t="s">
        <v>0</v>
      </c>
      <c r="M25" s="4" t="s">
        <v>65</v>
      </c>
      <c r="N25" s="16">
        <f t="shared" ref="N25:U25" si="4">AVERAGE(N3:N22)</f>
        <v>145.72030651340995</v>
      </c>
      <c r="O25" s="5">
        <f>AVERAGE(O3:O22)</f>
        <v>2.8216851851851836</v>
      </c>
      <c r="P25" s="12">
        <f>AVERAGE(P3:P22)</f>
        <v>37.320370370370384</v>
      </c>
      <c r="Q25" s="16">
        <f>AVERAGE(Q3:Q22)</f>
        <v>125.61111111111111</v>
      </c>
      <c r="R25" s="5">
        <f>AVERAGE(R3:R22)</f>
        <v>1.1142592592592602</v>
      </c>
      <c r="S25" s="16">
        <f t="shared" si="4"/>
        <v>178.05555555555554</v>
      </c>
      <c r="T25" s="5">
        <f t="shared" si="4"/>
        <v>9.8711111111111105</v>
      </c>
      <c r="U25" s="5">
        <f t="shared" si="4"/>
        <v>18.361111111111111</v>
      </c>
      <c r="Y25" s="14"/>
      <c r="Z25" s="14"/>
      <c r="AA25" s="14"/>
      <c r="AB25" s="14"/>
      <c r="AC25" s="14"/>
      <c r="AD25" s="14"/>
    </row>
    <row r="26" spans="1:30" x14ac:dyDescent="0.25">
      <c r="A26" s="4"/>
      <c r="B26" s="4" t="s">
        <v>60</v>
      </c>
      <c r="C26" s="16">
        <f t="shared" ref="C26:H26" si="5">_xlfn.STDEV.S(C3:C22)</f>
        <v>33.646885391641355</v>
      </c>
      <c r="D26" s="5">
        <f t="shared" si="5"/>
        <v>0.66029015100551369</v>
      </c>
      <c r="E26" s="12">
        <f t="shared" si="5"/>
        <v>7.7526147579126414</v>
      </c>
      <c r="F26" s="16">
        <f t="shared" si="5"/>
        <v>37.241171647116232</v>
      </c>
      <c r="G26" s="5">
        <f t="shared" si="5"/>
        <v>5.2204836488545903E-2</v>
      </c>
      <c r="H26" s="16">
        <f t="shared" si="5"/>
        <v>16.49000049104383</v>
      </c>
      <c r="I26" s="5">
        <f t="shared" ref="I26" si="6">_xlfn.STDEV.S(I3:I22)</f>
        <v>1.8687537133545731</v>
      </c>
      <c r="J26" s="5">
        <f>_xlfn.STDEV.S(J3:J22)</f>
        <v>1.2021902669330242</v>
      </c>
      <c r="K26" s="10"/>
      <c r="M26" s="4" t="s">
        <v>60</v>
      </c>
      <c r="N26" s="16">
        <f t="shared" ref="N26:U26" si="7">_xlfn.STDEV.S(N3:N22)</f>
        <v>32.680234794519237</v>
      </c>
      <c r="O26" s="5">
        <f>_xlfn.STDEV.S(O3:O22)</f>
        <v>0.65316333795010428</v>
      </c>
      <c r="P26" s="12">
        <f>_xlfn.STDEV.S(P3:P22)</f>
        <v>7.9725192948680998</v>
      </c>
      <c r="Q26" s="16">
        <f>_xlfn.STDEV.S(Q3:Q22)</f>
        <v>39.800031201748141</v>
      </c>
      <c r="R26" s="5">
        <f>_xlfn.STDEV.S(R3:R22)</f>
        <v>5.7243951708997251E-2</v>
      </c>
      <c r="S26" s="16">
        <f t="shared" si="7"/>
        <v>16.571591566859979</v>
      </c>
      <c r="T26" s="5">
        <f t="shared" si="7"/>
        <v>2.9953726840478305</v>
      </c>
      <c r="U26" s="5">
        <f t="shared" si="7"/>
        <v>1.2224078884528005</v>
      </c>
      <c r="Y26" s="14"/>
      <c r="Z26" s="14"/>
      <c r="AA26" s="14"/>
      <c r="AB26" s="14"/>
      <c r="AC26" s="14"/>
      <c r="AD26" s="14"/>
    </row>
    <row r="27" spans="1:30" x14ac:dyDescent="0.25">
      <c r="A27" s="4"/>
      <c r="B27" s="4" t="s">
        <v>38</v>
      </c>
      <c r="C27" s="16">
        <f>C25-1.96*(C26/SQRT(18))</f>
        <v>102.33478967634622</v>
      </c>
      <c r="D27" s="16">
        <f t="shared" ref="D27:I27" si="8">D25-1.96*(D26/SQRT(18))</f>
        <v>2.4142578093228599</v>
      </c>
      <c r="E27" s="12">
        <f t="shared" si="8"/>
        <v>32.333289522880165</v>
      </c>
      <c r="F27" s="16">
        <f>F25-1.96*(F26/SQRT(18))</f>
        <v>127.94360460762287</v>
      </c>
      <c r="G27" s="5">
        <f t="shared" si="8"/>
        <v>1.169586299694404</v>
      </c>
      <c r="H27" s="16">
        <f t="shared" si="8"/>
        <v>168.0116380658917</v>
      </c>
      <c r="I27" s="5">
        <f t="shared" si="8"/>
        <v>9.9749151243716785</v>
      </c>
      <c r="J27" s="12">
        <f>J25-1.96*(J26/SQRT(18))</f>
        <v>18.250171987406016</v>
      </c>
      <c r="K27" s="11"/>
      <c r="M27" s="4" t="s">
        <v>38</v>
      </c>
      <c r="N27" s="16">
        <f>N25-1.96*(N26/SQRT(18))</f>
        <v>130.62280829921417</v>
      </c>
      <c r="O27" s="16">
        <f t="shared" ref="O27:U27" si="9">O25-1.96*(O26/SQRT(18))</f>
        <v>2.5199391178670369</v>
      </c>
      <c r="P27" s="12">
        <f t="shared" si="9"/>
        <v>33.637254365429726</v>
      </c>
      <c r="Q27" s="16">
        <f t="shared" si="9"/>
        <v>107.22443476770549</v>
      </c>
      <c r="R27" s="5">
        <f t="shared" si="9"/>
        <v>1.0878139027881666</v>
      </c>
      <c r="S27" s="16">
        <f t="shared" si="9"/>
        <v>170.39987083786161</v>
      </c>
      <c r="T27" s="12">
        <f t="shared" si="9"/>
        <v>8.4873195308912788</v>
      </c>
      <c r="U27" s="12">
        <f t="shared" si="9"/>
        <v>17.796387478341188</v>
      </c>
      <c r="Y27" s="14"/>
      <c r="Z27" s="14"/>
      <c r="AA27" s="14"/>
      <c r="AB27" s="14"/>
      <c r="AC27" s="14"/>
      <c r="AD27" s="14"/>
    </row>
    <row r="28" spans="1:30" x14ac:dyDescent="0.25">
      <c r="A28" s="4"/>
      <c r="B28" s="4" t="s">
        <v>39</v>
      </c>
      <c r="C28" s="16">
        <f t="shared" ref="C28:I28" si="10">C25+1.96*(C26/SQRT(18))</f>
        <v>133.42292568929483</v>
      </c>
      <c r="D28" s="16">
        <f t="shared" si="10"/>
        <v>3.0243347832697327</v>
      </c>
      <c r="E28" s="12">
        <f t="shared" si="10"/>
        <v>39.496340106749486</v>
      </c>
      <c r="F28" s="16">
        <f>F25+1.96*(F26/SQRT(18))</f>
        <v>162.35269168867342</v>
      </c>
      <c r="G28" s="5">
        <f t="shared" si="10"/>
        <v>1.2178211077130039</v>
      </c>
      <c r="H28" s="16">
        <f t="shared" si="10"/>
        <v>183.24762119336754</v>
      </c>
      <c r="I28" s="5">
        <f t="shared" si="10"/>
        <v>11.701555463863611</v>
      </c>
      <c r="J28" s="12">
        <f>J25+1.96*(J26/SQRT(18))</f>
        <v>19.360939123705098</v>
      </c>
      <c r="K28" s="11"/>
      <c r="M28" s="4" t="s">
        <v>39</v>
      </c>
      <c r="N28" s="16">
        <f t="shared" ref="N28:U28" si="11">N25+1.96*(N26/SQRT(18))</f>
        <v>160.81780472760573</v>
      </c>
      <c r="O28" s="16">
        <f t="shared" si="11"/>
        <v>3.1234312525033303</v>
      </c>
      <c r="P28" s="12">
        <f t="shared" si="11"/>
        <v>41.003486375311041</v>
      </c>
      <c r="Q28" s="16">
        <f t="shared" si="11"/>
        <v>143.99778745451675</v>
      </c>
      <c r="R28" s="5">
        <f t="shared" si="11"/>
        <v>1.1407046157303538</v>
      </c>
      <c r="S28" s="16">
        <f t="shared" si="11"/>
        <v>185.71124027324947</v>
      </c>
      <c r="T28" s="12">
        <f t="shared" si="11"/>
        <v>11.254902691330942</v>
      </c>
      <c r="U28" s="12">
        <f t="shared" si="11"/>
        <v>18.925834743881033</v>
      </c>
      <c r="Y28" s="14"/>
      <c r="Z28" s="14"/>
      <c r="AA28" s="14"/>
      <c r="AB28" s="14"/>
      <c r="AC28" s="14"/>
      <c r="AD28" s="14"/>
    </row>
    <row r="29" spans="1:30" x14ac:dyDescent="0.25">
      <c r="F29" s="2"/>
      <c r="G29" s="22"/>
      <c r="J29" s="17"/>
      <c r="K29" s="11"/>
      <c r="Q29" s="2"/>
      <c r="R29" s="22"/>
    </row>
    <row r="30" spans="1:30" x14ac:dyDescent="0.25">
      <c r="A30" s="6"/>
      <c r="B30" s="6" t="s">
        <v>32</v>
      </c>
      <c r="C30" s="13">
        <f>AVERAGE(C3:C13)</f>
        <v>126.78097703824433</v>
      </c>
      <c r="D30" s="7">
        <f t="shared" ref="D30:I30" si="12">AVERAGE(D3:D13)</f>
        <v>2.978424242424242</v>
      </c>
      <c r="E30" s="7">
        <f t="shared" si="12"/>
        <v>39.475757575757591</v>
      </c>
      <c r="F30" s="13">
        <f>AVERAGE(F3:F13)</f>
        <v>154.39393939393938</v>
      </c>
      <c r="G30" s="19">
        <f t="shared" si="12"/>
        <v>1.1924242424242428</v>
      </c>
      <c r="H30" s="13">
        <f>AVERAGE(H3:H13)</f>
        <v>178.21212121212119</v>
      </c>
      <c r="I30" s="7">
        <f t="shared" si="12"/>
        <v>11.315</v>
      </c>
      <c r="J30" s="7">
        <f>AVERAGE(J3:J13)</f>
        <v>18.5</v>
      </c>
      <c r="K30" s="11"/>
      <c r="M30" s="6" t="s">
        <v>32</v>
      </c>
      <c r="N30" s="13">
        <f t="shared" ref="N30:U30" si="13">AVERAGE(N3:N13)</f>
        <v>152.02507836990588</v>
      </c>
      <c r="O30" s="7">
        <f t="shared" si="13"/>
        <v>3.0368484848484836</v>
      </c>
      <c r="P30" s="7">
        <f t="shared" si="13"/>
        <v>40.278787878787881</v>
      </c>
      <c r="Q30" s="13">
        <f t="shared" si="13"/>
        <v>126.36363636363635</v>
      </c>
      <c r="R30" s="19">
        <f t="shared" si="13"/>
        <v>1.0900000000000007</v>
      </c>
      <c r="S30" s="13">
        <f t="shared" si="13"/>
        <v>175.78787878787881</v>
      </c>
      <c r="T30" s="7">
        <f t="shared" si="13"/>
        <v>9.5890909090909098</v>
      </c>
      <c r="U30" s="7">
        <f t="shared" si="13"/>
        <v>17.818181818181817</v>
      </c>
    </row>
    <row r="31" spans="1:30" x14ac:dyDescent="0.25">
      <c r="A31" s="6"/>
      <c r="B31" s="6" t="s">
        <v>33</v>
      </c>
      <c r="C31" s="13">
        <f>_xlfn.STDEV.S(C3:C13)</f>
        <v>30.925687940647141</v>
      </c>
      <c r="D31" s="7">
        <f t="shared" ref="D31:I31" si="14">_xlfn.STDEV.S(D3:D13)</f>
        <v>0.59141803397350778</v>
      </c>
      <c r="E31" s="7">
        <f t="shared" si="14"/>
        <v>6.6354450727235923</v>
      </c>
      <c r="F31" s="13">
        <f>_xlfn.STDEV.S(F3:F13)</f>
        <v>27.801605941551092</v>
      </c>
      <c r="G31" s="19">
        <f t="shared" si="14"/>
        <v>5.5479543959731079E-2</v>
      </c>
      <c r="H31" s="13">
        <f>_xlfn.STDEV.S(H3:H13)</f>
        <v>14.241779482504374</v>
      </c>
      <c r="I31" s="7">
        <f t="shared" si="14"/>
        <v>1.4808499811482201</v>
      </c>
      <c r="J31" s="7">
        <f>_xlfn.STDEV.S(J3:J13)</f>
        <v>1.4317821063276353</v>
      </c>
      <c r="K31" s="11"/>
      <c r="M31" s="6" t="s">
        <v>33</v>
      </c>
      <c r="N31" s="13">
        <f t="shared" ref="N31:U31" si="15">_xlfn.STDEV.S(N3:N13)</f>
        <v>28.67683769926899</v>
      </c>
      <c r="O31" s="7">
        <f t="shared" si="15"/>
        <v>0.60806838730225443</v>
      </c>
      <c r="P31" s="7">
        <f t="shared" si="15"/>
        <v>7.3372606563617397</v>
      </c>
      <c r="Q31" s="13">
        <f t="shared" si="15"/>
        <v>39.264757889502008</v>
      </c>
      <c r="R31" s="19">
        <f t="shared" si="15"/>
        <v>4.1123121368774225E-2</v>
      </c>
      <c r="S31" s="13">
        <f t="shared" si="15"/>
        <v>18.419960626856685</v>
      </c>
      <c r="T31" s="7">
        <f t="shared" si="15"/>
        <v>2.6265850625687137</v>
      </c>
      <c r="U31" s="7">
        <f t="shared" si="15"/>
        <v>1.2302992983970868</v>
      </c>
    </row>
    <row r="32" spans="1:30" x14ac:dyDescent="0.25">
      <c r="A32" s="6"/>
      <c r="B32" s="6" t="s">
        <v>38</v>
      </c>
      <c r="C32" s="13">
        <f>C30-1.96*(C31/SQRT(11))</f>
        <v>108.5050633624097</v>
      </c>
      <c r="D32" s="13">
        <f t="shared" ref="D32:I32" si="16">D30-1.96*(D31/SQRT(11))</f>
        <v>2.6289185190276978</v>
      </c>
      <c r="E32" s="7">
        <f t="shared" si="16"/>
        <v>35.554460122889971</v>
      </c>
      <c r="F32" s="13">
        <f>F30-1.96*(F31/SQRT(11))</f>
        <v>137.96424019977729</v>
      </c>
      <c r="G32" s="19">
        <f t="shared" si="16"/>
        <v>1.1596379271083579</v>
      </c>
      <c r="H32" s="13">
        <f t="shared" si="16"/>
        <v>169.7957673734594</v>
      </c>
      <c r="I32" s="19">
        <f t="shared" si="16"/>
        <v>10.439873584889446</v>
      </c>
      <c r="J32" s="7">
        <f>J30-1.96*(J31/SQRT(11))</f>
        <v>17.653870845878394</v>
      </c>
      <c r="K32" s="11"/>
      <c r="M32" s="6" t="s">
        <v>38</v>
      </c>
      <c r="N32" s="13">
        <f t="shared" ref="N32:U32" si="17">N30-1.96*(N31/SQRT(11))</f>
        <v>135.07815025973389</v>
      </c>
      <c r="O32" s="13">
        <f t="shared" si="17"/>
        <v>2.6775030314290427</v>
      </c>
      <c r="P32" s="7">
        <f t="shared" si="17"/>
        <v>35.94274391979426</v>
      </c>
      <c r="Q32" s="13">
        <f t="shared" si="17"/>
        <v>103.15964726989951</v>
      </c>
      <c r="R32" s="19">
        <f t="shared" si="17"/>
        <v>1.0656977882704188</v>
      </c>
      <c r="S32" s="13">
        <f t="shared" si="17"/>
        <v>164.90237768035968</v>
      </c>
      <c r="T32" s="7">
        <f t="shared" si="17"/>
        <v>8.036878329119503</v>
      </c>
      <c r="U32" s="7">
        <f t="shared" si="17"/>
        <v>17.091121394623958</v>
      </c>
    </row>
    <row r="33" spans="1:27" x14ac:dyDescent="0.25">
      <c r="A33" s="6"/>
      <c r="B33" s="6" t="s">
        <v>39</v>
      </c>
      <c r="C33" s="13">
        <f>C30+1.96*(C31/SQRT(11))</f>
        <v>145.05689071407895</v>
      </c>
      <c r="D33" s="13">
        <f t="shared" ref="D33:I33" si="18">D30+1.96*(D31/SQRT(11))</f>
        <v>3.3279299658207862</v>
      </c>
      <c r="E33" s="7">
        <f t="shared" si="18"/>
        <v>43.397055028625211</v>
      </c>
      <c r="F33" s="13">
        <f>F30+1.96*(F31/SQRT(11))</f>
        <v>170.82363858810146</v>
      </c>
      <c r="G33" s="19">
        <f t="shared" si="18"/>
        <v>1.2252105577401278</v>
      </c>
      <c r="H33" s="13">
        <f t="shared" si="18"/>
        <v>186.62847505078298</v>
      </c>
      <c r="I33" s="19">
        <f t="shared" si="18"/>
        <v>12.190126415110553</v>
      </c>
      <c r="J33" s="7">
        <f>J30+1.96*(J31/SQRT(11))</f>
        <v>19.346129154121606</v>
      </c>
      <c r="K33" s="11"/>
      <c r="M33" s="6" t="s">
        <v>39</v>
      </c>
      <c r="N33" s="13">
        <f t="shared" ref="N33:U33" si="19">N30+1.96*(N31/SQRT(11))</f>
        <v>168.97200648007788</v>
      </c>
      <c r="O33" s="13">
        <f t="shared" si="19"/>
        <v>3.3961939382679245</v>
      </c>
      <c r="P33" s="7">
        <f t="shared" si="19"/>
        <v>44.614831837781502</v>
      </c>
      <c r="Q33" s="13">
        <f t="shared" si="19"/>
        <v>149.5676254573732</v>
      </c>
      <c r="R33" s="19">
        <f t="shared" si="19"/>
        <v>1.1143022117295827</v>
      </c>
      <c r="S33" s="13">
        <f t="shared" si="19"/>
        <v>186.67337989539794</v>
      </c>
      <c r="T33" s="7">
        <f t="shared" si="19"/>
        <v>11.141303489062317</v>
      </c>
      <c r="U33" s="7">
        <f t="shared" si="19"/>
        <v>18.545242241739675</v>
      </c>
      <c r="X33" t="s">
        <v>25</v>
      </c>
      <c r="Y33" t="s">
        <v>25</v>
      </c>
      <c r="AA33" t="s">
        <v>25</v>
      </c>
    </row>
    <row r="34" spans="1:27" x14ac:dyDescent="0.25">
      <c r="A34" s="8"/>
      <c r="B34" s="8" t="s">
        <v>34</v>
      </c>
      <c r="C34" s="15">
        <f t="shared" ref="C34:H34" si="20">AVERAGE(C16:C22)</f>
        <v>103.88981298144022</v>
      </c>
      <c r="D34" s="9">
        <f t="shared" si="20"/>
        <v>2.3120952380952384</v>
      </c>
      <c r="E34" s="9">
        <f t="shared" si="20"/>
        <v>30.31904761904763</v>
      </c>
      <c r="F34" s="15">
        <f t="shared" si="20"/>
        <v>130.61904761904771</v>
      </c>
      <c r="G34" s="20">
        <f t="shared" si="20"/>
        <v>1.1957142857142855</v>
      </c>
      <c r="H34" s="15">
        <f t="shared" si="20"/>
        <v>171.57142857142858</v>
      </c>
      <c r="I34" s="9">
        <f t="shared" ref="I34" si="21">AVERAGE(I16:I22)</f>
        <v>10.157142857142857</v>
      </c>
      <c r="J34" s="9">
        <f>AVERAGE(J16:J22)</f>
        <v>19.285714285714285</v>
      </c>
      <c r="K34" s="11"/>
      <c r="M34" s="8" t="s">
        <v>34</v>
      </c>
      <c r="N34" s="15">
        <f t="shared" ref="N34:U34" si="22">AVERAGE(N16:N22)</f>
        <v>135.81280788177338</v>
      </c>
      <c r="O34" s="9">
        <f>AVERAGE(O16:O22)</f>
        <v>2.4835714285714272</v>
      </c>
      <c r="P34" s="9">
        <f>AVERAGE(P16:P22)</f>
        <v>32.671428571428599</v>
      </c>
      <c r="Q34" s="15">
        <f>AVERAGE(Q16:Q22)</f>
        <v>124.42857142857143</v>
      </c>
      <c r="R34" s="20">
        <f>AVERAGE(R16:R22)</f>
        <v>1.1523809523809529</v>
      </c>
      <c r="S34" s="15">
        <f t="shared" si="22"/>
        <v>181.61904761904756</v>
      </c>
      <c r="T34" s="9">
        <f t="shared" si="22"/>
        <v>10.314285714285713</v>
      </c>
      <c r="U34" s="9">
        <f t="shared" si="22"/>
        <v>19.214285714285715</v>
      </c>
    </row>
    <row r="35" spans="1:27" x14ac:dyDescent="0.25">
      <c r="A35" s="8"/>
      <c r="B35" s="8" t="s">
        <v>35</v>
      </c>
      <c r="C35" s="15">
        <f t="shared" ref="C35:H35" si="23">_xlfn.STDEV.S(C16:C22)</f>
        <v>35.214482992718096</v>
      </c>
      <c r="D35" s="9">
        <f t="shared" si="23"/>
        <v>0.57946101119235249</v>
      </c>
      <c r="E35" s="9">
        <f t="shared" si="23"/>
        <v>6.0935563156032986</v>
      </c>
      <c r="F35" s="15">
        <f t="shared" si="23"/>
        <v>47.311195359546964</v>
      </c>
      <c r="G35" s="20">
        <f t="shared" si="23"/>
        <v>5.0834309124121603E-2</v>
      </c>
      <c r="H35" s="15">
        <f t="shared" si="23"/>
        <v>20.023795368320702</v>
      </c>
      <c r="I35" s="9">
        <f t="shared" ref="I35" si="24">_xlfn.STDEV.S(I16:I22)</f>
        <v>2.2590316087925411</v>
      </c>
      <c r="J35" s="9">
        <f>_xlfn.STDEV.S(J16:J22)</f>
        <v>0.4879500364742666</v>
      </c>
      <c r="K35" s="11"/>
      <c r="M35" s="8" t="s">
        <v>35</v>
      </c>
      <c r="N35" s="15">
        <f t="shared" ref="N35:U35" si="25">_xlfn.STDEV.S(N16:N22)</f>
        <v>38.314466692933031</v>
      </c>
      <c r="O35" s="9">
        <f>_xlfn.STDEV.S(O16:O22)</f>
        <v>0.61177530716352835</v>
      </c>
      <c r="P35" s="9">
        <f>_xlfn.STDEV.S(P16:P22)</f>
        <v>7.0073883910834827</v>
      </c>
      <c r="Q35" s="15">
        <f>_xlfn.STDEV.S(Q16:Q22)</f>
        <v>43.771170236987558</v>
      </c>
      <c r="R35" s="20">
        <f>_xlfn.STDEV.S(R16:R22)</f>
        <v>6.0757998580715969E-2</v>
      </c>
      <c r="S35" s="15">
        <f t="shared" si="25"/>
        <v>13.724037538173995</v>
      </c>
      <c r="T35" s="9">
        <f t="shared" si="25"/>
        <v>3.6807873122601467</v>
      </c>
      <c r="U35" s="9">
        <f t="shared" si="25"/>
        <v>0.56694670951384085</v>
      </c>
    </row>
    <row r="36" spans="1:27" x14ac:dyDescent="0.25">
      <c r="A36" s="8"/>
      <c r="B36" s="8" t="s">
        <v>38</v>
      </c>
      <c r="C36" s="15">
        <f>C34-1.96*(C35/SQRT(7))</f>
        <v>77.802558908435444</v>
      </c>
      <c r="D36" s="15">
        <f t="shared" ref="D36:I36" si="26">D34-1.96*(D35/SQRT(7))</f>
        <v>1.8828245136748041</v>
      </c>
      <c r="E36" s="9">
        <f t="shared" si="26"/>
        <v>25.804877927952695</v>
      </c>
      <c r="F36" s="15">
        <f>F34-1.96*(F35/SQRT(7))</f>
        <v>95.570423616892498</v>
      </c>
      <c r="G36" s="20">
        <f t="shared" si="26"/>
        <v>1.1580557025108675</v>
      </c>
      <c r="H36" s="15">
        <f t="shared" si="26"/>
        <v>156.73759337392599</v>
      </c>
      <c r="I36" s="20">
        <f t="shared" si="26"/>
        <v>8.4836288217470752</v>
      </c>
      <c r="J36" s="9">
        <f>J34-1.96*(J35/SQRT(7))</f>
        <v>18.92423584006826</v>
      </c>
      <c r="K36" s="11"/>
      <c r="M36" s="8" t="s">
        <v>38</v>
      </c>
      <c r="N36" s="15">
        <f t="shared" ref="N36:U36" si="27">N34-1.96*(N35/SQRT(7))</f>
        <v>107.4290537458143</v>
      </c>
      <c r="O36" s="15">
        <f t="shared" si="27"/>
        <v>2.0303619386900698</v>
      </c>
      <c r="P36" s="9">
        <f>P34-1.96*(P35/SQRT(7))</f>
        <v>27.480282605031185</v>
      </c>
      <c r="Q36" s="15">
        <f>Q34-1.96*(Q35/SQRT(7))</f>
        <v>92.002434736995895</v>
      </c>
      <c r="R36" s="20">
        <f t="shared" si="27"/>
        <v>1.1073707971482278</v>
      </c>
      <c r="S36" s="15">
        <f t="shared" si="27"/>
        <v>171.45213833232498</v>
      </c>
      <c r="T36" s="9">
        <f t="shared" si="27"/>
        <v>7.5875203142802992</v>
      </c>
      <c r="U36" s="9">
        <f t="shared" si="27"/>
        <v>18.794285714285714</v>
      </c>
      <c r="Y36" t="s">
        <v>25</v>
      </c>
    </row>
    <row r="37" spans="1:27" x14ac:dyDescent="0.25">
      <c r="A37" s="8"/>
      <c r="B37" s="8" t="s">
        <v>39</v>
      </c>
      <c r="C37" s="15">
        <f>C34+1.96*(C35/SQRT(7))</f>
        <v>129.977067054445</v>
      </c>
      <c r="D37" s="15">
        <f t="shared" ref="D37:I37" si="28">D34+1.96*(D35/SQRT(7))</f>
        <v>2.741365962515673</v>
      </c>
      <c r="E37" s="9">
        <f t="shared" si="28"/>
        <v>34.833217310142565</v>
      </c>
      <c r="F37" s="15">
        <f>F34+1.96*(F35/SQRT(7))</f>
        <v>165.66767162120291</v>
      </c>
      <c r="G37" s="20">
        <f t="shared" si="28"/>
        <v>1.2333728689177035</v>
      </c>
      <c r="H37" s="15">
        <f t="shared" si="28"/>
        <v>186.40526376893118</v>
      </c>
      <c r="I37" s="20">
        <f t="shared" si="28"/>
        <v>11.830656892538638</v>
      </c>
      <c r="J37" s="9">
        <f>J34+1.96*(J35/SQRT(7))</f>
        <v>19.64719273136031</v>
      </c>
      <c r="K37" s="11"/>
      <c r="M37" s="8" t="s">
        <v>39</v>
      </c>
      <c r="N37" s="15">
        <f t="shared" ref="N37:U37" si="29">N34+1.96*(N35/SQRT(7))</f>
        <v>164.19656201773248</v>
      </c>
      <c r="O37" s="15">
        <f t="shared" si="29"/>
        <v>2.9367809184527847</v>
      </c>
      <c r="P37" s="9">
        <f t="shared" si="29"/>
        <v>37.862574537826013</v>
      </c>
      <c r="Q37" s="15">
        <f t="shared" si="29"/>
        <v>156.85470812014697</v>
      </c>
      <c r="R37" s="20">
        <f t="shared" si="29"/>
        <v>1.1973911076136781</v>
      </c>
      <c r="S37" s="15">
        <f t="shared" si="29"/>
        <v>191.78595690577015</v>
      </c>
      <c r="T37" s="9">
        <f t="shared" si="29"/>
        <v>13.041051114291127</v>
      </c>
      <c r="U37" s="9">
        <f t="shared" si="29"/>
        <v>19.634285714285717</v>
      </c>
    </row>
    <row r="39" spans="1:27" x14ac:dyDescent="0.25">
      <c r="A39" s="1" t="s">
        <v>61</v>
      </c>
      <c r="B39" s="1" t="s">
        <v>66</v>
      </c>
      <c r="C39" s="14">
        <f t="shared" ref="C39:J39" si="30">AVERAGE(C3:C13,N3:N13)</f>
        <v>139.4030277040751</v>
      </c>
      <c r="D39" s="14">
        <f t="shared" si="30"/>
        <v>3.0076363636363634</v>
      </c>
      <c r="E39" s="11">
        <f t="shared" si="30"/>
        <v>39.877272727272725</v>
      </c>
      <c r="F39" s="14">
        <f t="shared" si="30"/>
        <v>140.37878787878785</v>
      </c>
      <c r="G39" s="14">
        <f t="shared" si="30"/>
        <v>1.141212121212122</v>
      </c>
      <c r="H39" s="14">
        <f t="shared" si="30"/>
        <v>177</v>
      </c>
      <c r="I39" s="14">
        <f t="shared" si="30"/>
        <v>10.410952380952381</v>
      </c>
      <c r="J39" s="14">
        <f t="shared" si="30"/>
        <v>18.15909090909091</v>
      </c>
      <c r="K39" s="14"/>
      <c r="AA39" t="s">
        <v>25</v>
      </c>
    </row>
    <row r="40" spans="1:27" x14ac:dyDescent="0.25">
      <c r="A40" s="1"/>
      <c r="B40" s="1" t="s">
        <v>67</v>
      </c>
      <c r="C40" s="11">
        <f t="shared" ref="C40:J40" si="31">_xlfn.STDEV.S(C3:C13,N3:N13)</f>
        <v>31.842280619867864</v>
      </c>
      <c r="D40" s="11">
        <f t="shared" si="31"/>
        <v>0.58610896931007528</v>
      </c>
      <c r="E40" s="11">
        <f t="shared" si="31"/>
        <v>6.8389360412308964</v>
      </c>
      <c r="F40" s="11">
        <f t="shared" si="31"/>
        <v>36.166179567277332</v>
      </c>
      <c r="G40" s="11">
        <f t="shared" si="31"/>
        <v>7.0841842286649137E-2</v>
      </c>
      <c r="H40" s="11">
        <f t="shared" si="31"/>
        <v>16.114996794697852</v>
      </c>
      <c r="I40" s="11">
        <f t="shared" si="31"/>
        <v>2.2839525055524006</v>
      </c>
      <c r="J40" s="11">
        <f t="shared" si="31"/>
        <v>1.34860036472001</v>
      </c>
      <c r="K40" s="11"/>
    </row>
    <row r="41" spans="1:27" x14ac:dyDescent="0.25">
      <c r="A41" s="1"/>
      <c r="B41" s="1" t="s">
        <v>38</v>
      </c>
      <c r="C41" s="14">
        <f>C39-1.96*(C40/SQRT(18))</f>
        <v>124.69264456830278</v>
      </c>
      <c r="D41" s="14">
        <f t="shared" ref="D41:J41" si="32">D39-1.96*(D40/SQRT(18))</f>
        <v>2.7368678341836006</v>
      </c>
      <c r="E41" s="14">
        <f t="shared" si="32"/>
        <v>36.717845467380499</v>
      </c>
      <c r="F41" s="14">
        <f t="shared" si="32"/>
        <v>123.67086534198816</v>
      </c>
      <c r="G41" s="14">
        <f t="shared" si="32"/>
        <v>1.1084848597913322</v>
      </c>
      <c r="H41" s="14">
        <f t="shared" si="32"/>
        <v>169.55525130527752</v>
      </c>
      <c r="I41" s="14">
        <f t="shared" si="32"/>
        <v>9.3558201552907629</v>
      </c>
      <c r="J41" s="14">
        <f t="shared" si="32"/>
        <v>17.536069326594852</v>
      </c>
      <c r="K41" s="14"/>
    </row>
    <row r="42" spans="1:27" x14ac:dyDescent="0.25">
      <c r="A42" s="1"/>
      <c r="B42" s="1" t="s">
        <v>39</v>
      </c>
      <c r="C42" s="14">
        <f t="shared" ref="C42:J42" si="33">C39+1.96*(C40/SQRT(18))</f>
        <v>154.11341083984743</v>
      </c>
      <c r="D42" s="14">
        <f t="shared" si="33"/>
        <v>3.2784048930891263</v>
      </c>
      <c r="E42" s="14">
        <f t="shared" si="33"/>
        <v>43.036699987164951</v>
      </c>
      <c r="F42" s="14">
        <f t="shared" si="33"/>
        <v>157.08671041558753</v>
      </c>
      <c r="G42" s="14">
        <f t="shared" si="33"/>
        <v>1.1739393826329119</v>
      </c>
      <c r="H42" s="14">
        <f t="shared" si="33"/>
        <v>184.44474869472248</v>
      </c>
      <c r="I42" s="14">
        <f t="shared" si="33"/>
        <v>11.466084606613999</v>
      </c>
      <c r="J42" s="14">
        <f t="shared" si="33"/>
        <v>18.782112491586968</v>
      </c>
      <c r="K42" s="14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27" x14ac:dyDescent="0.25">
      <c r="A44" s="1" t="s">
        <v>24</v>
      </c>
      <c r="B44" s="1" t="s">
        <v>68</v>
      </c>
      <c r="C44" s="11">
        <f t="shared" ref="C44:J44" si="34">AVERAGE(C16:C22,N16:N22)</f>
        <v>119.85131043160682</v>
      </c>
      <c r="D44" s="11">
        <f t="shared" si="34"/>
        <v>2.3978333333333333</v>
      </c>
      <c r="E44" s="11">
        <f t="shared" si="34"/>
        <v>31.495238095238108</v>
      </c>
      <c r="F44" s="11">
        <f t="shared" si="34"/>
        <v>127.52380952380956</v>
      </c>
      <c r="G44" s="11">
        <f t="shared" si="34"/>
        <v>1.1740476190476195</v>
      </c>
      <c r="H44" s="11">
        <f t="shared" si="34"/>
        <v>176.59523809523807</v>
      </c>
      <c r="I44" s="11">
        <f t="shared" si="34"/>
        <v>10.235714285714284</v>
      </c>
      <c r="J44" s="11">
        <f t="shared" si="34"/>
        <v>19.25</v>
      </c>
    </row>
    <row r="45" spans="1:27" x14ac:dyDescent="0.25">
      <c r="A45" s="1"/>
      <c r="B45" s="1" t="s">
        <v>69</v>
      </c>
      <c r="C45" s="11">
        <f t="shared" ref="C45:J45" si="35">_xlfn.STDEV.S(C16:C22,N16:N22)</f>
        <v>39.041516988943251</v>
      </c>
      <c r="D45" s="11">
        <f t="shared" si="35"/>
        <v>0.57933508527072664</v>
      </c>
      <c r="E45" s="11">
        <f t="shared" si="35"/>
        <v>6.4257741845301739</v>
      </c>
      <c r="F45" s="11">
        <f t="shared" si="35"/>
        <v>43.905242621699934</v>
      </c>
      <c r="G45" s="11">
        <f t="shared" si="35"/>
        <v>5.8326791888586527E-2</v>
      </c>
      <c r="H45" s="11">
        <f t="shared" si="35"/>
        <v>17.296399789130877</v>
      </c>
      <c r="I45" s="11">
        <f t="shared" si="35"/>
        <v>2.9351312754961412</v>
      </c>
      <c r="J45" s="11">
        <f t="shared" si="35"/>
        <v>0.50952466536506813</v>
      </c>
    </row>
    <row r="46" spans="1:27" x14ac:dyDescent="0.25">
      <c r="A46" s="1"/>
      <c r="B46" s="1" t="s">
        <v>38</v>
      </c>
      <c r="C46" s="14">
        <f>C44-1.96*(C45/SQRT(18))</f>
        <v>101.81504977662166</v>
      </c>
      <c r="D46" s="14">
        <f t="shared" ref="D46:J46" si="36">D44-1.96*(D45/SQRT(18))</f>
        <v>2.1301941786488445</v>
      </c>
      <c r="E46" s="14">
        <f t="shared" si="36"/>
        <v>28.526681875071674</v>
      </c>
      <c r="F46" s="14">
        <f t="shared" si="36"/>
        <v>107.24062226267905</v>
      </c>
      <c r="G46" s="14">
        <f t="shared" si="36"/>
        <v>1.1471020159356924</v>
      </c>
      <c r="H46" s="14">
        <f t="shared" si="36"/>
        <v>168.60470906231285</v>
      </c>
      <c r="I46" s="14">
        <f t="shared" si="36"/>
        <v>8.8797528163779358</v>
      </c>
      <c r="J46" s="14">
        <f t="shared" si="36"/>
        <v>19.014611613906521</v>
      </c>
      <c r="Y46" t="s">
        <v>25</v>
      </c>
    </row>
    <row r="47" spans="1:27" x14ac:dyDescent="0.25">
      <c r="A47" s="1"/>
      <c r="B47" s="1" t="s">
        <v>39</v>
      </c>
      <c r="C47" s="14">
        <f t="shared" ref="C47:J47" si="37">C44+1.96*(C45/SQRT(18))</f>
        <v>137.88757108659198</v>
      </c>
      <c r="D47" s="14">
        <f t="shared" si="37"/>
        <v>2.665472488017822</v>
      </c>
      <c r="E47" s="14">
        <f t="shared" si="37"/>
        <v>34.463794315404542</v>
      </c>
      <c r="F47" s="14">
        <f t="shared" si="37"/>
        <v>147.80699678494008</v>
      </c>
      <c r="G47" s="14">
        <f t="shared" si="37"/>
        <v>1.2009932221595465</v>
      </c>
      <c r="H47" s="14">
        <f t="shared" si="37"/>
        <v>184.5857671281633</v>
      </c>
      <c r="I47" s="14">
        <f t="shared" si="37"/>
        <v>11.591675755050632</v>
      </c>
      <c r="J47" s="14">
        <f t="shared" si="37"/>
        <v>19.485388386093479</v>
      </c>
    </row>
    <row r="49" spans="1:23" x14ac:dyDescent="0.25">
      <c r="A49" s="29" t="s">
        <v>63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</row>
    <row r="50" spans="1:23" x14ac:dyDescent="0.25">
      <c r="A50" s="4" t="s">
        <v>42</v>
      </c>
      <c r="B50" s="4" t="s">
        <v>78</v>
      </c>
      <c r="C50" s="4">
        <v>115.705</v>
      </c>
      <c r="D50" s="4">
        <v>2.649</v>
      </c>
      <c r="E50" s="4">
        <v>34.906999999999996</v>
      </c>
      <c r="F50" s="4">
        <v>142.74799999999999</v>
      </c>
      <c r="G50" s="4">
        <v>1.198</v>
      </c>
      <c r="H50" s="4">
        <v>175.55199999999999</v>
      </c>
      <c r="I50" s="4">
        <v>10.785</v>
      </c>
      <c r="J50" s="4">
        <v>18.934000000000001</v>
      </c>
      <c r="L50" s="1" t="s">
        <v>0</v>
      </c>
      <c r="M50" s="4" t="s">
        <v>78</v>
      </c>
      <c r="N50" s="4">
        <v>143.54599999999999</v>
      </c>
      <c r="O50" s="4">
        <v>2.7509999999999999</v>
      </c>
      <c r="P50" s="4">
        <v>36.313000000000002</v>
      </c>
      <c r="Q50" s="4">
        <v>123.211</v>
      </c>
      <c r="R50" s="4">
        <v>1.1180000000000001</v>
      </c>
      <c r="S50" s="4">
        <v>177.9778</v>
      </c>
      <c r="T50" s="4">
        <v>9.7469999999999999</v>
      </c>
      <c r="U50" s="4">
        <v>18.489000000000001</v>
      </c>
      <c r="W50" s="26" t="s">
        <v>96</v>
      </c>
    </row>
    <row r="51" spans="1:23" x14ac:dyDescent="0.25">
      <c r="A51" s="4"/>
      <c r="B51" s="4" t="s">
        <v>70</v>
      </c>
      <c r="C51" s="4">
        <v>7.85</v>
      </c>
      <c r="D51" s="4">
        <v>0.14199999999999999</v>
      </c>
      <c r="E51" s="4">
        <v>1.556</v>
      </c>
      <c r="F51" s="4">
        <v>8.7929999999999993</v>
      </c>
      <c r="G51" s="4">
        <v>1.2999999999999999E-2</v>
      </c>
      <c r="H51" s="4">
        <v>4.0650000000000004</v>
      </c>
      <c r="I51" s="4">
        <v>0.44800000000000001</v>
      </c>
      <c r="J51" s="4">
        <v>0.28000000000000003</v>
      </c>
      <c r="L51" s="1"/>
      <c r="M51" s="4" t="s">
        <v>70</v>
      </c>
      <c r="N51" s="4">
        <v>7.8550000000000004</v>
      </c>
      <c r="O51" s="4">
        <v>0.14699999999999999</v>
      </c>
      <c r="P51" s="4">
        <v>1.734</v>
      </c>
      <c r="Q51" s="4">
        <v>10.073</v>
      </c>
      <c r="R51" s="4">
        <v>1.2E-2</v>
      </c>
      <c r="S51" s="4">
        <v>4.1130000000000004</v>
      </c>
      <c r="T51" s="4">
        <v>0.748</v>
      </c>
      <c r="U51" s="4">
        <v>0.248</v>
      </c>
    </row>
    <row r="52" spans="1:23" x14ac:dyDescent="0.25">
      <c r="A52" s="4"/>
      <c r="B52" s="4" t="s">
        <v>71</v>
      </c>
      <c r="C52" s="25">
        <v>0</v>
      </c>
      <c r="D52" s="4">
        <v>0.107</v>
      </c>
      <c r="E52" s="4">
        <v>0.10100000000000001</v>
      </c>
      <c r="F52" s="26">
        <v>2E-3</v>
      </c>
      <c r="G52" s="25">
        <v>0</v>
      </c>
      <c r="H52" s="4">
        <v>0.41399999999999998</v>
      </c>
      <c r="I52" s="4">
        <v>0.128</v>
      </c>
      <c r="J52" s="4">
        <v>0.14499999999999999</v>
      </c>
      <c r="L52" s="1"/>
      <c r="M52" s="4"/>
      <c r="N52" s="4"/>
      <c r="O52" s="4"/>
      <c r="P52" s="4"/>
      <c r="Q52" s="4"/>
      <c r="R52" s="4"/>
      <c r="S52" s="4"/>
      <c r="T52" s="4"/>
      <c r="U52" s="4"/>
    </row>
    <row r="53" spans="1:23" x14ac:dyDescent="0.25">
      <c r="A53" s="4" t="s">
        <v>79</v>
      </c>
      <c r="B53" s="4"/>
      <c r="C53" s="12">
        <f>C50/N50*100</f>
        <v>80.604823540885846</v>
      </c>
      <c r="D53" s="12">
        <f t="shared" ref="D53:J53" si="38">D50/O50*100</f>
        <v>96.292257360959653</v>
      </c>
      <c r="E53" s="12">
        <f t="shared" si="38"/>
        <v>96.128108390934358</v>
      </c>
      <c r="F53" s="12">
        <f t="shared" si="38"/>
        <v>115.85653878306319</v>
      </c>
      <c r="G53" s="12">
        <f t="shared" si="38"/>
        <v>107.15563506261179</v>
      </c>
      <c r="H53" s="12">
        <f t="shared" si="38"/>
        <v>98.63702102172293</v>
      </c>
      <c r="I53" s="12">
        <f t="shared" si="38"/>
        <v>110.64943059402894</v>
      </c>
      <c r="J53" s="12">
        <f t="shared" si="38"/>
        <v>102.40683649737683</v>
      </c>
      <c r="L53" s="1"/>
      <c r="M53" s="4"/>
      <c r="N53" s="4"/>
      <c r="O53" s="4"/>
      <c r="P53" s="4"/>
      <c r="Q53" s="4"/>
      <c r="R53" s="4"/>
      <c r="S53" s="4"/>
      <c r="T53" s="4"/>
      <c r="U53" s="4"/>
    </row>
    <row r="54" spans="1:23" x14ac:dyDescent="0.25">
      <c r="A54" s="4" t="s">
        <v>88</v>
      </c>
      <c r="B54" s="4"/>
      <c r="C54" s="12">
        <f>C50-N50</f>
        <v>-27.840999999999994</v>
      </c>
      <c r="D54" s="12">
        <f t="shared" ref="D54:J54" si="39">D50-O50</f>
        <v>-0.10199999999999987</v>
      </c>
      <c r="E54" s="12">
        <f t="shared" si="39"/>
        <v>-1.4060000000000059</v>
      </c>
      <c r="F54" s="12">
        <f t="shared" si="39"/>
        <v>19.536999999999992</v>
      </c>
      <c r="G54" s="5">
        <f>G50-R50</f>
        <v>7.9999999999999849E-2</v>
      </c>
      <c r="H54" s="12">
        <f t="shared" si="39"/>
        <v>-2.4258000000000095</v>
      </c>
      <c r="I54" s="12">
        <f t="shared" si="39"/>
        <v>1.0380000000000003</v>
      </c>
      <c r="J54" s="12">
        <f t="shared" si="39"/>
        <v>0.44500000000000028</v>
      </c>
      <c r="L54" s="1"/>
      <c r="M54" s="4"/>
      <c r="N54" s="4"/>
      <c r="O54" s="4"/>
      <c r="P54" s="4"/>
      <c r="Q54" s="4"/>
      <c r="R54" s="4"/>
      <c r="S54" s="4"/>
      <c r="T54" s="4"/>
      <c r="U54" s="4"/>
    </row>
    <row r="55" spans="1:23" x14ac:dyDescent="0.25">
      <c r="L55" s="1"/>
    </row>
    <row r="56" spans="1:23" x14ac:dyDescent="0.25">
      <c r="A56" s="28"/>
      <c r="B56" s="28" t="s">
        <v>32</v>
      </c>
      <c r="C56" s="28">
        <v>126.78100000000001</v>
      </c>
      <c r="D56" s="28">
        <v>2.9780000000000002</v>
      </c>
      <c r="E56" s="28">
        <v>39.475999999999999</v>
      </c>
      <c r="F56" s="28">
        <v>154.39400000000001</v>
      </c>
      <c r="G56" s="28">
        <v>1.1919999999999999</v>
      </c>
      <c r="H56" s="28">
        <v>178.21199999999999</v>
      </c>
      <c r="I56" s="28">
        <v>11.315</v>
      </c>
      <c r="J56" s="28">
        <v>18.5</v>
      </c>
      <c r="L56" s="1"/>
      <c r="M56" s="28" t="s">
        <v>32</v>
      </c>
      <c r="N56" s="28">
        <v>152.02500000000001</v>
      </c>
      <c r="O56" s="28">
        <v>3.3037000000000001</v>
      </c>
      <c r="P56" s="28">
        <v>40.279000000000003</v>
      </c>
      <c r="Q56" s="28">
        <v>126.364</v>
      </c>
      <c r="R56" s="28">
        <v>1.0900000000000001</v>
      </c>
      <c r="S56" s="28">
        <v>175.78800000000001</v>
      </c>
      <c r="T56" s="28">
        <v>9.5890000000000004</v>
      </c>
      <c r="U56" s="28">
        <v>17.818000000000001</v>
      </c>
    </row>
    <row r="57" spans="1:23" x14ac:dyDescent="0.25">
      <c r="A57" s="28"/>
      <c r="B57" s="28" t="s">
        <v>73</v>
      </c>
      <c r="C57" s="28">
        <v>9.8290000000000006</v>
      </c>
      <c r="D57" s="28">
        <v>0.17699999999999999</v>
      </c>
      <c r="E57" s="28">
        <v>1.9410000000000001</v>
      </c>
      <c r="F57" s="28">
        <v>10.965</v>
      </c>
      <c r="G57" s="28">
        <v>1.6E-2</v>
      </c>
      <c r="H57" s="28">
        <v>5.0190000000000001</v>
      </c>
      <c r="I57" s="28">
        <v>0.57899999999999996</v>
      </c>
      <c r="J57" s="28">
        <v>0.35299999999999998</v>
      </c>
      <c r="L57" s="1"/>
      <c r="M57" s="28" t="s">
        <v>73</v>
      </c>
      <c r="N57" s="28">
        <v>9.8369999999999997</v>
      </c>
      <c r="O57" s="28">
        <v>0.184</v>
      </c>
      <c r="P57" s="28">
        <v>2.1760000000000002</v>
      </c>
      <c r="Q57" s="28">
        <v>12.366</v>
      </c>
      <c r="R57" s="28">
        <v>1.4999999999999999E-2</v>
      </c>
      <c r="S57" s="28">
        <v>5.069</v>
      </c>
      <c r="T57" s="28">
        <v>0.92400000000000004</v>
      </c>
      <c r="U57" s="28">
        <v>0.311</v>
      </c>
    </row>
    <row r="58" spans="1:23" x14ac:dyDescent="0.25">
      <c r="L58" s="1"/>
    </row>
    <row r="59" spans="1:23" x14ac:dyDescent="0.25">
      <c r="A59" s="8"/>
      <c r="B59" s="8" t="s">
        <v>34</v>
      </c>
      <c r="C59" s="8">
        <v>103.89</v>
      </c>
      <c r="D59" s="8">
        <v>2.3119999999999998</v>
      </c>
      <c r="E59" s="8">
        <v>30.318999999999999</v>
      </c>
      <c r="F59" s="8">
        <v>130.619</v>
      </c>
      <c r="G59" s="8">
        <v>1.196</v>
      </c>
      <c r="H59" s="8">
        <v>171.571</v>
      </c>
      <c r="I59" s="8">
        <v>10.157</v>
      </c>
      <c r="J59" s="8">
        <v>19.286000000000001</v>
      </c>
      <c r="L59" s="1"/>
      <c r="M59" s="8" t="s">
        <v>34</v>
      </c>
      <c r="N59" s="8">
        <v>135.81299999999999</v>
      </c>
      <c r="O59" s="8">
        <v>2.484</v>
      </c>
      <c r="P59" s="8">
        <v>32.670999999999999</v>
      </c>
      <c r="Q59" s="8">
        <v>124.429</v>
      </c>
      <c r="R59" s="8">
        <v>1.1519999999999999</v>
      </c>
      <c r="S59" s="8">
        <v>181.619</v>
      </c>
      <c r="T59" s="8">
        <v>10.314</v>
      </c>
      <c r="U59" s="8">
        <v>19.213999999999999</v>
      </c>
    </row>
    <row r="60" spans="1:23" x14ac:dyDescent="0.25">
      <c r="A60" s="8"/>
      <c r="B60" s="8" t="s">
        <v>74</v>
      </c>
      <c r="C60" s="8">
        <v>12.321999999999999</v>
      </c>
      <c r="D60" s="8">
        <v>0.222</v>
      </c>
      <c r="E60" s="8">
        <v>2.4329999999999998</v>
      </c>
      <c r="F60" s="8">
        <v>13.744999999999999</v>
      </c>
      <c r="G60" s="8">
        <v>0.02</v>
      </c>
      <c r="H60" s="8">
        <v>6.2919999999999998</v>
      </c>
      <c r="I60" s="8">
        <v>0.69299999999999995</v>
      </c>
      <c r="J60" s="8">
        <v>0.442</v>
      </c>
      <c r="L60" s="1"/>
      <c r="M60" s="8" t="s">
        <v>74</v>
      </c>
      <c r="N60" s="8">
        <v>12.332000000000001</v>
      </c>
      <c r="O60" s="8">
        <v>0.23</v>
      </c>
      <c r="P60" s="8">
        <v>2.7269999999999999</v>
      </c>
      <c r="Q60" s="8">
        <v>15.500999999999999</v>
      </c>
      <c r="R60" s="8">
        <v>1.9E-2</v>
      </c>
      <c r="S60" s="8">
        <v>6.3550000000000004</v>
      </c>
      <c r="T60" s="8">
        <v>1.1579999999999999</v>
      </c>
      <c r="U60" s="8">
        <v>0.39</v>
      </c>
    </row>
    <row r="61" spans="1:23" x14ac:dyDescent="0.25">
      <c r="A61" s="8"/>
      <c r="B61" s="8" t="s">
        <v>71</v>
      </c>
      <c r="C61" s="8">
        <v>0.16600000000000001</v>
      </c>
      <c r="D61" s="26">
        <v>3.2000000000000001E-2</v>
      </c>
      <c r="E61" s="25">
        <v>0.01</v>
      </c>
      <c r="F61" s="8">
        <v>0.19500000000000001</v>
      </c>
      <c r="G61" s="8">
        <v>0.90100000000000002</v>
      </c>
      <c r="H61" s="8">
        <v>0.42099999999999999</v>
      </c>
      <c r="I61" s="8">
        <v>0.219</v>
      </c>
      <c r="J61" s="8">
        <v>0.184</v>
      </c>
      <c r="L61" s="1"/>
      <c r="M61" s="8" t="s">
        <v>71</v>
      </c>
      <c r="N61" s="8">
        <v>0.31900000000000001</v>
      </c>
      <c r="O61" s="8">
        <v>7.9000000000000001E-2</v>
      </c>
      <c r="P61" s="26">
        <v>4.3999999999999997E-2</v>
      </c>
      <c r="Q61" s="8">
        <v>0.92300000000000004</v>
      </c>
      <c r="R61" s="26">
        <v>1.9E-2</v>
      </c>
      <c r="S61" s="8">
        <v>0.48399999999999999</v>
      </c>
      <c r="T61" s="8">
        <v>0.63100000000000001</v>
      </c>
      <c r="U61" s="26">
        <v>1.2999999999999999E-2</v>
      </c>
    </row>
    <row r="62" spans="1:23" x14ac:dyDescent="0.25">
      <c r="A62" s="8" t="s">
        <v>80</v>
      </c>
      <c r="B62" s="8"/>
      <c r="C62" s="9">
        <f>C59/C56*100</f>
        <v>81.944455399468382</v>
      </c>
      <c r="D62" s="9">
        <f t="shared" ref="D62:J62" si="40">D59/D56*100</f>
        <v>77.635997313633297</v>
      </c>
      <c r="E62" s="9">
        <f t="shared" si="40"/>
        <v>76.803627520518788</v>
      </c>
      <c r="F62" s="9">
        <f t="shared" si="40"/>
        <v>84.601085534411951</v>
      </c>
      <c r="G62" s="9">
        <f t="shared" si="40"/>
        <v>100.33557046979867</v>
      </c>
      <c r="H62" s="9">
        <f t="shared" si="40"/>
        <v>96.273539380064193</v>
      </c>
      <c r="I62" s="9">
        <f t="shared" si="40"/>
        <v>89.765797613787015</v>
      </c>
      <c r="J62" s="9">
        <f t="shared" si="40"/>
        <v>104.24864864864864</v>
      </c>
      <c r="K62" s="11"/>
      <c r="L62" s="11"/>
      <c r="M62" s="9"/>
      <c r="N62" s="9">
        <f>N59/N56*100</f>
        <v>89.335964479526382</v>
      </c>
      <c r="O62" s="9">
        <f t="shared" ref="O62:U62" si="41">O59/O56*100</f>
        <v>75.18842509913128</v>
      </c>
      <c r="P62" s="9">
        <f t="shared" si="41"/>
        <v>81.111745574617032</v>
      </c>
      <c r="Q62" s="9">
        <f t="shared" si="41"/>
        <v>98.468709442562755</v>
      </c>
      <c r="R62" s="9">
        <f t="shared" si="41"/>
        <v>105.68807339449539</v>
      </c>
      <c r="S62" s="9">
        <f t="shared" si="41"/>
        <v>103.31706373586364</v>
      </c>
      <c r="T62" s="9">
        <f t="shared" si="41"/>
        <v>107.56074668891438</v>
      </c>
      <c r="U62" s="9">
        <f t="shared" si="41"/>
        <v>107.83477382422268</v>
      </c>
    </row>
    <row r="63" spans="1:23" x14ac:dyDescent="0.25">
      <c r="A63" s="8" t="s">
        <v>88</v>
      </c>
      <c r="B63" s="8"/>
      <c r="C63" s="9">
        <f>C56-C59</f>
        <v>22.891000000000005</v>
      </c>
      <c r="D63" s="9">
        <f t="shared" ref="D63:J63" si="42">D56-D59</f>
        <v>0.66600000000000037</v>
      </c>
      <c r="E63" s="9">
        <f t="shared" si="42"/>
        <v>9.157</v>
      </c>
      <c r="F63" s="9">
        <f t="shared" si="42"/>
        <v>23.775000000000006</v>
      </c>
      <c r="G63" s="9">
        <f t="shared" si="42"/>
        <v>-4.0000000000000036E-3</v>
      </c>
      <c r="H63" s="9">
        <f t="shared" si="42"/>
        <v>6.6409999999999911</v>
      </c>
      <c r="I63" s="9">
        <f t="shared" si="42"/>
        <v>1.1579999999999995</v>
      </c>
      <c r="J63" s="9">
        <f t="shared" si="42"/>
        <v>-0.78600000000000136</v>
      </c>
      <c r="K63" s="11"/>
      <c r="L63" s="11"/>
      <c r="M63" s="9"/>
      <c r="N63" s="9">
        <f>N56-N59</f>
        <v>16.212000000000018</v>
      </c>
      <c r="O63" s="9">
        <f t="shared" ref="O63:U63" si="43">O56-O59</f>
        <v>0.8197000000000001</v>
      </c>
      <c r="P63" s="9">
        <f t="shared" si="43"/>
        <v>7.6080000000000041</v>
      </c>
      <c r="Q63" s="9">
        <f t="shared" si="43"/>
        <v>1.9350000000000023</v>
      </c>
      <c r="R63" s="9">
        <f t="shared" si="43"/>
        <v>-6.1999999999999833E-2</v>
      </c>
      <c r="S63" s="9">
        <f t="shared" si="43"/>
        <v>-5.8309999999999889</v>
      </c>
      <c r="T63" s="9">
        <f t="shared" si="43"/>
        <v>-0.72499999999999964</v>
      </c>
      <c r="U63" s="9">
        <f t="shared" si="43"/>
        <v>-1.3959999999999972</v>
      </c>
    </row>
    <row r="65" spans="1:21" x14ac:dyDescent="0.25">
      <c r="A65" t="s">
        <v>61</v>
      </c>
      <c r="B65" t="s">
        <v>72</v>
      </c>
      <c r="C65">
        <v>139.40799999999999</v>
      </c>
      <c r="D65">
        <v>3.0169999999999999</v>
      </c>
      <c r="E65">
        <v>40.145000000000003</v>
      </c>
      <c r="F65">
        <v>143.78</v>
      </c>
      <c r="G65">
        <v>1.1399999999999999</v>
      </c>
      <c r="H65">
        <v>177.113</v>
      </c>
      <c r="I65">
        <v>10.823</v>
      </c>
      <c r="J65">
        <v>18.135000000000002</v>
      </c>
    </row>
    <row r="66" spans="1:21" x14ac:dyDescent="0.25">
      <c r="B66" t="s">
        <v>70</v>
      </c>
      <c r="C66">
        <v>9.3290000000000006</v>
      </c>
      <c r="D66">
        <v>0.17599999999999999</v>
      </c>
      <c r="E66">
        <v>1.9730000000000001</v>
      </c>
      <c r="F66">
        <v>11.164999999999999</v>
      </c>
      <c r="G66">
        <v>1.0999999999999999E-2</v>
      </c>
      <c r="H66">
        <v>4.7690000000000001</v>
      </c>
      <c r="I66">
        <v>0.626</v>
      </c>
      <c r="J66">
        <v>0.27500000000000002</v>
      </c>
    </row>
    <row r="68" spans="1:21" x14ac:dyDescent="0.25">
      <c r="A68" t="s">
        <v>24</v>
      </c>
      <c r="B68" t="s">
        <v>72</v>
      </c>
      <c r="C68">
        <v>119.843</v>
      </c>
      <c r="D68">
        <v>2.3839999999999999</v>
      </c>
      <c r="E68">
        <v>31.074999999999999</v>
      </c>
      <c r="F68">
        <v>122.179</v>
      </c>
      <c r="G68">
        <v>1.1759999999999999</v>
      </c>
      <c r="H68">
        <v>176.417</v>
      </c>
      <c r="I68">
        <v>9.7089999999999996</v>
      </c>
      <c r="J68">
        <v>19.286999999999999</v>
      </c>
    </row>
    <row r="69" spans="1:21" x14ac:dyDescent="0.25">
      <c r="B69" t="s">
        <v>70</v>
      </c>
      <c r="C69">
        <v>11.694000000000001</v>
      </c>
      <c r="D69">
        <v>0.22</v>
      </c>
      <c r="E69">
        <v>2.4590000000000001</v>
      </c>
      <c r="F69">
        <v>13.897</v>
      </c>
      <c r="G69">
        <v>1.4E-2</v>
      </c>
      <c r="H69">
        <v>5.9779999999999998</v>
      </c>
      <c r="I69">
        <v>0.745</v>
      </c>
      <c r="J69">
        <v>0.34399999999999997</v>
      </c>
      <c r="O69" t="s">
        <v>25</v>
      </c>
      <c r="P69" t="s">
        <v>25</v>
      </c>
    </row>
    <row r="70" spans="1:21" x14ac:dyDescent="0.25">
      <c r="B70" t="s">
        <v>71</v>
      </c>
      <c r="C70">
        <v>0.20899999999999999</v>
      </c>
      <c r="D70" s="26">
        <v>3.9E-2</v>
      </c>
      <c r="E70" s="26">
        <v>0.01</v>
      </c>
      <c r="F70">
        <v>0.23599999999999999</v>
      </c>
      <c r="G70">
        <v>5.8000000000000003E-2</v>
      </c>
      <c r="H70">
        <v>0.92900000000000005</v>
      </c>
      <c r="I70">
        <v>0.23</v>
      </c>
      <c r="J70" s="26">
        <v>1.7999999999999999E-2</v>
      </c>
      <c r="N70" t="s">
        <v>25</v>
      </c>
    </row>
    <row r="71" spans="1:21" x14ac:dyDescent="0.25">
      <c r="A71" t="s">
        <v>80</v>
      </c>
      <c r="C71" s="17">
        <f>C68/C65*100</f>
        <v>85.965654768736371</v>
      </c>
      <c r="D71" s="17">
        <f t="shared" ref="D71:J71" si="44">D68/D65*100</f>
        <v>79.018892940006623</v>
      </c>
      <c r="E71" s="17">
        <f t="shared" si="44"/>
        <v>77.406899987545145</v>
      </c>
      <c r="F71" s="17">
        <f t="shared" si="44"/>
        <v>84.976352761162886</v>
      </c>
      <c r="G71" s="17">
        <f t="shared" si="44"/>
        <v>103.15789473684211</v>
      </c>
      <c r="H71" s="17">
        <f t="shared" si="44"/>
        <v>99.607030539824862</v>
      </c>
      <c r="I71" s="17">
        <f t="shared" si="44"/>
        <v>89.707105238843198</v>
      </c>
      <c r="J71" s="17">
        <f t="shared" si="44"/>
        <v>106.35235732009924</v>
      </c>
    </row>
    <row r="72" spans="1:21" x14ac:dyDescent="0.25">
      <c r="A72" t="s">
        <v>88</v>
      </c>
      <c r="C72" s="11">
        <f>C65-C68</f>
        <v>19.564999999999984</v>
      </c>
      <c r="D72" s="11">
        <f t="shared" ref="D72:J72" si="45">D65-D68</f>
        <v>0.63300000000000001</v>
      </c>
      <c r="E72" s="11">
        <f t="shared" si="45"/>
        <v>9.0700000000000038</v>
      </c>
      <c r="F72" s="11">
        <f t="shared" si="45"/>
        <v>21.600999999999999</v>
      </c>
      <c r="G72" s="10">
        <f t="shared" si="45"/>
        <v>-3.6000000000000032E-2</v>
      </c>
      <c r="H72" s="11">
        <f t="shared" si="45"/>
        <v>0.69599999999999795</v>
      </c>
      <c r="I72" s="11">
        <f t="shared" si="45"/>
        <v>1.1140000000000008</v>
      </c>
      <c r="J72" s="11">
        <f>J65-J68</f>
        <v>-1.1519999999999975</v>
      </c>
    </row>
    <row r="73" spans="1:21" x14ac:dyDescent="0.25">
      <c r="M73" t="s">
        <v>25</v>
      </c>
    </row>
    <row r="74" spans="1:21" x14ac:dyDescent="0.25">
      <c r="A74" s="29" t="s">
        <v>93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 x14ac:dyDescent="0.25">
      <c r="C75" t="s">
        <v>24</v>
      </c>
      <c r="G75" t="s">
        <v>61</v>
      </c>
    </row>
    <row r="76" spans="1:21" x14ac:dyDescent="0.25">
      <c r="C76" t="s">
        <v>42</v>
      </c>
      <c r="D76" t="s">
        <v>0</v>
      </c>
      <c r="G76" t="s">
        <v>42</v>
      </c>
      <c r="H76" t="s">
        <v>0</v>
      </c>
    </row>
    <row r="77" spans="1:21" x14ac:dyDescent="0.25">
      <c r="B77" t="s">
        <v>72</v>
      </c>
      <c r="C77">
        <v>130.619</v>
      </c>
      <c r="D77">
        <v>124.429</v>
      </c>
      <c r="F77" t="s">
        <v>72</v>
      </c>
      <c r="G77">
        <v>154.39400000000001</v>
      </c>
      <c r="H77">
        <v>126.364</v>
      </c>
    </row>
    <row r="78" spans="1:21" x14ac:dyDescent="0.25">
      <c r="B78" t="s">
        <v>70</v>
      </c>
      <c r="C78">
        <v>17.882000000000001</v>
      </c>
      <c r="D78">
        <v>16.544</v>
      </c>
      <c r="F78" t="s">
        <v>70</v>
      </c>
      <c r="G78">
        <v>8.3819999999999997</v>
      </c>
      <c r="H78">
        <v>11.839</v>
      </c>
    </row>
    <row r="79" spans="1:21" x14ac:dyDescent="0.25">
      <c r="B79" t="s">
        <v>71</v>
      </c>
      <c r="C79">
        <v>0.80400000000000005</v>
      </c>
      <c r="F79" t="s">
        <v>71</v>
      </c>
      <c r="G79">
        <v>6.9000000000000006E-2</v>
      </c>
    </row>
    <row r="80" spans="1:21" x14ac:dyDescent="0.25">
      <c r="C80">
        <f>C77/D77*100</f>
        <v>104.97472454170651</v>
      </c>
      <c r="G80">
        <f>G77/H77*100</f>
        <v>122.18195055553798</v>
      </c>
    </row>
    <row r="83" spans="6:6" x14ac:dyDescent="0.25">
      <c r="F83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59"/>
  <sheetViews>
    <sheetView tabSelected="1" zoomScale="55" zoomScaleNormal="55" workbookViewId="0">
      <pane ySplit="1" topLeftCell="A2" activePane="bottomLeft" state="frozen"/>
      <selection pane="bottomLeft" activeCell="DZ54" sqref="DZ54"/>
    </sheetView>
  </sheetViews>
  <sheetFormatPr defaultRowHeight="15" x14ac:dyDescent="0.25"/>
  <sheetData>
    <row r="1" spans="1:152" x14ac:dyDescent="0.25">
      <c r="C1" t="s">
        <v>27</v>
      </c>
      <c r="M1" t="s">
        <v>51</v>
      </c>
      <c r="W1" t="s">
        <v>62</v>
      </c>
      <c r="AG1" t="s">
        <v>48</v>
      </c>
      <c r="AQ1" t="s">
        <v>49</v>
      </c>
      <c r="BA1" t="s">
        <v>50</v>
      </c>
      <c r="BK1" t="s">
        <v>87</v>
      </c>
      <c r="BU1" t="s">
        <v>58</v>
      </c>
      <c r="CE1" t="s">
        <v>53</v>
      </c>
      <c r="CO1" t="s">
        <v>52</v>
      </c>
      <c r="CY1" t="s">
        <v>26</v>
      </c>
      <c r="DI1" t="s">
        <v>54</v>
      </c>
      <c r="DS1" t="s">
        <v>55</v>
      </c>
      <c r="EC1" t="s">
        <v>56</v>
      </c>
      <c r="EN1" t="s">
        <v>92</v>
      </c>
    </row>
    <row r="2" spans="1:152" x14ac:dyDescent="0.25">
      <c r="C2" t="s">
        <v>42</v>
      </c>
      <c r="H2" t="s">
        <v>0</v>
      </c>
      <c r="M2" t="s">
        <v>42</v>
      </c>
      <c r="R2" t="s">
        <v>0</v>
      </c>
      <c r="W2" t="s">
        <v>42</v>
      </c>
      <c r="AB2" t="s">
        <v>0</v>
      </c>
      <c r="AG2" t="s">
        <v>42</v>
      </c>
      <c r="AL2" t="s">
        <v>0</v>
      </c>
      <c r="AQ2" t="s">
        <v>42</v>
      </c>
      <c r="AV2" t="s">
        <v>0</v>
      </c>
      <c r="BA2" t="s">
        <v>42</v>
      </c>
      <c r="BF2" t="s">
        <v>0</v>
      </c>
      <c r="BK2" t="s">
        <v>42</v>
      </c>
      <c r="BP2" t="s">
        <v>0</v>
      </c>
      <c r="BU2" t="s">
        <v>42</v>
      </c>
      <c r="BZ2" t="s">
        <v>0</v>
      </c>
      <c r="CE2" t="s">
        <v>42</v>
      </c>
      <c r="CJ2" t="s">
        <v>0</v>
      </c>
      <c r="CO2" t="s">
        <v>42</v>
      </c>
      <c r="CT2" t="s">
        <v>0</v>
      </c>
      <c r="CY2" t="s">
        <v>42</v>
      </c>
      <c r="DD2" t="s">
        <v>0</v>
      </c>
      <c r="DI2" t="s">
        <v>1</v>
      </c>
      <c r="DN2" t="s">
        <v>0</v>
      </c>
      <c r="DS2" t="s">
        <v>1</v>
      </c>
      <c r="DX2" t="s">
        <v>0</v>
      </c>
      <c r="EC2" t="s">
        <v>1</v>
      </c>
      <c r="EH2" t="s">
        <v>0</v>
      </c>
    </row>
    <row r="3" spans="1:152" x14ac:dyDescent="0.25">
      <c r="B3" t="s">
        <v>31</v>
      </c>
      <c r="C3" t="s">
        <v>2</v>
      </c>
      <c r="D3" t="s">
        <v>3</v>
      </c>
      <c r="E3" t="s">
        <v>4</v>
      </c>
      <c r="F3" t="s">
        <v>5</v>
      </c>
      <c r="H3" t="s">
        <v>2</v>
      </c>
      <c r="I3" t="s">
        <v>3</v>
      </c>
      <c r="J3" t="s">
        <v>4</v>
      </c>
      <c r="K3" t="s">
        <v>5</v>
      </c>
      <c r="M3" t="s">
        <v>2</v>
      </c>
      <c r="N3" t="s">
        <v>3</v>
      </c>
      <c r="O3" t="s">
        <v>4</v>
      </c>
      <c r="P3" t="s">
        <v>5</v>
      </c>
      <c r="R3" t="s">
        <v>2</v>
      </c>
      <c r="S3" t="s">
        <v>3</v>
      </c>
      <c r="T3" t="s">
        <v>4</v>
      </c>
      <c r="U3" t="s">
        <v>5</v>
      </c>
      <c r="W3" t="s">
        <v>2</v>
      </c>
      <c r="X3" t="s">
        <v>3</v>
      </c>
      <c r="Y3" t="s">
        <v>4</v>
      </c>
      <c r="Z3" t="s">
        <v>5</v>
      </c>
      <c r="AB3" t="s">
        <v>2</v>
      </c>
      <c r="AC3" t="s">
        <v>3</v>
      </c>
      <c r="AD3" t="s">
        <v>4</v>
      </c>
      <c r="AE3" t="s">
        <v>5</v>
      </c>
      <c r="AG3" t="s">
        <v>2</v>
      </c>
      <c r="AH3" t="s">
        <v>3</v>
      </c>
      <c r="AI3" t="s">
        <v>4</v>
      </c>
      <c r="AJ3" t="s">
        <v>5</v>
      </c>
      <c r="AL3" t="s">
        <v>2</v>
      </c>
      <c r="AM3" t="s">
        <v>3</v>
      </c>
      <c r="AN3" t="s">
        <v>4</v>
      </c>
      <c r="AO3" t="s">
        <v>5</v>
      </c>
      <c r="AQ3" t="s">
        <v>2</v>
      </c>
      <c r="AR3" t="s">
        <v>3</v>
      </c>
      <c r="AS3" t="s">
        <v>4</v>
      </c>
      <c r="AT3" t="s">
        <v>5</v>
      </c>
      <c r="AV3" t="s">
        <v>2</v>
      </c>
      <c r="AW3" t="s">
        <v>3</v>
      </c>
      <c r="AX3" t="s">
        <v>4</v>
      </c>
      <c r="AY3" t="s">
        <v>5</v>
      </c>
      <c r="BA3" t="s">
        <v>2</v>
      </c>
      <c r="BB3" t="s">
        <v>3</v>
      </c>
      <c r="BC3" t="s">
        <v>4</v>
      </c>
      <c r="BD3" t="s">
        <v>5</v>
      </c>
      <c r="BF3" t="s">
        <v>2</v>
      </c>
      <c r="BG3" t="s">
        <v>3</v>
      </c>
      <c r="BH3" t="s">
        <v>4</v>
      </c>
      <c r="BI3" t="s">
        <v>5</v>
      </c>
      <c r="BK3" t="s">
        <v>2</v>
      </c>
      <c r="BL3" t="s">
        <v>3</v>
      </c>
      <c r="BM3" t="s">
        <v>4</v>
      </c>
      <c r="BN3" t="s">
        <v>5</v>
      </c>
      <c r="BP3" t="s">
        <v>2</v>
      </c>
      <c r="BQ3" t="s">
        <v>3</v>
      </c>
      <c r="BR3" t="s">
        <v>4</v>
      </c>
      <c r="BS3" t="s">
        <v>5</v>
      </c>
      <c r="BU3" t="s">
        <v>2</v>
      </c>
      <c r="BV3" t="s">
        <v>3</v>
      </c>
      <c r="BW3" t="s">
        <v>4</v>
      </c>
      <c r="BX3" t="s">
        <v>5</v>
      </c>
      <c r="BZ3" t="s">
        <v>2</v>
      </c>
      <c r="CA3" t="s">
        <v>3</v>
      </c>
      <c r="CB3" t="s">
        <v>4</v>
      </c>
      <c r="CC3" t="s">
        <v>5</v>
      </c>
      <c r="CE3" t="s">
        <v>2</v>
      </c>
      <c r="CF3" t="s">
        <v>3</v>
      </c>
      <c r="CG3" t="s">
        <v>4</v>
      </c>
      <c r="CH3" t="s">
        <v>5</v>
      </c>
      <c r="CJ3" t="s">
        <v>2</v>
      </c>
      <c r="CK3" t="s">
        <v>3</v>
      </c>
      <c r="CL3" t="s">
        <v>4</v>
      </c>
      <c r="CM3" t="s">
        <v>5</v>
      </c>
      <c r="CO3" t="s">
        <v>2</v>
      </c>
      <c r="CP3" t="s">
        <v>3</v>
      </c>
      <c r="CQ3" t="s">
        <v>4</v>
      </c>
      <c r="CR3" t="s">
        <v>5</v>
      </c>
      <c r="CT3" t="s">
        <v>2</v>
      </c>
      <c r="CU3" t="s">
        <v>3</v>
      </c>
      <c r="CV3" t="s">
        <v>4</v>
      </c>
      <c r="CW3" t="s">
        <v>5</v>
      </c>
      <c r="CY3" t="s">
        <v>2</v>
      </c>
      <c r="CZ3" t="s">
        <v>3</v>
      </c>
      <c r="DA3" t="s">
        <v>4</v>
      </c>
      <c r="DB3" t="s">
        <v>5</v>
      </c>
      <c r="DD3" t="s">
        <v>2</v>
      </c>
      <c r="DE3" t="s">
        <v>3</v>
      </c>
      <c r="DF3" t="s">
        <v>4</v>
      </c>
      <c r="DG3" t="s">
        <v>5</v>
      </c>
      <c r="DI3" t="s">
        <v>2</v>
      </c>
      <c r="DJ3" t="s">
        <v>3</v>
      </c>
      <c r="DK3" t="s">
        <v>4</v>
      </c>
      <c r="DL3" t="s">
        <v>5</v>
      </c>
      <c r="DN3" t="s">
        <v>2</v>
      </c>
      <c r="DO3" t="s">
        <v>3</v>
      </c>
      <c r="DP3" t="s">
        <v>4</v>
      </c>
      <c r="DQ3" t="s">
        <v>5</v>
      </c>
      <c r="DS3" t="s">
        <v>2</v>
      </c>
      <c r="DT3" t="s">
        <v>3</v>
      </c>
      <c r="DU3" t="s">
        <v>4</v>
      </c>
      <c r="DV3" t="s">
        <v>5</v>
      </c>
      <c r="DX3" t="s">
        <v>2</v>
      </c>
      <c r="DY3" t="s">
        <v>3</v>
      </c>
      <c r="DZ3" t="s">
        <v>4</v>
      </c>
      <c r="EA3" t="s">
        <v>5</v>
      </c>
      <c r="EC3" t="s">
        <v>2</v>
      </c>
      <c r="ED3" t="s">
        <v>3</v>
      </c>
      <c r="EE3" t="s">
        <v>4</v>
      </c>
      <c r="EF3" t="s">
        <v>5</v>
      </c>
      <c r="EH3" t="s">
        <v>2</v>
      </c>
      <c r="EI3" t="s">
        <v>3</v>
      </c>
      <c r="EJ3" t="s">
        <v>4</v>
      </c>
      <c r="EK3" t="s">
        <v>5</v>
      </c>
    </row>
    <row r="4" spans="1:152" x14ac:dyDescent="0.25">
      <c r="A4">
        <v>1</v>
      </c>
      <c r="B4" t="s">
        <v>6</v>
      </c>
      <c r="C4" s="2">
        <v>68.335060529775603</v>
      </c>
      <c r="D4" s="2">
        <v>70.790794184167595</v>
      </c>
      <c r="E4" s="2">
        <v>80.9045162596436</v>
      </c>
      <c r="F4" s="2">
        <v>99.3943619749123</v>
      </c>
      <c r="G4" s="2"/>
      <c r="H4" s="2">
        <v>43.241666666666703</v>
      </c>
      <c r="I4" s="2">
        <v>69.358333333333306</v>
      </c>
      <c r="J4" s="2">
        <v>89.3</v>
      </c>
      <c r="K4" s="2">
        <v>108.98333333333299</v>
      </c>
      <c r="L4" s="2"/>
      <c r="M4" s="2">
        <v>42.584517360896392</v>
      </c>
      <c r="N4" s="2">
        <v>44.11486256917533</v>
      </c>
      <c r="O4" s="2">
        <v>50.417454093459199</v>
      </c>
      <c r="P4" s="2">
        <v>61.939813915165523</v>
      </c>
      <c r="Q4" s="2"/>
      <c r="R4" s="2">
        <v>23.230980610102499</v>
      </c>
      <c r="S4" s="2">
        <v>37.261794491787022</v>
      </c>
      <c r="T4" s="2">
        <v>47.975175991107754</v>
      </c>
      <c r="U4" s="2">
        <v>58.549771520315907</v>
      </c>
      <c r="W4" s="22">
        <v>1.5650833333333301</v>
      </c>
      <c r="X4" s="22">
        <v>1.71658333333333</v>
      </c>
      <c r="Y4" s="22">
        <v>1.9500833333333301</v>
      </c>
      <c r="Z4" s="22">
        <v>2.2669999999999999</v>
      </c>
      <c r="AA4" s="22"/>
      <c r="AB4" s="22">
        <v>1.13733333333333</v>
      </c>
      <c r="AC4" s="22">
        <v>1.55141666666667</v>
      </c>
      <c r="AD4" s="22">
        <v>1.8798333333333299</v>
      </c>
      <c r="AE4" s="34">
        <v>2.4642499999999998</v>
      </c>
      <c r="AF4" s="22"/>
      <c r="AG4" s="2">
        <v>41.024464831804195</v>
      </c>
      <c r="AH4" s="2">
        <v>44.995631280034864</v>
      </c>
      <c r="AI4" s="2">
        <v>51.116207951070244</v>
      </c>
      <c r="AJ4" s="2">
        <v>59.423328964613361</v>
      </c>
      <c r="AK4" s="22"/>
      <c r="AL4" s="2">
        <v>27.839425587467304</v>
      </c>
      <c r="AM4" s="2">
        <v>37.975277415143715</v>
      </c>
      <c r="AN4" s="2">
        <v>46.014197127937287</v>
      </c>
      <c r="AO4" s="2">
        <v>60.319435378590128</v>
      </c>
      <c r="AP4" s="2"/>
      <c r="AQ4" s="2">
        <v>19.774999999999999</v>
      </c>
      <c r="AR4" s="2">
        <v>21.7</v>
      </c>
      <c r="AS4" s="2">
        <v>24.658333333333299</v>
      </c>
      <c r="AT4" s="2">
        <v>28.65</v>
      </c>
      <c r="AU4" s="2"/>
      <c r="AV4" s="2">
        <v>14.383333333333301</v>
      </c>
      <c r="AW4" s="2">
        <v>19.608333333333299</v>
      </c>
      <c r="AX4" s="2">
        <v>23.758333333333301</v>
      </c>
      <c r="AY4" s="2">
        <v>31.175000000000001</v>
      </c>
      <c r="AZ4" s="2"/>
      <c r="BA4" s="2">
        <v>41.026970954356841</v>
      </c>
      <c r="BB4" s="2">
        <v>45.020746887966801</v>
      </c>
      <c r="BC4" s="2">
        <v>51.158367911479871</v>
      </c>
      <c r="BD4" s="2">
        <v>59.439834024896257</v>
      </c>
      <c r="BE4" s="2"/>
      <c r="BF4" s="2">
        <v>27.856681730148384</v>
      </c>
      <c r="BG4" s="2">
        <v>37.976113621691297</v>
      </c>
      <c r="BH4" s="2">
        <v>46.013557133634485</v>
      </c>
      <c r="BI4" s="2">
        <v>60.377663008392432</v>
      </c>
      <c r="BJ4" s="2"/>
      <c r="BK4" s="23">
        <v>535.58012462499892</v>
      </c>
      <c r="BL4" s="23">
        <v>588.92126159027657</v>
      </c>
      <c r="BM4" s="23">
        <v>674.94808770277666</v>
      </c>
      <c r="BN4" s="23">
        <v>793.33574319999991</v>
      </c>
      <c r="BP4" s="23">
        <v>387.29737106666556</v>
      </c>
      <c r="BQ4" s="23">
        <v>532.25628074305678</v>
      </c>
      <c r="BR4" s="23">
        <v>653.78128219444329</v>
      </c>
      <c r="BS4" s="41">
        <v>861.33176674999982</v>
      </c>
      <c r="BT4" s="2"/>
      <c r="BU4" s="2">
        <v>39.9166666666667</v>
      </c>
      <c r="BV4" s="2">
        <v>43.4166666666667</v>
      </c>
      <c r="BW4" s="2">
        <v>52.5</v>
      </c>
      <c r="BX4" s="2">
        <v>65.1666666666667</v>
      </c>
      <c r="BY4" s="2"/>
      <c r="BZ4" s="2">
        <v>29.1666666666667</v>
      </c>
      <c r="CA4" s="2">
        <v>39.0833333333333</v>
      </c>
      <c r="CB4" s="2">
        <v>50</v>
      </c>
      <c r="CC4" s="2">
        <v>69.3333333333333</v>
      </c>
      <c r="CD4" s="22"/>
      <c r="CE4" s="2">
        <v>20.862369337979146</v>
      </c>
      <c r="CF4" s="2">
        <v>22.691637630662079</v>
      </c>
      <c r="CG4" s="2">
        <v>27.439024390243951</v>
      </c>
      <c r="CH4" s="2">
        <v>34.059233449477425</v>
      </c>
      <c r="CI4" s="22"/>
      <c r="CJ4" s="2">
        <v>14.204545454545494</v>
      </c>
      <c r="CK4" s="2">
        <v>19.034090909090924</v>
      </c>
      <c r="CL4" s="2">
        <v>24.350649350649391</v>
      </c>
      <c r="CM4" s="2">
        <v>33.766233766233803</v>
      </c>
      <c r="CN4" s="2"/>
      <c r="CO4" s="22">
        <v>0.88583333333333303</v>
      </c>
      <c r="CP4" s="22">
        <v>0.89749999999999996</v>
      </c>
      <c r="CQ4" s="22">
        <v>0.93416666666666703</v>
      </c>
      <c r="CR4" s="22">
        <v>0.97499999999999998</v>
      </c>
      <c r="CS4" s="22"/>
      <c r="CT4" s="22">
        <v>0.86750000000000005</v>
      </c>
      <c r="CU4" s="22">
        <v>0.89749999999999996</v>
      </c>
      <c r="CV4" s="22">
        <v>0.95250000000000001</v>
      </c>
      <c r="CW4" s="22">
        <v>0.97166666666666601</v>
      </c>
      <c r="CX4" s="22"/>
      <c r="CY4" s="2">
        <v>114.75</v>
      </c>
      <c r="CZ4" s="2">
        <v>121.741666666667</v>
      </c>
      <c r="DA4" s="2">
        <v>140.49166666666699</v>
      </c>
      <c r="DB4" s="2">
        <v>156.53333333333299</v>
      </c>
      <c r="DC4" s="2"/>
      <c r="DD4" s="2">
        <v>88.575000000000003</v>
      </c>
      <c r="DE4" s="2">
        <v>101.26666666666701</v>
      </c>
      <c r="DF4" s="2">
        <v>115.60833333333299</v>
      </c>
      <c r="DG4" s="2">
        <v>141.52500000000001</v>
      </c>
      <c r="DH4" s="2"/>
      <c r="DI4" s="2">
        <v>60.714285714285708</v>
      </c>
      <c r="DJ4" s="2">
        <v>64.413580246913753</v>
      </c>
      <c r="DK4" s="2">
        <v>74.334215167548663</v>
      </c>
      <c r="DL4" s="2">
        <v>82.821869488535967</v>
      </c>
      <c r="DM4" s="2"/>
      <c r="DN4" s="2">
        <v>46.213043478260794</v>
      </c>
      <c r="DO4" s="2">
        <v>52.83478260869574</v>
      </c>
      <c r="DP4" s="2">
        <v>60.317391304347545</v>
      </c>
      <c r="DQ4" s="2">
        <v>73.83913043478249</v>
      </c>
      <c r="DR4" s="2"/>
      <c r="DS4" s="2">
        <v>2.64</v>
      </c>
      <c r="DT4" s="2">
        <v>2.25</v>
      </c>
      <c r="DU4" s="2">
        <v>3.02</v>
      </c>
      <c r="DV4" s="2">
        <v>4.3600000000000003</v>
      </c>
      <c r="DW4" s="2"/>
      <c r="DX4" s="2">
        <v>0.5</v>
      </c>
      <c r="DY4" s="2">
        <v>1.71</v>
      </c>
      <c r="DZ4" s="2">
        <v>2.75</v>
      </c>
      <c r="EA4" s="2">
        <v>4.1399999999999997</v>
      </c>
      <c r="EC4">
        <v>10</v>
      </c>
      <c r="ED4">
        <v>10</v>
      </c>
      <c r="EE4">
        <v>12</v>
      </c>
      <c r="EF4">
        <v>15</v>
      </c>
      <c r="EH4">
        <v>8</v>
      </c>
      <c r="EI4">
        <v>11</v>
      </c>
      <c r="EJ4">
        <v>13</v>
      </c>
      <c r="EK4">
        <v>14</v>
      </c>
      <c r="EN4">
        <v>9</v>
      </c>
      <c r="EO4">
        <v>11</v>
      </c>
      <c r="EP4">
        <v>13</v>
      </c>
      <c r="EQ4">
        <v>15</v>
      </c>
      <c r="ES4">
        <v>9</v>
      </c>
      <c r="ET4">
        <v>11</v>
      </c>
      <c r="EU4">
        <v>13</v>
      </c>
      <c r="EV4">
        <v>15</v>
      </c>
    </row>
    <row r="5" spans="1:152" x14ac:dyDescent="0.25">
      <c r="A5">
        <v>2</v>
      </c>
      <c r="B5" t="s">
        <v>7</v>
      </c>
      <c r="C5" s="2">
        <v>53.683492933050701</v>
      </c>
      <c r="D5" s="2">
        <v>64.643814860435697</v>
      </c>
      <c r="E5" s="2">
        <v>68.125502366571794</v>
      </c>
      <c r="F5" s="2">
        <v>71.975571585326193</v>
      </c>
      <c r="G5" s="2"/>
      <c r="H5" s="2">
        <v>41.975000000000001</v>
      </c>
      <c r="I5" s="2">
        <v>50.024999999999999</v>
      </c>
      <c r="J5" s="2">
        <v>69.233333333333306</v>
      </c>
      <c r="K5" s="2">
        <v>89.066666666666706</v>
      </c>
      <c r="L5" s="2"/>
      <c r="M5" s="2">
        <v>63.064693383877227</v>
      </c>
      <c r="N5" s="2">
        <v>75.940333622136976</v>
      </c>
      <c r="O5" s="2">
        <v>80.030446672470333</v>
      </c>
      <c r="P5" s="2">
        <v>84.553316208740142</v>
      </c>
      <c r="Q5" s="2"/>
      <c r="R5" s="2">
        <v>37.768383493639384</v>
      </c>
      <c r="S5" s="2">
        <v>45.011635122556527</v>
      </c>
      <c r="T5" s="2">
        <v>62.294963284724211</v>
      </c>
      <c r="U5" s="2">
        <v>80.140655703795488</v>
      </c>
      <c r="W5" s="22">
        <v>1.32175</v>
      </c>
      <c r="X5" s="22">
        <v>1.5311666666666699</v>
      </c>
      <c r="Y5" s="22">
        <v>1.7203333333333299</v>
      </c>
      <c r="Z5" s="22">
        <v>1.8036666666666701</v>
      </c>
      <c r="AA5" s="22"/>
      <c r="AB5" s="22">
        <v>0.91474999999999995</v>
      </c>
      <c r="AC5" s="22">
        <v>1.04158333333333</v>
      </c>
      <c r="AD5" s="22">
        <v>1.4129166666666699</v>
      </c>
      <c r="AE5" s="22">
        <v>1.8055000000000001</v>
      </c>
      <c r="AF5" s="22"/>
      <c r="AG5" s="2">
        <v>65.747803017741774</v>
      </c>
      <c r="AH5" s="2">
        <v>76.164815121870618</v>
      </c>
      <c r="AI5" s="2">
        <v>85.574531586801498</v>
      </c>
      <c r="AJ5" s="14">
        <v>89.719781130824401</v>
      </c>
      <c r="AK5" s="22"/>
      <c r="AL5" s="2">
        <v>38.003739094308266</v>
      </c>
      <c r="AM5" s="2">
        <v>43.273092369477773</v>
      </c>
      <c r="AN5" s="2">
        <v>58.700318515441211</v>
      </c>
      <c r="AO5" s="2">
        <v>75.010386373078518</v>
      </c>
      <c r="AP5" s="2"/>
      <c r="AQ5" s="2">
        <v>18.266666666666701</v>
      </c>
      <c r="AR5" s="2">
        <v>21.175000000000001</v>
      </c>
      <c r="AS5" s="2">
        <v>23.783333333333299</v>
      </c>
      <c r="AT5" s="2">
        <v>24.95</v>
      </c>
      <c r="AU5" s="2"/>
      <c r="AV5" s="2">
        <v>12.641666666666699</v>
      </c>
      <c r="AW5" s="2">
        <v>14.4166666666667</v>
      </c>
      <c r="AX5" s="2">
        <v>19.5416666666667</v>
      </c>
      <c r="AY5" s="2">
        <v>24.975000000000001</v>
      </c>
      <c r="AZ5" s="2"/>
      <c r="BA5" s="2">
        <v>65.707434052757918</v>
      </c>
      <c r="BB5" s="2">
        <v>76.169064748201436</v>
      </c>
      <c r="BC5" s="2">
        <v>85.551558752997479</v>
      </c>
      <c r="BD5" s="39">
        <v>89.748201438848923</v>
      </c>
      <c r="BE5" s="2"/>
      <c r="BF5" s="2">
        <v>37.962962962963061</v>
      </c>
      <c r="BG5" s="2">
        <v>43.293293293293395</v>
      </c>
      <c r="BH5" s="2">
        <v>58.683683683683782</v>
      </c>
      <c r="BI5" s="2">
        <v>75.000000000000014</v>
      </c>
      <c r="BJ5" s="2"/>
      <c r="BK5" s="23">
        <v>465.40452064166664</v>
      </c>
      <c r="BL5" s="23">
        <v>539.14271876111218</v>
      </c>
      <c r="BM5" s="23">
        <v>605.75064145555427</v>
      </c>
      <c r="BN5" s="23">
        <v>635.093338677779</v>
      </c>
      <c r="BP5" s="23">
        <v>316.6063483916667</v>
      </c>
      <c r="BQ5" s="23">
        <v>360.50494201944332</v>
      </c>
      <c r="BR5" s="23">
        <v>497.50543140277898</v>
      </c>
      <c r="BS5" s="23">
        <v>635.73887801666649</v>
      </c>
      <c r="BT5" s="2"/>
      <c r="BU5" s="2">
        <v>42.5</v>
      </c>
      <c r="BV5" s="2">
        <v>55.5</v>
      </c>
      <c r="BW5" s="2">
        <v>71.6666666666667</v>
      </c>
      <c r="BX5" s="2">
        <v>79.5833333333333</v>
      </c>
      <c r="BY5" s="2"/>
      <c r="BZ5" s="2">
        <v>26.75</v>
      </c>
      <c r="CA5" s="2">
        <v>29.25</v>
      </c>
      <c r="CB5" s="2">
        <v>45.75</v>
      </c>
      <c r="CC5" s="2">
        <v>66.75</v>
      </c>
      <c r="CD5" s="22"/>
      <c r="CE5" s="2">
        <v>43.220338983050858</v>
      </c>
      <c r="CF5" s="2">
        <v>56.440677966101717</v>
      </c>
      <c r="CG5" s="38">
        <v>72.881355932203448</v>
      </c>
      <c r="CH5" s="38">
        <v>80.932203389830505</v>
      </c>
      <c r="CI5" s="22"/>
      <c r="CJ5" s="2">
        <v>24.692307692307768</v>
      </c>
      <c r="CK5" s="2">
        <v>27.000000000000085</v>
      </c>
      <c r="CL5" s="2">
        <v>42.230769230769361</v>
      </c>
      <c r="CM5" s="2">
        <v>61.615384615384805</v>
      </c>
      <c r="CN5" s="2"/>
      <c r="CO5" s="22">
        <v>1.0049999999999999</v>
      </c>
      <c r="CP5" s="22">
        <v>1.0358333333333301</v>
      </c>
      <c r="CQ5" s="22">
        <v>1.0525</v>
      </c>
      <c r="CR5" s="22">
        <v>1.0166666666666699</v>
      </c>
      <c r="CS5" s="22"/>
      <c r="CT5" s="22">
        <v>0.9325</v>
      </c>
      <c r="CU5" s="22">
        <v>0.93083333333333296</v>
      </c>
      <c r="CV5" s="22">
        <v>1.03666666666667</v>
      </c>
      <c r="CW5" s="34">
        <v>1.0825</v>
      </c>
      <c r="CX5" s="22"/>
      <c r="CY5" s="2">
        <v>140.88333333333301</v>
      </c>
      <c r="CZ5" s="2">
        <v>162.63333333333301</v>
      </c>
      <c r="DA5" s="2">
        <v>177.98333333333301</v>
      </c>
      <c r="DB5" s="2">
        <v>185.55</v>
      </c>
      <c r="DC5" s="2"/>
      <c r="DD5" s="2">
        <v>106.533333333333</v>
      </c>
      <c r="DE5" s="2">
        <v>108.14166666666701</v>
      </c>
      <c r="DF5" s="2">
        <v>133.125</v>
      </c>
      <c r="DG5" s="2">
        <v>164.816666666667</v>
      </c>
      <c r="DH5" s="2"/>
      <c r="DI5" s="2">
        <v>76.153153153152971</v>
      </c>
      <c r="DJ5" s="2">
        <v>87.909909909909729</v>
      </c>
      <c r="DK5" s="2">
        <v>96.207207207207034</v>
      </c>
      <c r="DL5" s="2">
        <v>100.29729729729731</v>
      </c>
      <c r="DM5" s="2"/>
      <c r="DN5" s="2">
        <v>55.776614310645556</v>
      </c>
      <c r="DO5" s="2">
        <v>56.618673647469642</v>
      </c>
      <c r="DP5" s="2">
        <v>69.698952879581157</v>
      </c>
      <c r="DQ5" s="2">
        <v>86.291448516579578</v>
      </c>
      <c r="DR5" s="2"/>
      <c r="DS5" s="22">
        <v>4.4000000000000004</v>
      </c>
      <c r="DT5" s="22">
        <v>5.3</v>
      </c>
      <c r="DU5" s="40">
        <v>7.93</v>
      </c>
      <c r="DV5" s="40">
        <v>9.11</v>
      </c>
      <c r="DW5" s="22"/>
      <c r="DX5" s="22">
        <v>1.37</v>
      </c>
      <c r="DY5" s="22">
        <v>1.51</v>
      </c>
      <c r="DZ5" s="22">
        <v>3.31</v>
      </c>
      <c r="EA5" s="34">
        <v>6.12</v>
      </c>
      <c r="EC5">
        <v>9</v>
      </c>
      <c r="ED5">
        <v>12</v>
      </c>
      <c r="EE5">
        <v>14</v>
      </c>
      <c r="EF5">
        <v>14.5</v>
      </c>
      <c r="EH5">
        <v>8.5</v>
      </c>
      <c r="EI5">
        <v>10.5</v>
      </c>
      <c r="EJ5">
        <v>13</v>
      </c>
      <c r="EK5">
        <v>15</v>
      </c>
      <c r="EN5">
        <v>9</v>
      </c>
      <c r="EO5">
        <v>11</v>
      </c>
      <c r="EP5">
        <v>13</v>
      </c>
      <c r="EQ5">
        <v>15</v>
      </c>
      <c r="ES5">
        <v>9</v>
      </c>
      <c r="ET5">
        <v>11</v>
      </c>
      <c r="EU5">
        <v>13</v>
      </c>
      <c r="EV5">
        <v>15</v>
      </c>
    </row>
    <row r="6" spans="1:152" x14ac:dyDescent="0.25">
      <c r="A6">
        <v>3</v>
      </c>
      <c r="B6" t="s">
        <v>8</v>
      </c>
      <c r="C6" s="2">
        <v>23.465807746540001</v>
      </c>
      <c r="D6" s="2">
        <v>29.930083293666101</v>
      </c>
      <c r="E6" s="2">
        <v>45.753045789458199</v>
      </c>
      <c r="F6" s="2">
        <v>58.700435665919102</v>
      </c>
      <c r="G6" s="2"/>
      <c r="H6" s="2">
        <v>33.641666666666701</v>
      </c>
      <c r="I6" s="2">
        <v>46.341666666666697</v>
      </c>
      <c r="J6" s="2">
        <v>55.65</v>
      </c>
      <c r="K6" s="2">
        <v>73.05</v>
      </c>
      <c r="L6" s="2"/>
      <c r="M6" s="2">
        <v>31.160871438860887</v>
      </c>
      <c r="N6" s="2">
        <v>39.744955202142783</v>
      </c>
      <c r="O6" s="2">
        <v>60.756688760984176</v>
      </c>
      <c r="P6" s="2">
        <v>77.949872808471127</v>
      </c>
      <c r="Q6" s="2"/>
      <c r="R6" s="2">
        <v>34.905485986881367</v>
      </c>
      <c r="S6" s="2">
        <v>48.082587954681003</v>
      </c>
      <c r="T6" s="2">
        <v>57.740608228980314</v>
      </c>
      <c r="U6" s="2">
        <v>75.79427549194989</v>
      </c>
      <c r="W6" s="22">
        <v>0.6885</v>
      </c>
      <c r="X6" s="22">
        <v>0.806416666666667</v>
      </c>
      <c r="Y6" s="22">
        <v>1.1121666666666701</v>
      </c>
      <c r="Z6" s="22">
        <v>1.7260833333333301</v>
      </c>
      <c r="AA6" s="22"/>
      <c r="AB6" s="22">
        <v>0.72099999999999997</v>
      </c>
      <c r="AC6" s="22">
        <v>0.98099999999999998</v>
      </c>
      <c r="AD6" s="22">
        <v>1.17025</v>
      </c>
      <c r="AE6" s="22">
        <v>1.6378333333333299</v>
      </c>
      <c r="AF6" s="22"/>
      <c r="AG6" s="2">
        <v>36.294148655772275</v>
      </c>
      <c r="AH6" s="2">
        <v>42.510103672465313</v>
      </c>
      <c r="AI6" s="2">
        <v>58.627657705148664</v>
      </c>
      <c r="AJ6" s="39">
        <v>90.990159901598844</v>
      </c>
      <c r="AK6" s="22"/>
      <c r="AL6" s="2">
        <v>34.585865046370259</v>
      </c>
      <c r="AM6" s="2">
        <v>47.057882954908777</v>
      </c>
      <c r="AN6" s="2">
        <v>56.136072913335369</v>
      </c>
      <c r="AO6" s="2">
        <v>78.565717940517771</v>
      </c>
      <c r="AP6" s="2"/>
      <c r="AQ6" s="2">
        <v>12.216666666666701</v>
      </c>
      <c r="AR6" s="2">
        <v>14.3166666666667</v>
      </c>
      <c r="AS6" s="2">
        <v>19.758333333333301</v>
      </c>
      <c r="AT6" s="2">
        <v>30.641666666666701</v>
      </c>
      <c r="AU6" s="2"/>
      <c r="AV6" s="2">
        <v>12.8166666666667</v>
      </c>
      <c r="AW6" s="2">
        <v>17.4166666666667</v>
      </c>
      <c r="AX6" s="2">
        <v>20.783333333333299</v>
      </c>
      <c r="AY6" s="2">
        <v>29.1</v>
      </c>
      <c r="AZ6" s="2"/>
      <c r="BA6" s="2">
        <v>36.251236399604444</v>
      </c>
      <c r="BB6" s="2">
        <v>42.482690405539167</v>
      </c>
      <c r="BC6" s="2">
        <v>58.630069238377743</v>
      </c>
      <c r="BD6" s="39">
        <v>90.924826904055493</v>
      </c>
      <c r="BE6" s="2"/>
      <c r="BF6" s="2">
        <v>34.577338129496468</v>
      </c>
      <c r="BG6" s="2">
        <v>46.987410071942492</v>
      </c>
      <c r="BH6" s="2">
        <v>56.070143884891941</v>
      </c>
      <c r="BI6" s="2">
        <v>78.50719424460425</v>
      </c>
      <c r="BJ6" s="2"/>
      <c r="BK6" s="23">
        <v>238.29841035000001</v>
      </c>
      <c r="BL6" s="23">
        <v>281.86762391666679</v>
      </c>
      <c r="BM6" s="23">
        <v>391.6076371277789</v>
      </c>
      <c r="BN6" s="23">
        <v>607.77528756388767</v>
      </c>
      <c r="BP6" s="23">
        <v>248.28952026666667</v>
      </c>
      <c r="BQ6" s="23">
        <v>339.53629710000007</v>
      </c>
      <c r="BR6" s="23">
        <v>405.03807510833332</v>
      </c>
      <c r="BS6" s="23">
        <v>576.70137120555432</v>
      </c>
      <c r="BT6" s="2"/>
      <c r="BU6" s="2">
        <v>21</v>
      </c>
      <c r="BV6" s="2">
        <v>24.75</v>
      </c>
      <c r="BW6" s="2">
        <v>38.5</v>
      </c>
      <c r="BX6" s="38">
        <v>117.916666666667</v>
      </c>
      <c r="BY6" s="2"/>
      <c r="BZ6" s="2">
        <v>22.3333333333333</v>
      </c>
      <c r="CA6" s="2">
        <v>28.1666666666667</v>
      </c>
      <c r="CB6" s="2">
        <v>34.9166666666667</v>
      </c>
      <c r="CC6" s="2">
        <v>62.0833333333333</v>
      </c>
      <c r="CD6" s="22"/>
      <c r="CE6" s="2">
        <v>15.750000000000039</v>
      </c>
      <c r="CF6" s="2">
        <v>18.562500000000046</v>
      </c>
      <c r="CG6" s="2">
        <v>28.875000000000071</v>
      </c>
      <c r="CH6" s="38">
        <v>88.437500000000469</v>
      </c>
      <c r="CI6" s="22"/>
      <c r="CJ6" s="2">
        <v>24.542124542124505</v>
      </c>
      <c r="CK6" s="2">
        <v>30.952380952380988</v>
      </c>
      <c r="CL6" s="2">
        <v>38.369963369963408</v>
      </c>
      <c r="CM6" s="38">
        <v>68.223443223443198</v>
      </c>
      <c r="CN6" s="2"/>
      <c r="CO6" s="22">
        <v>0.9325</v>
      </c>
      <c r="CP6" s="22">
        <v>0.97083333333333299</v>
      </c>
      <c r="CQ6" s="22">
        <v>1.0125</v>
      </c>
      <c r="CR6" s="40">
        <v>1.19</v>
      </c>
      <c r="CS6" s="22"/>
      <c r="CT6" s="22">
        <v>0.91166666666666696</v>
      </c>
      <c r="CU6" s="22">
        <v>0.93</v>
      </c>
      <c r="CV6" s="22">
        <v>0.93416666666666703</v>
      </c>
      <c r="CW6" s="22">
        <v>1.0108333333333299</v>
      </c>
      <c r="CX6" s="22"/>
      <c r="CY6" s="2">
        <v>85.875</v>
      </c>
      <c r="CZ6" s="2">
        <v>92.325000000000003</v>
      </c>
      <c r="DA6" s="2">
        <v>110.95</v>
      </c>
      <c r="DB6" s="2">
        <v>167.875</v>
      </c>
      <c r="DC6" s="2"/>
      <c r="DD6" s="2">
        <v>94.191666666666706</v>
      </c>
      <c r="DE6" s="2">
        <v>107.041666666667</v>
      </c>
      <c r="DF6" s="2">
        <v>121.47499999999999</v>
      </c>
      <c r="DG6" s="2">
        <v>155.941666666667</v>
      </c>
      <c r="DH6" s="2"/>
      <c r="DI6" s="2">
        <v>48.792613636363633</v>
      </c>
      <c r="DJ6" s="2">
        <v>52.45738636363636</v>
      </c>
      <c r="DK6" s="2">
        <v>63.039772727272727</v>
      </c>
      <c r="DL6" s="2">
        <v>95.383522727272734</v>
      </c>
      <c r="DM6" s="2"/>
      <c r="DN6" s="2">
        <v>52.916666666666693</v>
      </c>
      <c r="DO6" s="2">
        <v>60.135767790262364</v>
      </c>
      <c r="DP6" s="2">
        <v>68.24438202247191</v>
      </c>
      <c r="DQ6" s="2">
        <v>87.607677902621916</v>
      </c>
      <c r="DR6" s="2"/>
      <c r="DS6" s="22">
        <v>2.16</v>
      </c>
      <c r="DT6" s="22">
        <v>2.52</v>
      </c>
      <c r="DU6" s="22">
        <v>4.46</v>
      </c>
      <c r="DV6" s="40">
        <v>11.25</v>
      </c>
      <c r="DW6" s="22"/>
      <c r="DX6" s="22">
        <v>1.81</v>
      </c>
      <c r="DY6" s="22">
        <v>2.5499999999999998</v>
      </c>
      <c r="DZ6" s="22">
        <v>3.84</v>
      </c>
      <c r="EA6" s="40">
        <v>6.97</v>
      </c>
      <c r="EC6">
        <v>9</v>
      </c>
      <c r="ED6">
        <v>10</v>
      </c>
      <c r="EE6">
        <v>12</v>
      </c>
      <c r="EF6">
        <v>15</v>
      </c>
      <c r="EH6">
        <v>9</v>
      </c>
      <c r="EI6">
        <v>11</v>
      </c>
      <c r="EJ6">
        <v>12</v>
      </c>
      <c r="EK6">
        <v>15</v>
      </c>
      <c r="EN6">
        <v>9</v>
      </c>
      <c r="EO6">
        <v>11</v>
      </c>
      <c r="EP6">
        <v>13</v>
      </c>
      <c r="EQ6">
        <v>15</v>
      </c>
      <c r="ES6">
        <v>9</v>
      </c>
      <c r="ET6">
        <v>11</v>
      </c>
      <c r="EU6">
        <v>13</v>
      </c>
      <c r="EV6">
        <v>15</v>
      </c>
    </row>
    <row r="7" spans="1:152" x14ac:dyDescent="0.25">
      <c r="A7">
        <v>4</v>
      </c>
      <c r="B7" t="s">
        <v>9</v>
      </c>
      <c r="C7" s="2">
        <v>68.9288070737298</v>
      </c>
      <c r="D7" s="2">
        <v>78.529203550701695</v>
      </c>
      <c r="E7" s="2">
        <v>86.9390932988413</v>
      </c>
      <c r="F7" s="2">
        <v>108.102813462851</v>
      </c>
      <c r="G7" s="2"/>
      <c r="H7" s="2">
        <v>60.241666666666703</v>
      </c>
      <c r="I7" s="2">
        <v>79.349999999999994</v>
      </c>
      <c r="J7" s="2">
        <v>99.05</v>
      </c>
      <c r="K7" s="2">
        <v>119.375</v>
      </c>
      <c r="L7" s="2"/>
      <c r="M7" s="2">
        <v>42.722193660835138</v>
      </c>
      <c r="N7" s="2">
        <v>48.672535976657826</v>
      </c>
      <c r="O7" s="2">
        <v>53.885000166005817</v>
      </c>
      <c r="P7" s="2">
        <v>67.002310472325306</v>
      </c>
      <c r="Q7" s="2"/>
      <c r="R7" s="2">
        <v>31.585759055023306</v>
      </c>
      <c r="S7" s="2">
        <v>41.604592297957069</v>
      </c>
      <c r="T7" s="2">
        <v>51.933646718495886</v>
      </c>
      <c r="U7" s="2">
        <v>62.590399566082247</v>
      </c>
      <c r="W7" s="22">
        <v>1.7068333333333301</v>
      </c>
      <c r="X7" s="22">
        <v>1.9430000000000001</v>
      </c>
      <c r="Y7" s="22">
        <v>2.0202499999999999</v>
      </c>
      <c r="Z7" s="22">
        <v>2.4230833333333299</v>
      </c>
      <c r="AA7" s="22"/>
      <c r="AB7" s="22">
        <v>1.5217499999999999</v>
      </c>
      <c r="AC7" s="22">
        <v>1.77183333333333</v>
      </c>
      <c r="AD7" s="22">
        <v>2.03216666666667</v>
      </c>
      <c r="AE7" s="22">
        <v>2.3681666666666699</v>
      </c>
      <c r="AF7" s="22"/>
      <c r="AG7" s="2">
        <v>46.694327922670027</v>
      </c>
      <c r="AH7" s="2">
        <v>53.155207003465307</v>
      </c>
      <c r="AI7" s="2">
        <v>55.268557359110027</v>
      </c>
      <c r="AJ7" s="2">
        <v>66.288984132774004</v>
      </c>
      <c r="AK7" s="22"/>
      <c r="AL7" s="2">
        <v>40.583607431771682</v>
      </c>
      <c r="AM7" s="2">
        <v>47.253089163481071</v>
      </c>
      <c r="AN7" s="2">
        <v>54.195928526980218</v>
      </c>
      <c r="AO7" s="2">
        <v>63.156725042226</v>
      </c>
      <c r="AP7" s="2"/>
      <c r="AQ7" s="2">
        <v>23.625</v>
      </c>
      <c r="AR7" s="2">
        <v>26.9166666666667</v>
      </c>
      <c r="AS7" s="2">
        <v>27.991666666666699</v>
      </c>
      <c r="AT7" s="2">
        <v>33.549999999999997</v>
      </c>
      <c r="AU7" s="2"/>
      <c r="AV7" s="2">
        <v>21.058333333333302</v>
      </c>
      <c r="AW7" s="2">
        <v>24.5416666666667</v>
      </c>
      <c r="AX7" s="2">
        <v>28.15</v>
      </c>
      <c r="AY7" s="33">
        <v>32.808333333333302</v>
      </c>
      <c r="AZ7" s="2"/>
      <c r="BA7" s="2">
        <v>46.658986175115146</v>
      </c>
      <c r="BB7" s="2">
        <v>53.15997366688611</v>
      </c>
      <c r="BC7" s="2">
        <v>55.283080974325202</v>
      </c>
      <c r="BD7" s="2">
        <v>66.260697827518015</v>
      </c>
      <c r="BE7" s="2"/>
      <c r="BF7" s="2">
        <v>40.548780487804919</v>
      </c>
      <c r="BG7" s="2">
        <v>47.256097560975789</v>
      </c>
      <c r="BH7" s="2">
        <v>54.204107830552125</v>
      </c>
      <c r="BI7" s="2">
        <v>63.173940949935911</v>
      </c>
      <c r="BJ7" s="2"/>
      <c r="BK7" s="23">
        <v>585.57625515277675</v>
      </c>
      <c r="BL7" s="23">
        <v>670.73422173333347</v>
      </c>
      <c r="BM7" s="23">
        <v>697.40134403333332</v>
      </c>
      <c r="BN7" s="23">
        <v>847.95704326666555</v>
      </c>
      <c r="BP7" s="23">
        <v>522.76840070000003</v>
      </c>
      <c r="BQ7" s="23">
        <v>610.1631738222211</v>
      </c>
      <c r="BR7" s="23">
        <v>704.20881490555678</v>
      </c>
      <c r="BS7" s="23">
        <v>827.74766316666785</v>
      </c>
      <c r="BT7" s="2"/>
      <c r="BU7" s="2">
        <v>45.4166666666667</v>
      </c>
      <c r="BV7" s="2">
        <v>49.25</v>
      </c>
      <c r="BW7" s="2">
        <v>58.4166666666667</v>
      </c>
      <c r="BX7" s="2">
        <v>74.75</v>
      </c>
      <c r="BY7" s="2"/>
      <c r="BZ7" s="2">
        <v>35.3333333333333</v>
      </c>
      <c r="CA7" s="2">
        <v>42.1666666666667</v>
      </c>
      <c r="CB7" s="2">
        <v>50.1666666666667</v>
      </c>
      <c r="CC7" s="2">
        <v>63</v>
      </c>
      <c r="CD7" s="22"/>
      <c r="CE7" s="2">
        <v>24.243772241992943</v>
      </c>
      <c r="CF7" s="2">
        <v>26.290035587188658</v>
      </c>
      <c r="CG7" s="2">
        <v>31.183274021352386</v>
      </c>
      <c r="CH7" s="2">
        <v>39.902135231316798</v>
      </c>
      <c r="CI7" s="22"/>
      <c r="CJ7" s="2">
        <v>20.784313725490179</v>
      </c>
      <c r="CK7" s="2">
        <v>24.803921568627469</v>
      </c>
      <c r="CL7" s="2">
        <v>29.509803921568643</v>
      </c>
      <c r="CM7" s="2">
        <v>37.058823529411768</v>
      </c>
      <c r="CN7" s="2"/>
      <c r="CO7" s="22">
        <v>0.899166666666667</v>
      </c>
      <c r="CP7" s="22">
        <v>0.92166666666666697</v>
      </c>
      <c r="CQ7" s="22">
        <v>0.92249999999999999</v>
      </c>
      <c r="CR7" s="22">
        <v>0.97499999999999998</v>
      </c>
      <c r="CS7" s="22"/>
      <c r="CT7" s="22">
        <v>0.90083333333333404</v>
      </c>
      <c r="CU7" s="22">
        <v>0.91249999999999998</v>
      </c>
      <c r="CV7" s="22">
        <v>0.93833333333333302</v>
      </c>
      <c r="CW7" s="22">
        <v>0.97083333333333399</v>
      </c>
      <c r="CX7" s="22"/>
      <c r="CY7" s="2">
        <v>124.041666666667</v>
      </c>
      <c r="CZ7" s="2">
        <v>136.78333333333299</v>
      </c>
      <c r="DA7" s="2">
        <v>144.27500000000001</v>
      </c>
      <c r="DB7" s="2">
        <v>164.041666666667</v>
      </c>
      <c r="DC7" s="2"/>
      <c r="DD7" s="2">
        <v>118.3</v>
      </c>
      <c r="DE7" s="2">
        <v>133.63333333333301</v>
      </c>
      <c r="DF7" s="2">
        <v>148.88333333333301</v>
      </c>
      <c r="DG7" s="2">
        <v>163.65</v>
      </c>
      <c r="DH7" s="2"/>
      <c r="DI7" s="2">
        <v>62.647306397306565</v>
      </c>
      <c r="DJ7" s="2">
        <v>69.082491582491414</v>
      </c>
      <c r="DK7" s="2">
        <v>72.866161616161619</v>
      </c>
      <c r="DL7" s="2">
        <v>82.849326599326773</v>
      </c>
      <c r="DM7" s="2"/>
      <c r="DN7" s="2">
        <v>60.357142857142854</v>
      </c>
      <c r="DO7" s="2">
        <v>68.180272108843383</v>
      </c>
      <c r="DP7" s="2">
        <v>75.960884353741335</v>
      </c>
      <c r="DQ7" s="2">
        <v>83.494897959183675</v>
      </c>
      <c r="DR7" s="2"/>
      <c r="DS7" s="22">
        <v>2.2799999999999998</v>
      </c>
      <c r="DT7" s="22">
        <v>2</v>
      </c>
      <c r="DU7" s="22">
        <v>2.5499999999999998</v>
      </c>
      <c r="DV7" s="22">
        <v>4.07</v>
      </c>
      <c r="DW7" s="22"/>
      <c r="DX7" s="22">
        <v>1.47</v>
      </c>
      <c r="DY7" s="22">
        <v>1.88</v>
      </c>
      <c r="DZ7" s="22">
        <v>2.62</v>
      </c>
      <c r="EA7" s="22">
        <v>3.56</v>
      </c>
      <c r="EC7">
        <v>9</v>
      </c>
      <c r="ED7">
        <v>11.5</v>
      </c>
      <c r="EE7">
        <v>13</v>
      </c>
      <c r="EF7">
        <v>14</v>
      </c>
      <c r="EH7">
        <v>9</v>
      </c>
      <c r="EI7">
        <v>11</v>
      </c>
      <c r="EJ7">
        <v>13</v>
      </c>
      <c r="EK7">
        <v>14.5</v>
      </c>
      <c r="EN7">
        <v>9</v>
      </c>
      <c r="EO7">
        <v>11</v>
      </c>
      <c r="EP7">
        <v>13</v>
      </c>
      <c r="EQ7">
        <v>15</v>
      </c>
      <c r="ES7">
        <v>9</v>
      </c>
      <c r="ET7">
        <v>11</v>
      </c>
      <c r="EU7">
        <v>13</v>
      </c>
      <c r="EV7">
        <v>15</v>
      </c>
    </row>
    <row r="8" spans="1:152" x14ac:dyDescent="0.25">
      <c r="A8">
        <v>5</v>
      </c>
      <c r="B8" t="s">
        <v>10</v>
      </c>
      <c r="C8" s="2">
        <v>50.050575591893796</v>
      </c>
      <c r="D8" s="2">
        <v>66.300699700917207</v>
      </c>
      <c r="E8" s="2">
        <v>89.966027049902607</v>
      </c>
      <c r="F8" s="2">
        <v>102.895281232792</v>
      </c>
      <c r="G8" s="2"/>
      <c r="H8" s="2">
        <v>48.9166666666667</v>
      </c>
      <c r="I8" s="2">
        <v>58.524999999999999</v>
      </c>
      <c r="J8" s="2">
        <v>69.825000000000003</v>
      </c>
      <c r="K8" s="2">
        <v>89.05</v>
      </c>
      <c r="L8" s="2"/>
      <c r="M8" s="2">
        <v>40.828290574615686</v>
      </c>
      <c r="N8" s="2">
        <v>54.084177867632768</v>
      </c>
      <c r="O8" s="2">
        <v>73.388948094975845</v>
      </c>
      <c r="P8" s="2">
        <v>83.935866695799461</v>
      </c>
      <c r="Q8" s="2"/>
      <c r="R8" s="2">
        <v>30.428642928642979</v>
      </c>
      <c r="S8" s="2">
        <v>36.405512655512695</v>
      </c>
      <c r="T8" s="2">
        <v>43.434684684684733</v>
      </c>
      <c r="U8" s="2">
        <v>55.393607893607957</v>
      </c>
      <c r="W8" s="22">
        <v>1.3627499999999999</v>
      </c>
      <c r="X8" s="22">
        <v>1.63133333333333</v>
      </c>
      <c r="Y8" s="22">
        <v>2.0609999999999999</v>
      </c>
      <c r="Z8" s="22">
        <v>2.3561666666666699</v>
      </c>
      <c r="AA8" s="22"/>
      <c r="AB8" s="22">
        <v>0.97408333333333297</v>
      </c>
      <c r="AC8" s="22">
        <v>1.1459999999999999</v>
      </c>
      <c r="AD8" s="22">
        <v>1.3080833333333299</v>
      </c>
      <c r="AE8" s="22">
        <v>1.61483333333333</v>
      </c>
      <c r="AF8" s="22"/>
      <c r="AG8" s="2">
        <v>45.114213197969491</v>
      </c>
      <c r="AH8" s="2">
        <v>54.005738247627278</v>
      </c>
      <c r="AI8" s="2">
        <v>68.229971308761776</v>
      </c>
      <c r="AJ8" s="2">
        <v>78.001544912822794</v>
      </c>
      <c r="AK8" s="22"/>
      <c r="AL8" s="2">
        <v>34.090643957069553</v>
      </c>
      <c r="AM8" s="2">
        <v>40.107326178254823</v>
      </c>
      <c r="AN8" s="2">
        <v>45.779864675688216</v>
      </c>
      <c r="AO8" s="2">
        <v>56.515398973401723</v>
      </c>
      <c r="AP8" s="2"/>
      <c r="AQ8" s="2">
        <v>18.0416666666667</v>
      </c>
      <c r="AR8" s="2">
        <v>21.608333333333299</v>
      </c>
      <c r="AS8" s="2">
        <v>27.283333333333299</v>
      </c>
      <c r="AT8" s="2">
        <v>31.2083333333333</v>
      </c>
      <c r="AU8" s="2"/>
      <c r="AV8" s="2">
        <v>12.9</v>
      </c>
      <c r="AW8" s="2">
        <v>15.1833333333333</v>
      </c>
      <c r="AX8" s="2">
        <v>17.3333333333333</v>
      </c>
      <c r="AY8" s="2">
        <v>21.4</v>
      </c>
      <c r="AZ8" s="2"/>
      <c r="BA8" s="2">
        <v>45.066611157368861</v>
      </c>
      <c r="BB8" s="2">
        <v>53.975853455453603</v>
      </c>
      <c r="BC8" s="2">
        <v>68.151540383013952</v>
      </c>
      <c r="BD8" s="2">
        <v>77.955870108242905</v>
      </c>
      <c r="BE8" s="2"/>
      <c r="BF8" s="2">
        <v>34.096916299559503</v>
      </c>
      <c r="BG8" s="2">
        <v>40.132158590308315</v>
      </c>
      <c r="BH8" s="2">
        <v>45.814977973568233</v>
      </c>
      <c r="BI8" s="2">
        <v>56.563876651982426</v>
      </c>
      <c r="BJ8" s="2"/>
      <c r="BK8" s="23">
        <v>464.62920367499987</v>
      </c>
      <c r="BL8" s="23">
        <v>565.30762571110995</v>
      </c>
      <c r="BM8" s="23">
        <v>725.70358769999996</v>
      </c>
      <c r="BN8" s="23">
        <v>829.63542126111213</v>
      </c>
      <c r="BP8" s="23">
        <v>334.18615596527769</v>
      </c>
      <c r="BQ8" s="23">
        <v>393.68660239999997</v>
      </c>
      <c r="BR8" s="23">
        <v>451.55751752222108</v>
      </c>
      <c r="BS8" s="23">
        <v>565.11027906666561</v>
      </c>
      <c r="BT8" s="2"/>
      <c r="BU8" s="2">
        <v>31.4166666666667</v>
      </c>
      <c r="BV8" s="2">
        <v>40.0833333333333</v>
      </c>
      <c r="BW8" s="2">
        <v>55.5</v>
      </c>
      <c r="BX8" s="2">
        <v>72.25</v>
      </c>
      <c r="BY8" s="2"/>
      <c r="BZ8" s="2">
        <v>25.3333333333333</v>
      </c>
      <c r="CA8" s="2">
        <v>29.5833333333333</v>
      </c>
      <c r="CB8" s="2">
        <v>35.1666666666667</v>
      </c>
      <c r="CC8" s="2">
        <v>44.5</v>
      </c>
      <c r="CD8" s="22"/>
      <c r="CE8" s="2">
        <v>21.275395033860018</v>
      </c>
      <c r="CF8" s="2">
        <v>27.144469525959288</v>
      </c>
      <c r="CG8" s="2">
        <v>37.584650112866733</v>
      </c>
      <c r="CH8" s="2">
        <v>48.927765237020203</v>
      </c>
      <c r="CI8" s="22"/>
      <c r="CJ8" s="2">
        <v>23.676012461059159</v>
      </c>
      <c r="CK8" s="2">
        <v>27.647975077881586</v>
      </c>
      <c r="CL8" s="2">
        <v>32.866043613707198</v>
      </c>
      <c r="CM8" s="2">
        <v>41.588785046728972</v>
      </c>
      <c r="CN8" s="2"/>
      <c r="CO8" s="22">
        <v>0.87250000000000005</v>
      </c>
      <c r="CP8" s="22">
        <v>0.93666666666666698</v>
      </c>
      <c r="CQ8" s="22">
        <v>1.00583333333333</v>
      </c>
      <c r="CR8" s="22">
        <v>1.01833333333333</v>
      </c>
      <c r="CS8" s="22"/>
      <c r="CT8" s="22">
        <v>0.89500000000000002</v>
      </c>
      <c r="CU8" s="22">
        <v>0.90416666666666701</v>
      </c>
      <c r="CV8" s="22">
        <v>0.92416666666666702</v>
      </c>
      <c r="CW8" s="22">
        <v>0.97750000000000004</v>
      </c>
      <c r="CX8" s="22"/>
      <c r="CY8" s="2">
        <v>111.22499999999999</v>
      </c>
      <c r="CZ8" s="2">
        <v>136.72499999999999</v>
      </c>
      <c r="DA8" s="2">
        <v>154.583333333333</v>
      </c>
      <c r="DB8" s="2">
        <v>167.041666666667</v>
      </c>
      <c r="DC8" s="2"/>
      <c r="DD8" s="2">
        <v>108.883333333333</v>
      </c>
      <c r="DE8" s="2">
        <v>122.908333333333</v>
      </c>
      <c r="DF8" s="2">
        <v>133.00833333333301</v>
      </c>
      <c r="DG8" s="2">
        <v>152.36666666666699</v>
      </c>
      <c r="DH8" s="2"/>
      <c r="DI8" s="2">
        <v>61.00091407678255</v>
      </c>
      <c r="DJ8" s="2">
        <v>74.986288848263385</v>
      </c>
      <c r="DK8" s="2">
        <v>84.780621572212027</v>
      </c>
      <c r="DL8" s="2">
        <v>91.613345521024115</v>
      </c>
      <c r="DM8" s="2"/>
      <c r="DN8" s="2">
        <v>59.175724637680979</v>
      </c>
      <c r="DO8" s="2">
        <v>66.798007246376628</v>
      </c>
      <c r="DP8" s="2">
        <v>72.287137681159237</v>
      </c>
      <c r="DQ8" s="2">
        <v>82.807971014492935</v>
      </c>
      <c r="DR8" s="2"/>
      <c r="DS8" s="22">
        <v>2.74</v>
      </c>
      <c r="DT8" s="22">
        <v>3.09</v>
      </c>
      <c r="DU8" s="22">
        <v>4.9800000000000004</v>
      </c>
      <c r="DV8" s="40">
        <v>7.34</v>
      </c>
      <c r="DW8" s="22"/>
      <c r="DX8" s="22">
        <v>2.02</v>
      </c>
      <c r="DY8" s="22">
        <v>1.82</v>
      </c>
      <c r="DZ8" s="22">
        <v>2.14</v>
      </c>
      <c r="EA8" s="22">
        <v>4.1100000000000003</v>
      </c>
      <c r="EC8">
        <v>8</v>
      </c>
      <c r="ED8">
        <v>10</v>
      </c>
      <c r="EE8">
        <v>13</v>
      </c>
      <c r="EF8">
        <v>14</v>
      </c>
      <c r="EH8">
        <v>8</v>
      </c>
      <c r="EI8">
        <v>11</v>
      </c>
      <c r="EJ8">
        <v>12</v>
      </c>
      <c r="EK8">
        <v>13</v>
      </c>
      <c r="EN8">
        <v>9</v>
      </c>
      <c r="EO8">
        <v>11</v>
      </c>
      <c r="EP8">
        <v>13</v>
      </c>
      <c r="EQ8">
        <v>15</v>
      </c>
      <c r="ES8">
        <v>9</v>
      </c>
      <c r="ET8">
        <v>11</v>
      </c>
      <c r="EU8">
        <v>13</v>
      </c>
      <c r="EV8">
        <v>15</v>
      </c>
    </row>
    <row r="9" spans="1:152" x14ac:dyDescent="0.25">
      <c r="A9">
        <v>6</v>
      </c>
      <c r="B9" t="s">
        <v>11</v>
      </c>
      <c r="C9" s="2">
        <v>26.6342693731617</v>
      </c>
      <c r="D9" s="2">
        <v>41.781631791293101</v>
      </c>
      <c r="E9" s="2">
        <v>58.0373671361315</v>
      </c>
      <c r="F9" s="2">
        <v>68.2298304762123</v>
      </c>
      <c r="G9" s="2"/>
      <c r="H9" s="2">
        <v>46.966666666666697</v>
      </c>
      <c r="I9" s="2">
        <v>65.8333333333333</v>
      </c>
      <c r="J9" s="2">
        <v>77.808333333333294</v>
      </c>
      <c r="K9" s="2">
        <v>86.633333333333297</v>
      </c>
      <c r="L9" s="2"/>
      <c r="M9" s="2">
        <v>20.340121302219387</v>
      </c>
      <c r="N9" s="2">
        <v>31.907894559928167</v>
      </c>
      <c r="O9" s="2">
        <v>44.322112653853608</v>
      </c>
      <c r="P9" s="2">
        <v>52.105916962545166</v>
      </c>
      <c r="Q9" s="2"/>
      <c r="R9" s="2">
        <v>28.960946913317837</v>
      </c>
      <c r="S9" s="2">
        <v>40.594655893401466</v>
      </c>
      <c r="T9" s="2">
        <v>47.978772414770823</v>
      </c>
      <c r="U9" s="2">
        <v>53.420511730101481</v>
      </c>
      <c r="W9" s="22">
        <v>0.93049999999999999</v>
      </c>
      <c r="X9" s="22">
        <v>1.2767500000000001</v>
      </c>
      <c r="Y9" s="22">
        <v>1.57391666666667</v>
      </c>
      <c r="Z9" s="22">
        <v>1.7357499999999999</v>
      </c>
      <c r="AA9" s="22"/>
      <c r="AB9" s="22">
        <v>1.0525833333333301</v>
      </c>
      <c r="AC9" s="22">
        <v>1.1109166666666701</v>
      </c>
      <c r="AD9" s="22">
        <v>1.4219999999999999</v>
      </c>
      <c r="AE9" s="22">
        <v>1.5391666666666699</v>
      </c>
      <c r="AF9" s="22"/>
      <c r="AG9" s="2">
        <v>31.47834912043302</v>
      </c>
      <c r="AH9" s="2">
        <v>43.191813261163738</v>
      </c>
      <c r="AI9" s="2">
        <v>53.244812810103859</v>
      </c>
      <c r="AJ9" s="2">
        <v>58.719553450608927</v>
      </c>
      <c r="AK9" s="22"/>
      <c r="AL9" s="2">
        <v>35.117326512455442</v>
      </c>
      <c r="AM9" s="2">
        <v>37.063500889679865</v>
      </c>
      <c r="AN9" s="2">
        <v>47.442170818505389</v>
      </c>
      <c r="AO9" s="2">
        <v>51.351201067615825</v>
      </c>
      <c r="AP9" s="2"/>
      <c r="AQ9" s="2">
        <v>12.3166666666667</v>
      </c>
      <c r="AR9" s="2">
        <v>16.908333333333299</v>
      </c>
      <c r="AS9" s="2">
        <v>20.841666666666701</v>
      </c>
      <c r="AT9" s="2">
        <v>22.983333333333299</v>
      </c>
      <c r="AU9" s="2"/>
      <c r="AV9" s="2">
        <v>13.491666666666699</v>
      </c>
      <c r="AW9" s="2">
        <v>14.216666666666701</v>
      </c>
      <c r="AX9" s="2">
        <v>18.2083333333333</v>
      </c>
      <c r="AY9" s="2">
        <v>19.7</v>
      </c>
      <c r="AZ9" s="2"/>
      <c r="BA9" s="2">
        <v>31.446808510638359</v>
      </c>
      <c r="BB9" s="2">
        <v>43.170212765957324</v>
      </c>
      <c r="BC9" s="2">
        <v>53.212765957446848</v>
      </c>
      <c r="BD9" s="2">
        <v>58.68085106382965</v>
      </c>
      <c r="BE9" s="2"/>
      <c r="BF9" s="2">
        <v>35.165073848827163</v>
      </c>
      <c r="BG9" s="2">
        <v>37.0547350130322</v>
      </c>
      <c r="BH9" s="2">
        <v>47.458731537793092</v>
      </c>
      <c r="BI9" s="2">
        <v>51.346655082536877</v>
      </c>
      <c r="BJ9" s="2"/>
      <c r="BK9" s="23">
        <v>315.24124146666668</v>
      </c>
      <c r="BL9" s="23">
        <v>436.37642457500004</v>
      </c>
      <c r="BM9" s="23">
        <v>545.41096888055677</v>
      </c>
      <c r="BN9" s="23">
        <v>609.72587054166661</v>
      </c>
      <c r="BP9" s="23">
        <v>362.03568663888774</v>
      </c>
      <c r="BQ9" s="23">
        <v>380.1617933750012</v>
      </c>
      <c r="BR9" s="23">
        <v>492.76712940000004</v>
      </c>
      <c r="BS9" s="23">
        <v>526.71129875000111</v>
      </c>
      <c r="BT9" s="2"/>
      <c r="BU9" s="2">
        <v>27.5</v>
      </c>
      <c r="BV9" s="2">
        <v>37.1666666666667</v>
      </c>
      <c r="BW9" s="2">
        <v>48.6666666666667</v>
      </c>
      <c r="BX9" s="2">
        <v>57.5</v>
      </c>
      <c r="BY9" s="2"/>
      <c r="BZ9" s="2">
        <v>35.75</v>
      </c>
      <c r="CA9" s="2">
        <v>32.75</v>
      </c>
      <c r="CB9" s="2">
        <v>45.0833333333333</v>
      </c>
      <c r="CC9" s="2">
        <v>49.0833333333333</v>
      </c>
      <c r="CD9" s="22"/>
      <c r="CE9" s="2">
        <v>16.666666666666664</v>
      </c>
      <c r="CF9" s="2">
        <v>22.525252525252544</v>
      </c>
      <c r="CG9" s="2">
        <v>29.494949494949513</v>
      </c>
      <c r="CH9" s="2">
        <v>34.848484848484851</v>
      </c>
      <c r="CI9" s="22"/>
      <c r="CJ9" s="2">
        <v>23.41703056768554</v>
      </c>
      <c r="CK9" s="2">
        <v>21.451965065502137</v>
      </c>
      <c r="CL9" s="2">
        <v>29.530567685589432</v>
      </c>
      <c r="CM9" s="2">
        <v>32.15065502183397</v>
      </c>
      <c r="CN9" s="2"/>
      <c r="CO9" s="22">
        <v>0.84499999999999997</v>
      </c>
      <c r="CP9" s="22">
        <v>0.88249999999999995</v>
      </c>
      <c r="CQ9" s="22">
        <v>0.9375</v>
      </c>
      <c r="CR9" s="22">
        <v>0.99083333333333301</v>
      </c>
      <c r="CS9" s="22"/>
      <c r="CT9" s="22">
        <v>0.90500000000000003</v>
      </c>
      <c r="CU9" s="22">
        <v>0.88833333333333298</v>
      </c>
      <c r="CV9" s="22">
        <v>0.9375</v>
      </c>
      <c r="CW9" s="22">
        <v>0.88833333333333397</v>
      </c>
      <c r="CX9" s="22"/>
      <c r="CY9" s="2">
        <v>91.1</v>
      </c>
      <c r="CZ9" s="2">
        <v>102.76666666666701</v>
      </c>
      <c r="DA9" s="2">
        <v>111.008333333333</v>
      </c>
      <c r="DB9" s="2">
        <v>125.041666666667</v>
      </c>
      <c r="DC9" s="2"/>
      <c r="DD9" s="2">
        <v>91.366666666666703</v>
      </c>
      <c r="DE9" s="2">
        <v>98.558333333333294</v>
      </c>
      <c r="DF9" s="2">
        <v>106.15</v>
      </c>
      <c r="DG9" s="2">
        <v>111.14166666666701</v>
      </c>
      <c r="DH9" s="2"/>
      <c r="DI9" s="2">
        <v>49.78142076502732</v>
      </c>
      <c r="DJ9" s="2">
        <v>56.156648451730604</v>
      </c>
      <c r="DK9" s="2">
        <v>60.660291438979783</v>
      </c>
      <c r="DL9" s="2">
        <v>68.328779599271584</v>
      </c>
      <c r="DM9" s="2"/>
      <c r="DN9" s="2">
        <v>52.813102119460517</v>
      </c>
      <c r="DO9" s="2">
        <v>56.970134874759125</v>
      </c>
      <c r="DP9" s="2">
        <v>61.358381502890182</v>
      </c>
      <c r="DQ9" s="2">
        <v>64.243737957610989</v>
      </c>
      <c r="DR9" s="2"/>
      <c r="DS9" s="22">
        <v>1.81</v>
      </c>
      <c r="DT9" s="22">
        <v>2.71</v>
      </c>
      <c r="DU9" s="22">
        <v>3.31</v>
      </c>
      <c r="DV9" s="22">
        <v>3.3</v>
      </c>
      <c r="DW9" s="22"/>
      <c r="DX9" s="22">
        <v>2.19</v>
      </c>
      <c r="DY9" s="22">
        <v>2.8</v>
      </c>
      <c r="DZ9" s="22">
        <v>2.81</v>
      </c>
      <c r="EA9" s="22">
        <v>3.22</v>
      </c>
      <c r="EC9">
        <v>8</v>
      </c>
      <c r="ED9">
        <v>11</v>
      </c>
      <c r="EE9">
        <v>13</v>
      </c>
      <c r="EF9">
        <v>15</v>
      </c>
      <c r="EH9">
        <v>9</v>
      </c>
      <c r="EI9">
        <v>11</v>
      </c>
      <c r="EJ9">
        <v>13</v>
      </c>
      <c r="EK9">
        <v>15</v>
      </c>
      <c r="EN9">
        <v>9</v>
      </c>
      <c r="EO9">
        <v>11</v>
      </c>
      <c r="EP9">
        <v>13</v>
      </c>
      <c r="EQ9">
        <v>15</v>
      </c>
      <c r="ES9">
        <v>9</v>
      </c>
      <c r="ET9">
        <v>11</v>
      </c>
      <c r="EU9">
        <v>13</v>
      </c>
      <c r="EV9">
        <v>15</v>
      </c>
    </row>
    <row r="10" spans="1:152" x14ac:dyDescent="0.25">
      <c r="A10">
        <v>7</v>
      </c>
      <c r="B10" t="s">
        <v>12</v>
      </c>
      <c r="C10" s="2">
        <v>36.684158434600498</v>
      </c>
      <c r="D10" s="2">
        <v>43.636897183426903</v>
      </c>
      <c r="E10" s="2">
        <v>53.1783989645471</v>
      </c>
      <c r="F10" s="2">
        <v>73.929649886755996</v>
      </c>
      <c r="G10" s="2"/>
      <c r="H10" s="2">
        <v>40.9583333333333</v>
      </c>
      <c r="I10" s="2">
        <v>55.191666666666698</v>
      </c>
      <c r="J10" s="2">
        <v>75.033333333333303</v>
      </c>
      <c r="K10" s="2">
        <v>94.4</v>
      </c>
      <c r="L10" s="2"/>
      <c r="M10" s="2">
        <v>25.451845387906513</v>
      </c>
      <c r="N10" s="2">
        <v>30.275726845433081</v>
      </c>
      <c r="O10" s="2">
        <v>36.895718647465287</v>
      </c>
      <c r="P10" s="2">
        <v>51.293149380932924</v>
      </c>
      <c r="Q10" s="2"/>
      <c r="R10" s="2">
        <v>30.51879924631724</v>
      </c>
      <c r="S10" s="2">
        <v>41.124314833847279</v>
      </c>
      <c r="T10" s="2">
        <v>55.908701610140497</v>
      </c>
      <c r="U10" s="2">
        <v>70.339157245632151</v>
      </c>
      <c r="W10" s="22">
        <v>1.0940000000000001</v>
      </c>
      <c r="X10" s="22">
        <v>1.1752499999999999</v>
      </c>
      <c r="Y10" s="22">
        <v>1.3138333333333301</v>
      </c>
      <c r="Z10" s="22">
        <v>1.6846666666666701</v>
      </c>
      <c r="AA10" s="22"/>
      <c r="AB10" s="22">
        <v>0.96391666666666698</v>
      </c>
      <c r="AC10" s="22">
        <v>1.18225</v>
      </c>
      <c r="AD10" s="22">
        <v>1.42658333333333</v>
      </c>
      <c r="AE10" s="22">
        <v>1.7410000000000001</v>
      </c>
      <c r="AF10" s="22"/>
      <c r="AG10" s="2">
        <v>36.917885264342004</v>
      </c>
      <c r="AH10" s="2">
        <v>39.659730033745824</v>
      </c>
      <c r="AI10" s="2">
        <v>44.33633295838014</v>
      </c>
      <c r="AJ10" s="2">
        <v>56.850393700787585</v>
      </c>
      <c r="AK10" s="22"/>
      <c r="AL10" s="2">
        <v>38.321627352239659</v>
      </c>
      <c r="AM10" s="2">
        <v>47.001722767028951</v>
      </c>
      <c r="AN10" s="2">
        <v>56.715478399151806</v>
      </c>
      <c r="AO10" s="2">
        <v>69.215478399151962</v>
      </c>
      <c r="AP10" s="2"/>
      <c r="AQ10" s="2">
        <v>13.616666666666699</v>
      </c>
      <c r="AR10" s="2">
        <v>14.608333333333301</v>
      </c>
      <c r="AS10" s="2">
        <v>16.341666666666701</v>
      </c>
      <c r="AT10" s="2">
        <v>20.9583333333333</v>
      </c>
      <c r="AU10" s="2"/>
      <c r="AV10" s="2">
        <v>12</v>
      </c>
      <c r="AW10" s="2">
        <v>14.7</v>
      </c>
      <c r="AX10" s="2">
        <v>17.75</v>
      </c>
      <c r="AY10" s="2">
        <v>21.65</v>
      </c>
      <c r="AZ10" s="2"/>
      <c r="BA10" s="2">
        <v>36.968325791855328</v>
      </c>
      <c r="BB10" s="2">
        <v>39.660633484162844</v>
      </c>
      <c r="BC10" s="2">
        <v>44.366515837104203</v>
      </c>
      <c r="BD10" s="2">
        <v>56.900452488687748</v>
      </c>
      <c r="BE10" s="2"/>
      <c r="BF10" s="2">
        <v>38.338658146964853</v>
      </c>
      <c r="BG10" s="2">
        <v>46.964856230031948</v>
      </c>
      <c r="BH10" s="2">
        <v>56.709265175718848</v>
      </c>
      <c r="BI10" s="2">
        <v>69.169329073482416</v>
      </c>
      <c r="BJ10" s="2"/>
      <c r="BK10" s="23">
        <v>375.32687616666675</v>
      </c>
      <c r="BL10" s="23">
        <v>404.71880539999995</v>
      </c>
      <c r="BM10" s="23">
        <v>453.54244895555445</v>
      </c>
      <c r="BN10" s="23">
        <v>591.78156411111229</v>
      </c>
      <c r="BP10" s="23">
        <v>323.2671581027779</v>
      </c>
      <c r="BQ10" s="23">
        <v>400.53085193333328</v>
      </c>
      <c r="BR10" s="23">
        <v>486.39315952499879</v>
      </c>
      <c r="BS10" s="23">
        <v>599.54515226666661</v>
      </c>
      <c r="BT10" s="2"/>
      <c r="BU10" s="2">
        <v>28.5</v>
      </c>
      <c r="BV10" s="2">
        <v>31.1666666666667</v>
      </c>
      <c r="BW10" s="2">
        <v>35.25</v>
      </c>
      <c r="BX10" s="2">
        <v>46.6666666666667</v>
      </c>
      <c r="BY10" s="2"/>
      <c r="BZ10" s="2">
        <v>22.75</v>
      </c>
      <c r="CA10" s="2">
        <v>27.8333333333333</v>
      </c>
      <c r="CB10" s="2">
        <v>34.4166666666667</v>
      </c>
      <c r="CC10" s="2">
        <v>43.75</v>
      </c>
      <c r="CD10" s="22"/>
      <c r="CE10" s="2">
        <v>22.860962566844858</v>
      </c>
      <c r="CF10" s="2">
        <v>24.999999999999961</v>
      </c>
      <c r="CG10" s="2">
        <v>28.27540106951864</v>
      </c>
      <c r="CH10" s="2">
        <v>37.43315508021383</v>
      </c>
      <c r="CI10" s="22"/>
      <c r="CJ10" s="2">
        <v>32.971014492753625</v>
      </c>
      <c r="CK10" s="2">
        <v>40.338164251207679</v>
      </c>
      <c r="CL10" s="2">
        <v>49.879227053140148</v>
      </c>
      <c r="CM10" s="38">
        <v>63.405797101449281</v>
      </c>
      <c r="CN10" s="2"/>
      <c r="CO10" s="22">
        <v>0.899166666666667</v>
      </c>
      <c r="CP10" s="22">
        <v>0.91249999999999998</v>
      </c>
      <c r="CQ10" s="22">
        <v>0.92249999999999999</v>
      </c>
      <c r="CR10" s="22">
        <v>0.99083333333333301</v>
      </c>
      <c r="CS10" s="22"/>
      <c r="CT10" s="22">
        <v>0.80833333333333401</v>
      </c>
      <c r="CU10" s="22">
        <v>0.84499999999999997</v>
      </c>
      <c r="CV10" s="22">
        <v>0.87250000000000005</v>
      </c>
      <c r="CW10" s="22">
        <v>0.91083333333333305</v>
      </c>
      <c r="CX10" s="22"/>
      <c r="CY10" s="2">
        <v>79.974999999999994</v>
      </c>
      <c r="CZ10" s="2">
        <v>83.224999999999994</v>
      </c>
      <c r="DA10" s="2">
        <v>88.058333333333294</v>
      </c>
      <c r="DB10" s="2">
        <v>98.466666666666697</v>
      </c>
      <c r="DC10" s="2"/>
      <c r="DD10" s="2">
        <v>72.891666666666694</v>
      </c>
      <c r="DE10" s="2">
        <v>79.816666666666706</v>
      </c>
      <c r="DF10" s="2">
        <v>87.033333333333303</v>
      </c>
      <c r="DG10" s="2">
        <v>96.066666666666706</v>
      </c>
      <c r="DH10" s="2"/>
      <c r="DI10" s="2">
        <v>56.719858156028366</v>
      </c>
      <c r="DJ10" s="2">
        <v>59.024822695035461</v>
      </c>
      <c r="DK10" s="2">
        <v>62.452718676122906</v>
      </c>
      <c r="DL10" s="2">
        <v>69.834515366430281</v>
      </c>
      <c r="DM10" s="2"/>
      <c r="DN10" s="2">
        <v>56.505167958656358</v>
      </c>
      <c r="DO10" s="2">
        <v>61.873385012919925</v>
      </c>
      <c r="DP10" s="2">
        <v>67.467700258397912</v>
      </c>
      <c r="DQ10" s="2">
        <v>74.470284237726119</v>
      </c>
      <c r="DR10" s="2"/>
      <c r="DS10" s="22">
        <v>1.68</v>
      </c>
      <c r="DT10" s="22">
        <v>1.75</v>
      </c>
      <c r="DU10" s="22">
        <v>1.77</v>
      </c>
      <c r="DV10" s="22">
        <v>3.14</v>
      </c>
      <c r="DW10" s="22"/>
      <c r="DX10" s="22">
        <v>1.37</v>
      </c>
      <c r="DY10" s="22">
        <v>1.24</v>
      </c>
      <c r="DZ10" s="22">
        <v>1.23</v>
      </c>
      <c r="EA10" s="22">
        <v>2.57</v>
      </c>
      <c r="EC10">
        <v>6</v>
      </c>
      <c r="ED10">
        <v>10.5</v>
      </c>
      <c r="EE10">
        <v>12</v>
      </c>
      <c r="EF10">
        <v>12</v>
      </c>
      <c r="EH10">
        <v>8</v>
      </c>
      <c r="EI10">
        <v>10</v>
      </c>
      <c r="EJ10">
        <v>13</v>
      </c>
      <c r="EK10">
        <v>14</v>
      </c>
      <c r="EN10">
        <v>9</v>
      </c>
      <c r="EO10">
        <v>11</v>
      </c>
      <c r="EP10">
        <v>13</v>
      </c>
      <c r="EQ10">
        <v>15</v>
      </c>
      <c r="ES10">
        <v>9</v>
      </c>
      <c r="ET10">
        <v>11</v>
      </c>
      <c r="EU10">
        <v>13</v>
      </c>
      <c r="EV10">
        <v>15</v>
      </c>
    </row>
    <row r="11" spans="1:152" x14ac:dyDescent="0.25">
      <c r="A11">
        <v>8</v>
      </c>
      <c r="B11" t="s">
        <v>13</v>
      </c>
      <c r="C11" s="2">
        <v>44.248811923415403</v>
      </c>
      <c r="D11" s="2">
        <v>48.931220254858999</v>
      </c>
      <c r="E11" s="2">
        <v>72.936832660017799</v>
      </c>
      <c r="F11" s="2">
        <v>100.377895295126</v>
      </c>
      <c r="G11" s="2"/>
      <c r="H11" s="2">
        <v>49.283333333333303</v>
      </c>
      <c r="I11" s="2">
        <v>59.341666666666697</v>
      </c>
      <c r="J11" s="2">
        <v>79.108333333333306</v>
      </c>
      <c r="K11" s="2">
        <v>98.4166666666667</v>
      </c>
      <c r="L11" s="2"/>
      <c r="M11" s="2">
        <v>29.542847060507189</v>
      </c>
      <c r="N11" s="2">
        <v>32.66907050465533</v>
      </c>
      <c r="O11" s="2">
        <v>48.696486949347076</v>
      </c>
      <c r="P11" s="2">
        <v>67.017591660811746</v>
      </c>
      <c r="Q11" s="2"/>
      <c r="R11" s="2">
        <v>33.652382073620565</v>
      </c>
      <c r="S11" s="2">
        <v>40.520563535044353</v>
      </c>
      <c r="T11" s="2">
        <v>54.017934228082531</v>
      </c>
      <c r="U11" s="2">
        <v>67.202338905894351</v>
      </c>
      <c r="W11" s="22">
        <v>1.08866666666667</v>
      </c>
      <c r="X11" s="22">
        <v>1.1834166666666699</v>
      </c>
      <c r="Y11" s="22">
        <v>1.5927500000000001</v>
      </c>
      <c r="Z11" s="22">
        <v>2.0990833333333301</v>
      </c>
      <c r="AA11" s="22"/>
      <c r="AB11" s="22">
        <v>1.1229166666666699</v>
      </c>
      <c r="AC11" s="22">
        <v>1.21841666666667</v>
      </c>
      <c r="AD11" s="22">
        <v>1.48566666666667</v>
      </c>
      <c r="AE11" s="22">
        <v>1.8411666666666699</v>
      </c>
      <c r="AF11" s="22"/>
      <c r="AG11" s="2">
        <v>34.896890693450224</v>
      </c>
      <c r="AH11" s="2">
        <v>37.934074153221566</v>
      </c>
      <c r="AI11" s="2">
        <v>51.05513409552298</v>
      </c>
      <c r="AJ11" s="2">
        <v>67.285500587669446</v>
      </c>
      <c r="AK11" s="22"/>
      <c r="AL11" s="2">
        <v>39.053443079063456</v>
      </c>
      <c r="AM11" s="2">
        <v>42.374797124971181</v>
      </c>
      <c r="AN11" s="2">
        <v>51.669371667053262</v>
      </c>
      <c r="AO11" s="2">
        <v>64.033155576165271</v>
      </c>
      <c r="AP11" s="2"/>
      <c r="AQ11" s="2">
        <v>11.841666666666701</v>
      </c>
      <c r="AR11" s="2">
        <v>12.866666666666699</v>
      </c>
      <c r="AS11" s="2">
        <v>17.324999999999999</v>
      </c>
      <c r="AT11" s="2">
        <v>22.808333333333302</v>
      </c>
      <c r="AU11" s="2"/>
      <c r="AV11" s="2">
        <v>12.2083333333333</v>
      </c>
      <c r="AW11" s="2">
        <v>13.241666666666699</v>
      </c>
      <c r="AX11" s="2">
        <v>16.149999999999999</v>
      </c>
      <c r="AY11" s="2">
        <v>20.024999999999999</v>
      </c>
      <c r="AZ11" s="2"/>
      <c r="BA11" s="2">
        <v>34.931170108161361</v>
      </c>
      <c r="BB11" s="2">
        <v>37.954768928220354</v>
      </c>
      <c r="BC11" s="2">
        <v>51.106194690265482</v>
      </c>
      <c r="BD11" s="2">
        <v>67.281219272369626</v>
      </c>
      <c r="BE11" s="2"/>
      <c r="BF11" s="2">
        <v>39.087513340448048</v>
      </c>
      <c r="BG11" s="2">
        <v>42.395944503735336</v>
      </c>
      <c r="BH11" s="2">
        <v>51.70757737459968</v>
      </c>
      <c r="BI11" s="2">
        <v>64.114194236926224</v>
      </c>
      <c r="BJ11" s="2"/>
      <c r="BK11" s="23">
        <v>372.09200513333445</v>
      </c>
      <c r="BL11" s="23">
        <v>406.54038981111228</v>
      </c>
      <c r="BM11" s="23">
        <v>547.8258315833333</v>
      </c>
      <c r="BN11" s="23">
        <v>739.11320033055426</v>
      </c>
      <c r="BP11" s="23">
        <v>384.26825937500115</v>
      </c>
      <c r="BQ11" s="23">
        <v>415.92882619166784</v>
      </c>
      <c r="BR11" s="23">
        <v>511.61645484444563</v>
      </c>
      <c r="BS11" s="23">
        <v>639.56281227222325</v>
      </c>
      <c r="BT11" s="2"/>
      <c r="BU11" s="2">
        <v>28.8333333333333</v>
      </c>
      <c r="BV11" s="2">
        <v>31.1666666666667</v>
      </c>
      <c r="BW11" s="2">
        <v>41.1666666666667</v>
      </c>
      <c r="BX11" s="2">
        <v>59.5</v>
      </c>
      <c r="BY11" s="2"/>
      <c r="BZ11" s="2">
        <v>30.0833333333333</v>
      </c>
      <c r="CA11" s="2">
        <v>32.75</v>
      </c>
      <c r="CB11" s="2">
        <v>39</v>
      </c>
      <c r="CC11" s="2">
        <v>50.0833333333333</v>
      </c>
      <c r="CD11" s="22"/>
      <c r="CE11" s="2">
        <v>19.703872437357653</v>
      </c>
      <c r="CF11" s="2">
        <v>21.298405466970458</v>
      </c>
      <c r="CG11" s="2">
        <v>28.132118451025146</v>
      </c>
      <c r="CH11" s="2">
        <v>40.66059225512538</v>
      </c>
      <c r="CI11" s="22"/>
      <c r="CJ11" s="2">
        <v>30.489864864864817</v>
      </c>
      <c r="CK11" s="2">
        <v>33.192567567567558</v>
      </c>
      <c r="CL11" s="2">
        <v>39.52702702702701</v>
      </c>
      <c r="CM11" s="2">
        <v>50.760135135135087</v>
      </c>
      <c r="CN11" s="2"/>
      <c r="CO11" s="22">
        <v>0.88083333333333302</v>
      </c>
      <c r="CP11" s="22">
        <v>0.90333333333333299</v>
      </c>
      <c r="CQ11" s="22">
        <v>0.90583333333333305</v>
      </c>
      <c r="CR11" s="22">
        <v>1.0033333333333301</v>
      </c>
      <c r="CS11" s="22"/>
      <c r="CT11" s="22">
        <v>0.88833333333333298</v>
      </c>
      <c r="CU11" s="22">
        <v>0.875</v>
      </c>
      <c r="CV11" s="22">
        <v>0.91083333333333305</v>
      </c>
      <c r="CW11" s="22">
        <v>0.94750000000000001</v>
      </c>
      <c r="CX11" s="22"/>
      <c r="CY11" s="2">
        <v>89.5833333333333</v>
      </c>
      <c r="CZ11" s="2">
        <v>95.8</v>
      </c>
      <c r="DA11" s="2">
        <v>114.625</v>
      </c>
      <c r="DB11" s="2">
        <v>138.46666666666701</v>
      </c>
      <c r="DC11" s="2"/>
      <c r="DD11" s="2">
        <v>88.891666666666694</v>
      </c>
      <c r="DE11" s="2">
        <v>94.983333333333306</v>
      </c>
      <c r="DF11" s="2">
        <v>109.075</v>
      </c>
      <c r="DG11" s="2">
        <v>125.51666666666701</v>
      </c>
      <c r="DH11" s="2"/>
      <c r="DI11" s="2">
        <v>49.493554327808454</v>
      </c>
      <c r="DJ11" s="2">
        <v>52.928176795580107</v>
      </c>
      <c r="DK11" s="2">
        <v>63.328729281767963</v>
      </c>
      <c r="DL11" s="2">
        <v>76.500920810313261</v>
      </c>
      <c r="DM11" s="2"/>
      <c r="DN11" s="2">
        <v>53.54919678714861</v>
      </c>
      <c r="DO11" s="2">
        <v>57.218875502008018</v>
      </c>
      <c r="DP11" s="2">
        <v>65.7078313253012</v>
      </c>
      <c r="DQ11" s="2">
        <v>75.612449799196995</v>
      </c>
      <c r="DR11" s="2"/>
      <c r="DS11" s="22">
        <v>1.56</v>
      </c>
      <c r="DT11" s="22">
        <v>1.54</v>
      </c>
      <c r="DU11" s="22">
        <v>2.29</v>
      </c>
      <c r="DV11" s="22">
        <v>3.59</v>
      </c>
      <c r="DW11" s="22"/>
      <c r="DX11" s="22">
        <v>1.31</v>
      </c>
      <c r="DY11" s="22">
        <v>1.03</v>
      </c>
      <c r="DZ11" s="22">
        <v>1.39</v>
      </c>
      <c r="EA11" s="22">
        <v>2.5</v>
      </c>
      <c r="EC11">
        <v>9</v>
      </c>
      <c r="ED11">
        <v>10</v>
      </c>
      <c r="EE11">
        <v>12</v>
      </c>
      <c r="EF11">
        <v>14</v>
      </c>
      <c r="EH11">
        <v>9</v>
      </c>
      <c r="EI11">
        <v>10</v>
      </c>
      <c r="EJ11">
        <v>11</v>
      </c>
      <c r="EK11">
        <v>13.5</v>
      </c>
      <c r="EN11">
        <v>9</v>
      </c>
      <c r="EO11">
        <v>11</v>
      </c>
      <c r="EP11">
        <v>13</v>
      </c>
      <c r="EQ11">
        <v>15</v>
      </c>
      <c r="ES11">
        <v>9</v>
      </c>
      <c r="ET11">
        <v>11</v>
      </c>
      <c r="EU11">
        <v>13</v>
      </c>
      <c r="EV11">
        <v>15</v>
      </c>
    </row>
    <row r="12" spans="1:152" x14ac:dyDescent="0.25">
      <c r="A12">
        <v>9</v>
      </c>
      <c r="B12" t="s">
        <v>14</v>
      </c>
      <c r="C12" s="2">
        <v>23.499377883444001</v>
      </c>
      <c r="D12" s="2">
        <v>27.8434527075628</v>
      </c>
      <c r="E12" s="2">
        <v>41.347870280974298</v>
      </c>
      <c r="F12" s="2">
        <v>71.3807025754721</v>
      </c>
      <c r="G12" s="2"/>
      <c r="H12" s="2">
        <v>46.05</v>
      </c>
      <c r="I12" s="2">
        <v>55.966666666666697</v>
      </c>
      <c r="J12" s="2">
        <v>77.116666666666703</v>
      </c>
      <c r="K12" s="2">
        <v>104.091666666667</v>
      </c>
      <c r="L12" s="2"/>
      <c r="M12" s="2">
        <v>19.935972130350642</v>
      </c>
      <c r="N12" s="2">
        <v>23.621318825711668</v>
      </c>
      <c r="O12" s="2">
        <v>35.077949452934568</v>
      </c>
      <c r="P12" s="2">
        <v>60.556654063256545</v>
      </c>
      <c r="Q12" s="2"/>
      <c r="R12" s="2">
        <v>28.547456177853821</v>
      </c>
      <c r="S12" s="2">
        <v>34.695026364543317</v>
      </c>
      <c r="T12" s="2">
        <v>47.806398745902897</v>
      </c>
      <c r="U12" s="2">
        <v>64.528822858771832</v>
      </c>
      <c r="W12" s="22">
        <v>0.82016666666666704</v>
      </c>
      <c r="X12" s="22">
        <v>0.92991666666666695</v>
      </c>
      <c r="Y12" s="22">
        <v>1.1992499999999999</v>
      </c>
      <c r="Z12" s="22">
        <v>1.80975</v>
      </c>
      <c r="AA12" s="22"/>
      <c r="AB12" s="22">
        <v>0.73675000000000002</v>
      </c>
      <c r="AC12" s="22">
        <v>0.98833333333333295</v>
      </c>
      <c r="AD12" s="22">
        <v>1.32775</v>
      </c>
      <c r="AE12" s="22">
        <v>1.7915000000000001</v>
      </c>
      <c r="AF12" s="22"/>
      <c r="AG12" s="2">
        <v>26.958474854826381</v>
      </c>
      <c r="AH12" s="2">
        <v>30.565903363646367</v>
      </c>
      <c r="AI12" s="2">
        <v>39.418757532595642</v>
      </c>
      <c r="AJ12" s="2">
        <v>59.485592198970153</v>
      </c>
      <c r="AK12" s="22"/>
      <c r="AL12" s="2">
        <v>25.878117316473482</v>
      </c>
      <c r="AM12" s="2">
        <v>34.714904577918269</v>
      </c>
      <c r="AN12" s="2">
        <v>46.636810677906567</v>
      </c>
      <c r="AO12" s="2">
        <v>62.925886898489644</v>
      </c>
      <c r="AP12" s="2"/>
      <c r="AQ12" s="2">
        <v>11.716666666666701</v>
      </c>
      <c r="AR12" s="2">
        <v>13.2916666666667</v>
      </c>
      <c r="AS12" s="2">
        <v>17.133333333333301</v>
      </c>
      <c r="AT12" s="2">
        <v>25.85</v>
      </c>
      <c r="AU12" s="2"/>
      <c r="AV12" s="2">
        <v>10.525</v>
      </c>
      <c r="AW12" s="2">
        <v>14.125</v>
      </c>
      <c r="AX12" s="2">
        <v>18.966666666666701</v>
      </c>
      <c r="AY12" s="2">
        <v>25.6</v>
      </c>
      <c r="AZ12" s="2"/>
      <c r="BA12" s="2">
        <v>26.955521472392697</v>
      </c>
      <c r="BB12" s="2">
        <v>30.578987730061403</v>
      </c>
      <c r="BC12" s="2">
        <v>39.417177914110333</v>
      </c>
      <c r="BD12" s="2">
        <v>59.470858895705483</v>
      </c>
      <c r="BE12" s="2"/>
      <c r="BF12" s="2">
        <v>25.85995085995086</v>
      </c>
      <c r="BG12" s="2">
        <v>34.705159705159701</v>
      </c>
      <c r="BH12" s="2">
        <v>46.601146601146681</v>
      </c>
      <c r="BI12" s="2">
        <v>62.899262899262901</v>
      </c>
      <c r="BJ12" s="2"/>
      <c r="BK12" s="23">
        <v>279.29225718333345</v>
      </c>
      <c r="BL12" s="23">
        <v>317.83333475833348</v>
      </c>
      <c r="BM12" s="23">
        <v>408.381921675</v>
      </c>
      <c r="BN12" s="23">
        <v>627.89209892500003</v>
      </c>
      <c r="BP12" s="23">
        <v>252.11990212500001</v>
      </c>
      <c r="BQ12" s="23">
        <v>344.62570566666653</v>
      </c>
      <c r="BR12" s="23">
        <v>462.97819295000005</v>
      </c>
      <c r="BS12" s="23">
        <v>630.8093048833332</v>
      </c>
      <c r="BT12" s="2"/>
      <c r="BU12" s="2">
        <v>22.3333333333333</v>
      </c>
      <c r="BV12" s="2">
        <v>26.3333333333333</v>
      </c>
      <c r="BW12" s="2">
        <v>33.5833333333333</v>
      </c>
      <c r="BX12" s="2">
        <v>56.9166666666667</v>
      </c>
      <c r="BY12" s="2"/>
      <c r="BZ12" s="2">
        <v>19.5</v>
      </c>
      <c r="CA12" s="2">
        <v>26.8333333333333</v>
      </c>
      <c r="CB12" s="2">
        <v>34.25</v>
      </c>
      <c r="CC12" s="2">
        <v>52.75</v>
      </c>
      <c r="CD12" s="22"/>
      <c r="CE12" s="2">
        <v>13.009708737864035</v>
      </c>
      <c r="CF12" s="2">
        <v>15.339805825242669</v>
      </c>
      <c r="CG12" s="2">
        <v>19.563106796116447</v>
      </c>
      <c r="CH12" s="2">
        <v>33.155339805825193</v>
      </c>
      <c r="CI12" s="22"/>
      <c r="CJ12" s="2">
        <v>17.514970059880291</v>
      </c>
      <c r="CK12" s="2">
        <v>24.10179640718567</v>
      </c>
      <c r="CL12" s="2">
        <v>30.763473053892309</v>
      </c>
      <c r="CM12" s="2">
        <v>47.38023952095822</v>
      </c>
      <c r="CN12" s="2"/>
      <c r="CO12" s="22">
        <v>0.86750000000000005</v>
      </c>
      <c r="CP12" s="22">
        <v>0.88416666666666699</v>
      </c>
      <c r="CQ12" s="22">
        <v>0.86916666666666698</v>
      </c>
      <c r="CR12" s="22">
        <v>0.94083333333333297</v>
      </c>
      <c r="CS12" s="22"/>
      <c r="CT12" s="22">
        <v>0.88666666666666705</v>
      </c>
      <c r="CU12" s="22">
        <v>0.96250000000000002</v>
      </c>
      <c r="CV12" s="22">
        <v>0.961666666666667</v>
      </c>
      <c r="CW12" s="22">
        <v>1.0325</v>
      </c>
      <c r="CX12" s="22"/>
      <c r="CY12" s="2">
        <v>89.233333333333306</v>
      </c>
      <c r="CZ12" s="2">
        <v>92.483333333333306</v>
      </c>
      <c r="DA12" s="2">
        <v>101.4</v>
      </c>
      <c r="DB12" s="2">
        <v>122.55</v>
      </c>
      <c r="DC12" s="2"/>
      <c r="DD12" s="2">
        <v>89.341666666666697</v>
      </c>
      <c r="DE12" s="2">
        <v>100.383333333333</v>
      </c>
      <c r="DF12" s="2">
        <v>110.47499999999999</v>
      </c>
      <c r="DG12" s="2">
        <v>142.15</v>
      </c>
      <c r="DH12" s="2"/>
      <c r="DI12" s="2">
        <v>50.700757575757564</v>
      </c>
      <c r="DJ12" s="2">
        <v>52.547348484848463</v>
      </c>
      <c r="DK12" s="2">
        <v>57.613636363636367</v>
      </c>
      <c r="DL12" s="2">
        <v>69.630681818181813</v>
      </c>
      <c r="DM12" s="2"/>
      <c r="DN12" s="2">
        <v>49.088827838827854</v>
      </c>
      <c r="DO12" s="2">
        <v>55.155677655677472</v>
      </c>
      <c r="DP12" s="2">
        <v>60.700549450549445</v>
      </c>
      <c r="DQ12" s="2">
        <v>78.104395604395606</v>
      </c>
      <c r="DR12" s="2"/>
      <c r="DS12" s="22">
        <v>0.92</v>
      </c>
      <c r="DT12" s="22">
        <v>0.56000000000000005</v>
      </c>
      <c r="DU12" s="22">
        <v>0.98</v>
      </c>
      <c r="DV12" s="22">
        <v>3.18</v>
      </c>
      <c r="DW12" s="22"/>
      <c r="DX12" s="22">
        <v>2.38</v>
      </c>
      <c r="DY12" s="22">
        <v>2.72</v>
      </c>
      <c r="DZ12" s="22">
        <v>2.86</v>
      </c>
      <c r="EA12" s="34">
        <v>5.65</v>
      </c>
      <c r="EC12">
        <v>10</v>
      </c>
      <c r="ED12">
        <v>11</v>
      </c>
      <c r="EE12">
        <v>13</v>
      </c>
      <c r="EF12">
        <v>15</v>
      </c>
      <c r="EH12">
        <v>9</v>
      </c>
      <c r="EI12">
        <v>11</v>
      </c>
      <c r="EJ12">
        <v>13</v>
      </c>
      <c r="EK12">
        <v>15</v>
      </c>
      <c r="EN12">
        <v>9</v>
      </c>
      <c r="EO12">
        <v>11</v>
      </c>
      <c r="EP12">
        <v>13</v>
      </c>
      <c r="EQ12">
        <v>15</v>
      </c>
      <c r="ES12">
        <v>9</v>
      </c>
      <c r="ET12">
        <v>11</v>
      </c>
      <c r="EU12">
        <v>13</v>
      </c>
      <c r="EV12">
        <v>15</v>
      </c>
    </row>
    <row r="13" spans="1:152" x14ac:dyDescent="0.25">
      <c r="A13">
        <v>10</v>
      </c>
      <c r="B13" t="s">
        <v>15</v>
      </c>
      <c r="C13" s="2">
        <v>31.746240063983901</v>
      </c>
      <c r="D13" s="2">
        <v>41.3745222671444</v>
      </c>
      <c r="E13" s="2">
        <v>54.542956930888401</v>
      </c>
      <c r="F13" s="2">
        <v>76.919892961341105</v>
      </c>
      <c r="G13" s="2"/>
      <c r="H13" s="2">
        <v>34.316666666666698</v>
      </c>
      <c r="I13" s="2">
        <v>49.616666666666703</v>
      </c>
      <c r="J13" s="2">
        <v>67.533333333333303</v>
      </c>
      <c r="K13" s="2">
        <v>78.316666666666706</v>
      </c>
      <c r="L13" s="2"/>
      <c r="M13" s="2">
        <v>34.200696165921315</v>
      </c>
      <c r="N13" s="2">
        <v>44.573387658405295</v>
      </c>
      <c r="O13" s="2">
        <v>58.759938002880233</v>
      </c>
      <c r="P13" s="2">
        <v>82.866943706841084</v>
      </c>
      <c r="Q13" s="2"/>
      <c r="R13" s="2">
        <v>21.314699792960681</v>
      </c>
      <c r="S13" s="2">
        <v>30.817805383022794</v>
      </c>
      <c r="T13" s="2">
        <v>41.94616977225671</v>
      </c>
      <c r="U13" s="2">
        <v>48.643892339544536</v>
      </c>
      <c r="W13" s="22">
        <v>1.0580000000000001</v>
      </c>
      <c r="X13" s="22">
        <v>1.2702500000000001</v>
      </c>
      <c r="Y13" s="22">
        <v>1.5660000000000001</v>
      </c>
      <c r="Z13" s="22">
        <v>2.1338333333333299</v>
      </c>
      <c r="AA13" s="22"/>
      <c r="AB13" s="22">
        <v>0.991916666666667</v>
      </c>
      <c r="AC13" s="22">
        <v>1.2708333333333299</v>
      </c>
      <c r="AD13" s="22">
        <v>1.57125</v>
      </c>
      <c r="AE13" s="22">
        <v>1.7575000000000001</v>
      </c>
      <c r="AF13" s="22"/>
      <c r="AG13" s="2">
        <v>36.932743774726511</v>
      </c>
      <c r="AH13" s="2">
        <v>44.341982778682755</v>
      </c>
      <c r="AI13" s="2">
        <v>54.66604607865947</v>
      </c>
      <c r="AJ13" s="2">
        <v>74.48801489411197</v>
      </c>
      <c r="AK13" s="22"/>
      <c r="AL13" s="2">
        <v>28.676399730172509</v>
      </c>
      <c r="AM13" s="2">
        <v>36.739905560373806</v>
      </c>
      <c r="AN13" s="2">
        <v>45.424978317432782</v>
      </c>
      <c r="AO13" s="2">
        <v>50.809482509395778</v>
      </c>
      <c r="AP13" s="2"/>
      <c r="AQ13" s="2">
        <v>13.866666666666699</v>
      </c>
      <c r="AR13" s="2">
        <v>16.641666666666701</v>
      </c>
      <c r="AS13" s="2">
        <v>20.533333333333299</v>
      </c>
      <c r="AT13" s="2">
        <v>27.975000000000001</v>
      </c>
      <c r="AU13" s="2"/>
      <c r="AV13" s="2">
        <v>12.991666666666699</v>
      </c>
      <c r="AW13" s="2">
        <v>16.649999999999999</v>
      </c>
      <c r="AX13" s="2">
        <v>20.5833333333333</v>
      </c>
      <c r="AY13" s="2">
        <v>23.033333333333299</v>
      </c>
      <c r="AZ13" s="2"/>
      <c r="BA13" s="2">
        <v>36.912156166814704</v>
      </c>
      <c r="BB13" s="2">
        <v>44.299023957409226</v>
      </c>
      <c r="BC13" s="2">
        <v>54.658385093167702</v>
      </c>
      <c r="BD13" s="2">
        <v>74.467613132209536</v>
      </c>
      <c r="BE13" s="2"/>
      <c r="BF13" s="2">
        <v>28.637031594415919</v>
      </c>
      <c r="BG13" s="2">
        <v>36.70095518001466</v>
      </c>
      <c r="BH13" s="2">
        <v>45.371050698016056</v>
      </c>
      <c r="BI13" s="2">
        <v>50.771491550330531</v>
      </c>
      <c r="BJ13" s="2"/>
      <c r="BK13" s="23">
        <v>368.43825503333335</v>
      </c>
      <c r="BL13" s="23">
        <v>446.7390071083334</v>
      </c>
      <c r="BM13" s="23">
        <v>551.40796620000003</v>
      </c>
      <c r="BN13" s="23">
        <v>751.34910507222094</v>
      </c>
      <c r="BP13" s="23">
        <v>335.63318930555562</v>
      </c>
      <c r="BQ13" s="23">
        <v>432.2263020833322</v>
      </c>
      <c r="BR13" s="23">
        <v>543.82916087500007</v>
      </c>
      <c r="BS13" s="23">
        <v>609.02829108333333</v>
      </c>
      <c r="BT13" s="2"/>
      <c r="BU13" s="2">
        <v>35.3333333333333</v>
      </c>
      <c r="BV13" s="2">
        <v>43</v>
      </c>
      <c r="BW13" s="2">
        <v>74</v>
      </c>
      <c r="BX13" s="38">
        <v>119.833333333333</v>
      </c>
      <c r="BY13" s="2"/>
      <c r="BZ13" s="2">
        <v>23.9166666666667</v>
      </c>
      <c r="CA13" s="2">
        <v>31.0833333333333</v>
      </c>
      <c r="CB13" s="2">
        <v>41.25</v>
      </c>
      <c r="CC13" s="2">
        <v>46.8333333333333</v>
      </c>
      <c r="CD13" s="22"/>
      <c r="CE13" s="2">
        <v>21.07355864811127</v>
      </c>
      <c r="CF13" s="2">
        <v>25.646123260437324</v>
      </c>
      <c r="CG13" s="2">
        <v>44.135188866799119</v>
      </c>
      <c r="CH13" s="38">
        <v>71.471172962226305</v>
      </c>
      <c r="CI13" s="22"/>
      <c r="CJ13" s="2">
        <v>16.608796296296319</v>
      </c>
      <c r="CK13" s="2">
        <v>21.585648148148127</v>
      </c>
      <c r="CL13" s="2">
        <v>28.645833333333332</v>
      </c>
      <c r="CM13" s="2">
        <v>32.523148148148124</v>
      </c>
      <c r="CN13" s="2"/>
      <c r="CO13" s="22">
        <v>0.956666666666667</v>
      </c>
      <c r="CP13" s="22">
        <v>0.99750000000000005</v>
      </c>
      <c r="CQ13" s="40">
        <v>1.1708333333333301</v>
      </c>
      <c r="CR13" s="40">
        <v>1.1775</v>
      </c>
      <c r="CS13" s="22"/>
      <c r="CT13" s="22">
        <v>0.84</v>
      </c>
      <c r="CU13" s="22">
        <v>0.86333333333333295</v>
      </c>
      <c r="CV13" s="22">
        <v>0.93333333333333302</v>
      </c>
      <c r="CW13" s="22">
        <v>0.9375</v>
      </c>
      <c r="CX13" s="22"/>
      <c r="CY13" s="2">
        <v>97.9166666666667</v>
      </c>
      <c r="CZ13" s="2">
        <v>114.925</v>
      </c>
      <c r="DA13" s="2">
        <v>143.933333333333</v>
      </c>
      <c r="DB13" s="2">
        <v>166.09166666666701</v>
      </c>
      <c r="DC13" s="2"/>
      <c r="DD13" s="2">
        <v>87.216666666666697</v>
      </c>
      <c r="DE13" s="2">
        <v>100.8</v>
      </c>
      <c r="DF13" s="2">
        <v>120.35833333333299</v>
      </c>
      <c r="DG13" s="2">
        <v>138.083333333333</v>
      </c>
      <c r="DH13" s="2"/>
      <c r="DI13" s="2">
        <v>55.63446969696971</v>
      </c>
      <c r="DJ13" s="2">
        <v>65.298295454545453</v>
      </c>
      <c r="DK13" s="2">
        <v>81.780303030302832</v>
      </c>
      <c r="DL13" s="2">
        <v>94.370265151515341</v>
      </c>
      <c r="DM13" s="2"/>
      <c r="DN13" s="2">
        <v>49.274952919020734</v>
      </c>
      <c r="DO13" s="2">
        <v>56.949152542372886</v>
      </c>
      <c r="DP13" s="2">
        <v>67.999058380414127</v>
      </c>
      <c r="DQ13" s="2">
        <v>78.013182674199427</v>
      </c>
      <c r="DR13" s="2"/>
      <c r="DS13" s="22">
        <v>3.02</v>
      </c>
      <c r="DT13" s="22">
        <v>3.33</v>
      </c>
      <c r="DU13" s="22">
        <v>5.99</v>
      </c>
      <c r="DV13" s="40">
        <v>9.82</v>
      </c>
      <c r="DW13" s="22"/>
      <c r="DX13" s="22">
        <v>1.66</v>
      </c>
      <c r="DY13" s="22">
        <v>2.33</v>
      </c>
      <c r="DZ13" s="22">
        <v>3.19</v>
      </c>
      <c r="EA13" s="22">
        <v>4.03</v>
      </c>
      <c r="EC13">
        <v>11</v>
      </c>
      <c r="ED13">
        <v>13</v>
      </c>
      <c r="EE13">
        <v>14</v>
      </c>
      <c r="EF13">
        <v>16</v>
      </c>
      <c r="EH13">
        <v>7</v>
      </c>
      <c r="EI13">
        <v>9</v>
      </c>
      <c r="EJ13">
        <v>11</v>
      </c>
      <c r="EK13">
        <v>13</v>
      </c>
      <c r="EN13">
        <v>9</v>
      </c>
      <c r="EO13">
        <v>11</v>
      </c>
      <c r="EP13">
        <v>13</v>
      </c>
      <c r="EQ13">
        <v>15</v>
      </c>
      <c r="ES13">
        <v>9</v>
      </c>
      <c r="ET13">
        <v>11</v>
      </c>
      <c r="EU13">
        <v>13</v>
      </c>
      <c r="EV13">
        <v>15</v>
      </c>
    </row>
    <row r="14" spans="1:152" x14ac:dyDescent="0.25">
      <c r="A14">
        <v>11</v>
      </c>
      <c r="B14" t="s">
        <v>16</v>
      </c>
      <c r="C14" s="2">
        <v>52.709674213852203</v>
      </c>
      <c r="D14" s="2">
        <v>65.154099850777996</v>
      </c>
      <c r="E14" s="2">
        <v>80.275240448263304</v>
      </c>
      <c r="F14" s="2">
        <v>101.96473204871999</v>
      </c>
      <c r="G14" s="2"/>
      <c r="H14" s="2">
        <v>32.608333333333299</v>
      </c>
      <c r="I14" s="2">
        <v>42.125</v>
      </c>
      <c r="J14" s="2">
        <v>74.7</v>
      </c>
      <c r="K14" s="2">
        <v>105.533333333333</v>
      </c>
      <c r="L14" s="2"/>
      <c r="M14" s="2">
        <v>34.180546864733941</v>
      </c>
      <c r="N14" s="2">
        <v>42.250360993386884</v>
      </c>
      <c r="O14" s="2">
        <v>52.055939619117588</v>
      </c>
      <c r="P14" s="2">
        <v>66.120884910068227</v>
      </c>
      <c r="Q14" s="2"/>
      <c r="R14" s="2">
        <v>20.128600823045247</v>
      </c>
      <c r="S14" s="2">
        <v>26.003086419753085</v>
      </c>
      <c r="T14" s="2">
        <v>46.111111111111114</v>
      </c>
      <c r="U14" s="2">
        <v>65.144032921810506</v>
      </c>
      <c r="W14" s="22">
        <v>1.5265</v>
      </c>
      <c r="X14" s="22">
        <v>1.70075</v>
      </c>
      <c r="Y14" s="22">
        <v>1.9624999999999999</v>
      </c>
      <c r="Z14" s="22">
        <v>2.3547500000000001</v>
      </c>
      <c r="AA14" s="22"/>
      <c r="AB14" s="22">
        <v>0.85208333333333297</v>
      </c>
      <c r="AC14" s="22">
        <v>0.91766666666666696</v>
      </c>
      <c r="AD14" s="22">
        <v>1.4874166666666699</v>
      </c>
      <c r="AE14" s="22">
        <v>2.0092500000000002</v>
      </c>
      <c r="AF14" s="22"/>
      <c r="AG14" s="2">
        <v>44.656265236470063</v>
      </c>
      <c r="AH14" s="2">
        <v>49.753778644563681</v>
      </c>
      <c r="AI14" s="2">
        <v>57.411019015114626</v>
      </c>
      <c r="AJ14" s="2">
        <v>68.885909312530544</v>
      </c>
      <c r="AK14" s="22"/>
      <c r="AL14" s="2">
        <v>24.156586656586672</v>
      </c>
      <c r="AM14" s="2">
        <v>26.015876015876049</v>
      </c>
      <c r="AN14" s="2">
        <v>42.168304668304799</v>
      </c>
      <c r="AO14" s="2">
        <v>56.96229446229453</v>
      </c>
      <c r="AP14" s="2" t="s">
        <v>25</v>
      </c>
      <c r="AQ14" s="2">
        <v>19.175000000000001</v>
      </c>
      <c r="AR14" s="2">
        <v>21.366666666666699</v>
      </c>
      <c r="AS14" s="2">
        <v>24.65</v>
      </c>
      <c r="AT14" s="2">
        <v>29.591666666666701</v>
      </c>
      <c r="AU14" s="2"/>
      <c r="AV14" s="2">
        <v>10.7</v>
      </c>
      <c r="AW14" s="2">
        <v>11.525</v>
      </c>
      <c r="AX14" s="2">
        <v>18.7</v>
      </c>
      <c r="AY14" s="2">
        <v>25.241666666666699</v>
      </c>
      <c r="AZ14" s="2"/>
      <c r="BA14" s="2">
        <v>44.662267080745274</v>
      </c>
      <c r="BB14" s="2">
        <v>49.767080745341616</v>
      </c>
      <c r="BC14" s="2">
        <v>57.414596273291828</v>
      </c>
      <c r="BD14" s="2">
        <v>68.92468944099376</v>
      </c>
      <c r="BE14" s="2"/>
      <c r="BF14" s="2">
        <v>24.135338345864678</v>
      </c>
      <c r="BG14" s="2">
        <v>25.996240601503779</v>
      </c>
      <c r="BH14" s="2">
        <v>42.18045112781958</v>
      </c>
      <c r="BI14" s="2">
        <v>56.93609022556403</v>
      </c>
      <c r="BJ14" s="2"/>
      <c r="BK14" s="23">
        <v>521.73770285000001</v>
      </c>
      <c r="BL14" s="23">
        <v>587.10819743333343</v>
      </c>
      <c r="BM14" s="23">
        <v>676.64422583333339</v>
      </c>
      <c r="BN14" s="23">
        <v>823.05812225000011</v>
      </c>
      <c r="BP14" s="23">
        <v>289.03138152777768</v>
      </c>
      <c r="BQ14" s="23">
        <v>308.52464167777788</v>
      </c>
      <c r="BR14" s="23">
        <v>502.04943323889</v>
      </c>
      <c r="BS14" s="23">
        <v>697.10855077499991</v>
      </c>
      <c r="BT14" s="2"/>
      <c r="BU14" s="2">
        <v>47.0833333333333</v>
      </c>
      <c r="BV14" s="2">
        <v>52.1666666666667</v>
      </c>
      <c r="BW14" s="2">
        <v>59.5</v>
      </c>
      <c r="BX14" s="2">
        <v>78.4166666666667</v>
      </c>
      <c r="BY14" s="2"/>
      <c r="BZ14" s="2">
        <v>26.5833333333333</v>
      </c>
      <c r="CA14" s="2">
        <v>27.25</v>
      </c>
      <c r="CB14" s="2">
        <v>36.9166666666667</v>
      </c>
      <c r="CC14" s="2">
        <v>56.5833333333333</v>
      </c>
      <c r="CD14" s="22"/>
      <c r="CE14" s="2">
        <v>28.535353535353515</v>
      </c>
      <c r="CF14" s="2">
        <v>31.616161616161637</v>
      </c>
      <c r="CG14" s="2">
        <v>36.060606060606062</v>
      </c>
      <c r="CH14" s="2">
        <v>47.52525252525254</v>
      </c>
      <c r="CI14" s="22"/>
      <c r="CJ14" s="2">
        <v>20.037688442210978</v>
      </c>
      <c r="CK14" s="2">
        <v>20.540201005025075</v>
      </c>
      <c r="CL14" s="2">
        <v>27.826633165829101</v>
      </c>
      <c r="CM14" s="2">
        <v>42.650753768844091</v>
      </c>
      <c r="CN14" s="2"/>
      <c r="CO14" s="22">
        <v>0.88249999999999995</v>
      </c>
      <c r="CP14" s="22">
        <v>0.92249999999999999</v>
      </c>
      <c r="CQ14" s="22">
        <v>0.91500000000000004</v>
      </c>
      <c r="CR14" s="22">
        <v>0.97333333333333305</v>
      </c>
      <c r="CS14" s="22"/>
      <c r="CT14" s="22">
        <v>0.850833333333333</v>
      </c>
      <c r="CU14" s="22">
        <v>0.8175</v>
      </c>
      <c r="CV14" s="22">
        <v>0.83250000000000002</v>
      </c>
      <c r="CW14" s="22">
        <v>0.94166666666666698</v>
      </c>
      <c r="CX14" s="22"/>
      <c r="CY14" s="2">
        <v>106.933333333333</v>
      </c>
      <c r="CZ14" s="2">
        <v>121.75</v>
      </c>
      <c r="DA14" s="2">
        <v>132.691666666667</v>
      </c>
      <c r="DB14" s="2">
        <v>151.02500000000001</v>
      </c>
      <c r="DC14" s="2"/>
      <c r="DD14" s="2">
        <v>81.974999999999994</v>
      </c>
      <c r="DE14" s="2">
        <v>85.5</v>
      </c>
      <c r="DF14" s="2">
        <v>93.8333333333333</v>
      </c>
      <c r="DG14" s="2">
        <v>118.808333333333</v>
      </c>
      <c r="DH14" s="2"/>
      <c r="DI14" s="2">
        <v>61.811175337186711</v>
      </c>
      <c r="DJ14" s="2">
        <v>70.375722543352609</v>
      </c>
      <c r="DK14" s="2">
        <v>76.700385356454916</v>
      </c>
      <c r="DL14" s="2">
        <v>87.297687861271683</v>
      </c>
      <c r="DM14" s="2"/>
      <c r="DN14" s="2">
        <v>49.382530120481924</v>
      </c>
      <c r="DO14" s="2">
        <v>51.506024096385538</v>
      </c>
      <c r="DP14" s="2">
        <v>56.526104417670666</v>
      </c>
      <c r="DQ14" s="2">
        <v>71.57128514056204</v>
      </c>
      <c r="DR14" s="2"/>
      <c r="DS14" s="22" t="s">
        <v>37</v>
      </c>
      <c r="DT14" s="22" t="s">
        <v>37</v>
      </c>
      <c r="DU14" s="22" t="s">
        <v>37</v>
      </c>
      <c r="DV14" s="22" t="s">
        <v>37</v>
      </c>
      <c r="DW14" s="22"/>
      <c r="DX14" s="22" t="s">
        <v>37</v>
      </c>
      <c r="DY14" s="22" t="s">
        <v>37</v>
      </c>
      <c r="DZ14" s="22" t="s">
        <v>37</v>
      </c>
      <c r="EA14" s="22" t="s">
        <v>37</v>
      </c>
      <c r="EC14">
        <v>9</v>
      </c>
      <c r="ED14">
        <v>11</v>
      </c>
      <c r="EE14">
        <v>12</v>
      </c>
      <c r="EF14">
        <v>14</v>
      </c>
      <c r="EH14">
        <v>9</v>
      </c>
      <c r="EI14">
        <v>10</v>
      </c>
      <c r="EJ14">
        <v>12.5</v>
      </c>
      <c r="EK14">
        <v>15</v>
      </c>
      <c r="EN14">
        <v>9</v>
      </c>
      <c r="EO14">
        <v>11</v>
      </c>
      <c r="EP14">
        <v>13</v>
      </c>
      <c r="EQ14">
        <v>15</v>
      </c>
      <c r="ES14">
        <v>9</v>
      </c>
      <c r="ET14">
        <v>11</v>
      </c>
      <c r="EU14">
        <v>13</v>
      </c>
      <c r="EV14">
        <v>15</v>
      </c>
    </row>
    <row r="15" spans="1:152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W15" s="22"/>
      <c r="X15" s="22"/>
      <c r="Y15" s="22"/>
      <c r="Z15" s="22"/>
      <c r="AA15" s="22"/>
      <c r="AB15" s="22"/>
      <c r="AC15" s="22"/>
      <c r="AD15" s="22"/>
      <c r="AE15" s="22"/>
      <c r="AG15" s="2"/>
      <c r="AH15" s="2"/>
      <c r="AI15" s="2"/>
      <c r="AJ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BA15" s="2"/>
      <c r="BB15" s="2"/>
      <c r="BC15" s="2"/>
      <c r="BD15" s="2"/>
      <c r="BF15" s="2"/>
      <c r="BG15" s="2"/>
      <c r="BH15" s="2"/>
      <c r="BI15" s="2"/>
      <c r="BJ15" s="2"/>
      <c r="BK15" s="23"/>
      <c r="BL15" s="23"/>
      <c r="BM15" s="23"/>
      <c r="BN15" s="23"/>
      <c r="BP15" s="23"/>
      <c r="BQ15" s="23"/>
      <c r="BR15" s="23"/>
      <c r="BS15" s="23"/>
      <c r="BT15" s="2"/>
      <c r="BU15" s="2"/>
      <c r="BV15" s="2"/>
      <c r="BW15" s="2"/>
      <c r="BX15" s="2"/>
      <c r="BY15" s="2"/>
      <c r="BZ15" s="2"/>
      <c r="CA15" s="2"/>
      <c r="CB15" s="2"/>
      <c r="CC15" s="2"/>
      <c r="CE15" s="2"/>
      <c r="CF15" s="2"/>
      <c r="CG15" s="2"/>
      <c r="CH15" s="2"/>
      <c r="CJ15" s="2"/>
      <c r="CK15" s="2"/>
      <c r="CL15" s="2"/>
      <c r="CM15" s="2"/>
      <c r="CN15" s="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2"/>
      <c r="DT15" s="22"/>
      <c r="DU15" s="22"/>
      <c r="DV15" s="22"/>
      <c r="DW15" s="22"/>
      <c r="DX15" s="22"/>
      <c r="DY15" s="22"/>
      <c r="DZ15" s="22"/>
      <c r="EA15" s="22"/>
    </row>
    <row r="16" spans="1:152" x14ac:dyDescent="0.25">
      <c r="B16" t="s">
        <v>24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W16" s="22" t="s">
        <v>25</v>
      </c>
      <c r="X16" s="22"/>
      <c r="Y16" s="22"/>
      <c r="Z16" s="22"/>
      <c r="AA16" s="22"/>
      <c r="AB16" s="22"/>
      <c r="AC16" s="22"/>
      <c r="AD16" s="22"/>
      <c r="AE16" s="22"/>
      <c r="AG16" s="2"/>
      <c r="AH16" s="2"/>
      <c r="AI16" s="2"/>
      <c r="AJ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BA16" s="2"/>
      <c r="BB16" s="2"/>
      <c r="BC16" s="2"/>
      <c r="BD16" s="2"/>
      <c r="BF16" s="2"/>
      <c r="BG16" s="2"/>
      <c r="BH16" s="2"/>
      <c r="BI16" s="2"/>
      <c r="BJ16" s="2"/>
      <c r="BK16" s="23"/>
      <c r="BL16" s="23"/>
      <c r="BM16" s="23"/>
      <c r="BN16" s="23"/>
      <c r="BP16" s="23"/>
      <c r="BQ16" s="23"/>
      <c r="BR16" s="23"/>
      <c r="BS16" s="23"/>
      <c r="BT16" s="2"/>
      <c r="BU16" s="2"/>
      <c r="BV16" s="2"/>
      <c r="BW16" s="2"/>
      <c r="BX16" s="2"/>
      <c r="BY16" s="2"/>
      <c r="BZ16" s="2"/>
      <c r="CA16" s="2"/>
      <c r="CB16" s="2"/>
      <c r="CC16" s="2"/>
      <c r="CE16" s="2"/>
      <c r="CF16" s="2"/>
      <c r="CG16" s="2"/>
      <c r="CH16" s="2"/>
      <c r="CJ16" s="2"/>
      <c r="CK16" s="2"/>
      <c r="CL16" s="2"/>
      <c r="CM16" s="2"/>
      <c r="CN16" s="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2"/>
      <c r="DT16" s="22"/>
      <c r="DU16" s="22"/>
      <c r="DV16" s="22"/>
      <c r="DW16" s="22"/>
      <c r="DX16" s="22"/>
      <c r="DY16" s="22"/>
      <c r="DZ16" s="22"/>
      <c r="EA16" s="22"/>
    </row>
    <row r="17" spans="1:152" x14ac:dyDescent="0.25">
      <c r="A17">
        <v>12</v>
      </c>
      <c r="B17" t="s">
        <v>17</v>
      </c>
      <c r="C17" s="2">
        <v>17.919370527484499</v>
      </c>
      <c r="D17" s="2">
        <v>20.307155807727199</v>
      </c>
      <c r="E17" s="2">
        <v>28.702683282109199</v>
      </c>
      <c r="F17" s="2">
        <v>56.6322409573417</v>
      </c>
      <c r="G17" s="2"/>
      <c r="H17" s="2">
        <v>41.8</v>
      </c>
      <c r="I17" s="2">
        <v>42.3</v>
      </c>
      <c r="J17" s="2">
        <v>52.6666666666667</v>
      </c>
      <c r="K17" s="2">
        <v>79.216666666666697</v>
      </c>
      <c r="L17" s="2"/>
      <c r="M17" s="2">
        <v>13.933228421213947</v>
      </c>
      <c r="N17" s="2">
        <v>15.789853779755724</v>
      </c>
      <c r="O17" s="2">
        <v>22.31780641278624</v>
      </c>
      <c r="P17" s="2">
        <v>44.034468066476137</v>
      </c>
      <c r="Q17" s="2"/>
      <c r="R17" s="2">
        <v>21.984040623866495</v>
      </c>
      <c r="S17" s="2">
        <v>22.247007616974944</v>
      </c>
      <c r="T17" s="2">
        <v>27.699189940756845</v>
      </c>
      <c r="U17" s="2">
        <v>41.662737274815584</v>
      </c>
      <c r="W17" s="22">
        <v>0.75783333333333303</v>
      </c>
      <c r="X17" s="22">
        <v>0.79883333333333295</v>
      </c>
      <c r="Y17" s="22">
        <v>0.95725000000000005</v>
      </c>
      <c r="Z17" s="22">
        <v>1.4628333333333301</v>
      </c>
      <c r="AA17" s="22"/>
      <c r="AB17" s="22">
        <v>0.83499999999999996</v>
      </c>
      <c r="AC17" s="22">
        <v>0.80333333333333301</v>
      </c>
      <c r="AD17" s="22">
        <v>0.96691666666666698</v>
      </c>
      <c r="AE17" s="22">
        <v>1.31016666666667</v>
      </c>
      <c r="AF17" s="22"/>
      <c r="AG17" s="2">
        <v>26.165266428818061</v>
      </c>
      <c r="AH17" s="2">
        <v>27.58084934975258</v>
      </c>
      <c r="AI17" s="2">
        <v>33.050408562550388</v>
      </c>
      <c r="AJ17" s="2">
        <v>50.506387386350504</v>
      </c>
      <c r="AK17" s="22"/>
      <c r="AL17" s="2">
        <v>25.97469929489835</v>
      </c>
      <c r="AM17" s="2">
        <v>24.989630858564873</v>
      </c>
      <c r="AN17" s="2">
        <v>30.078287017834899</v>
      </c>
      <c r="AO17" s="2">
        <v>40.755910410618064</v>
      </c>
      <c r="AP17" s="2"/>
      <c r="AQ17" s="2">
        <v>10.3083333333333</v>
      </c>
      <c r="AR17" s="2">
        <v>10.875</v>
      </c>
      <c r="AS17" s="2">
        <v>13.016666666666699</v>
      </c>
      <c r="AT17" s="2">
        <v>19.891666666666701</v>
      </c>
      <c r="AU17" s="2"/>
      <c r="AV17" s="2">
        <v>11.35</v>
      </c>
      <c r="AW17" s="2">
        <v>10.9166666666667</v>
      </c>
      <c r="AX17" s="2">
        <v>13.15</v>
      </c>
      <c r="AY17" s="2">
        <v>17.816666666666698</v>
      </c>
      <c r="AZ17" s="2"/>
      <c r="BA17" s="2">
        <v>26.163282571911861</v>
      </c>
      <c r="BB17" s="2">
        <v>27.601522842639525</v>
      </c>
      <c r="BC17" s="2">
        <v>33.037225042301188</v>
      </c>
      <c r="BD17" s="2">
        <v>50.486463620981347</v>
      </c>
      <c r="BE17" s="2"/>
      <c r="BF17" s="2">
        <v>25.952743902439046</v>
      </c>
      <c r="BG17" s="2">
        <v>24.961890243902534</v>
      </c>
      <c r="BH17" s="2">
        <v>30.068597560975636</v>
      </c>
      <c r="BI17" s="2">
        <v>40.739329268292792</v>
      </c>
      <c r="BJ17" s="2"/>
      <c r="BK17" s="23">
        <v>266.84248853888874</v>
      </c>
      <c r="BL17" s="23">
        <v>281.27909557222205</v>
      </c>
      <c r="BM17" s="23">
        <v>337.05956299166672</v>
      </c>
      <c r="BN17" s="23">
        <v>501.86532481944334</v>
      </c>
      <c r="BP17" s="23">
        <v>294.01382616666672</v>
      </c>
      <c r="BQ17" s="23">
        <v>275.96995688888882</v>
      </c>
      <c r="BR17" s="23">
        <v>335.47138296388897</v>
      </c>
      <c r="BS17" s="23">
        <v>456.25285488611229</v>
      </c>
      <c r="BT17" s="2"/>
      <c r="BU17" s="2">
        <v>52.5833333333333</v>
      </c>
      <c r="BV17" s="2">
        <v>46.4166666666667</v>
      </c>
      <c r="BW17" s="2">
        <v>66.5</v>
      </c>
      <c r="BX17" s="2">
        <v>71.9166666666667</v>
      </c>
      <c r="BY17" s="2"/>
      <c r="BZ17" s="2">
        <v>34.3333333333333</v>
      </c>
      <c r="CA17" s="2">
        <v>24.9166666666667</v>
      </c>
      <c r="CB17" s="2">
        <v>29</v>
      </c>
      <c r="CC17" s="2">
        <v>38.25</v>
      </c>
      <c r="CD17" s="22"/>
      <c r="CE17" s="2">
        <v>28.019538188277021</v>
      </c>
      <c r="CF17" s="2">
        <v>24.73357015985788</v>
      </c>
      <c r="CG17" s="2">
        <v>35.435168738898696</v>
      </c>
      <c r="CH17" s="2">
        <v>38.321492007104744</v>
      </c>
      <c r="CI17" s="22"/>
      <c r="CJ17" s="2">
        <v>18.165784832451482</v>
      </c>
      <c r="CK17" s="2">
        <v>13.183421516754867</v>
      </c>
      <c r="CL17" s="2">
        <v>15.343915343915343</v>
      </c>
      <c r="CM17" s="2">
        <v>20.238095238095237</v>
      </c>
      <c r="CN17" s="2"/>
      <c r="CO17" s="40">
        <v>1.21166666666667</v>
      </c>
      <c r="CP17" s="22">
        <v>1.01166666666667</v>
      </c>
      <c r="CQ17" s="22">
        <v>1.0233333333333301</v>
      </c>
      <c r="CR17" s="22">
        <v>0.89666666666666694</v>
      </c>
      <c r="CS17" s="22"/>
      <c r="CT17" s="34">
        <v>1.0774999999999999</v>
      </c>
      <c r="CU17" s="22">
        <v>0.90416666666666701</v>
      </c>
      <c r="CV17" s="22">
        <v>0.94083333333333297</v>
      </c>
      <c r="CW17" s="22">
        <v>0.95750000000000002</v>
      </c>
      <c r="CX17" s="22"/>
      <c r="CY17" s="2">
        <v>96.05</v>
      </c>
      <c r="CZ17" s="2">
        <v>85.233333333333306</v>
      </c>
      <c r="DA17" s="2">
        <v>95.0833333333333</v>
      </c>
      <c r="DB17" s="2">
        <v>108.48333333333299</v>
      </c>
      <c r="DC17" s="2"/>
      <c r="DD17" s="2">
        <v>91.9</v>
      </c>
      <c r="DE17" s="2">
        <v>85.658333333333303</v>
      </c>
      <c r="DF17" s="2">
        <v>88.408333333333303</v>
      </c>
      <c r="DG17" s="2">
        <v>106.866666666667</v>
      </c>
      <c r="DH17" s="2"/>
      <c r="DI17" s="2">
        <v>53.659217877094967</v>
      </c>
      <c r="DJ17" s="2">
        <v>47.616387337057716</v>
      </c>
      <c r="DK17" s="2">
        <v>53.119180633147103</v>
      </c>
      <c r="DL17" s="2">
        <v>60.605214152699993</v>
      </c>
      <c r="DM17" s="2"/>
      <c r="DN17" s="2">
        <v>49.945652173913047</v>
      </c>
      <c r="DO17" s="2">
        <v>46.553442028985494</v>
      </c>
      <c r="DP17" s="2">
        <v>48.048007246376798</v>
      </c>
      <c r="DQ17" s="2">
        <v>58.079710144927724</v>
      </c>
      <c r="DR17" s="2"/>
      <c r="DS17" s="22">
        <v>2.63</v>
      </c>
      <c r="DT17" s="22">
        <v>2.41</v>
      </c>
      <c r="DU17" s="22">
        <v>3.19</v>
      </c>
      <c r="DV17" s="22">
        <v>4.26</v>
      </c>
      <c r="DW17" s="22"/>
      <c r="DX17" s="22">
        <v>1.86</v>
      </c>
      <c r="DY17" s="22">
        <v>2.19</v>
      </c>
      <c r="DZ17" s="22">
        <v>1.01</v>
      </c>
      <c r="EA17" s="22">
        <v>1.99</v>
      </c>
      <c r="EC17">
        <v>9</v>
      </c>
      <c r="ED17">
        <v>10</v>
      </c>
      <c r="EE17">
        <v>12</v>
      </c>
      <c r="EF17">
        <v>14</v>
      </c>
      <c r="EH17">
        <v>8</v>
      </c>
      <c r="EI17">
        <v>10</v>
      </c>
      <c r="EJ17">
        <v>13</v>
      </c>
      <c r="EK17">
        <v>15</v>
      </c>
      <c r="EN17">
        <v>9</v>
      </c>
      <c r="EO17">
        <v>11</v>
      </c>
      <c r="EP17">
        <v>13</v>
      </c>
      <c r="EQ17">
        <v>15</v>
      </c>
      <c r="ES17">
        <v>9</v>
      </c>
      <c r="ET17">
        <v>11</v>
      </c>
      <c r="EU17">
        <v>13</v>
      </c>
      <c r="EV17">
        <v>15</v>
      </c>
    </row>
    <row r="18" spans="1:152" x14ac:dyDescent="0.25">
      <c r="A18">
        <v>13</v>
      </c>
      <c r="B18" t="s">
        <v>18</v>
      </c>
      <c r="C18" s="2">
        <v>11.2372914918567</v>
      </c>
      <c r="D18" s="2">
        <v>16.700266714664998</v>
      </c>
      <c r="E18" s="2">
        <v>25.284592148139801</v>
      </c>
      <c r="F18" s="2">
        <v>39.450379431592097</v>
      </c>
      <c r="G18" s="2"/>
      <c r="H18" s="2">
        <v>37.549999999999997</v>
      </c>
      <c r="I18" s="2">
        <v>39.325000000000003</v>
      </c>
      <c r="J18" s="2">
        <v>54.3333333333333</v>
      </c>
      <c r="K18" s="2">
        <v>89</v>
      </c>
      <c r="L18" s="2"/>
      <c r="M18" s="2">
        <v>16.744667217139405</v>
      </c>
      <c r="N18" s="2">
        <v>24.885036467834059</v>
      </c>
      <c r="O18" s="2">
        <v>37.676523880199078</v>
      </c>
      <c r="P18" s="2">
        <v>58.78493724671948</v>
      </c>
      <c r="Q18" s="2"/>
      <c r="R18" s="2">
        <v>35.820723684210371</v>
      </c>
      <c r="S18" s="2">
        <v>37.513980263157734</v>
      </c>
      <c r="T18" s="2">
        <v>51.831140350876936</v>
      </c>
      <c r="U18" s="2">
        <v>84.901315789473315</v>
      </c>
      <c r="W18" s="22">
        <v>0.55908333333333304</v>
      </c>
      <c r="X18" s="22">
        <v>0.68091666666666695</v>
      </c>
      <c r="Y18" s="22">
        <v>0.81008333333333304</v>
      </c>
      <c r="Z18" s="22">
        <v>1.08758333333333</v>
      </c>
      <c r="AA18" s="22"/>
      <c r="AB18" s="22">
        <v>0.82291666666666696</v>
      </c>
      <c r="AC18" s="22">
        <v>0.87441666666666695</v>
      </c>
      <c r="AD18" s="22">
        <v>1.0307500000000001</v>
      </c>
      <c r="AE18" s="22">
        <v>1.68025</v>
      </c>
      <c r="AF18" s="22"/>
      <c r="AG18" s="2">
        <v>32.951866404715048</v>
      </c>
      <c r="AH18" s="2">
        <v>40.132612966601116</v>
      </c>
      <c r="AI18" s="2">
        <v>47.745579567779842</v>
      </c>
      <c r="AJ18" s="2">
        <v>64.101178781925015</v>
      </c>
      <c r="AK18" s="22"/>
      <c r="AL18" s="2">
        <v>40.312704114957619</v>
      </c>
      <c r="AM18" s="2">
        <v>42.835564990202563</v>
      </c>
      <c r="AN18" s="2">
        <v>50.493958197256774</v>
      </c>
      <c r="AO18" s="2">
        <v>82.311397779229395</v>
      </c>
      <c r="AP18" s="2"/>
      <c r="AQ18" s="2">
        <v>9.4</v>
      </c>
      <c r="AR18" s="2">
        <v>11.4583333333333</v>
      </c>
      <c r="AS18" s="2">
        <v>13.641666666666699</v>
      </c>
      <c r="AT18" s="2">
        <v>18.308333333333302</v>
      </c>
      <c r="AU18" s="2"/>
      <c r="AV18" s="2">
        <v>13.866666666666699</v>
      </c>
      <c r="AW18" s="2">
        <v>14.716666666666701</v>
      </c>
      <c r="AX18" s="2">
        <v>17.358333333333299</v>
      </c>
      <c r="AY18" s="39">
        <v>28.2916666666667</v>
      </c>
      <c r="AZ18" s="2"/>
      <c r="BA18" s="2">
        <v>32.905484247374638</v>
      </c>
      <c r="BB18" s="2">
        <v>40.110851808634749</v>
      </c>
      <c r="BC18" s="2">
        <v>47.753792298716682</v>
      </c>
      <c r="BD18" s="2">
        <v>64.089848308051373</v>
      </c>
      <c r="BE18" s="2"/>
      <c r="BF18" s="2">
        <v>40.310077519379938</v>
      </c>
      <c r="BG18" s="2">
        <v>42.781007751938084</v>
      </c>
      <c r="BH18" s="2">
        <v>50.460271317829367</v>
      </c>
      <c r="BI18" s="2">
        <v>82.243217054263667</v>
      </c>
      <c r="BJ18" s="2"/>
      <c r="BK18" s="23">
        <v>188.94206341111101</v>
      </c>
      <c r="BL18" s="23">
        <v>233.91602881111123</v>
      </c>
      <c r="BM18" s="23">
        <v>278.62789247222207</v>
      </c>
      <c r="BN18" s="23">
        <v>382.95154144722102</v>
      </c>
      <c r="BP18" s="23">
        <v>281.95108229166669</v>
      </c>
      <c r="BQ18" s="23">
        <v>298.13210017500006</v>
      </c>
      <c r="BR18" s="23">
        <v>354.95759086666664</v>
      </c>
      <c r="BS18" s="23">
        <v>591.6368040916667</v>
      </c>
      <c r="BT18" s="2"/>
      <c r="BU18" s="2">
        <v>15.25</v>
      </c>
      <c r="BV18" s="2">
        <v>19</v>
      </c>
      <c r="BW18" s="2">
        <v>24.3333333333333</v>
      </c>
      <c r="BX18" s="2">
        <v>43.0833333333333</v>
      </c>
      <c r="BY18" s="2"/>
      <c r="BZ18" s="2">
        <v>22.25</v>
      </c>
      <c r="CA18" s="2">
        <v>22.6666666666667</v>
      </c>
      <c r="CB18" s="2">
        <v>26.8333333333333</v>
      </c>
      <c r="CC18" s="2">
        <v>52.9166666666667</v>
      </c>
      <c r="CD18" s="22"/>
      <c r="CE18" s="2">
        <v>22.10144927536232</v>
      </c>
      <c r="CF18" s="2">
        <v>27.536231884057973</v>
      </c>
      <c r="CG18" s="2">
        <v>35.265700483091742</v>
      </c>
      <c r="CH18" s="38">
        <v>62.439613526570007</v>
      </c>
      <c r="CI18" s="22"/>
      <c r="CJ18" s="2">
        <v>28.164556962025316</v>
      </c>
      <c r="CK18" s="2">
        <v>28.691983122362913</v>
      </c>
      <c r="CL18" s="2">
        <v>33.966244725738356</v>
      </c>
      <c r="CM18" s="38">
        <v>66.983122362869238</v>
      </c>
      <c r="CN18" s="2"/>
      <c r="CO18" s="22">
        <v>0.83916666666666695</v>
      </c>
      <c r="CP18" s="22">
        <v>0.90249999999999997</v>
      </c>
      <c r="CQ18" s="22">
        <v>0.90666666666666695</v>
      </c>
      <c r="CR18" s="22">
        <v>1.0674999999999999</v>
      </c>
      <c r="CS18" s="22"/>
      <c r="CT18" s="22">
        <v>0.89083333333333303</v>
      </c>
      <c r="CU18" s="22">
        <v>0.87250000000000005</v>
      </c>
      <c r="CV18" s="22">
        <v>0.91083333333333405</v>
      </c>
      <c r="CW18" s="34">
        <v>1.09916666666667</v>
      </c>
      <c r="CX18" s="22"/>
      <c r="CY18" s="2">
        <v>84.625</v>
      </c>
      <c r="CZ18" s="2">
        <v>92.25</v>
      </c>
      <c r="DA18" s="2">
        <v>99.2083333333333</v>
      </c>
      <c r="DB18" s="2">
        <v>117.125</v>
      </c>
      <c r="DC18" s="2"/>
      <c r="DD18" s="2">
        <v>97.3333333333333</v>
      </c>
      <c r="DE18" s="2">
        <v>99.566666666666706</v>
      </c>
      <c r="DF18" s="2">
        <v>108.441666666667</v>
      </c>
      <c r="DG18" s="2">
        <v>147.50833333333301</v>
      </c>
      <c r="DH18" s="2"/>
      <c r="DI18" s="2">
        <v>58.362068965517246</v>
      </c>
      <c r="DJ18" s="2">
        <v>63.620689655172413</v>
      </c>
      <c r="DK18" s="2">
        <v>68.41954022988503</v>
      </c>
      <c r="DL18" s="2">
        <v>80.775862068965523</v>
      </c>
      <c r="DM18" s="2"/>
      <c r="DN18" s="2">
        <v>56.262042389209995</v>
      </c>
      <c r="DO18" s="2">
        <v>57.552986512524107</v>
      </c>
      <c r="DP18" s="2">
        <v>62.68304431599249</v>
      </c>
      <c r="DQ18" s="2">
        <v>85.264932562620245</v>
      </c>
      <c r="DR18" s="2"/>
      <c r="DS18" s="22">
        <v>1.29</v>
      </c>
      <c r="DT18" s="22">
        <v>1.62</v>
      </c>
      <c r="DU18" s="22">
        <v>2.21</v>
      </c>
      <c r="DV18" s="22">
        <v>2.93</v>
      </c>
      <c r="DW18" s="22"/>
      <c r="DX18" s="22">
        <v>1.98</v>
      </c>
      <c r="DY18" s="22">
        <v>1.8</v>
      </c>
      <c r="DZ18" s="22">
        <v>2.04</v>
      </c>
      <c r="EA18" s="22">
        <v>5.17</v>
      </c>
      <c r="EC18">
        <v>9</v>
      </c>
      <c r="ED18">
        <v>11</v>
      </c>
      <c r="EE18">
        <v>13</v>
      </c>
      <c r="EF18">
        <v>14</v>
      </c>
      <c r="EH18">
        <v>9</v>
      </c>
      <c r="EI18">
        <v>11</v>
      </c>
      <c r="EJ18">
        <v>13</v>
      </c>
      <c r="EK18">
        <v>16</v>
      </c>
      <c r="EN18">
        <v>9</v>
      </c>
      <c r="EO18">
        <v>11</v>
      </c>
      <c r="EP18">
        <v>13</v>
      </c>
      <c r="EQ18">
        <v>15</v>
      </c>
      <c r="ES18">
        <v>9</v>
      </c>
      <c r="ET18">
        <v>11</v>
      </c>
      <c r="EU18">
        <v>13</v>
      </c>
      <c r="EV18">
        <v>15</v>
      </c>
    </row>
    <row r="19" spans="1:152" x14ac:dyDescent="0.25">
      <c r="A19">
        <v>14</v>
      </c>
      <c r="B19" t="s">
        <v>19</v>
      </c>
      <c r="C19" s="2">
        <v>53.3523201764853</v>
      </c>
      <c r="D19" s="2">
        <v>70.049225507650405</v>
      </c>
      <c r="E19" s="2">
        <v>85.086995464028504</v>
      </c>
      <c r="F19" s="2">
        <v>106.36726007692501</v>
      </c>
      <c r="G19" s="2"/>
      <c r="H19" s="2">
        <v>45.774999999999999</v>
      </c>
      <c r="I19" s="2">
        <v>67.1666666666667</v>
      </c>
      <c r="J19" s="2">
        <v>88.241666666666703</v>
      </c>
      <c r="K19" s="39">
        <v>116.883333333333</v>
      </c>
      <c r="L19" s="2"/>
      <c r="M19" s="2">
        <v>38.585442566027737</v>
      </c>
      <c r="N19" s="2">
        <v>50.660971419410686</v>
      </c>
      <c r="O19" s="2">
        <v>61.536581084624487</v>
      </c>
      <c r="P19" s="2">
        <v>76.926885110665495</v>
      </c>
      <c r="Q19" s="2"/>
      <c r="R19" s="2">
        <v>32.801457870027193</v>
      </c>
      <c r="S19" s="2">
        <v>48.130302281525452</v>
      </c>
      <c r="T19" s="2">
        <v>63.23222963512071</v>
      </c>
      <c r="U19" s="2">
        <v>83.756280372292025</v>
      </c>
      <c r="W19" s="22">
        <v>1.2575833333333299</v>
      </c>
      <c r="X19" s="22">
        <v>1.62516666666667</v>
      </c>
      <c r="Y19" s="22">
        <v>1.7945</v>
      </c>
      <c r="Z19" s="22">
        <v>2.2280000000000002</v>
      </c>
      <c r="AA19" s="22"/>
      <c r="AB19" s="22">
        <v>1.0189999999999999</v>
      </c>
      <c r="AC19" s="22">
        <v>1.3100833333333299</v>
      </c>
      <c r="AD19" s="22">
        <v>1.65083333333333</v>
      </c>
      <c r="AE19" s="22">
        <v>2.2410000000000001</v>
      </c>
      <c r="AF19" s="22"/>
      <c r="AG19" s="2">
        <v>45.553610239072512</v>
      </c>
      <c r="AH19" s="2">
        <v>58.868630765515626</v>
      </c>
      <c r="AI19" s="2">
        <v>65.002414875633832</v>
      </c>
      <c r="AJ19" s="2">
        <v>80.70514368510014</v>
      </c>
      <c r="AK19" s="22"/>
      <c r="AL19" s="2">
        <v>36.571360210551539</v>
      </c>
      <c r="AM19" s="2">
        <v>47.018183993300568</v>
      </c>
      <c r="AN19" s="2">
        <v>59.247517645651335</v>
      </c>
      <c r="AO19" s="2">
        <v>80.428280894843979</v>
      </c>
      <c r="AP19" s="2"/>
      <c r="AQ19" s="2">
        <v>15.883333333333301</v>
      </c>
      <c r="AR19" s="2">
        <v>20.524999999999999</v>
      </c>
      <c r="AS19" s="2">
        <v>22.641666666666701</v>
      </c>
      <c r="AT19" s="39">
        <v>28.133333333333301</v>
      </c>
      <c r="AU19" s="2"/>
      <c r="AV19" s="2">
        <v>12.883333333333301</v>
      </c>
      <c r="AW19" s="2">
        <v>16.55</v>
      </c>
      <c r="AX19" s="2">
        <v>20.841666666666701</v>
      </c>
      <c r="AY19" s="39">
        <v>28.274999999999999</v>
      </c>
      <c r="AZ19" s="2"/>
      <c r="BA19" s="2">
        <v>45.554493307839252</v>
      </c>
      <c r="BB19" s="2">
        <v>58.86711281070739</v>
      </c>
      <c r="BC19" s="2">
        <v>64.937858508604236</v>
      </c>
      <c r="BD19" s="2">
        <v>80.688336520076305</v>
      </c>
      <c r="BE19" s="2"/>
      <c r="BF19" s="2">
        <v>36.635071090047269</v>
      </c>
      <c r="BG19" s="2">
        <v>47.061611374407541</v>
      </c>
      <c r="BH19" s="2">
        <v>59.265402843601933</v>
      </c>
      <c r="BI19" s="2">
        <v>80.402843601895654</v>
      </c>
      <c r="BJ19" s="2"/>
      <c r="BK19" s="23">
        <v>435.26522761944329</v>
      </c>
      <c r="BL19" s="23">
        <v>568.72642493333444</v>
      </c>
      <c r="BM19" s="23">
        <v>630.36328658333332</v>
      </c>
      <c r="BN19" s="23">
        <v>784.50635293333323</v>
      </c>
      <c r="BP19" s="23">
        <v>346.57463749999999</v>
      </c>
      <c r="BQ19" s="23">
        <v>453.98453125277666</v>
      </c>
      <c r="BR19" s="23">
        <v>581.27883197222093</v>
      </c>
      <c r="BS19" s="23">
        <v>789.08381369999984</v>
      </c>
      <c r="BT19" s="2"/>
      <c r="BU19" s="2">
        <v>32.4166666666667</v>
      </c>
      <c r="BV19" s="2">
        <v>45.6666666666667</v>
      </c>
      <c r="BW19" s="2">
        <v>53</v>
      </c>
      <c r="BX19" s="2">
        <v>73.4166666666667</v>
      </c>
      <c r="BY19" s="2"/>
      <c r="BZ19" s="2">
        <v>24.4166666666667</v>
      </c>
      <c r="CA19" s="2">
        <v>33.4166666666667</v>
      </c>
      <c r="CB19" s="2">
        <v>46</v>
      </c>
      <c r="CC19" s="33">
        <v>73.1666666666667</v>
      </c>
      <c r="CD19" s="22"/>
      <c r="CE19" s="2">
        <v>23.953201970443434</v>
      </c>
      <c r="CF19" s="2">
        <v>33.743842364532128</v>
      </c>
      <c r="CG19" s="2">
        <v>39.162561576354776</v>
      </c>
      <c r="CH19" s="2">
        <v>54.248768472906562</v>
      </c>
      <c r="CI19" s="22"/>
      <c r="CJ19" s="2">
        <v>21.355685131195425</v>
      </c>
      <c r="CK19" s="2">
        <v>29.227405247813525</v>
      </c>
      <c r="CL19" s="2">
        <v>40.233236151603613</v>
      </c>
      <c r="CM19" s="38">
        <v>63.994169096210129</v>
      </c>
      <c r="CN19" s="2"/>
      <c r="CO19" s="22">
        <v>0.93</v>
      </c>
      <c r="CP19" s="22">
        <v>0.97499999999999998</v>
      </c>
      <c r="CQ19" s="22">
        <v>0.99333333333333296</v>
      </c>
      <c r="CR19" s="22">
        <v>1.0549999999999999</v>
      </c>
      <c r="CS19" s="22"/>
      <c r="CT19" s="22">
        <v>0.86333333333333295</v>
      </c>
      <c r="CU19" s="22">
        <v>0.93500000000000005</v>
      </c>
      <c r="CV19" s="22">
        <v>1.0208333333333299</v>
      </c>
      <c r="CW19" s="34">
        <v>1.06833333333333</v>
      </c>
      <c r="CX19" s="22"/>
      <c r="CY19" s="2">
        <v>108.76666666666701</v>
      </c>
      <c r="CZ19" s="2">
        <v>116.4</v>
      </c>
      <c r="DA19" s="2">
        <v>125.9</v>
      </c>
      <c r="DB19" s="2">
        <v>143.416666666667</v>
      </c>
      <c r="DC19" s="2"/>
      <c r="DD19" s="2">
        <v>98.6666666666667</v>
      </c>
      <c r="DE19" s="2">
        <v>114.958333333333</v>
      </c>
      <c r="DF19" s="2">
        <v>125.116666666667</v>
      </c>
      <c r="DG19" s="2">
        <v>151.64166666666699</v>
      </c>
      <c r="DH19" s="2"/>
      <c r="DI19" s="2">
        <v>60.425925925926116</v>
      </c>
      <c r="DJ19" s="2">
        <v>64.666666666666671</v>
      </c>
      <c r="DK19" s="2">
        <v>69.944444444444443</v>
      </c>
      <c r="DL19" s="2">
        <v>79.675925925926109</v>
      </c>
      <c r="DM19" s="2"/>
      <c r="DN19" s="2">
        <v>55.430711610486902</v>
      </c>
      <c r="DO19" s="2">
        <v>64.583333333333144</v>
      </c>
      <c r="DP19" s="2">
        <v>70.290262172284841</v>
      </c>
      <c r="DQ19" s="2">
        <v>85.191947565543259</v>
      </c>
      <c r="DR19" s="2"/>
      <c r="DS19" s="22">
        <v>1.75</v>
      </c>
      <c r="DT19" s="22">
        <v>2.38</v>
      </c>
      <c r="DU19" s="22">
        <v>3.29</v>
      </c>
      <c r="DV19" s="37">
        <v>6.35</v>
      </c>
      <c r="DW19" s="22"/>
      <c r="DX19" s="22">
        <v>1</v>
      </c>
      <c r="DY19" s="22">
        <v>1.01</v>
      </c>
      <c r="DZ19" s="22">
        <v>2.74</v>
      </c>
      <c r="EA19" s="40">
        <v>6.52</v>
      </c>
      <c r="EC19">
        <v>9</v>
      </c>
      <c r="ED19">
        <v>11</v>
      </c>
      <c r="EE19">
        <v>13</v>
      </c>
      <c r="EF19">
        <v>15</v>
      </c>
      <c r="EH19">
        <v>7</v>
      </c>
      <c r="EI19">
        <v>11</v>
      </c>
      <c r="EJ19">
        <v>13</v>
      </c>
      <c r="EK19">
        <v>15</v>
      </c>
      <c r="EN19">
        <v>9</v>
      </c>
      <c r="EO19">
        <v>11</v>
      </c>
      <c r="EP19">
        <v>13</v>
      </c>
      <c r="EQ19">
        <v>15</v>
      </c>
      <c r="ES19">
        <v>9</v>
      </c>
      <c r="ET19">
        <v>11</v>
      </c>
      <c r="EU19">
        <v>13</v>
      </c>
      <c r="EV19">
        <v>15</v>
      </c>
    </row>
    <row r="20" spans="1:152" x14ac:dyDescent="0.25">
      <c r="A20">
        <v>15</v>
      </c>
      <c r="B20" t="s">
        <v>20</v>
      </c>
      <c r="C20" s="2">
        <v>45.723802349278401</v>
      </c>
      <c r="D20" s="2">
        <v>59.529835001642603</v>
      </c>
      <c r="E20" s="2">
        <v>74.956821789689499</v>
      </c>
      <c r="F20" s="2">
        <v>94.687855336442695</v>
      </c>
      <c r="G20" s="2"/>
      <c r="H20" s="2">
        <v>47.75</v>
      </c>
      <c r="I20" s="2">
        <v>66.95</v>
      </c>
      <c r="J20" s="2">
        <v>79.058333333333294</v>
      </c>
      <c r="K20" s="2">
        <v>89.424999999999997</v>
      </c>
      <c r="L20" s="2"/>
      <c r="M20" s="2">
        <v>33.147127283770608</v>
      </c>
      <c r="N20" s="2">
        <v>43.155707019025975</v>
      </c>
      <c r="O20" s="2">
        <v>54.339385287124074</v>
      </c>
      <c r="P20" s="2">
        <v>68.643249944278907</v>
      </c>
      <c r="Q20" s="2"/>
      <c r="R20" s="2">
        <v>28.504528612597834</v>
      </c>
      <c r="S20" s="2">
        <v>39.966035405516756</v>
      </c>
      <c r="T20" s="2">
        <v>47.194147111294157</v>
      </c>
      <c r="U20" s="2">
        <v>53.38256484149867</v>
      </c>
      <c r="W20" s="22">
        <v>1.23983333333333</v>
      </c>
      <c r="X20" s="22">
        <v>1.4686666666666699</v>
      </c>
      <c r="Y20" s="22">
        <v>1.69983333333333</v>
      </c>
      <c r="Z20" s="22">
        <v>2.05466666666667</v>
      </c>
      <c r="AA20" s="22"/>
      <c r="AB20" s="22">
        <v>1.01958333333333</v>
      </c>
      <c r="AC20" s="22">
        <v>1.2797499999999999</v>
      </c>
      <c r="AD20" s="22">
        <v>1.54775</v>
      </c>
      <c r="AE20" s="22">
        <v>1.76</v>
      </c>
      <c r="AF20" s="22"/>
      <c r="AG20" s="2">
        <v>47.064405921801779</v>
      </c>
      <c r="AH20" s="2">
        <v>55.750980640263379</v>
      </c>
      <c r="AI20" s="2">
        <v>64.526129317980462</v>
      </c>
      <c r="AJ20" s="2">
        <v>77.995697836264938</v>
      </c>
      <c r="AK20" s="22"/>
      <c r="AL20" s="2">
        <v>36.706468258730183</v>
      </c>
      <c r="AM20" s="2">
        <v>46.072842913716492</v>
      </c>
      <c r="AN20" s="2">
        <v>55.721228849153903</v>
      </c>
      <c r="AO20" s="2">
        <v>63.362534501379983</v>
      </c>
      <c r="AP20" s="2"/>
      <c r="AQ20" s="2">
        <v>13.0583333333333</v>
      </c>
      <c r="AR20" s="2">
        <v>15.4583333333333</v>
      </c>
      <c r="AS20" s="2">
        <v>17.899999999999999</v>
      </c>
      <c r="AT20" s="2">
        <v>21.625</v>
      </c>
      <c r="AU20" s="2"/>
      <c r="AV20" s="2">
        <v>10.741666666666699</v>
      </c>
      <c r="AW20" s="2">
        <v>13.466666666666701</v>
      </c>
      <c r="AX20" s="2">
        <v>16.2916666666667</v>
      </c>
      <c r="AY20" s="2">
        <v>18.524999999999999</v>
      </c>
      <c r="AZ20" s="2"/>
      <c r="BA20" s="2">
        <v>47.085336538461476</v>
      </c>
      <c r="BB20" s="2">
        <v>55.739182692307644</v>
      </c>
      <c r="BC20" s="2">
        <v>64.543269230769312</v>
      </c>
      <c r="BD20" s="2">
        <v>77.974759615384713</v>
      </c>
      <c r="BE20" s="2"/>
      <c r="BF20" s="2">
        <v>36.744583808437888</v>
      </c>
      <c r="BG20" s="2">
        <v>46.066134549600925</v>
      </c>
      <c r="BH20" s="2">
        <v>55.729760547320396</v>
      </c>
      <c r="BI20" s="2">
        <v>63.36944127708081</v>
      </c>
      <c r="BJ20" s="2"/>
      <c r="BK20" s="23">
        <v>429.12173192777664</v>
      </c>
      <c r="BL20" s="23">
        <v>510.78292922222334</v>
      </c>
      <c r="BM20" s="23">
        <v>595.56754529999887</v>
      </c>
      <c r="BN20" s="23">
        <v>723.47354271111215</v>
      </c>
      <c r="BP20" s="23">
        <v>349.79618600694334</v>
      </c>
      <c r="BQ20" s="23">
        <v>442.35704126250005</v>
      </c>
      <c r="BR20" s="23">
        <v>539.69082894999997</v>
      </c>
      <c r="BS20" s="23">
        <v>615.17456000000004</v>
      </c>
      <c r="BT20" s="2"/>
      <c r="BU20" s="2">
        <v>38.3333333333333</v>
      </c>
      <c r="BV20" s="2">
        <v>46.1666666666667</v>
      </c>
      <c r="BW20" s="2">
        <v>56.8333333333333</v>
      </c>
      <c r="BX20" s="2">
        <v>75.25</v>
      </c>
      <c r="BY20" s="2"/>
      <c r="BZ20" s="2">
        <v>32.0833333333333</v>
      </c>
      <c r="CA20" s="2">
        <v>39.5833333333333</v>
      </c>
      <c r="CB20" s="2">
        <v>50.3333333333333</v>
      </c>
      <c r="CC20" s="2">
        <v>59.0833333333333</v>
      </c>
      <c r="CD20" s="22"/>
      <c r="CE20" s="2">
        <v>30.748663101604169</v>
      </c>
      <c r="CF20" s="2">
        <v>37.032085561497254</v>
      </c>
      <c r="CG20" s="2">
        <v>45.588235294117503</v>
      </c>
      <c r="CH20" s="2">
        <v>60.360962566844755</v>
      </c>
      <c r="CI20" s="22"/>
      <c r="CJ20" s="2">
        <v>24.935233160621671</v>
      </c>
      <c r="CK20" s="2">
        <v>30.764248704663107</v>
      </c>
      <c r="CL20" s="2">
        <v>39.119170984455835</v>
      </c>
      <c r="CM20" s="2">
        <v>45.91968911917084</v>
      </c>
      <c r="CN20" s="2"/>
      <c r="CO20" s="22">
        <v>0.93166666666666698</v>
      </c>
      <c r="CP20" s="22">
        <v>0.95</v>
      </c>
      <c r="CQ20" s="22">
        <v>0.980833333333333</v>
      </c>
      <c r="CR20" s="22">
        <v>1.0149999999999999</v>
      </c>
      <c r="CS20" s="22"/>
      <c r="CT20" s="22">
        <v>0.89500000000000002</v>
      </c>
      <c r="CU20" s="22">
        <v>0.92583333333333295</v>
      </c>
      <c r="CV20" s="22">
        <v>0.961666666666667</v>
      </c>
      <c r="CW20" s="22">
        <v>0.97166666666666701</v>
      </c>
      <c r="CX20" s="22"/>
      <c r="CY20" s="2">
        <v>133.36666666666699</v>
      </c>
      <c r="CZ20" s="2">
        <v>146.566666666667</v>
      </c>
      <c r="DA20" s="2">
        <v>159.65833333333299</v>
      </c>
      <c r="DB20" s="2">
        <v>174.96666666666701</v>
      </c>
      <c r="DC20" s="2"/>
      <c r="DD20" s="2">
        <v>109.55</v>
      </c>
      <c r="DE20" s="2">
        <v>123.183333333333</v>
      </c>
      <c r="DF20" s="2">
        <v>139.11666666666699</v>
      </c>
      <c r="DG20" s="2">
        <v>150.941666666667</v>
      </c>
      <c r="DH20" s="2"/>
      <c r="DI20" s="2">
        <v>69.825479930192131</v>
      </c>
      <c r="DJ20" s="2">
        <v>76.736474694590058</v>
      </c>
      <c r="DK20" s="2">
        <v>83.590750436299999</v>
      </c>
      <c r="DL20" s="2">
        <v>91.605584642234035</v>
      </c>
      <c r="DM20" s="2"/>
      <c r="DN20" s="2">
        <v>57.057291666666664</v>
      </c>
      <c r="DO20" s="2">
        <v>64.15798611111093</v>
      </c>
      <c r="DP20" s="2">
        <v>72.456597222222385</v>
      </c>
      <c r="DQ20" s="2">
        <v>78.61545138888907</v>
      </c>
      <c r="DR20" s="2"/>
      <c r="DS20" s="22">
        <v>2.2799999999999998</v>
      </c>
      <c r="DT20" s="22">
        <v>2.59</v>
      </c>
      <c r="DU20" s="22">
        <v>4.12</v>
      </c>
      <c r="DV20" s="22">
        <v>5.53</v>
      </c>
      <c r="DW20" s="22"/>
      <c r="DX20" s="22">
        <v>1.92</v>
      </c>
      <c r="DY20" s="22">
        <v>2.19</v>
      </c>
      <c r="DZ20" s="22">
        <v>2.84</v>
      </c>
      <c r="EA20" s="22">
        <v>3.63</v>
      </c>
      <c r="EC20">
        <v>8</v>
      </c>
      <c r="ED20">
        <v>10.5</v>
      </c>
      <c r="EE20">
        <v>13.5</v>
      </c>
      <c r="EF20">
        <v>15</v>
      </c>
      <c r="EH20">
        <v>9</v>
      </c>
      <c r="EI20">
        <v>12</v>
      </c>
      <c r="EJ20">
        <v>13</v>
      </c>
      <c r="EK20">
        <v>15</v>
      </c>
      <c r="EN20">
        <v>9</v>
      </c>
      <c r="EO20">
        <v>11</v>
      </c>
      <c r="EP20">
        <v>13</v>
      </c>
      <c r="EQ20">
        <v>15</v>
      </c>
      <c r="ES20">
        <v>9</v>
      </c>
      <c r="ET20">
        <v>11</v>
      </c>
      <c r="EU20">
        <v>13</v>
      </c>
      <c r="EV20">
        <v>15</v>
      </c>
    </row>
    <row r="21" spans="1:152" x14ac:dyDescent="0.25">
      <c r="A21">
        <v>19</v>
      </c>
      <c r="B21" t="s">
        <v>21</v>
      </c>
      <c r="C21" s="2">
        <v>14.8717361309038</v>
      </c>
      <c r="D21" s="2">
        <v>18.397225049198301</v>
      </c>
      <c r="E21" s="2">
        <v>21.8519386659543</v>
      </c>
      <c r="F21" s="2">
        <v>30.077009106294099</v>
      </c>
      <c r="G21" s="2"/>
      <c r="H21" s="2">
        <v>35.1</v>
      </c>
      <c r="I21" s="2">
        <v>38.375</v>
      </c>
      <c r="J21" s="2">
        <v>41.841666666666697</v>
      </c>
      <c r="K21" s="2">
        <v>62.3333333333333</v>
      </c>
      <c r="L21" s="2"/>
      <c r="M21" s="2">
        <v>30.706124801404343</v>
      </c>
      <c r="N21" s="2">
        <v>37.985308735159364</v>
      </c>
      <c r="O21" s="2">
        <v>45.118360756488755</v>
      </c>
      <c r="P21" s="2">
        <v>62.10091324520527</v>
      </c>
      <c r="Q21" s="2"/>
      <c r="R21" s="2">
        <v>47.632194665418815</v>
      </c>
      <c r="S21" s="2">
        <v>52.076509124941509</v>
      </c>
      <c r="T21" s="2">
        <v>56.780923412884142</v>
      </c>
      <c r="U21" s="2">
        <v>84.588987677429373</v>
      </c>
      <c r="W21" s="22">
        <v>0.62616666666666698</v>
      </c>
      <c r="X21" s="22">
        <v>0.67900000000000005</v>
      </c>
      <c r="Y21" s="22">
        <v>0.74541666666666695</v>
      </c>
      <c r="Z21" s="22">
        <v>0.96008333333333296</v>
      </c>
      <c r="AA21" s="22"/>
      <c r="AB21" s="22">
        <v>0.735916666666667</v>
      </c>
      <c r="AC21" s="22">
        <v>0.81841666666666701</v>
      </c>
      <c r="AD21" s="22">
        <v>0.832666666666667</v>
      </c>
      <c r="AE21" s="22">
        <v>1.1043333333333301</v>
      </c>
      <c r="AF21" s="22"/>
      <c r="AG21" s="2">
        <v>46.428571428571338</v>
      </c>
      <c r="AH21" s="2">
        <v>50.346020761245555</v>
      </c>
      <c r="AI21" s="2">
        <v>55.270637666831327</v>
      </c>
      <c r="AJ21" s="2">
        <v>71.187592684132269</v>
      </c>
      <c r="AK21" s="22"/>
      <c r="AL21" s="2">
        <v>54.823690091879975</v>
      </c>
      <c r="AM21" s="2">
        <v>60.969704494661215</v>
      </c>
      <c r="AN21" s="2">
        <v>62.031288800596151</v>
      </c>
      <c r="AO21" s="2">
        <v>82.269679662279572</v>
      </c>
      <c r="AP21" s="2"/>
      <c r="AQ21" s="2">
        <v>9.6333333333333293</v>
      </c>
      <c r="AR21" s="2">
        <v>10.4333333333333</v>
      </c>
      <c r="AS21" s="2">
        <v>11.475</v>
      </c>
      <c r="AT21" s="2">
        <v>14.7916666666667</v>
      </c>
      <c r="AU21" s="2"/>
      <c r="AV21" s="2">
        <v>11.3333333333333</v>
      </c>
      <c r="AW21" s="2">
        <v>12.6</v>
      </c>
      <c r="AX21" s="2">
        <v>12.8083333333333</v>
      </c>
      <c r="AY21" s="2">
        <v>17</v>
      </c>
      <c r="AZ21" s="2"/>
      <c r="BA21" s="2">
        <v>46.388443017656407</v>
      </c>
      <c r="BB21" s="2">
        <v>50.240770465489327</v>
      </c>
      <c r="BC21" s="2">
        <v>55.25682182985544</v>
      </c>
      <c r="BD21" s="2">
        <v>71.22792937399683</v>
      </c>
      <c r="BE21" s="2"/>
      <c r="BF21" s="2">
        <v>54.838709677419104</v>
      </c>
      <c r="BG21" s="2">
        <v>60.96774193548378</v>
      </c>
      <c r="BH21" s="2">
        <v>61.975806451612634</v>
      </c>
      <c r="BI21" s="2">
        <v>82.258064516128897</v>
      </c>
      <c r="BJ21" s="2"/>
      <c r="BK21" s="23">
        <v>214.82374676388901</v>
      </c>
      <c r="BL21" s="23">
        <v>232.94967908333336</v>
      </c>
      <c r="BM21" s="23">
        <v>256.38581402777783</v>
      </c>
      <c r="BN21" s="23">
        <v>335.17699669999985</v>
      </c>
      <c r="BP21" s="23">
        <v>248.39478653888901</v>
      </c>
      <c r="BQ21" s="23">
        <v>278.35373854166676</v>
      </c>
      <c r="BR21" s="23">
        <v>280.67332323333352</v>
      </c>
      <c r="BS21" s="23">
        <v>384.07259294444333</v>
      </c>
      <c r="BT21" s="2"/>
      <c r="BU21" s="2">
        <v>19.75</v>
      </c>
      <c r="BV21" s="2">
        <v>22.6666666666667</v>
      </c>
      <c r="BW21" s="2">
        <v>25.8333333333333</v>
      </c>
      <c r="BX21" s="2">
        <v>35.75</v>
      </c>
      <c r="BY21" s="2"/>
      <c r="BZ21" s="2">
        <v>23.5</v>
      </c>
      <c r="CA21" s="2">
        <v>27.4166666666667</v>
      </c>
      <c r="CB21" s="2">
        <v>24.6666666666667</v>
      </c>
      <c r="CC21" s="2">
        <v>38.5</v>
      </c>
      <c r="CD21" s="22"/>
      <c r="CE21" s="2">
        <v>28.214285714285715</v>
      </c>
      <c r="CF21" s="2">
        <v>32.380952380952429</v>
      </c>
      <c r="CG21" s="2">
        <v>36.904761904761855</v>
      </c>
      <c r="CH21" s="2">
        <v>51.071428571428569</v>
      </c>
      <c r="CI21" s="22"/>
      <c r="CJ21" s="2">
        <v>37.903225806451616</v>
      </c>
      <c r="CK21" s="2">
        <v>44.220430107526937</v>
      </c>
      <c r="CL21" s="2">
        <v>39.784946236559193</v>
      </c>
      <c r="CM21" s="39">
        <v>62.096774193548384</v>
      </c>
      <c r="CN21" s="2"/>
      <c r="CO21" s="22">
        <v>0.89749999999999996</v>
      </c>
      <c r="CP21" s="22">
        <v>0.89583333333333404</v>
      </c>
      <c r="CQ21" s="22">
        <v>0.90666666666666695</v>
      </c>
      <c r="CR21" s="22">
        <v>0.96666666666666701</v>
      </c>
      <c r="CS21" s="22"/>
      <c r="CT21" s="22">
        <v>0.83</v>
      </c>
      <c r="CU21" s="22">
        <v>0.86250000000000004</v>
      </c>
      <c r="CV21" s="22">
        <v>0.82916666666666705</v>
      </c>
      <c r="CW21" s="22">
        <v>0.95</v>
      </c>
      <c r="CX21" s="22"/>
      <c r="CY21" s="2">
        <v>102.208333333333</v>
      </c>
      <c r="CZ21" s="2">
        <v>112.1</v>
      </c>
      <c r="DA21" s="2">
        <v>120</v>
      </c>
      <c r="DB21" s="2">
        <v>131.558333333333</v>
      </c>
      <c r="DC21" s="2"/>
      <c r="DD21" s="2">
        <v>118.98333333333299</v>
      </c>
      <c r="DE21" s="2">
        <v>131.15</v>
      </c>
      <c r="DF21" s="2">
        <v>123.75</v>
      </c>
      <c r="DG21" s="2">
        <v>142.26666666666699</v>
      </c>
      <c r="DH21" s="2"/>
      <c r="DI21" s="2">
        <v>63.880208333333123</v>
      </c>
      <c r="DJ21" s="2">
        <v>70.0625</v>
      </c>
      <c r="DK21" s="2">
        <v>75</v>
      </c>
      <c r="DL21" s="2">
        <v>82.22395833333313</v>
      </c>
      <c r="DM21" s="2"/>
      <c r="DN21" s="2">
        <v>75.147368421052576</v>
      </c>
      <c r="DO21" s="2">
        <v>82.831578947368598</v>
      </c>
      <c r="DP21" s="2">
        <v>78.157894736842266</v>
      </c>
      <c r="DQ21" s="2">
        <v>89.852631578947765</v>
      </c>
      <c r="DR21" s="2"/>
      <c r="DS21" s="22">
        <v>1.56</v>
      </c>
      <c r="DT21" s="22">
        <v>1.38</v>
      </c>
      <c r="DU21" s="22">
        <v>2.37</v>
      </c>
      <c r="DV21" s="22">
        <v>3.67</v>
      </c>
      <c r="DW21" s="22"/>
      <c r="DX21" s="22">
        <v>3.86</v>
      </c>
      <c r="DY21" s="22">
        <v>2.87</v>
      </c>
      <c r="DZ21" s="22">
        <v>2.4900000000000002</v>
      </c>
      <c r="EA21" s="22">
        <v>3.95</v>
      </c>
      <c r="EC21">
        <v>9</v>
      </c>
      <c r="ED21">
        <v>10</v>
      </c>
      <c r="EE21">
        <v>13</v>
      </c>
      <c r="EF21">
        <v>14</v>
      </c>
      <c r="EH21">
        <v>10</v>
      </c>
      <c r="EI21">
        <v>11</v>
      </c>
      <c r="EJ21">
        <v>13</v>
      </c>
      <c r="EK21">
        <v>16</v>
      </c>
      <c r="EN21">
        <v>9</v>
      </c>
      <c r="EO21">
        <v>11</v>
      </c>
      <c r="EP21">
        <v>13</v>
      </c>
      <c r="EQ21">
        <v>15</v>
      </c>
      <c r="ES21">
        <v>9</v>
      </c>
      <c r="ET21">
        <v>11</v>
      </c>
      <c r="EU21">
        <v>13</v>
      </c>
      <c r="EV21">
        <v>15</v>
      </c>
    </row>
    <row r="22" spans="1:152" x14ac:dyDescent="0.25">
      <c r="A22">
        <v>17</v>
      </c>
      <c r="B22" t="s">
        <v>22</v>
      </c>
      <c r="C22" s="2">
        <v>23.8760445947275</v>
      </c>
      <c r="D22" s="2">
        <v>29.682351755870201</v>
      </c>
      <c r="E22" s="2">
        <v>40.157025693449697</v>
      </c>
      <c r="F22" s="2">
        <v>58.258894331767003</v>
      </c>
      <c r="G22" s="2"/>
      <c r="H22" s="2">
        <v>41.691666666666698</v>
      </c>
      <c r="I22" s="2">
        <v>59.325000000000003</v>
      </c>
      <c r="J22" s="2">
        <v>69.5416666666667</v>
      </c>
      <c r="K22" s="2">
        <v>89.341666666666697</v>
      </c>
      <c r="L22" s="2"/>
      <c r="M22" s="2">
        <v>21.931774555454833</v>
      </c>
      <c r="N22" s="2">
        <v>27.26526349046987</v>
      </c>
      <c r="O22" s="2">
        <v>36.88696554540833</v>
      </c>
      <c r="P22" s="2">
        <v>53.514765867732386</v>
      </c>
      <c r="Q22" s="2"/>
      <c r="R22" s="2">
        <v>30.890606370294766</v>
      </c>
      <c r="S22" s="2">
        <v>43.955671946857542</v>
      </c>
      <c r="T22" s="2">
        <v>51.52550672798516</v>
      </c>
      <c r="U22" s="2">
        <v>66.195920626809922</v>
      </c>
      <c r="W22" s="22">
        <v>0.74558333333333304</v>
      </c>
      <c r="X22" s="22">
        <v>0.89783333333333304</v>
      </c>
      <c r="Y22" s="22">
        <v>1.081</v>
      </c>
      <c r="Z22" s="22">
        <v>1.4740833333333301</v>
      </c>
      <c r="AA22" s="22"/>
      <c r="AB22" s="22">
        <v>0.98175000000000001</v>
      </c>
      <c r="AC22" s="22">
        <v>1.1960833333333301</v>
      </c>
      <c r="AD22" s="22">
        <v>1.3792500000000001</v>
      </c>
      <c r="AE22" s="22">
        <v>1.77833333333333</v>
      </c>
      <c r="AF22" s="22"/>
      <c r="AG22" s="2">
        <v>32.567705299941792</v>
      </c>
      <c r="AH22" s="2">
        <v>39.218112987769409</v>
      </c>
      <c r="AI22" s="2">
        <v>47.218986604542877</v>
      </c>
      <c r="AJ22" s="2">
        <v>64.389196272568384</v>
      </c>
      <c r="AK22" s="22"/>
      <c r="AL22" s="2">
        <v>38.091696844283547</v>
      </c>
      <c r="AM22" s="2">
        <v>46.407785825142192</v>
      </c>
      <c r="AN22" s="2">
        <v>53.514614588722267</v>
      </c>
      <c r="AO22" s="2">
        <v>68.998965338851477</v>
      </c>
      <c r="AP22" s="2"/>
      <c r="AQ22" s="2">
        <v>8.9250000000000007</v>
      </c>
      <c r="AR22" s="2">
        <v>10.75</v>
      </c>
      <c r="AS22" s="2">
        <v>12.95</v>
      </c>
      <c r="AT22" s="2">
        <v>17.641666666666701</v>
      </c>
      <c r="AU22" s="2"/>
      <c r="AV22" s="2">
        <v>11.741666666666699</v>
      </c>
      <c r="AW22" s="2">
        <v>14.3166666666667</v>
      </c>
      <c r="AX22" s="2">
        <v>16.524999999999999</v>
      </c>
      <c r="AY22" s="2">
        <v>21.2916666666667</v>
      </c>
      <c r="AZ22" s="2"/>
      <c r="BA22" s="2">
        <v>32.572992700729927</v>
      </c>
      <c r="BB22" s="2">
        <v>39.233576642335763</v>
      </c>
      <c r="BC22" s="2">
        <v>47.262773722627735</v>
      </c>
      <c r="BD22" s="2">
        <v>64.385644768856579</v>
      </c>
      <c r="BE22" s="2"/>
      <c r="BF22" s="2">
        <v>38.039956803455787</v>
      </c>
      <c r="BG22" s="2">
        <v>46.38228941684671</v>
      </c>
      <c r="BH22" s="2">
        <v>53.536717062634928</v>
      </c>
      <c r="BI22" s="2">
        <v>68.979481641468723</v>
      </c>
      <c r="BJ22" s="2"/>
      <c r="BK22" s="23">
        <v>251.65758749444436</v>
      </c>
      <c r="BL22" s="23">
        <v>316.13821987222207</v>
      </c>
      <c r="BM22" s="23">
        <v>375.05255363333333</v>
      </c>
      <c r="BN22" s="23">
        <v>519.04297116388773</v>
      </c>
      <c r="BP22" s="23">
        <v>336.81641743750004</v>
      </c>
      <c r="BQ22" s="23">
        <v>409.30629512499888</v>
      </c>
      <c r="BR22" s="23">
        <v>475.54728585000004</v>
      </c>
      <c r="BS22" s="23">
        <v>623.87789352777668</v>
      </c>
      <c r="BT22" s="2"/>
      <c r="BU22" s="2">
        <v>23.8333333333333</v>
      </c>
      <c r="BV22" s="2">
        <v>37.75</v>
      </c>
      <c r="BW22" s="2">
        <v>37.5</v>
      </c>
      <c r="BX22" s="2">
        <v>60.1666666666667</v>
      </c>
      <c r="BY22" s="2"/>
      <c r="BZ22" s="2">
        <v>35.1666666666667</v>
      </c>
      <c r="CA22" s="2">
        <v>37.0833333333333</v>
      </c>
      <c r="CB22" s="2">
        <v>43</v>
      </c>
      <c r="CC22" s="2">
        <v>65.5</v>
      </c>
      <c r="CD22" s="22"/>
      <c r="CE22" s="2">
        <v>15.99552572706933</v>
      </c>
      <c r="CF22" s="2">
        <v>25.335570469798657</v>
      </c>
      <c r="CG22" s="2">
        <v>25.167785234899331</v>
      </c>
      <c r="CH22" s="2">
        <v>40.380313199105167</v>
      </c>
      <c r="CI22" s="22"/>
      <c r="CJ22" s="2">
        <v>24.30875576036863</v>
      </c>
      <c r="CK22" s="2">
        <v>25.633640552995313</v>
      </c>
      <c r="CL22" s="2">
        <v>29.723502304147399</v>
      </c>
      <c r="CM22" s="2">
        <v>45.276497695852427</v>
      </c>
      <c r="CN22" s="2"/>
      <c r="CO22" s="22">
        <v>0.831666666666667</v>
      </c>
      <c r="CP22" s="22">
        <v>1.02833333333333</v>
      </c>
      <c r="CQ22" s="22">
        <v>0.94</v>
      </c>
      <c r="CR22" s="22">
        <v>1.0633333333333299</v>
      </c>
      <c r="CS22" s="22"/>
      <c r="CT22" s="22">
        <v>0.89833333333333298</v>
      </c>
      <c r="CU22" s="22">
        <v>0.88749999999999996</v>
      </c>
      <c r="CV22" s="22">
        <v>0.91583333333333306</v>
      </c>
      <c r="CW22" s="22">
        <v>0.98833333333333295</v>
      </c>
      <c r="CX22" s="22"/>
      <c r="CY22" s="2">
        <v>88.808333333333294</v>
      </c>
      <c r="CZ22" s="2">
        <v>97.933333333333294</v>
      </c>
      <c r="DA22" s="2">
        <v>101.9</v>
      </c>
      <c r="DB22" s="2">
        <v>124.341666666667</v>
      </c>
      <c r="DC22" s="2"/>
      <c r="DD22" s="2">
        <v>94.283333333333303</v>
      </c>
      <c r="DE22" s="2">
        <v>107.575</v>
      </c>
      <c r="DF22" s="2">
        <v>117.166666666667</v>
      </c>
      <c r="DG22" s="2">
        <v>140.77500000000001</v>
      </c>
      <c r="DH22" s="2"/>
      <c r="DI22" s="2">
        <v>59.205555555555534</v>
      </c>
      <c r="DJ22" s="2">
        <v>65.288888888888863</v>
      </c>
      <c r="DK22" s="2">
        <v>67.933333333333337</v>
      </c>
      <c r="DL22" s="2">
        <v>82.894444444444659</v>
      </c>
      <c r="DM22" s="2"/>
      <c r="DN22" s="2">
        <v>50.963963963963941</v>
      </c>
      <c r="DO22" s="2">
        <v>58.148648648648646</v>
      </c>
      <c r="DP22" s="2">
        <v>63.333333333333506</v>
      </c>
      <c r="DQ22" s="2">
        <v>76.094594594594597</v>
      </c>
      <c r="DR22" s="2"/>
      <c r="DS22" s="22">
        <v>1.53</v>
      </c>
      <c r="DT22" s="22">
        <v>2.68</v>
      </c>
      <c r="DU22" s="22">
        <v>2.2999999999999998</v>
      </c>
      <c r="DV22" s="22">
        <v>5.82</v>
      </c>
      <c r="DW22" s="22"/>
      <c r="DX22" s="22">
        <v>2.27</v>
      </c>
      <c r="DY22" s="22">
        <v>2.38</v>
      </c>
      <c r="DZ22" s="22">
        <v>3.07</v>
      </c>
      <c r="EA22" s="34">
        <v>5.54</v>
      </c>
      <c r="EC22">
        <v>9</v>
      </c>
      <c r="ED22">
        <v>11</v>
      </c>
      <c r="EE22">
        <v>13</v>
      </c>
      <c r="EF22">
        <v>16</v>
      </c>
      <c r="EH22">
        <v>10</v>
      </c>
      <c r="EI22">
        <v>11</v>
      </c>
      <c r="EJ22">
        <v>13</v>
      </c>
      <c r="EK22">
        <v>14.5</v>
      </c>
      <c r="EN22">
        <v>9</v>
      </c>
      <c r="EO22">
        <v>11</v>
      </c>
      <c r="EP22">
        <v>13</v>
      </c>
      <c r="EQ22">
        <v>15</v>
      </c>
      <c r="ES22">
        <v>9</v>
      </c>
      <c r="ET22">
        <v>11</v>
      </c>
      <c r="EU22">
        <v>13</v>
      </c>
      <c r="EV22">
        <v>15</v>
      </c>
    </row>
    <row r="23" spans="1:152" x14ac:dyDescent="0.25">
      <c r="A23">
        <v>18</v>
      </c>
      <c r="B23" t="s">
        <v>23</v>
      </c>
      <c r="C23" s="2">
        <v>27.5</v>
      </c>
      <c r="D23" s="2">
        <v>38.375</v>
      </c>
      <c r="E23" s="2">
        <v>42.125</v>
      </c>
      <c r="F23" s="2">
        <v>46.375</v>
      </c>
      <c r="G23" s="2"/>
      <c r="H23" s="2">
        <v>41.875</v>
      </c>
      <c r="I23" s="2">
        <v>47.85</v>
      </c>
      <c r="J23" s="2">
        <v>58.8</v>
      </c>
      <c r="K23" s="2">
        <v>79.0416666666667</v>
      </c>
      <c r="L23" s="2"/>
      <c r="M23" s="2">
        <v>28.061224489795915</v>
      </c>
      <c r="N23" s="2">
        <v>39.158163265306122</v>
      </c>
      <c r="O23" s="2">
        <v>42.984693877551024</v>
      </c>
      <c r="P23" s="2">
        <v>47.321428571428569</v>
      </c>
      <c r="Q23" s="2"/>
      <c r="R23" s="2">
        <v>29.910714285714285</v>
      </c>
      <c r="S23" s="2">
        <v>34.178571428571431</v>
      </c>
      <c r="T23" s="2">
        <v>42</v>
      </c>
      <c r="U23" s="2">
        <v>56.458333333333357</v>
      </c>
      <c r="W23" s="22">
        <v>0.94491666666666696</v>
      </c>
      <c r="X23" s="22">
        <v>1.1259999999999999</v>
      </c>
      <c r="Y23" s="22">
        <v>1.3345</v>
      </c>
      <c r="Z23" s="22">
        <v>1.29941666666667</v>
      </c>
      <c r="AA23" s="22"/>
      <c r="AB23" s="22">
        <v>1.01558333333333</v>
      </c>
      <c r="AC23" s="22">
        <v>1.08433333333333</v>
      </c>
      <c r="AD23" s="22">
        <v>1.06591666666667</v>
      </c>
      <c r="AE23" s="22">
        <v>1.4494166666666699</v>
      </c>
      <c r="AF23" s="22"/>
      <c r="AG23" s="2">
        <v>36.930041688379326</v>
      </c>
      <c r="AH23" s="2">
        <v>44.007295466388683</v>
      </c>
      <c r="AI23" s="2">
        <v>52.156070870244854</v>
      </c>
      <c r="AJ23" s="2">
        <v>50.784914017717632</v>
      </c>
      <c r="AK23" s="22"/>
      <c r="AL23" s="2">
        <v>38.39150705645153</v>
      </c>
      <c r="AM23" s="2">
        <v>40.990423387096698</v>
      </c>
      <c r="AN23" s="2">
        <v>40.294228830645338</v>
      </c>
      <c r="AO23" s="2">
        <v>54.791456653225993</v>
      </c>
      <c r="AP23" s="2"/>
      <c r="AQ23" s="2">
        <v>12.375</v>
      </c>
      <c r="AR23" s="2">
        <v>14.733333333333301</v>
      </c>
      <c r="AS23" s="2">
        <v>17.483333333333299</v>
      </c>
      <c r="AT23" s="2">
        <v>17.024999999999999</v>
      </c>
      <c r="AU23" s="2"/>
      <c r="AV23" s="2">
        <v>13.2916666666667</v>
      </c>
      <c r="AW23" s="2">
        <v>14.1916666666667</v>
      </c>
      <c r="AX23" s="2">
        <v>13.95</v>
      </c>
      <c r="AY23" s="2">
        <v>18.966666666666701</v>
      </c>
      <c r="AZ23" s="2"/>
      <c r="BA23" s="2">
        <v>36.940298507462686</v>
      </c>
      <c r="BB23" s="2">
        <v>43.980099502487462</v>
      </c>
      <c r="BC23" s="2">
        <v>52.189054726368056</v>
      </c>
      <c r="BD23" s="2">
        <v>50.820895522388057</v>
      </c>
      <c r="BE23" s="2"/>
      <c r="BF23" s="2">
        <v>38.378248315688182</v>
      </c>
      <c r="BG23" s="2">
        <v>40.976900866217534</v>
      </c>
      <c r="BH23" s="2">
        <v>40.279114533204933</v>
      </c>
      <c r="BI23" s="2">
        <v>54.764196342637149</v>
      </c>
      <c r="BJ23" s="2"/>
      <c r="BK23" s="23">
        <v>322.96013825833336</v>
      </c>
      <c r="BL23" s="23">
        <v>390.66528713333332</v>
      </c>
      <c r="BM23" s="23">
        <v>463.00428568333331</v>
      </c>
      <c r="BN23" s="23">
        <v>445.80072974305671</v>
      </c>
      <c r="BP23" s="23">
        <v>352.78138830277663</v>
      </c>
      <c r="BQ23" s="23">
        <v>372.9560885555544</v>
      </c>
      <c r="BR23" s="23">
        <v>371.19515754027896</v>
      </c>
      <c r="BS23" s="23">
        <v>510.35753278611224</v>
      </c>
      <c r="BT23" s="2"/>
      <c r="BU23" s="2">
        <v>33</v>
      </c>
      <c r="BV23" s="2">
        <v>42.5833333333333</v>
      </c>
      <c r="BW23" s="2">
        <v>50</v>
      </c>
      <c r="BX23" s="2">
        <v>48.5</v>
      </c>
      <c r="BY23" s="2"/>
      <c r="BZ23" s="2">
        <v>35.4166666666667</v>
      </c>
      <c r="CA23" s="2">
        <v>34.5</v>
      </c>
      <c r="CB23" s="2">
        <v>37.0833333333333</v>
      </c>
      <c r="CC23" s="2">
        <v>50.5833333333333</v>
      </c>
      <c r="CD23" s="22"/>
      <c r="CE23" s="2">
        <v>18.470149253731307</v>
      </c>
      <c r="CF23" s="2">
        <v>23.833955223880533</v>
      </c>
      <c r="CG23" s="2">
        <v>27.985074626865618</v>
      </c>
      <c r="CH23" s="2">
        <v>27.14552238805965</v>
      </c>
      <c r="CI23" s="22"/>
      <c r="CJ23" s="2">
        <v>23.097826086956594</v>
      </c>
      <c r="CK23" s="2">
        <v>22.500000000000046</v>
      </c>
      <c r="CL23" s="2">
        <v>24.184782608695681</v>
      </c>
      <c r="CM23" s="2">
        <v>32.989130434782659</v>
      </c>
      <c r="CN23" s="2"/>
      <c r="CO23" s="22">
        <v>0.88333333333333297</v>
      </c>
      <c r="CP23" s="22">
        <v>0.94083333333333297</v>
      </c>
      <c r="CQ23" s="22">
        <v>0.94</v>
      </c>
      <c r="CR23" s="22">
        <v>0.89666666666666694</v>
      </c>
      <c r="CS23" s="22"/>
      <c r="CT23" s="22">
        <v>0.94499999999999995</v>
      </c>
      <c r="CU23" s="22">
        <v>0.90749999999999997</v>
      </c>
      <c r="CV23" s="22">
        <v>0.95833333333333304</v>
      </c>
      <c r="CW23" s="22">
        <v>1.0108333333333299</v>
      </c>
      <c r="CX23" s="22"/>
      <c r="CY23" s="2">
        <v>117.64166666666701</v>
      </c>
      <c r="CZ23" s="2">
        <v>126.191666666667</v>
      </c>
      <c r="DA23" s="2">
        <v>129.65</v>
      </c>
      <c r="DB23" s="2">
        <v>135.9</v>
      </c>
      <c r="DC23" s="2"/>
      <c r="DD23" s="2">
        <v>116.716666666667</v>
      </c>
      <c r="DE23" s="2">
        <v>119.691666666667</v>
      </c>
      <c r="DF23" s="2">
        <v>123.808333333333</v>
      </c>
      <c r="DG23" s="2">
        <v>143.25</v>
      </c>
      <c r="DH23" s="2"/>
      <c r="DI23" s="2">
        <v>60.021258503401533</v>
      </c>
      <c r="DJ23" s="2">
        <v>64.383503401360713</v>
      </c>
      <c r="DK23" s="2">
        <v>66.147959183673478</v>
      </c>
      <c r="DL23" s="2">
        <v>69.33673469387756</v>
      </c>
      <c r="DM23" s="2"/>
      <c r="DN23" s="2">
        <v>58.067993366500993</v>
      </c>
      <c r="DO23" s="2">
        <v>59.548092868988554</v>
      </c>
      <c r="DP23" s="2">
        <v>61.596185737976619</v>
      </c>
      <c r="DQ23" s="2">
        <v>71.268656716417908</v>
      </c>
      <c r="DR23" s="2"/>
      <c r="DS23" s="22">
        <v>1.86</v>
      </c>
      <c r="DT23" s="22">
        <v>2.91</v>
      </c>
      <c r="DU23" s="22">
        <v>3.88</v>
      </c>
      <c r="DV23" s="22">
        <v>4.6900000000000004</v>
      </c>
      <c r="DW23" s="22"/>
      <c r="DX23" s="22">
        <v>1.94</v>
      </c>
      <c r="DY23" s="22">
        <v>1.94</v>
      </c>
      <c r="DZ23" s="22">
        <v>2.52</v>
      </c>
      <c r="EA23" s="22">
        <v>3.36</v>
      </c>
      <c r="EC23">
        <v>9</v>
      </c>
      <c r="ED23">
        <v>12</v>
      </c>
      <c r="EE23">
        <v>13</v>
      </c>
      <c r="EF23">
        <v>15</v>
      </c>
      <c r="EH23">
        <v>9</v>
      </c>
      <c r="EI23">
        <v>12</v>
      </c>
      <c r="EJ23">
        <v>14</v>
      </c>
      <c r="EK23">
        <v>15</v>
      </c>
      <c r="EN23">
        <v>9</v>
      </c>
      <c r="EO23">
        <v>11</v>
      </c>
      <c r="EP23">
        <v>13</v>
      </c>
      <c r="EQ23">
        <v>15</v>
      </c>
      <c r="ES23">
        <v>9</v>
      </c>
      <c r="ET23">
        <v>11</v>
      </c>
      <c r="EU23">
        <v>13</v>
      </c>
      <c r="EV23">
        <v>15</v>
      </c>
    </row>
    <row r="25" spans="1:152" x14ac:dyDescent="0.25">
      <c r="A25" t="s">
        <v>64</v>
      </c>
      <c r="DO25" t="s">
        <v>25</v>
      </c>
    </row>
    <row r="26" spans="1:152" s="4" customFormat="1" x14ac:dyDescent="0.25">
      <c r="B26" s="4" t="s">
        <v>65</v>
      </c>
      <c r="C26" s="5">
        <f>AVERAGE(C4:C23)</f>
        <v>37.470380057676884</v>
      </c>
      <c r="D26" s="5">
        <f>AVERAGE(D4:D23)</f>
        <v>46.219859971205892</v>
      </c>
      <c r="E26" s="5">
        <f>AVERAGE(E4:E23)</f>
        <v>58.342883790478382</v>
      </c>
      <c r="F26" s="5">
        <f>AVERAGE(F4:F23)</f>
        <v>75.873322578099476</v>
      </c>
      <c r="G26" s="10"/>
      <c r="H26" s="5">
        <f>AVERAGE(H4:H23)</f>
        <v>42.76342592592593</v>
      </c>
      <c r="I26" s="5">
        <f>AVERAGE(I4:I23)</f>
        <v>55.164814814814832</v>
      </c>
      <c r="J26" s="5">
        <f>AVERAGE(J4:J23)</f>
        <v>71.046759259259261</v>
      </c>
      <c r="K26" s="5">
        <f>AVERAGE(K4:K23)</f>
        <v>91.786574074074053</v>
      </c>
      <c r="L26" s="10"/>
      <c r="M26" s="5">
        <f>AVERAGE(M4:M23)</f>
        <v>31.506788036973951</v>
      </c>
      <c r="N26" s="5">
        <f>AVERAGE(N4:N23)</f>
        <v>39.264162711234889</v>
      </c>
      <c r="O26" s="5">
        <f>AVERAGE(O4:O23)</f>
        <v>49.73038888653754</v>
      </c>
      <c r="P26" s="5">
        <f>AVERAGE(P4:P23)</f>
        <v>64.814942713192423</v>
      </c>
      <c r="Q26" s="10"/>
      <c r="R26" s="5">
        <f>AVERAGE(R4:R23)</f>
        <v>30.477022400751927</v>
      </c>
      <c r="S26" s="5">
        <f>AVERAGE(S4:S23)</f>
        <v>38.899425167758444</v>
      </c>
      <c r="T26" s="5">
        <f>AVERAGE(T4:T23)</f>
        <v>49.856183553843074</v>
      </c>
      <c r="U26" s="5">
        <f>AVERAGE(U4:U23)</f>
        <v>65.149644782953246</v>
      </c>
      <c r="V26" s="10"/>
      <c r="W26" s="5">
        <f>AVERAGE(W4:W23)</f>
        <v>1.0718749999999995</v>
      </c>
      <c r="X26" s="5">
        <f>AVERAGE(X4:X23)</f>
        <v>1.2467361111111115</v>
      </c>
      <c r="Y26" s="5">
        <f>AVERAGE(Y4:Y23)</f>
        <v>1.4719259259259252</v>
      </c>
      <c r="Z26" s="5">
        <f>AVERAGE(Z4:Z23)</f>
        <v>1.8311388888888886</v>
      </c>
      <c r="AA26" s="10"/>
      <c r="AB26" s="5">
        <f>AVERAGE(AB4:AB23)</f>
        <v>0.9677129629629625</v>
      </c>
      <c r="AC26" s="5">
        <f>AVERAGE(AC4:AC23)</f>
        <v>1.1414814814814811</v>
      </c>
      <c r="AD26" s="5">
        <f>AVERAGE(AD4:AD23)</f>
        <v>1.3887777777777783</v>
      </c>
      <c r="AE26" s="5">
        <f>AVERAGE(AE4:AE23)</f>
        <v>1.7718703703703707</v>
      </c>
      <c r="AF26" s="10"/>
      <c r="AG26" s="5">
        <f>AVERAGE(AG4:AG23)</f>
        <v>39.68761299897254</v>
      </c>
      <c r="AH26" s="5">
        <f>AVERAGE(AH4:AH23)</f>
        <v>46.232404472112414</v>
      </c>
      <c r="AI26" s="5">
        <f>AVERAGE(AI4:AI23)</f>
        <v>54.662180881490698</v>
      </c>
      <c r="AJ26" s="5">
        <f>AVERAGE(AJ4:AJ23)</f>
        <v>68.322715213965068</v>
      </c>
      <c r="AK26" s="11"/>
      <c r="AL26" s="5">
        <f>AVERAGE(AL4:AL23)</f>
        <v>35.398828201985062</v>
      </c>
      <c r="AM26" s="5">
        <f>AVERAGE(AM4:AM23)</f>
        <v>41.603417304433272</v>
      </c>
      <c r="AN26" s="5">
        <f>AVERAGE(AN4:AN23)</f>
        <v>50.125812235422089</v>
      </c>
      <c r="AO26" s="5">
        <f>AVERAGE(AO4:AO23)</f>
        <v>64.543521547853103</v>
      </c>
      <c r="AP26" s="10"/>
      <c r="AQ26" s="5">
        <f>AVERAGE(AQ4:AQ23)</f>
        <v>14.113425925925938</v>
      </c>
      <c r="AR26" s="5">
        <f>AVERAGE(AR4:AR23)</f>
        <v>16.42407407407407</v>
      </c>
      <c r="AS26" s="5">
        <f>AVERAGE(AS4:AS23)</f>
        <v>19.411574074074071</v>
      </c>
      <c r="AT26" s="5">
        <f>AVERAGE(AT4:AT23)</f>
        <v>24.25462962962963</v>
      </c>
      <c r="AU26" s="11"/>
      <c r="AV26" s="5">
        <f>AVERAGE(AV4:AV23)</f>
        <v>12.829166666666673</v>
      </c>
      <c r="AW26" s="5">
        <f>AVERAGE(AW4:AW23)</f>
        <v>15.132407407407422</v>
      </c>
      <c r="AX26" s="5">
        <f>AVERAGE(AX4:AX23)</f>
        <v>18.380555555555546</v>
      </c>
      <c r="AY26" s="5">
        <f>AVERAGE(AY4:AY23)</f>
        <v>23.604166666666671</v>
      </c>
      <c r="AZ26" s="11"/>
      <c r="BA26" s="5">
        <f>AVERAGE(BA4:BA23)</f>
        <v>39.677656597847061</v>
      </c>
      <c r="BB26" s="5">
        <f>AVERAGE(BB4:BB23)</f>
        <v>46.222897418877864</v>
      </c>
      <c r="BC26" s="5">
        <f>AVERAGE(BC4:BC23)</f>
        <v>54.662836021379071</v>
      </c>
      <c r="BD26" s="5">
        <f>AVERAGE(BD4:BD23)</f>
        <v>68.318277351505145</v>
      </c>
      <c r="BE26" s="11"/>
      <c r="BF26" s="5">
        <f>AVERAGE(BF4:BF23)</f>
        <v>35.398090936850615</v>
      </c>
      <c r="BG26" s="5">
        <f>AVERAGE(BG4:BG23)</f>
        <v>41.592252250560335</v>
      </c>
      <c r="BH26" s="5">
        <f>AVERAGE(BH4:BH23)</f>
        <v>50.118353518811347</v>
      </c>
      <c r="BI26" s="5">
        <f>AVERAGE(BI4:BI23)</f>
        <v>64.534237312488088</v>
      </c>
      <c r="BJ26" s="1"/>
      <c r="BK26" s="5">
        <f>AVERAGE(BK4:BK23)</f>
        <v>368.40165757175907</v>
      </c>
      <c r="BL26" s="5">
        <f>AVERAGE(BL4:BL23)</f>
        <v>432.20818196813292</v>
      </c>
      <c r="BM26" s="5">
        <f>AVERAGE(BM4:BM23)</f>
        <v>511.92697787993814</v>
      </c>
      <c r="BN26" s="5">
        <f>AVERAGE(BN4:BN23)</f>
        <v>641.64079192878069</v>
      </c>
      <c r="BO26" s="11"/>
      <c r="BP26" s="5">
        <f>AVERAGE(BP4:BP23)</f>
        <v>331.43509431720662</v>
      </c>
      <c r="BQ26" s="5">
        <f>AVERAGE(BQ4:BQ23)</f>
        <v>391.6225093785493</v>
      </c>
      <c r="BR26" s="5">
        <f>AVERAGE(BR4:BR23)</f>
        <v>480.58550296350313</v>
      </c>
      <c r="BS26" s="5">
        <f>AVERAGE(BS4:BS23)</f>
        <v>618.88063445401212</v>
      </c>
      <c r="BT26" s="1"/>
      <c r="BU26" s="5">
        <f>AVERAGE(BU4:BU23)</f>
        <v>32.5</v>
      </c>
      <c r="BV26" s="5">
        <f>AVERAGE(BV4:BV23)</f>
        <v>38.569444444444457</v>
      </c>
      <c r="BW26" s="5">
        <f>AVERAGE(BW4:BW23)</f>
        <v>49.041666666666657</v>
      </c>
      <c r="BX26" s="5">
        <f>AVERAGE(BX4:BX23)</f>
        <v>68.69907407407409</v>
      </c>
      <c r="BY26" s="11"/>
      <c r="BZ26" s="5">
        <f>AVERAGE(BZ4:BZ23)</f>
        <v>28.037037037037031</v>
      </c>
      <c r="CA26" s="12">
        <f>AVERAGE(CA4:CA23)</f>
        <v>31.462962962962958</v>
      </c>
      <c r="CB26" s="12">
        <f>AVERAGE(CB4:CB23)</f>
        <v>39.101851851851848</v>
      </c>
      <c r="CC26" s="12">
        <f>AVERAGE(CC4:CC23)</f>
        <v>54.597222222222207</v>
      </c>
      <c r="CD26" s="10"/>
      <c r="CE26" s="5">
        <f>AVERAGE(CE4:CE23)</f>
        <v>23.039156189991907</v>
      </c>
      <c r="CF26" s="12">
        <f>AVERAGE(CF4:CF23)</f>
        <v>27.619515413808514</v>
      </c>
      <c r="CG26" s="12">
        <f>AVERAGE(CG4:CG23)</f>
        <v>34.951886836370619</v>
      </c>
      <c r="CH26" s="12">
        <f>AVERAGE(CH4:CH23)</f>
        <v>49.517829750932954</v>
      </c>
      <c r="CI26" s="10"/>
      <c r="CJ26" s="5">
        <f>AVERAGE(CJ4:CJ23)</f>
        <v>23.714985352182744</v>
      </c>
      <c r="CK26" s="12">
        <f>AVERAGE(CK4:CK23)</f>
        <v>26.937213344707445</v>
      </c>
      <c r="CL26" s="12">
        <f>AVERAGE(CL4:CL23)</f>
        <v>33.103099397810261</v>
      </c>
      <c r="CM26" s="12">
        <f>AVERAGE(CM4:CM23)</f>
        <v>47.145604278783338</v>
      </c>
      <c r="CN26" s="10"/>
      <c r="CO26" s="5">
        <f>AVERAGE(CO4:CO23)</f>
        <v>0.91398148148148173</v>
      </c>
      <c r="CP26" s="5">
        <f>AVERAGE(CP4:CP23)</f>
        <v>0.94273148148148123</v>
      </c>
      <c r="CQ26" s="5">
        <f>AVERAGE(CQ4:CQ23)</f>
        <v>0.96328703703703644</v>
      </c>
      <c r="CR26" s="5">
        <f>AVERAGE(CR4:CR23)</f>
        <v>1.0118055555555552</v>
      </c>
      <c r="CS26" s="10"/>
      <c r="CT26" s="5">
        <f>AVERAGE(CT4:CT23)</f>
        <v>0.89370370370370367</v>
      </c>
      <c r="CU26" s="5">
        <f>AVERAGE(CU4:CU23)</f>
        <v>0.89564814814814808</v>
      </c>
      <c r="CV26" s="5">
        <f>AVERAGE(CV4:CV23)</f>
        <v>0.93175925925925951</v>
      </c>
      <c r="CW26" s="5">
        <f>AVERAGE(CW4:CW23)</f>
        <v>0.98430555555555521</v>
      </c>
      <c r="CX26" s="10"/>
      <c r="CY26" s="5">
        <f>AVERAGE(CY4:CY23)</f>
        <v>103.4990740740741</v>
      </c>
      <c r="CZ26" s="5">
        <f>AVERAGE(CZ4:CZ23)</f>
        <v>113.212962962963</v>
      </c>
      <c r="DA26" s="5">
        <f>AVERAGE(DA4:DA23)</f>
        <v>125.07777777777773</v>
      </c>
      <c r="DB26" s="5">
        <f>AVERAGE(DB4:DB23)</f>
        <v>143.24861111111122</v>
      </c>
      <c r="DC26" s="10"/>
      <c r="DD26" s="5">
        <f>AVERAGE(DD4:DD23)</f>
        <v>97.533333333333289</v>
      </c>
      <c r="DE26" s="5">
        <f>AVERAGE(DE4:DE23)</f>
        <v>106.37870370370369</v>
      </c>
      <c r="DF26" s="5">
        <f>AVERAGE(DF4:DF23)</f>
        <v>116.93518518518516</v>
      </c>
      <c r="DG26" s="5">
        <f>AVERAGE(DG4:DG23)</f>
        <v>138.51759259259271</v>
      </c>
      <c r="DH26" s="10"/>
      <c r="DI26" s="5">
        <f>AVERAGE(DI4:DI23)</f>
        <v>58.823845773760553</v>
      </c>
      <c r="DJ26" s="12">
        <f>AVERAGE(DJ4:DJ23)</f>
        <v>64.308654556669097</v>
      </c>
      <c r="DK26" s="12">
        <f>AVERAGE(DK4:DK23)</f>
        <v>70.99551392769169</v>
      </c>
      <c r="DL26" s="12">
        <f>AVERAGE(DL4:DL23)</f>
        <v>81.446996472328991</v>
      </c>
      <c r="DM26" s="11"/>
      <c r="DN26" s="5">
        <f>AVERAGE(DN4:DN23)</f>
        <v>54.884888515877051</v>
      </c>
      <c r="DO26" s="12">
        <f>AVERAGE(DO4:DO23)</f>
        <v>59.867601196485012</v>
      </c>
      <c r="DP26" s="12">
        <f>AVERAGE(DP4:DP23)</f>
        <v>65.712983241197421</v>
      </c>
      <c r="DQ26" s="12">
        <f>AVERAGE(DQ4:DQ23)</f>
        <v>77.801354766294011</v>
      </c>
      <c r="DR26" s="10"/>
      <c r="DS26" s="5">
        <f>AVERAGE(DS4:DS23)</f>
        <v>2.1241176470588234</v>
      </c>
      <c r="DT26" s="5">
        <f>AVERAGE(DT4:DT23)</f>
        <v>2.4129411764705879</v>
      </c>
      <c r="DU26" s="5">
        <f>AVERAGE(DU4:DU23)</f>
        <v>3.4494117647058822</v>
      </c>
      <c r="DV26" s="5">
        <f>AVERAGE(DV4:DV23)</f>
        <v>5.4358823529411762</v>
      </c>
      <c r="DW26" s="10"/>
      <c r="DX26" s="5">
        <f>AVERAGE(DX4:DX23)</f>
        <v>1.8182352941176472</v>
      </c>
      <c r="DY26" s="5">
        <f>AVERAGE(DY4:DY23)</f>
        <v>1.9982352941176469</v>
      </c>
      <c r="DZ26" s="5">
        <f>AVERAGE(DZ4:DZ23)</f>
        <v>2.5205882352941176</v>
      </c>
      <c r="EA26" s="5">
        <f>AVERAGE(EA4:EA23)</f>
        <v>4.2958823529411765</v>
      </c>
      <c r="EB26" s="10"/>
      <c r="EC26" s="5">
        <f>AVERAGE(EC4:EC23)</f>
        <v>8.8888888888888893</v>
      </c>
      <c r="ED26" s="5">
        <f>AVERAGE(ED4:ED23)</f>
        <v>10.861111111111111</v>
      </c>
      <c r="EE26" s="5">
        <f>AVERAGE(EE4:EE23)</f>
        <v>12.805555555555555</v>
      </c>
      <c r="EF26" s="5">
        <f>AVERAGE(EF4:EF23)</f>
        <v>14.527777777777779</v>
      </c>
      <c r="EG26" s="1"/>
      <c r="EH26" s="5">
        <f>AVERAGE(EH4:EH23)</f>
        <v>8.6388888888888893</v>
      </c>
      <c r="EI26" s="5">
        <f>AVERAGE(EI4:EI23)</f>
        <v>10.75</v>
      </c>
      <c r="EJ26" s="5">
        <f>AVERAGE(EJ4:EJ23)</f>
        <v>12.694444444444445</v>
      </c>
      <c r="EK26" s="5">
        <f>AVERAGE(EK4:EK23)</f>
        <v>14.638888888888889</v>
      </c>
      <c r="EL26" s="1"/>
      <c r="EM26" s="10"/>
    </row>
    <row r="27" spans="1:152" s="4" customFormat="1" x14ac:dyDescent="0.25">
      <c r="B27" s="4" t="s">
        <v>60</v>
      </c>
      <c r="C27" s="5">
        <f>_xlfn.STDEV.S(C4:C23)</f>
        <v>17.772049971556633</v>
      </c>
      <c r="D27" s="5">
        <f>_xlfn.STDEV.S(D4:D23)</f>
        <v>20.008907450257471</v>
      </c>
      <c r="E27" s="5">
        <f>_xlfn.STDEV.S(E4:E23)</f>
        <v>22.351524388134063</v>
      </c>
      <c r="F27" s="5">
        <f>_xlfn.STDEV.S(F4:F23)</f>
        <v>24.561351714814904</v>
      </c>
      <c r="G27" s="10"/>
      <c r="H27" s="5">
        <f>_xlfn.STDEV.S(H4:H23)</f>
        <v>6.8549151888133713</v>
      </c>
      <c r="I27" s="5">
        <f>_xlfn.STDEV.S(I4:I23)</f>
        <v>11.59794907901845</v>
      </c>
      <c r="J27" s="5">
        <f>_xlfn.STDEV.S(J4:J23)</f>
        <v>14.411067749605944</v>
      </c>
      <c r="K27" s="5">
        <f>_xlfn.STDEV.S(K4:K23)</f>
        <v>15.066640947316762</v>
      </c>
      <c r="L27" s="10"/>
      <c r="M27" s="5">
        <f>_xlfn.STDEV.S(M4:M23)</f>
        <v>11.703842358129039</v>
      </c>
      <c r="N27" s="5">
        <f>_xlfn.STDEV.S(N4:N23)</f>
        <v>13.68922315329292</v>
      </c>
      <c r="O27" s="5">
        <f>_xlfn.STDEV.S(O4:O23)</f>
        <v>14.148203476246318</v>
      </c>
      <c r="P27" s="5">
        <f>_xlfn.STDEV.S(P4:P23)</f>
        <v>12.617310147684563</v>
      </c>
      <c r="Q27" s="10"/>
      <c r="R27" s="5">
        <f>_xlfn.STDEV.S(R4:R23)</f>
        <v>6.590669215946229</v>
      </c>
      <c r="S27" s="5">
        <f>_xlfn.STDEV.S(S4:S23)</f>
        <v>7.610839540284899</v>
      </c>
      <c r="T27" s="5">
        <f>_xlfn.STDEV.S(T4:T23)</f>
        <v>8.3930873258651904</v>
      </c>
      <c r="U27" s="5">
        <f>_xlfn.STDEV.S(U4:U23)</f>
        <v>12.847122338563175</v>
      </c>
      <c r="V27" s="10"/>
      <c r="W27" s="5">
        <f>_xlfn.STDEV.S(W4:W23)</f>
        <v>0.34101545693841318</v>
      </c>
      <c r="X27" s="5">
        <f>_xlfn.STDEV.S(X4:X23)</f>
        <v>0.39236682750766649</v>
      </c>
      <c r="Y27" s="5">
        <f>_xlfn.STDEV.S(Y4:Y23)</f>
        <v>0.42006591150349676</v>
      </c>
      <c r="Z27" s="5">
        <f>_xlfn.STDEV.S(Z4:Z23)</f>
        <v>0.4446649965427083</v>
      </c>
      <c r="AA27" s="10"/>
      <c r="AB27" s="5">
        <f>_xlfn.STDEV.S(AB4:AB23)</f>
        <v>0.18757967418801522</v>
      </c>
      <c r="AC27" s="5">
        <f>_xlfn.STDEV.S(AC4:AC23)</f>
        <v>0.24778667387089776</v>
      </c>
      <c r="AD27" s="5">
        <f>_xlfn.STDEV.S(AD4:AD23)</f>
        <v>0.30508337015494258</v>
      </c>
      <c r="AE27" s="5">
        <f>_xlfn.STDEV.S(AE4:AE23)</f>
        <v>0.34187847836973173</v>
      </c>
      <c r="AF27" s="10"/>
      <c r="AG27" s="5">
        <f>_xlfn.STDEV.S(AG4:AG23)</f>
        <v>9.3434137088748574</v>
      </c>
      <c r="AH27" s="5">
        <f>_xlfn.STDEV.S(AH4:AH23)</f>
        <v>11.137756440645564</v>
      </c>
      <c r="AI27" s="5">
        <f>_xlfn.STDEV.S(AI4:AI23)</f>
        <v>11.659542580118448</v>
      </c>
      <c r="AJ27" s="5">
        <f>_xlfn.STDEV.S(AJ4:AJ23)</f>
        <v>11.890145455455112</v>
      </c>
      <c r="AK27" s="10"/>
      <c r="AL27" s="5">
        <f>_xlfn.STDEV.S(AL4:AL23)</f>
        <v>7.223179869850485</v>
      </c>
      <c r="AM27" s="5">
        <f>_xlfn.STDEV.S(AM4:AM23)</f>
        <v>8.2946694680895483</v>
      </c>
      <c r="AN27" s="5">
        <f>_xlfn.STDEV.S(AN4:AN23)</f>
        <v>7.9669994481646444</v>
      </c>
      <c r="AO27" s="5">
        <f>_xlfn.STDEV.S(AO4:AO23)</f>
        <v>11.880961709947366</v>
      </c>
      <c r="AP27" s="10"/>
      <c r="AQ27" s="5">
        <f>_xlfn.STDEV.S(AQ4:AQ23)</f>
        <v>4.1289262745252131</v>
      </c>
      <c r="AR27" s="5">
        <f>_xlfn.STDEV.S(AR4:AR23)</f>
        <v>4.767770241859151</v>
      </c>
      <c r="AS27" s="5">
        <f>_xlfn.STDEV.S(AS4:AS23)</f>
        <v>5.0142209031346079</v>
      </c>
      <c r="AT27" s="5">
        <f>_xlfn.STDEV.S(AT4:AT23)</f>
        <v>5.5130780507189083</v>
      </c>
      <c r="AU27" s="10"/>
      <c r="AV27" s="5">
        <f>_xlfn.STDEV.S(AV4:AV23)</f>
        <v>2.336598293452957</v>
      </c>
      <c r="AW27" s="5">
        <f>_xlfn.STDEV.S(AW4:AW23)</f>
        <v>3.1241533348332435</v>
      </c>
      <c r="AX27" s="5">
        <f>_xlfn.STDEV.S(AX4:AX23)</f>
        <v>3.7277016785040114</v>
      </c>
      <c r="AY27" s="5">
        <f>_xlfn.STDEV.S(AY4:AY23)</f>
        <v>4.7982212203153898</v>
      </c>
      <c r="AZ27" s="10"/>
      <c r="BA27" s="5">
        <f>_xlfn.STDEV.S(BA4:BA23)</f>
        <v>9.3361070902904952</v>
      </c>
      <c r="BB27" s="5">
        <f>_xlfn.STDEV.S(BB4:BB23)</f>
        <v>11.132226122784898</v>
      </c>
      <c r="BC27" s="5">
        <f>_xlfn.STDEV.S(BC4:BC23)</f>
        <v>11.644404111097904</v>
      </c>
      <c r="BD27" s="5">
        <f>_xlfn.STDEV.S(BD4:BD23)</f>
        <v>11.87986839660595</v>
      </c>
      <c r="BE27" s="10"/>
      <c r="BF27" s="5">
        <f>_xlfn.STDEV.S(BF4:BF23)</f>
        <v>7.2301746234057154</v>
      </c>
      <c r="BG27" s="5">
        <f>_xlfn.STDEV.S(BG4:BG23)</f>
        <v>8.2982114230278388</v>
      </c>
      <c r="BH27" s="5">
        <f>_xlfn.STDEV.S(BH4:BH23)</f>
        <v>7.9637737811067444</v>
      </c>
      <c r="BI27" s="5">
        <f>_xlfn.STDEV.S(BI4:BI23)</f>
        <v>11.869743650748509</v>
      </c>
      <c r="BJ27" s="1"/>
      <c r="BK27" s="5">
        <f>_xlfn.STDEV.S(BK4:BK23)</f>
        <v>117.5754057545815</v>
      </c>
      <c r="BL27" s="5">
        <f>_xlfn.STDEV.S(BL4:BL23)</f>
        <v>135.84975054547559</v>
      </c>
      <c r="BM27" s="5">
        <f>_xlfn.STDEV.S(BM4:BM23)</f>
        <v>147.05876111100849</v>
      </c>
      <c r="BN27" s="5">
        <f>_xlfn.STDEV.S(BN4:BN23)</f>
        <v>157.39050909698204</v>
      </c>
      <c r="BO27" s="10"/>
      <c r="BP27" s="5">
        <f>_xlfn.STDEV.S(BP4:BP23)</f>
        <v>64.427979760919001</v>
      </c>
      <c r="BQ27" s="5">
        <f>_xlfn.STDEV.S(BQ4:BQ23)</f>
        <v>85.700399279816835</v>
      </c>
      <c r="BR27" s="5">
        <f>_xlfn.STDEV.S(BR4:BR23)</f>
        <v>107.15178384030996</v>
      </c>
      <c r="BS27" s="5">
        <f>_xlfn.STDEV.S(BS4:BS23)</f>
        <v>120.32510575083529</v>
      </c>
      <c r="BT27" s="1"/>
      <c r="BU27" s="5">
        <f>_xlfn.STDEV.S(BU4:BU23)</f>
        <v>10.308873644438229</v>
      </c>
      <c r="BV27" s="5">
        <f>_xlfn.STDEV.S(BV4:BV23)</f>
        <v>10.587452880496427</v>
      </c>
      <c r="BW27" s="5">
        <f>_xlfn.STDEV.S(BW4:BW23)</f>
        <v>14.658120560495284</v>
      </c>
      <c r="BX27" s="5">
        <f>_xlfn.STDEV.S(BX4:BX23)</f>
        <v>22.28704852087791</v>
      </c>
      <c r="BY27" s="10"/>
      <c r="BZ27" s="5">
        <f>_xlfn.STDEV.S(BZ4:BZ23)</f>
        <v>5.4670150401775874</v>
      </c>
      <c r="CA27" s="5">
        <f>_xlfn.STDEV.S(CA4:CA23)</f>
        <v>5.3956395962056689</v>
      </c>
      <c r="CB27" s="5">
        <f>_xlfn.STDEV.S(CB4:CB23)</f>
        <v>7.9075827943793611</v>
      </c>
      <c r="CC27" s="5">
        <f>_xlfn.STDEV.S(CC4:CC23)</f>
        <v>10.456150658885317</v>
      </c>
      <c r="CD27" s="10"/>
      <c r="CE27" s="5">
        <f>_xlfn.STDEV.S(CE4:CE23)</f>
        <v>7.0266901060123734</v>
      </c>
      <c r="CF27" s="5">
        <f>_xlfn.STDEV.S(CF4:CF23)</f>
        <v>8.9411548835937804</v>
      </c>
      <c r="CG27" s="5">
        <f>_xlfn.STDEV.S(CG4:CG23)</f>
        <v>11.569896152602777</v>
      </c>
      <c r="CH27" s="5">
        <f>_xlfn.STDEV.S(CH4:CH23)</f>
        <v>17.227586935385784</v>
      </c>
      <c r="CI27" s="10"/>
      <c r="CJ27" s="5">
        <f>_xlfn.STDEV.S(CJ4:CJ23)</f>
        <v>5.9135330463059361</v>
      </c>
      <c r="CK27" s="5">
        <f>_xlfn.STDEV.S(CK4:CK23)</f>
        <v>7.4450117568327361</v>
      </c>
      <c r="CL27" s="5">
        <f>_xlfn.STDEV.S(CL4:CL23)</f>
        <v>8.1459074971309793</v>
      </c>
      <c r="CM27" s="5">
        <f>_xlfn.STDEV.S(CM4:CM23)</f>
        <v>14.414077897563699</v>
      </c>
      <c r="CN27" s="10"/>
      <c r="CO27" s="5">
        <f>_xlfn.STDEV.S(CO4:CO23)</f>
        <v>8.5810988694238671E-2</v>
      </c>
      <c r="CP27" s="5">
        <f>_xlfn.STDEV.S(CP4:CP23)</f>
        <v>4.9653049155983536E-2</v>
      </c>
      <c r="CQ27" s="5">
        <f>_xlfn.STDEV.S(CQ4:CQ23)</f>
        <v>7.150087539012355E-2</v>
      </c>
      <c r="CR27" s="5">
        <f>_xlfn.STDEV.S(CR4:CR23)</f>
        <v>7.882835348861135E-2</v>
      </c>
      <c r="CS27" s="10"/>
      <c r="CT27" s="5">
        <f>_xlfn.STDEV.S(CT4:CT23)</f>
        <v>5.7500513085393508E-2</v>
      </c>
      <c r="CU27" s="5">
        <f>_xlfn.STDEV.S(CU4:CU23)</f>
        <v>3.5824275594338456E-2</v>
      </c>
      <c r="CV27" s="5">
        <f>_xlfn.STDEV.S(CV4:CV23)</f>
        <v>5.2640947499711592E-2</v>
      </c>
      <c r="CW27" s="5">
        <f>_xlfn.STDEV.S(CW4:CW23)</f>
        <v>5.7423755929911294E-2</v>
      </c>
      <c r="CX27" s="10"/>
      <c r="CY27" s="5">
        <f>_xlfn.STDEV.S(CY4:CY23)</f>
        <v>17.510895275244899</v>
      </c>
      <c r="CZ27" s="5">
        <f>_xlfn.STDEV.S(CZ4:CZ23)</f>
        <v>22.524530060134797</v>
      </c>
      <c r="DA27" s="5">
        <f>_xlfn.STDEV.S(DA4:DA23)</f>
        <v>24.824519096369325</v>
      </c>
      <c r="DB27" s="5">
        <f>_xlfn.STDEV.S(DB4:DB23)</f>
        <v>24.717904232037647</v>
      </c>
      <c r="DC27" s="10"/>
      <c r="DD27" s="5">
        <f>_xlfn.STDEV.S(DD4:DD23)</f>
        <v>13.02517139500598</v>
      </c>
      <c r="DE27" s="5">
        <f>_xlfn.STDEV.S(DE4:DE23)</f>
        <v>15.471589824087893</v>
      </c>
      <c r="DF27" s="5">
        <f>_xlfn.STDEV.S(DF4:DF23)</f>
        <v>16.735824788047779</v>
      </c>
      <c r="DG27" s="5">
        <f>_xlfn.STDEV.S(DG4:DG23)</f>
        <v>19.404159459275402</v>
      </c>
      <c r="DH27" s="10"/>
      <c r="DI27" s="5">
        <f>_xlfn.STDEV.S(DI4:DI23)</f>
        <v>7.1118197435274322</v>
      </c>
      <c r="DJ27" s="5">
        <f>_xlfn.STDEV.S(DJ4:DJ23)</f>
        <v>10.006021015428944</v>
      </c>
      <c r="DK27" s="5">
        <f>_xlfn.STDEV.S(DK4:DK23)</f>
        <v>10.85996882279383</v>
      </c>
      <c r="DL27" s="5">
        <f>_xlfn.STDEV.S(DL4:DL23)</f>
        <v>10.899435890878268</v>
      </c>
      <c r="DM27" s="10"/>
      <c r="DN27" s="5">
        <f>_xlfn.STDEV.S(DN4:DN23)</f>
        <v>6.4153029206950105</v>
      </c>
      <c r="DO27" s="5">
        <f>_xlfn.STDEV.S(DO4:DO23)</f>
        <v>7.8626433854108528</v>
      </c>
      <c r="DP27" s="5">
        <f>_xlfn.STDEV.S(DP4:DP23)</f>
        <v>7.2824713620118722</v>
      </c>
      <c r="DQ27" s="5">
        <f>_xlfn.STDEV.S(DQ4:DQ23)</f>
        <v>8.2989320053005056</v>
      </c>
      <c r="DR27" s="10"/>
      <c r="DS27" s="5">
        <f>_xlfn.STDEV.S(DS4:DS23)</f>
        <v>0.81295032769174613</v>
      </c>
      <c r="DT27" s="5">
        <f>_xlfn.STDEV.S(DT4:DT23)</f>
        <v>1.0189686250437395</v>
      </c>
      <c r="DU27" s="5">
        <f>_xlfn.STDEV.S(DU4:DU23)</f>
        <v>1.6941054814718408</v>
      </c>
      <c r="DV27" s="5">
        <f>_xlfn.STDEV.S(DV4:DV23)</f>
        <v>2.5474326753211964</v>
      </c>
      <c r="DW27" s="10"/>
      <c r="DX27" s="5">
        <f>_xlfn.STDEV.S(DX4:DX23)</f>
        <v>0.71301503572959135</v>
      </c>
      <c r="DY27" s="5">
        <f>_xlfn.STDEV.S(DY4:DY23)</f>
        <v>0.5839759765405349</v>
      </c>
      <c r="DZ27" s="5">
        <f>_xlfn.STDEV.S(DZ4:DZ23)</f>
        <v>0.7553183979971233</v>
      </c>
      <c r="EA27" s="5">
        <f>_xlfn.STDEV.S(EA4:EA23)</f>
        <v>1.4654140149780599</v>
      </c>
      <c r="EB27" s="10"/>
      <c r="EC27" s="5">
        <f>_xlfn.STDEV.S(EC4:EC23)</f>
        <v>1.0226199851298288</v>
      </c>
      <c r="ED27" s="5">
        <f>_xlfn.STDEV.S(ED4:ED23)</f>
        <v>0.8541517215335297</v>
      </c>
      <c r="EE27" s="5">
        <f>_xlfn.STDEV.S(EE4:EE23)</f>
        <v>0.667279130430809</v>
      </c>
      <c r="EF27" s="5">
        <f>_xlfn.STDEV.S(EF4:EF23)</f>
        <v>0.91510562267619966</v>
      </c>
      <c r="EG27" s="1"/>
      <c r="EH27" s="5">
        <f>_xlfn.STDEV.S(EH4:EH23)</f>
        <v>0.83675767023243375</v>
      </c>
      <c r="EI27" s="5">
        <f>_xlfn.STDEV.S(EI4:EI23)</f>
        <v>0.73264227688712646</v>
      </c>
      <c r="EJ27" s="5">
        <f>_xlfn.STDEV.S(EJ4:EJ23)</f>
        <v>0.75027228172979044</v>
      </c>
      <c r="EK27" s="5">
        <f>_xlfn.STDEV.S(EK4:EK23)</f>
        <v>0.8541517215335297</v>
      </c>
      <c r="EL27" s="1"/>
      <c r="EM27" s="10"/>
    </row>
    <row r="28" spans="1:152" s="4" customFormat="1" x14ac:dyDescent="0.25">
      <c r="B28" s="4" t="s">
        <v>38</v>
      </c>
      <c r="C28" s="16">
        <f>C26-1.96*(C27/SQRT(18))</f>
        <v>29.260111851367277</v>
      </c>
      <c r="D28" s="16">
        <f t="shared" ref="D28:F28" si="0">D26-1.96*(D27/SQRT(18))</f>
        <v>36.976216331627981</v>
      </c>
      <c r="E28" s="16">
        <f t="shared" si="0"/>
        <v>48.017006340203736</v>
      </c>
      <c r="F28" s="16">
        <f t="shared" si="0"/>
        <v>64.526556987699223</v>
      </c>
      <c r="G28" s="10"/>
      <c r="H28" s="16">
        <f>H26-1.96*(H27/SQRT(18))</f>
        <v>39.596616676473111</v>
      </c>
      <c r="I28" s="16">
        <f t="shared" ref="I28:K28" si="1">I26-1.96*(I27/SQRT(18))</f>
        <v>49.806835699616421</v>
      </c>
      <c r="J28" s="16">
        <f t="shared" si="1"/>
        <v>64.389185622400987</v>
      </c>
      <c r="K28" s="16">
        <f t="shared" si="1"/>
        <v>84.826141071487669</v>
      </c>
      <c r="L28" s="10"/>
      <c r="M28" s="16">
        <f>M26-1.96*(M27/SQRT(18))</f>
        <v>26.099888722691304</v>
      </c>
      <c r="N28" s="16">
        <f t="shared" ref="N28:P28" si="2">N26-1.96*(N27/SQRT(18))</f>
        <v>32.940064264266937</v>
      </c>
      <c r="O28" s="16">
        <f t="shared" si="2"/>
        <v>43.194252348359115</v>
      </c>
      <c r="P28" s="16">
        <f t="shared" si="2"/>
        <v>58.986042810228184</v>
      </c>
      <c r="Q28" s="14"/>
      <c r="R28" s="16">
        <f t="shared" ref="R28:U28" si="3">R26-1.96*(R27/SQRT(18))</f>
        <v>27.432288562585299</v>
      </c>
      <c r="S28" s="16">
        <f t="shared" si="3"/>
        <v>35.383396684779115</v>
      </c>
      <c r="T28" s="16">
        <f t="shared" si="3"/>
        <v>45.97877503121245</v>
      </c>
      <c r="U28" s="16">
        <f t="shared" si="3"/>
        <v>59.214577064390198</v>
      </c>
      <c r="V28" s="14"/>
      <c r="W28" s="5">
        <f t="shared" ref="W28:Z28" si="4">W26-1.96*(W27/SQRT(18))</f>
        <v>0.91433389650081986</v>
      </c>
      <c r="X28" s="5">
        <f t="shared" si="4"/>
        <v>1.0654718847414735</v>
      </c>
      <c r="Y28" s="5">
        <f t="shared" si="4"/>
        <v>1.2778653756072305</v>
      </c>
      <c r="Z28" s="5">
        <f t="shared" si="4"/>
        <v>1.6257141410732827</v>
      </c>
      <c r="AA28" s="10"/>
      <c r="AB28" s="5">
        <f t="shared" ref="AB28:AE28" si="5">AB26-1.96*(AB27/SQRT(18))</f>
        <v>0.88105557467063811</v>
      </c>
      <c r="AC28" s="5">
        <f t="shared" si="5"/>
        <v>1.0270098783920572</v>
      </c>
      <c r="AD28" s="5">
        <f t="shared" si="5"/>
        <v>1.2478364514667588</v>
      </c>
      <c r="AE28" s="5">
        <f t="shared" si="5"/>
        <v>1.6139305713110133</v>
      </c>
      <c r="AF28" s="10"/>
      <c r="AG28" s="16">
        <f t="shared" ref="AG28:AJ28" si="6">AG26-1.96*(AG27/SQRT(18))</f>
        <v>35.37117608622772</v>
      </c>
      <c r="AH28" s="16">
        <f t="shared" si="6"/>
        <v>41.087023509274459</v>
      </c>
      <c r="AI28" s="16">
        <f t="shared" si="6"/>
        <v>49.275747020519802</v>
      </c>
      <c r="AJ28" s="16">
        <f t="shared" si="6"/>
        <v>62.829748259811879</v>
      </c>
      <c r="AK28" s="14"/>
      <c r="AL28" s="16">
        <f t="shared" ref="AL28:AO28" si="7">AL26-1.96*(AL27/SQRT(18))</f>
        <v>32.06188934975345</v>
      </c>
      <c r="AM28" s="16">
        <f t="shared" si="7"/>
        <v>37.771475512423009</v>
      </c>
      <c r="AN28" s="16">
        <f t="shared" si="7"/>
        <v>46.445246269557707</v>
      </c>
      <c r="AO28" s="16">
        <f t="shared" si="7"/>
        <v>59.054797267667055</v>
      </c>
      <c r="AP28" s="14"/>
      <c r="AQ28" s="16">
        <f t="shared" ref="AQ28:AT28" si="8">AQ26-1.96*(AQ27/SQRT(18))</f>
        <v>12.205959304338361</v>
      </c>
      <c r="AR28" s="16">
        <f t="shared" si="8"/>
        <v>14.221476596890824</v>
      </c>
      <c r="AS28" s="16">
        <f t="shared" si="8"/>
        <v>17.095122200131179</v>
      </c>
      <c r="AT28" s="16">
        <f t="shared" si="8"/>
        <v>21.707717511378583</v>
      </c>
      <c r="AU28" s="14"/>
      <c r="AV28" s="16">
        <f t="shared" ref="AV28:AY28" si="9">AV26-1.96*(AV27/SQRT(18))</f>
        <v>11.749713327836465</v>
      </c>
      <c r="AW28" s="16">
        <f t="shared" si="9"/>
        <v>13.689122201836348</v>
      </c>
      <c r="AX28" s="16">
        <f t="shared" si="9"/>
        <v>16.658445240616579</v>
      </c>
      <c r="AY28" s="16">
        <f t="shared" si="9"/>
        <v>21.387501555154778</v>
      </c>
      <c r="AZ28" s="14"/>
      <c r="BA28" s="16">
        <f t="shared" ref="BA28:BD28" si="10">BA26-1.96*(BA27/SQRT(18))</f>
        <v>35.364595170673958</v>
      </c>
      <c r="BB28" s="16">
        <f t="shared" si="10"/>
        <v>41.080071332544023</v>
      </c>
      <c r="BC28" s="16">
        <f t="shared" si="10"/>
        <v>49.283395776287627</v>
      </c>
      <c r="BD28" s="16">
        <f t="shared" si="10"/>
        <v>62.830058156313846</v>
      </c>
      <c r="BE28" s="14"/>
      <c r="BF28" s="16">
        <f t="shared" ref="BF28:BI28" si="11">BF26-1.96*(BF27/SQRT(18))</f>
        <v>32.057920673340206</v>
      </c>
      <c r="BG28" s="16">
        <f t="shared" si="11"/>
        <v>37.758674158851136</v>
      </c>
      <c r="BH28" s="16">
        <f t="shared" si="11"/>
        <v>46.439277735099957</v>
      </c>
      <c r="BI28" s="16">
        <f t="shared" si="11"/>
        <v>59.050695511246467</v>
      </c>
      <c r="BJ28" s="1"/>
      <c r="BK28" s="16">
        <f t="shared" ref="BK28:BN28" si="12">BK26-1.96*(BK27/SQRT(18))</f>
        <v>314.08459132134044</v>
      </c>
      <c r="BL28" s="16">
        <f t="shared" si="12"/>
        <v>369.44879914377123</v>
      </c>
      <c r="BM28" s="16">
        <f t="shared" si="12"/>
        <v>443.98929636647352</v>
      </c>
      <c r="BN28" s="16">
        <f t="shared" si="12"/>
        <v>568.93008636121976</v>
      </c>
      <c r="BO28" s="14"/>
      <c r="BP28" s="16">
        <f t="shared" ref="BP28:BS28" si="13">BP26-1.96*(BP27/SQRT(18))</f>
        <v>301.67088621097093</v>
      </c>
      <c r="BQ28" s="16">
        <f t="shared" si="13"/>
        <v>352.0309448375292</v>
      </c>
      <c r="BR28" s="16">
        <f t="shared" si="13"/>
        <v>431.08390435662051</v>
      </c>
      <c r="BS28" s="16">
        <f t="shared" si="13"/>
        <v>563.29327161472145</v>
      </c>
      <c r="BT28" s="1"/>
      <c r="BU28" s="16">
        <f t="shared" ref="BU28:BX28" si="14">BU26-1.96*(BU27/SQRT(18))</f>
        <v>27.737543352553335</v>
      </c>
      <c r="BV28" s="16">
        <f t="shared" si="14"/>
        <v>33.678290755946975</v>
      </c>
      <c r="BW28" s="16">
        <f t="shared" si="14"/>
        <v>42.269960454119555</v>
      </c>
      <c r="BX28" s="16">
        <f t="shared" si="14"/>
        <v>58.402982954799782</v>
      </c>
      <c r="BY28" s="14"/>
      <c r="BZ28" s="16">
        <f t="shared" ref="BZ28:CC28" si="15">BZ26-1.96*(BZ27/SQRT(18))</f>
        <v>25.511404943968198</v>
      </c>
      <c r="CA28" s="16">
        <f t="shared" si="15"/>
        <v>28.970304642716719</v>
      </c>
      <c r="CB28" s="16">
        <f t="shared" si="15"/>
        <v>35.448734979608034</v>
      </c>
      <c r="CC28" s="16">
        <f t="shared" si="15"/>
        <v>49.766727065364961</v>
      </c>
      <c r="CD28" s="14"/>
      <c r="CE28" s="16">
        <f t="shared" ref="CE28:CH28" si="16">CE26-1.96*(CE27/SQRT(18))</f>
        <v>19.792990977463496</v>
      </c>
      <c r="CF28" s="16">
        <f t="shared" si="16"/>
        <v>23.488912597253975</v>
      </c>
      <c r="CG28" s="16">
        <f t="shared" si="16"/>
        <v>29.606867511979299</v>
      </c>
      <c r="CH28" s="16">
        <f t="shared" si="16"/>
        <v>41.559090634544809</v>
      </c>
      <c r="CI28" s="14"/>
      <c r="CJ28" s="16">
        <f t="shared" ref="CJ28:CM28" si="17">CJ26-1.96*(CJ27/SQRT(18))</f>
        <v>20.983072464544481</v>
      </c>
      <c r="CK28" s="16">
        <f t="shared" si="17"/>
        <v>23.497793389184377</v>
      </c>
      <c r="CL28" s="16">
        <f t="shared" si="17"/>
        <v>29.339882130119022</v>
      </c>
      <c r="CM28" s="16">
        <f t="shared" si="17"/>
        <v>40.486640024516632</v>
      </c>
      <c r="CN28" s="14"/>
      <c r="CO28" s="5">
        <f t="shared" ref="CO28:CR28" si="18">CO26-1.96*(CO27/SQRT(18))</f>
        <v>0.87433882723754974</v>
      </c>
      <c r="CP28" s="5">
        <f t="shared" si="18"/>
        <v>0.91979294307515502</v>
      </c>
      <c r="CQ28" s="5">
        <f t="shared" si="18"/>
        <v>0.93025531785560434</v>
      </c>
      <c r="CR28" s="5">
        <f t="shared" si="18"/>
        <v>0.97538871419853124</v>
      </c>
      <c r="CS28" s="10"/>
      <c r="CT28" s="5">
        <f t="shared" ref="CT28:CW28" si="19">CT26-1.96*(CT27/SQRT(18))</f>
        <v>0.86713982192377048</v>
      </c>
      <c r="CU28" s="5">
        <f t="shared" si="19"/>
        <v>0.87909817718829786</v>
      </c>
      <c r="CV28" s="5">
        <f t="shared" si="19"/>
        <v>0.90744038224177381</v>
      </c>
      <c r="CW28" s="5">
        <f t="shared" si="19"/>
        <v>0.95777713377231743</v>
      </c>
      <c r="CX28" s="14"/>
      <c r="CY28" s="16">
        <f t="shared" ref="CY28:DB28" si="20">CY26-1.96*(CY27/SQRT(18))</f>
        <v>95.409453182142315</v>
      </c>
      <c r="CZ28" s="16">
        <f t="shared" si="20"/>
        <v>102.8071609699028</v>
      </c>
      <c r="DA28" s="16">
        <f t="shared" si="20"/>
        <v>113.60943505985577</v>
      </c>
      <c r="DB28" s="16">
        <f t="shared" si="20"/>
        <v>131.82952194763814</v>
      </c>
      <c r="DC28" s="14"/>
      <c r="DD28" s="16">
        <f t="shared" ref="DD28:DG28" si="21">DD26-1.96*(DD27/SQRT(18))</f>
        <v>91.51601114724312</v>
      </c>
      <c r="DE28" s="16">
        <f t="shared" si="21"/>
        <v>99.231193864542121</v>
      </c>
      <c r="DF28" s="16">
        <f t="shared" si="21"/>
        <v>109.20362859021787</v>
      </c>
      <c r="DG28" s="16">
        <f t="shared" si="21"/>
        <v>129.55332827116527</v>
      </c>
      <c r="DH28" s="14"/>
      <c r="DI28" s="16">
        <f t="shared" ref="DI28:DL28" si="22">DI26-1.96*(DI27/SQRT(18))</f>
        <v>55.538352675173797</v>
      </c>
      <c r="DJ28" s="16">
        <f t="shared" si="22"/>
        <v>59.686108685701889</v>
      </c>
      <c r="DK28" s="16">
        <f t="shared" si="22"/>
        <v>65.978464296951316</v>
      </c>
      <c r="DL28" s="16">
        <f t="shared" si="22"/>
        <v>76.411713986357597</v>
      </c>
      <c r="DM28" s="14"/>
      <c r="DN28" s="16">
        <f t="shared" ref="DN28:DQ28" si="23">DN26-1.96*(DN27/SQRT(18))</f>
        <v>51.921169772798706</v>
      </c>
      <c r="DO28" s="16">
        <f t="shared" si="23"/>
        <v>56.235245271979643</v>
      </c>
      <c r="DP28" s="16">
        <f t="shared" si="23"/>
        <v>62.348653117065474</v>
      </c>
      <c r="DQ28" s="16">
        <f t="shared" si="23"/>
        <v>73.967443782558689</v>
      </c>
      <c r="DR28" s="14"/>
      <c r="DS28" s="16">
        <f t="shared" ref="DS28:DV28" si="24">DS26-1.96*(DS27/SQRT(18))</f>
        <v>1.7485537565994325</v>
      </c>
      <c r="DT28" s="16">
        <f t="shared" si="24"/>
        <v>1.9422016884085442</v>
      </c>
      <c r="DU28" s="16">
        <f t="shared" si="24"/>
        <v>2.6667749616964427</v>
      </c>
      <c r="DV28" s="16">
        <f t="shared" si="24"/>
        <v>4.2590284989751162</v>
      </c>
      <c r="DW28" s="14"/>
      <c r="DX28" s="16">
        <f t="shared" ref="DX28:EA28" si="25">DX26-1.96*(DX27/SQRT(18))</f>
        <v>1.488839153107437</v>
      </c>
      <c r="DY28" s="16">
        <f t="shared" si="25"/>
        <v>1.7284521570505726</v>
      </c>
      <c r="DZ28" s="16">
        <f t="shared" si="25"/>
        <v>2.1716489379906836</v>
      </c>
      <c r="EA28" s="16">
        <f t="shared" si="25"/>
        <v>3.6188956172798061</v>
      </c>
      <c r="EB28" s="14"/>
      <c r="EC28" s="16">
        <f t="shared" ref="EC28:EF28" si="26">EC26-1.96*(EC27/SQRT(18))</f>
        <v>8.4164625585282593</v>
      </c>
      <c r="ED28" s="16">
        <f t="shared" si="26"/>
        <v>10.46651314779821</v>
      </c>
      <c r="EE28" s="16">
        <f t="shared" si="26"/>
        <v>12.497288324815255</v>
      </c>
      <c r="EF28" s="16">
        <f t="shared" si="26"/>
        <v>14.105020548797542</v>
      </c>
      <c r="EG28" s="14"/>
      <c r="EH28" s="16">
        <f t="shared" ref="EH28:EK28" si="27">EH26-1.96*(EH27/SQRT(18))</f>
        <v>8.2523265673058308</v>
      </c>
      <c r="EI28" s="16">
        <f t="shared" si="27"/>
        <v>10.411536536181718</v>
      </c>
      <c r="EJ28" s="16">
        <f t="shared" si="27"/>
        <v>12.347836333921451</v>
      </c>
      <c r="EK28" s="16">
        <f t="shared" si="27"/>
        <v>14.244290925575989</v>
      </c>
      <c r="EL28" s="14"/>
      <c r="EM28" s="14"/>
    </row>
    <row r="29" spans="1:152" s="4" customFormat="1" x14ac:dyDescent="0.25">
      <c r="B29" s="4" t="s">
        <v>39</v>
      </c>
      <c r="C29" s="16">
        <f>C26+1.96*(C27/SQRT(18))</f>
        <v>45.680648263986491</v>
      </c>
      <c r="D29" s="16">
        <f t="shared" ref="D29:F29" si="28">D26+1.96*(D27/SQRT(18))</f>
        <v>55.463503610783803</v>
      </c>
      <c r="E29" s="16">
        <f t="shared" si="28"/>
        <v>68.668761240753028</v>
      </c>
      <c r="F29" s="16">
        <f t="shared" si="28"/>
        <v>87.220088168499728</v>
      </c>
      <c r="G29" s="10"/>
      <c r="H29" s="16">
        <f>H26+1.96*(H27/SQRT(18))</f>
        <v>45.930235175378748</v>
      </c>
      <c r="I29" s="16">
        <f t="shared" ref="I29:K29" si="29">I26+1.96*(I27/SQRT(18))</f>
        <v>60.522793930013243</v>
      </c>
      <c r="J29" s="16">
        <f t="shared" si="29"/>
        <v>77.704332896117535</v>
      </c>
      <c r="K29" s="16">
        <f t="shared" si="29"/>
        <v>98.747007076660438</v>
      </c>
      <c r="L29" s="10"/>
      <c r="M29" s="16">
        <f>M26+1.96*(M27/SQRT(18))</f>
        <v>36.913687351256598</v>
      </c>
      <c r="N29" s="16">
        <f t="shared" ref="N29:P29" si="30">N26+1.96*(N27/SQRT(18))</f>
        <v>45.58826115820284</v>
      </c>
      <c r="O29" s="16">
        <f t="shared" si="30"/>
        <v>56.266525424715965</v>
      </c>
      <c r="P29" s="16">
        <f t="shared" si="30"/>
        <v>70.643842616156661</v>
      </c>
      <c r="Q29" s="14"/>
      <c r="R29" s="16">
        <f t="shared" ref="R29:U29" si="31">R26+1.96*(R27/SQRT(18))</f>
        <v>33.521756238918556</v>
      </c>
      <c r="S29" s="16">
        <f t="shared" si="31"/>
        <v>42.415453650737774</v>
      </c>
      <c r="T29" s="16">
        <f t="shared" si="31"/>
        <v>53.733592076473698</v>
      </c>
      <c r="U29" s="16">
        <f t="shared" si="31"/>
        <v>71.084712501516293</v>
      </c>
      <c r="V29" s="14"/>
      <c r="W29" s="5">
        <f>W26+1.96*(W27/SQRT(18))</f>
        <v>1.2294161034991791</v>
      </c>
      <c r="X29" s="5">
        <f>X26+1.96*(X27/SQRT(18))</f>
        <v>1.4280003374807495</v>
      </c>
      <c r="Y29" s="5">
        <f>Y26+1.96*(Y27/SQRT(18))</f>
        <v>1.6659864762446199</v>
      </c>
      <c r="Z29" s="5">
        <f>Z26+1.96*(Z27/SQRT(18))</f>
        <v>2.0365636367044946</v>
      </c>
      <c r="AA29" s="10"/>
      <c r="AB29" s="5">
        <f>AB26+1.96*(AB27/SQRT(18))</f>
        <v>1.0543703512552869</v>
      </c>
      <c r="AC29" s="5">
        <f>AC26+1.96*(AC27/SQRT(18))</f>
        <v>1.255953084570905</v>
      </c>
      <c r="AD29" s="5">
        <f>AD26+1.96*(AD27/SQRT(18))</f>
        <v>1.5297191040887979</v>
      </c>
      <c r="AE29" s="5">
        <f>AE26+1.96*(AE27/SQRT(18))</f>
        <v>1.9298101694297281</v>
      </c>
      <c r="AF29" s="10"/>
      <c r="AG29" s="16">
        <f>AG26+1.96*(AG27/SQRT(18))</f>
        <v>44.00404991171736</v>
      </c>
      <c r="AH29" s="16">
        <f>AH26+1.96*(AH27/SQRT(18))</f>
        <v>51.377785434950368</v>
      </c>
      <c r="AI29" s="16">
        <f>AI26+1.96*(AI27/SQRT(18))</f>
        <v>60.048614742461595</v>
      </c>
      <c r="AJ29" s="16">
        <f>AJ26+1.96*(AJ27/SQRT(18))</f>
        <v>73.815682168118258</v>
      </c>
      <c r="AK29" s="14"/>
      <c r="AL29" s="16">
        <f>AL26+1.96*(AL27/SQRT(18))</f>
        <v>38.735767054216673</v>
      </c>
      <c r="AM29" s="16">
        <f>AM26+1.96*(AM27/SQRT(18))</f>
        <v>45.435359096443534</v>
      </c>
      <c r="AN29" s="16">
        <f>AN26+1.96*(AN27/SQRT(18))</f>
        <v>53.806378201286471</v>
      </c>
      <c r="AO29" s="16">
        <f>AO26+1.96*(AO27/SQRT(18))</f>
        <v>70.032245828039152</v>
      </c>
      <c r="AP29" s="14"/>
      <c r="AQ29" s="16">
        <f>AQ26+1.96*(AQ27/SQRT(18))</f>
        <v>16.020892547513515</v>
      </c>
      <c r="AR29" s="16">
        <f>AR26+1.96*(AR27/SQRT(18))</f>
        <v>18.626671551257317</v>
      </c>
      <c r="AS29" s="16">
        <f>AS26+1.96*(AS27/SQRT(18))</f>
        <v>21.728025948016963</v>
      </c>
      <c r="AT29" s="16">
        <f>AT26+1.96*(AT27/SQRT(18))</f>
        <v>26.801541747880677</v>
      </c>
      <c r="AU29" s="14"/>
      <c r="AV29" s="16">
        <f>AV26+1.96*(AV27/SQRT(18))</f>
        <v>13.90862000549688</v>
      </c>
      <c r="AW29" s="16">
        <f>AW26+1.96*(AW27/SQRT(18))</f>
        <v>16.575692612978496</v>
      </c>
      <c r="AX29" s="16">
        <f>AX26+1.96*(AX27/SQRT(18))</f>
        <v>20.102665870494512</v>
      </c>
      <c r="AY29" s="16">
        <f>AY26+1.96*(AY27/SQRT(18))</f>
        <v>25.820831778178565</v>
      </c>
      <c r="AZ29" s="14"/>
      <c r="BA29" s="16">
        <f>BA26+1.96*(BA27/SQRT(18))</f>
        <v>43.990718025020165</v>
      </c>
      <c r="BB29" s="16">
        <f>BB26+1.96*(BB27/SQRT(18))</f>
        <v>51.365723505211704</v>
      </c>
      <c r="BC29" s="16">
        <f>BC26+1.96*(BC27/SQRT(18))</f>
        <v>60.042276266470516</v>
      </c>
      <c r="BD29" s="16">
        <f>BD26+1.96*(BD27/SQRT(18))</f>
        <v>73.806496546696451</v>
      </c>
      <c r="BE29" s="14"/>
      <c r="BF29" s="16">
        <f>BF26+1.96*(BF27/SQRT(18))</f>
        <v>38.738261200361023</v>
      </c>
      <c r="BG29" s="16">
        <f>BG26+1.96*(BG27/SQRT(18))</f>
        <v>45.425830342269535</v>
      </c>
      <c r="BH29" s="16">
        <f>BH26+1.96*(BH27/SQRT(18))</f>
        <v>53.797429302522737</v>
      </c>
      <c r="BI29" s="16">
        <f>BI26+1.96*(BI27/SQRT(18))</f>
        <v>70.017779113729716</v>
      </c>
      <c r="BJ29" s="1"/>
      <c r="BK29" s="16">
        <f>BK26+1.96*(BK27/SQRT(18))</f>
        <v>422.71872382217771</v>
      </c>
      <c r="BL29" s="16">
        <f>BL26+1.96*(BL27/SQRT(18))</f>
        <v>494.96756479249461</v>
      </c>
      <c r="BM29" s="16">
        <f>BM26+1.96*(BM27/SQRT(18))</f>
        <v>579.86465939340269</v>
      </c>
      <c r="BN29" s="16">
        <f>BN26+1.96*(BN27/SQRT(18))</f>
        <v>714.35149749634161</v>
      </c>
      <c r="BO29" s="14"/>
      <c r="BP29" s="16">
        <f>BP26+1.96*(BP27/SQRT(18))</f>
        <v>361.1993024234423</v>
      </c>
      <c r="BQ29" s="16">
        <f>BQ26+1.96*(BQ27/SQRT(18))</f>
        <v>431.21407391956939</v>
      </c>
      <c r="BR29" s="16">
        <f>BR26+1.96*(BR27/SQRT(18))</f>
        <v>530.08710157038581</v>
      </c>
      <c r="BS29" s="16">
        <f>BS26+1.96*(BS27/SQRT(18))</f>
        <v>674.4679972933028</v>
      </c>
      <c r="BT29" s="1"/>
      <c r="BU29" s="16">
        <f t="shared" ref="BU29:DV29" si="32">BU26+1.96*(BU27/SQRT(18))</f>
        <v>37.262456647446669</v>
      </c>
      <c r="BV29" s="16">
        <f t="shared" si="32"/>
        <v>43.460598132941939</v>
      </c>
      <c r="BW29" s="16">
        <f t="shared" si="32"/>
        <v>55.813372879213759</v>
      </c>
      <c r="BX29" s="16">
        <f t="shared" si="32"/>
        <v>78.995165193348399</v>
      </c>
      <c r="BY29" s="14"/>
      <c r="BZ29" s="16">
        <f t="shared" si="32"/>
        <v>30.562669130105864</v>
      </c>
      <c r="CA29" s="16">
        <f t="shared" si="32"/>
        <v>33.955621283209197</v>
      </c>
      <c r="CB29" s="16">
        <f t="shared" si="32"/>
        <v>42.754968724095662</v>
      </c>
      <c r="CC29" s="16">
        <f t="shared" si="32"/>
        <v>59.427717379079454</v>
      </c>
      <c r="CD29" s="14"/>
      <c r="CE29" s="16">
        <f t="shared" si="32"/>
        <v>26.285321402520317</v>
      </c>
      <c r="CF29" s="16">
        <f t="shared" si="32"/>
        <v>31.750118230363054</v>
      </c>
      <c r="CG29" s="16">
        <f t="shared" si="32"/>
        <v>40.296906160761935</v>
      </c>
      <c r="CH29" s="16">
        <f t="shared" si="32"/>
        <v>57.476568867321099</v>
      </c>
      <c r="CI29" s="14"/>
      <c r="CJ29" s="16">
        <f t="shared" si="32"/>
        <v>26.446898239821007</v>
      </c>
      <c r="CK29" s="16">
        <f t="shared" si="32"/>
        <v>30.376633300230512</v>
      </c>
      <c r="CL29" s="16">
        <f t="shared" si="32"/>
        <v>36.8663166655015</v>
      </c>
      <c r="CM29" s="16">
        <f t="shared" si="32"/>
        <v>53.804568533050045</v>
      </c>
      <c r="CN29" s="14"/>
      <c r="CO29" s="5">
        <f>CO26+1.96*(CO27/SQRT(18))</f>
        <v>0.95362413572541371</v>
      </c>
      <c r="CP29" s="5">
        <f>CP26+1.96*(CP27/SQRT(18))</f>
        <v>0.96567001988780743</v>
      </c>
      <c r="CQ29" s="5">
        <f>CQ26+1.96*(CQ27/SQRT(18))</f>
        <v>0.99631875621846855</v>
      </c>
      <c r="CR29" s="5">
        <f>CR26+1.96*(CR27/SQRT(18))</f>
        <v>1.0482223969125792</v>
      </c>
      <c r="CS29" s="10"/>
      <c r="CT29" s="5">
        <f>CT26+1.96*(CT27/SQRT(18))</f>
        <v>0.92026758548363685</v>
      </c>
      <c r="CU29" s="5">
        <f>CU26+1.96*(CU27/SQRT(18))</f>
        <v>0.91219811910799831</v>
      </c>
      <c r="CV29" s="5">
        <f>CV26+1.96*(CV27/SQRT(18))</f>
        <v>0.95607813627674521</v>
      </c>
      <c r="CW29" s="5">
        <f>CW26+1.96*(CW27/SQRT(18))</f>
        <v>1.0108339773387931</v>
      </c>
      <c r="CX29" s="14"/>
      <c r="CY29" s="16">
        <f t="shared" si="32"/>
        <v>111.58869496600589</v>
      </c>
      <c r="CZ29" s="16">
        <f t="shared" si="32"/>
        <v>123.61876495602321</v>
      </c>
      <c r="DA29" s="16">
        <f t="shared" si="32"/>
        <v>136.54612049569968</v>
      </c>
      <c r="DB29" s="16">
        <f t="shared" si="32"/>
        <v>154.66770027458429</v>
      </c>
      <c r="DC29" s="14"/>
      <c r="DD29" s="16">
        <f t="shared" si="32"/>
        <v>103.55065551942346</v>
      </c>
      <c r="DE29" s="16">
        <f t="shared" si="32"/>
        <v>113.52621354286526</v>
      </c>
      <c r="DF29" s="16">
        <f t="shared" si="32"/>
        <v>124.66674178015245</v>
      </c>
      <c r="DG29" s="16">
        <f t="shared" si="32"/>
        <v>147.48185691402014</v>
      </c>
      <c r="DH29" s="14"/>
      <c r="DI29" s="16">
        <f t="shared" si="32"/>
        <v>62.109338872347308</v>
      </c>
      <c r="DJ29" s="16">
        <f t="shared" si="32"/>
        <v>68.931200427636313</v>
      </c>
      <c r="DK29" s="16">
        <f t="shared" si="32"/>
        <v>76.012563558432063</v>
      </c>
      <c r="DL29" s="16">
        <f t="shared" si="32"/>
        <v>86.482278958300384</v>
      </c>
      <c r="DM29" s="14"/>
      <c r="DN29" s="16">
        <f t="shared" si="32"/>
        <v>57.848607258955397</v>
      </c>
      <c r="DO29" s="16">
        <f t="shared" si="32"/>
        <v>63.499957120990381</v>
      </c>
      <c r="DP29" s="16">
        <f t="shared" si="32"/>
        <v>69.07731336532936</v>
      </c>
      <c r="DQ29" s="16">
        <f t="shared" si="32"/>
        <v>81.635265750029333</v>
      </c>
      <c r="DR29" s="14"/>
      <c r="DS29" s="16">
        <f t="shared" si="32"/>
        <v>2.4996815375182146</v>
      </c>
      <c r="DT29" s="16">
        <f t="shared" si="32"/>
        <v>2.8836806645326316</v>
      </c>
      <c r="DU29" s="16">
        <f t="shared" si="32"/>
        <v>4.2320485677153217</v>
      </c>
      <c r="DV29" s="16">
        <f t="shared" si="32"/>
        <v>6.6127362069072362</v>
      </c>
      <c r="DW29" s="14"/>
      <c r="DX29" s="16">
        <f>DX26+1.96*(DX27/SQRT(18))</f>
        <v>2.1476314351278574</v>
      </c>
      <c r="DY29" s="16">
        <f>DY26+1.96*(DY27/SQRT(18))</f>
        <v>2.2680184311847214</v>
      </c>
      <c r="DZ29" s="16">
        <f>DZ26+1.96*(DZ27/SQRT(18))</f>
        <v>2.8695275325975516</v>
      </c>
      <c r="EA29" s="16">
        <f>EA26+1.96*(EA27/SQRT(18))</f>
        <v>4.9728690886025468</v>
      </c>
      <c r="EB29" s="14"/>
      <c r="EC29" s="16">
        <f>EC26+1.96*(EC27/SQRT(18))</f>
        <v>9.3613152192495193</v>
      </c>
      <c r="ED29" s="16">
        <f>ED26+1.96*(ED27/SQRT(18))</f>
        <v>11.255709074424011</v>
      </c>
      <c r="EE29" s="16">
        <f>EE26+1.96*(EE27/SQRT(18))</f>
        <v>13.113822786295856</v>
      </c>
      <c r="EF29" s="16">
        <f>EF26+1.96*(EF27/SQRT(18))</f>
        <v>14.950535006758015</v>
      </c>
      <c r="EG29" s="14"/>
      <c r="EH29" s="16">
        <f>EH26+1.96*(EH27/SQRT(18))</f>
        <v>9.0254512104719478</v>
      </c>
      <c r="EI29" s="16">
        <f>EI26+1.96*(EI27/SQRT(18))</f>
        <v>11.088463463818282</v>
      </c>
      <c r="EJ29" s="16">
        <f>EJ26+1.96*(EJ27/SQRT(18))</f>
        <v>13.041052554967438</v>
      </c>
      <c r="EK29" s="16">
        <f>EK26+1.96*(EK27/SQRT(18))</f>
        <v>15.03348685220179</v>
      </c>
      <c r="EL29" s="14"/>
      <c r="EM29" s="14"/>
    </row>
    <row r="30" spans="1:152" x14ac:dyDescent="0.25">
      <c r="G30" s="1"/>
      <c r="L30" s="1"/>
      <c r="Q30" s="1"/>
      <c r="V30" s="1"/>
      <c r="W30" s="22"/>
      <c r="X30" s="22"/>
      <c r="Y30" s="22"/>
      <c r="Z30" s="22"/>
      <c r="AA30" s="10"/>
      <c r="AB30" s="22"/>
      <c r="AC30" s="22"/>
      <c r="AD30" s="22"/>
      <c r="AE30" s="22"/>
      <c r="AF30" s="10"/>
      <c r="AK30" s="1"/>
      <c r="AP30" s="1"/>
      <c r="AU30" s="1"/>
      <c r="AZ30" s="1"/>
      <c r="BE30" s="1"/>
      <c r="BJ30" s="1"/>
      <c r="BO30" s="1"/>
      <c r="BT30" s="1"/>
      <c r="BY30" s="1"/>
      <c r="CD30" s="1"/>
      <c r="CI30" s="1"/>
      <c r="CN30" s="1"/>
      <c r="CS30" s="1"/>
      <c r="CX30" s="1"/>
      <c r="DC30" s="1"/>
      <c r="DH30" s="1"/>
      <c r="DM30" s="1"/>
      <c r="DR30" s="1"/>
      <c r="DW30" s="1"/>
      <c r="EB30" s="1"/>
      <c r="EG30" s="1"/>
      <c r="EL30" s="1"/>
      <c r="EM30" s="1"/>
    </row>
    <row r="31" spans="1:152" s="6" customFormat="1" x14ac:dyDescent="0.25">
      <c r="B31" s="6" t="s">
        <v>32</v>
      </c>
      <c r="C31" s="7">
        <f>AVERAGE(C4:C14)</f>
        <v>43.635115978858884</v>
      </c>
      <c r="D31" s="7">
        <f>AVERAGE(D4:D14)</f>
        <v>52.628765422268408</v>
      </c>
      <c r="E31" s="7">
        <f>AVERAGE(E4:E14)</f>
        <v>66.546077380476362</v>
      </c>
      <c r="F31" s="7">
        <f>AVERAGE(F4:F14)</f>
        <v>84.897378833220742</v>
      </c>
      <c r="G31" s="11"/>
      <c r="H31" s="7">
        <f>AVERAGE(H4:H14)</f>
        <v>43.47272727272729</v>
      </c>
      <c r="I31" s="7">
        <f>AVERAGE(I4:I14)</f>
        <v>57.425000000000004</v>
      </c>
      <c r="J31" s="7">
        <f>AVERAGE(J4:J14)</f>
        <v>75.850757575757569</v>
      </c>
      <c r="K31" s="7">
        <f>AVERAGE(K4:K14)</f>
        <v>95.174242424242408</v>
      </c>
      <c r="L31" s="11"/>
      <c r="M31" s="7">
        <f>AVERAGE(M4:M14)</f>
        <v>34.910235939156763</v>
      </c>
      <c r="N31" s="7">
        <f>AVERAGE(N4:N14)</f>
        <v>42.532238602296928</v>
      </c>
      <c r="O31" s="7">
        <f>AVERAGE(O4:O14)</f>
        <v>54.026062101226699</v>
      </c>
      <c r="P31" s="7">
        <f>AVERAGE(P4:P14)</f>
        <v>68.667483707723378</v>
      </c>
      <c r="Q31" s="11"/>
      <c r="R31" s="7">
        <f>AVERAGE(R4:R14)</f>
        <v>29.185648827400442</v>
      </c>
      <c r="S31" s="7">
        <f>AVERAGE(S4:S14)</f>
        <v>38.374688632009686</v>
      </c>
      <c r="T31" s="7">
        <f>AVERAGE(T4:T14)</f>
        <v>50.649833344568862</v>
      </c>
      <c r="U31" s="7">
        <f>AVERAGE(U4:U14)</f>
        <v>63.795224197955122</v>
      </c>
      <c r="V31" s="11"/>
      <c r="W31" s="19">
        <f>AVERAGE(W4:W14)</f>
        <v>1.1966136363636362</v>
      </c>
      <c r="X31" s="19">
        <f>AVERAGE(X4:X14)</f>
        <v>1.3786212121212122</v>
      </c>
      <c r="Y31" s="19">
        <f>AVERAGE(Y4:Y14)</f>
        <v>1.6429166666666659</v>
      </c>
      <c r="Z31" s="19">
        <f>AVERAGE(Z4:Z14)</f>
        <v>2.0358030303030299</v>
      </c>
      <c r="AA31" s="10"/>
      <c r="AB31" s="19">
        <f>AVERAGE(AB4:AB14)</f>
        <v>0.99900757575757548</v>
      </c>
      <c r="AC31" s="19">
        <f>AVERAGE(AC4:AC14)</f>
        <v>1.1982045454545456</v>
      </c>
      <c r="AD31" s="19">
        <f>AVERAGE(AD4:AD14)</f>
        <v>1.5021742424242428</v>
      </c>
      <c r="AE31" s="19">
        <f>AVERAGE(AE4:AE14)</f>
        <v>1.8700151515151517</v>
      </c>
      <c r="AF31" s="10"/>
      <c r="AG31" s="7">
        <f>AVERAGE(AG4:AG14)</f>
        <v>40.610506051836907</v>
      </c>
      <c r="AH31" s="7">
        <f>AVERAGE(AH4:AH14)</f>
        <v>46.934434323680655</v>
      </c>
      <c r="AI31" s="7">
        <f>AVERAGE(AI4:AI14)</f>
        <v>56.268093491024452</v>
      </c>
      <c r="AJ31" s="7">
        <f>AVERAGE(AJ4:AJ14)</f>
        <v>70.012614835210186</v>
      </c>
      <c r="AK31" s="11"/>
      <c r="AL31" s="7">
        <f>AVERAGE(AL4:AL14)</f>
        <v>33.300616523998031</v>
      </c>
      <c r="AM31" s="7">
        <f>AVERAGE(AM4:AM14)</f>
        <v>39.961579547010388</v>
      </c>
      <c r="AN31" s="7">
        <f>AVERAGE(AN4:AN14)</f>
        <v>50.080317846157897</v>
      </c>
      <c r="AO31" s="7">
        <f>AVERAGE(AO4:AO14)</f>
        <v>62.624105692811561</v>
      </c>
      <c r="AP31" s="11"/>
      <c r="AQ31" s="7">
        <f>AVERAGE(AQ4:AQ14)</f>
        <v>15.859848484848511</v>
      </c>
      <c r="AR31" s="7">
        <f>AVERAGE(AR4:AR14)</f>
        <v>18.309090909090919</v>
      </c>
      <c r="AS31" s="7">
        <f>AVERAGE(AS4:AS14)</f>
        <v>21.845454545454537</v>
      </c>
      <c r="AT31" s="7">
        <f>AVERAGE(AT4:AT14)</f>
        <v>27.196969696969692</v>
      </c>
      <c r="AU31" s="11"/>
      <c r="AV31" s="7">
        <f>AVERAGE(AV4:AV14)</f>
        <v>13.2469696969697</v>
      </c>
      <c r="AW31" s="7">
        <f>AVERAGE(AW4:AW14)</f>
        <v>15.965909090909101</v>
      </c>
      <c r="AX31" s="7">
        <f>AVERAGE(AX4:AX14)</f>
        <v>19.99318181818181</v>
      </c>
      <c r="AY31" s="7">
        <f>AVERAGE(AY4:AY14)</f>
        <v>24.973484848484848</v>
      </c>
      <c r="AZ31" s="11"/>
      <c r="BA31" s="7">
        <f>AVERAGE(BA4:BA14)</f>
        <v>40.598862533619176</v>
      </c>
      <c r="BB31" s="7">
        <f>AVERAGE(BB4:BB14)</f>
        <v>46.930821525018175</v>
      </c>
      <c r="BC31" s="7">
        <f>AVERAGE(BC4:BC14)</f>
        <v>56.268204820507329</v>
      </c>
      <c r="BD31" s="7">
        <f>AVERAGE(BD4:BD14)</f>
        <v>70.005010417941577</v>
      </c>
      <c r="BE31" s="11"/>
      <c r="BF31" s="7">
        <f>AVERAGE(BF4:BF14)</f>
        <v>33.29693143149489</v>
      </c>
      <c r="BG31" s="7">
        <f>AVERAGE(BG4:BG14)</f>
        <v>39.951178579244441</v>
      </c>
      <c r="BH31" s="7">
        <f>AVERAGE(BH4:BH14)</f>
        <v>50.074063001947678</v>
      </c>
      <c r="BI31" s="7">
        <f>AVERAGE(BI4:BI14)</f>
        <v>62.623608902092549</v>
      </c>
      <c r="BJ31" s="1"/>
      <c r="BK31" s="7">
        <f>AVERAGE(BK4:BK14)</f>
        <v>411.05607747979792</v>
      </c>
      <c r="BL31" s="7">
        <f>AVERAGE(BL4:BL14)</f>
        <v>476.84451007260105</v>
      </c>
      <c r="BM31" s="7">
        <f>AVERAGE(BM4:BM14)</f>
        <v>570.78406010429285</v>
      </c>
      <c r="BN31" s="7">
        <f>AVERAGE(BN4:BN14)</f>
        <v>714.24698138181805</v>
      </c>
      <c r="BO31" s="11"/>
      <c r="BP31" s="7">
        <f>AVERAGE(BP4:BP14)</f>
        <v>341.40939758775244</v>
      </c>
      <c r="BQ31" s="7">
        <f>AVERAGE(BQ4:BQ14)</f>
        <v>410.74049245568187</v>
      </c>
      <c r="BR31" s="7">
        <f>AVERAGE(BR4:BR14)</f>
        <v>519.24769563333348</v>
      </c>
      <c r="BS31" s="7">
        <f>AVERAGE(BS4:BS14)</f>
        <v>651.76321529419181</v>
      </c>
      <c r="BT31" s="1"/>
      <c r="BU31" s="7">
        <f>AVERAGE(BU4:BU14)</f>
        <v>33.621212121212125</v>
      </c>
      <c r="BV31" s="7">
        <f>AVERAGE(BV4:BV14)</f>
        <v>39.45454545454546</v>
      </c>
      <c r="BW31" s="7">
        <f>AVERAGE(BW4:BW14)</f>
        <v>51.704545454545453</v>
      </c>
      <c r="BX31" s="7">
        <f>AVERAGE(BX4:BX14)</f>
        <v>75.318181818181841</v>
      </c>
      <c r="BY31" s="11"/>
      <c r="BZ31" s="7">
        <f>AVERAGE(BZ4:BZ14)</f>
        <v>27.045454545454536</v>
      </c>
      <c r="CA31" s="7">
        <f>AVERAGE(CA4:CA14)</f>
        <v>31.522727272727266</v>
      </c>
      <c r="CB31" s="7">
        <f>AVERAGE(CB4:CB14)</f>
        <v>40.628787878787882</v>
      </c>
      <c r="CC31" s="7">
        <f>AVERAGE(CC4:CC14)</f>
        <v>54.977272727272705</v>
      </c>
      <c r="CD31" s="11"/>
      <c r="CE31" s="7">
        <f>AVERAGE(CE4:CE14)</f>
        <v>22.472908926280091</v>
      </c>
      <c r="CF31" s="7">
        <f>AVERAGE(CF4:CF14)</f>
        <v>26.595915400361491</v>
      </c>
      <c r="CG31" s="7">
        <f>AVERAGE(CG4:CG14)</f>
        <v>34.874970472334688</v>
      </c>
      <c r="CH31" s="7">
        <f>AVERAGE(CH4:CH14)</f>
        <v>50.668439525888509</v>
      </c>
      <c r="CI31" s="11"/>
      <c r="CJ31" s="7">
        <f>AVERAGE(CJ4:CJ14)</f>
        <v>22.630788054474422</v>
      </c>
      <c r="CK31" s="7">
        <f>AVERAGE(CK4:CK14)</f>
        <v>26.422610086601573</v>
      </c>
      <c r="CL31" s="7">
        <f>AVERAGE(CL4:CL14)</f>
        <v>33.95454461867903</v>
      </c>
      <c r="CM31" s="7">
        <f>AVERAGE(CM4:CM14)</f>
        <v>46.465763534324658</v>
      </c>
      <c r="CN31" s="11"/>
      <c r="CO31" s="19">
        <f>AVERAGE(CO4:CO14)</f>
        <v>0.90242424242424246</v>
      </c>
      <c r="CP31" s="19">
        <f>AVERAGE(CP4:CP14)</f>
        <v>0.93318181818181789</v>
      </c>
      <c r="CQ31" s="19">
        <f>AVERAGE(CQ4:CQ14)</f>
        <v>0.96803030303030235</v>
      </c>
      <c r="CR31" s="19">
        <f>AVERAGE(CR4:CR14)</f>
        <v>1.0228787878787873</v>
      </c>
      <c r="CS31" s="10"/>
      <c r="CT31" s="19">
        <f>AVERAGE(CT4:CT14)</f>
        <v>0.88060606060606073</v>
      </c>
      <c r="CU31" s="19">
        <f>AVERAGE(CU4:CU14)</f>
        <v>0.89333333333333331</v>
      </c>
      <c r="CV31" s="19">
        <f>AVERAGE(CV4:CV14)</f>
        <v>0.93037878787878825</v>
      </c>
      <c r="CW31" s="19">
        <f>AVERAGE(CW4:CW14)</f>
        <v>0.97015151515151488</v>
      </c>
      <c r="CX31" s="11"/>
      <c r="CY31" s="7">
        <f>AVERAGE(CY4:CY14)</f>
        <v>102.86515151515147</v>
      </c>
      <c r="CZ31" s="7">
        <f>AVERAGE(CZ4:CZ14)</f>
        <v>114.65075757575757</v>
      </c>
      <c r="DA31" s="7">
        <f>AVERAGE(DA4:DA14)</f>
        <v>129.09090909090904</v>
      </c>
      <c r="DB31" s="7">
        <f>AVERAGE(DB4:DB14)</f>
        <v>149.33484848484861</v>
      </c>
      <c r="DC31" s="11"/>
      <c r="DD31" s="7">
        <f>AVERAGE(DD4:DD14)</f>
        <v>93.469696969696912</v>
      </c>
      <c r="DE31" s="7">
        <f>AVERAGE(DE4:DE14)</f>
        <v>103.0030303030303</v>
      </c>
      <c r="DF31" s="7">
        <f>AVERAGE(DF4:DF14)</f>
        <v>116.27499999999986</v>
      </c>
      <c r="DG31" s="7">
        <f>AVERAGE(DG4:DG14)</f>
        <v>137.27878787878799</v>
      </c>
      <c r="DH31" s="11"/>
      <c r="DI31" s="7">
        <f>AVERAGE(DI4:DI14)</f>
        <v>57.58631898515177</v>
      </c>
      <c r="DJ31" s="7">
        <f>AVERAGE(DJ4:DJ14)</f>
        <v>64.107333761482494</v>
      </c>
      <c r="DK31" s="7">
        <f>AVERAGE(DK4:DK14)</f>
        <v>72.160367494333371</v>
      </c>
      <c r="DL31" s="7">
        <f>AVERAGE(DL4:DL14)</f>
        <v>83.538928385494629</v>
      </c>
      <c r="DM31" s="11"/>
      <c r="DN31" s="7">
        <f>AVERAGE(DN4:DN14)</f>
        <v>53.186633608544803</v>
      </c>
      <c r="DO31" s="7">
        <f>AVERAGE(DO4:DO14)</f>
        <v>58.567341189615519</v>
      </c>
      <c r="DP31" s="7">
        <f>AVERAGE(DP4:DP14)</f>
        <v>66.024397597865899</v>
      </c>
      <c r="DQ31" s="7">
        <f>AVERAGE(DQ4:DQ14)</f>
        <v>77.823314658304696</v>
      </c>
      <c r="DR31" s="11"/>
      <c r="DS31" s="7">
        <f>AVERAGE(DS4:DS14)</f>
        <v>2.3210000000000002</v>
      </c>
      <c r="DT31" s="7">
        <f>AVERAGE(DT4:DT14)</f>
        <v>2.5049999999999999</v>
      </c>
      <c r="DU31" s="7">
        <f>AVERAGE(DU4:DU14)</f>
        <v>3.7280000000000002</v>
      </c>
      <c r="DV31" s="7">
        <f>AVERAGE(DV4:DV14)</f>
        <v>5.9159999999999995</v>
      </c>
      <c r="DW31" s="11"/>
      <c r="DX31" s="7">
        <f>AVERAGE(DX4:DX14)</f>
        <v>1.6080000000000001</v>
      </c>
      <c r="DY31" s="7">
        <f>AVERAGE(DY4:DY14)</f>
        <v>1.9589999999999996</v>
      </c>
      <c r="DZ31" s="7">
        <f>AVERAGE(DZ4:DZ14)</f>
        <v>2.6139999999999999</v>
      </c>
      <c r="EA31" s="7">
        <f>AVERAGE(EA4:EA14)</f>
        <v>4.2869999999999999</v>
      </c>
      <c r="EB31" s="11"/>
      <c r="EC31" s="7">
        <f>AVERAGE(EC4:EC14)</f>
        <v>8.9090909090909083</v>
      </c>
      <c r="ED31" s="7">
        <f>AVERAGE(ED4:ED14)</f>
        <v>10.909090909090908</v>
      </c>
      <c r="EE31" s="7">
        <f>AVERAGE(EE4:EE14)</f>
        <v>12.727272727272727</v>
      </c>
      <c r="EF31" s="7">
        <f>AVERAGE(EF4:EF14)</f>
        <v>14.409090909090908</v>
      </c>
      <c r="EG31" s="1"/>
      <c r="EH31" s="7">
        <f>AVERAGE(EH4:EH14)</f>
        <v>8.5</v>
      </c>
      <c r="EI31" s="7">
        <f>AVERAGE(EI4:EI14)</f>
        <v>10.5</v>
      </c>
      <c r="EJ31" s="7">
        <f>AVERAGE(EJ4:EJ14)</f>
        <v>12.409090909090908</v>
      </c>
      <c r="EK31" s="7">
        <f>AVERAGE(EK4:EK14)</f>
        <v>14.272727272727273</v>
      </c>
      <c r="EL31" s="1"/>
      <c r="EM31" s="11"/>
    </row>
    <row r="32" spans="1:152" s="6" customFormat="1" x14ac:dyDescent="0.25">
      <c r="B32" s="6" t="s">
        <v>33</v>
      </c>
      <c r="C32" s="7">
        <f>_xlfn.STDEV.S(C4:C14)</f>
        <v>16.630241162361475</v>
      </c>
      <c r="D32" s="7">
        <f>_xlfn.STDEV.S(D4:D14)</f>
        <v>17.196641866637364</v>
      </c>
      <c r="E32" s="7">
        <f>_xlfn.STDEV.S(E4:E14)</f>
        <v>16.925802324378019</v>
      </c>
      <c r="F32" s="7">
        <f>_xlfn.STDEV.S(F4:F14)</f>
        <v>17.610258775176103</v>
      </c>
      <c r="G32" s="11"/>
      <c r="H32" s="7">
        <f>_xlfn.STDEV.S(H4:H14)</f>
        <v>8.1889187412939126</v>
      </c>
      <c r="I32" s="7">
        <f>_xlfn.STDEV.S(I4:I14)</f>
        <v>10.855729414051861</v>
      </c>
      <c r="J32" s="7">
        <f>_xlfn.STDEV.S(J4:J14)</f>
        <v>11.37750427533885</v>
      </c>
      <c r="K32" s="7">
        <f>_xlfn.STDEV.S(K4:K14)</f>
        <v>13.768542272627466</v>
      </c>
      <c r="L32" s="11"/>
      <c r="M32" s="7">
        <f>_xlfn.STDEV.S(M4:M14)</f>
        <v>12.318679242496984</v>
      </c>
      <c r="N32" s="7">
        <f>_xlfn.STDEV.S(N4:N14)</f>
        <v>14.211877060454585</v>
      </c>
      <c r="O32" s="7">
        <f>_xlfn.STDEV.S(O4:O14)</f>
        <v>13.823292900000563</v>
      </c>
      <c r="P32" s="7">
        <f>_xlfn.STDEV.S(P4:P14)</f>
        <v>12.134458376149563</v>
      </c>
      <c r="Q32" s="11"/>
      <c r="R32" s="7">
        <f>_xlfn.STDEV.S(R4:R14)</f>
        <v>5.6152670684217743</v>
      </c>
      <c r="S32" s="7">
        <f>_xlfn.STDEV.S(S4:S14)</f>
        <v>6.2820160075669005</v>
      </c>
      <c r="T32" s="7">
        <f>_xlfn.STDEV.S(T4:T14)</f>
        <v>6.3033461241030562</v>
      </c>
      <c r="U32" s="7">
        <f>_xlfn.STDEV.S(U4:U14)</f>
        <v>9.5115211926851639</v>
      </c>
      <c r="V32" s="11"/>
      <c r="W32" s="19">
        <f>_xlfn.STDEV.S(W4:W14)</f>
        <v>0.32561995842274705</v>
      </c>
      <c r="X32" s="19">
        <f>_xlfn.STDEV.S(X4:X14)</f>
        <v>0.3541162010391265</v>
      </c>
      <c r="Y32" s="19">
        <f>_xlfn.STDEV.S(Y4:Y14)</f>
        <v>0.33461585562153989</v>
      </c>
      <c r="Z32" s="19">
        <f>_xlfn.STDEV.S(Z4:Z14)</f>
        <v>0.28907690314922069</v>
      </c>
      <c r="AA32" s="10"/>
      <c r="AB32" s="19">
        <f>_xlfn.STDEV.S(AB4:AB14)</f>
        <v>0.2207427627306944</v>
      </c>
      <c r="AC32" s="19">
        <f>_xlfn.STDEV.S(AC4:AC14)</f>
        <v>0.25778804106506092</v>
      </c>
      <c r="AD32" s="19">
        <f>_xlfn.STDEV.S(AD4:AD14)</f>
        <v>0.25043117111223628</v>
      </c>
      <c r="AE32" s="19">
        <f>_xlfn.STDEV.S(AE4:AE14)</f>
        <v>0.29826277754640634</v>
      </c>
      <c r="AF32" s="10"/>
      <c r="AG32" s="7">
        <f>_xlfn.STDEV.S(AG4:AG14)</f>
        <v>10.26611643185031</v>
      </c>
      <c r="AH32" s="7">
        <f>_xlfn.STDEV.S(AH4:AH14)</f>
        <v>11.819405669503643</v>
      </c>
      <c r="AI32" s="7">
        <f>_xlfn.STDEV.S(AI4:AI14)</f>
        <v>12.253641961525908</v>
      </c>
      <c r="AJ32" s="7">
        <f>_xlfn.STDEV.S(AJ4:AJ14)</f>
        <v>12.077179034901281</v>
      </c>
      <c r="AK32" s="11"/>
      <c r="AL32" s="7">
        <f>_xlfn.STDEV.S(AL4:AL14)</f>
        <v>5.735486796940962</v>
      </c>
      <c r="AM32" s="7">
        <f>_xlfn.STDEV.S(AM4:AM14)</f>
        <v>6.4391918280461935</v>
      </c>
      <c r="AN32" s="7">
        <f>_xlfn.STDEV.S(AN4:AN14)</f>
        <v>5.5909052490271112</v>
      </c>
      <c r="AO32" s="7">
        <f>_xlfn.STDEV.S(AO4:AO14)</f>
        <v>8.9146448625146419</v>
      </c>
      <c r="AP32" s="11"/>
      <c r="AQ32" s="7">
        <f>_xlfn.STDEV.S(AQ4:AQ14)</f>
        <v>4.0658653892666159</v>
      </c>
      <c r="AR32" s="7">
        <f>_xlfn.STDEV.S(AR4:AR14)</f>
        <v>4.5078580380163826</v>
      </c>
      <c r="AS32" s="7">
        <f>_xlfn.STDEV.S(AS4:AS14)</f>
        <v>4.0852807662869299</v>
      </c>
      <c r="AT32" s="7">
        <f>_xlfn.STDEV.S(AT4:AT14)</f>
        <v>3.9945940426602009</v>
      </c>
      <c r="AU32" s="11"/>
      <c r="AV32" s="7">
        <f>_xlfn.STDEV.S(AV4:AV14)</f>
        <v>2.8219779133498335</v>
      </c>
      <c r="AW32" s="7">
        <f>_xlfn.STDEV.S(AW4:AW14)</f>
        <v>3.5719829043105435</v>
      </c>
      <c r="AX32" s="7">
        <f>_xlfn.STDEV.S(AX4:AX14)</f>
        <v>3.3863693647839606</v>
      </c>
      <c r="AY32" s="7">
        <f>_xlfn.STDEV.S(AY4:AY14)</f>
        <v>4.440865809885965</v>
      </c>
      <c r="AZ32" s="11"/>
      <c r="BA32" s="7">
        <f>_xlfn.STDEV.S(BA4:BA14)</f>
        <v>10.254359135665434</v>
      </c>
      <c r="BB32" s="7">
        <f>_xlfn.STDEV.S(BB4:BB14)</f>
        <v>11.818055929503933</v>
      </c>
      <c r="BC32" s="7">
        <f>_xlfn.STDEV.S(BC4:BC14)</f>
        <v>12.234716523034553</v>
      </c>
      <c r="BD32" s="7">
        <f>_xlfn.STDEV.S(BD4:BD14)</f>
        <v>12.065349720591593</v>
      </c>
      <c r="BE32" s="11"/>
      <c r="BF32" s="7">
        <f>_xlfn.STDEV.S(BF4:BF14)</f>
        <v>5.7413834264191008</v>
      </c>
      <c r="BG32" s="7">
        <f>_xlfn.STDEV.S(BG4:BG14)</f>
        <v>6.4370541487781621</v>
      </c>
      <c r="BH32" s="7">
        <f>_xlfn.STDEV.S(BH4:BH14)</f>
        <v>5.5837814691048022</v>
      </c>
      <c r="BI32" s="7">
        <f>_xlfn.STDEV.S(BI4:BI14)</f>
        <v>8.9031755986134211</v>
      </c>
      <c r="BJ32" s="1"/>
      <c r="BK32" s="7">
        <f>_xlfn.STDEV.S(BK4:BK14)</f>
        <v>111.819603958031</v>
      </c>
      <c r="BL32" s="7">
        <f>_xlfn.STDEV.S(BL4:BL14)</f>
        <v>122.47800731805454</v>
      </c>
      <c r="BM32" s="7">
        <f>_xlfn.STDEV.S(BM4:BM14)</f>
        <v>117.0819052189663</v>
      </c>
      <c r="BN32" s="7">
        <f>_xlfn.STDEV.S(BN4:BN14)</f>
        <v>101.12556217771889</v>
      </c>
      <c r="BO32" s="11"/>
      <c r="BP32" s="7">
        <f>_xlfn.STDEV.S(BP4:BP14)</f>
        <v>75.944962951379722</v>
      </c>
      <c r="BQ32" s="7">
        <f>_xlfn.STDEV.S(BQ4:BQ14)</f>
        <v>88.750815983976963</v>
      </c>
      <c r="BR32" s="7">
        <f>_xlfn.STDEV.S(BR4:BR14)</f>
        <v>87.357648551477297</v>
      </c>
      <c r="BS32" s="7">
        <f>_xlfn.STDEV.S(BS4:BS14)</f>
        <v>105.41555490656548</v>
      </c>
      <c r="BT32" s="1"/>
      <c r="BU32" s="7">
        <f>_xlfn.STDEV.S(BU4:BU14)</f>
        <v>9.0551062663531958</v>
      </c>
      <c r="BV32" s="7">
        <f>_xlfn.STDEV.S(BV4:BV14)</f>
        <v>10.366637435406531</v>
      </c>
      <c r="BW32" s="7">
        <f>_xlfn.STDEV.S(BW4:BW14)</f>
        <v>13.82099668963677</v>
      </c>
      <c r="BX32" s="7">
        <f>_xlfn.STDEV.S(BX4:BX14)</f>
        <v>23.799241881652684</v>
      </c>
      <c r="BY32" s="11"/>
      <c r="BZ32" s="7">
        <f>_xlfn.STDEV.S(BZ4:BZ14)</f>
        <v>5.1845608991670389</v>
      </c>
      <c r="CA32" s="7">
        <f>_xlfn.STDEV.S(CA4:CA14)</f>
        <v>4.9770432583974351</v>
      </c>
      <c r="CB32" s="7">
        <f>_xlfn.STDEV.S(CB4:CB14)</f>
        <v>6.1921055964164635</v>
      </c>
      <c r="CC32" s="7">
        <f>_xlfn.STDEV.S(CC4:CC14)</f>
        <v>9.0990758771527087</v>
      </c>
      <c r="CD32" s="11"/>
      <c r="CE32" s="7">
        <f>_xlfn.STDEV.S(CE4:CE14)</f>
        <v>8.0784365077037332</v>
      </c>
      <c r="CF32" s="7">
        <f>_xlfn.STDEV.S(CF4:CF14)</f>
        <v>10.820671459006764</v>
      </c>
      <c r="CG32" s="7">
        <f>_xlfn.STDEV.S(CG4:CG14)</f>
        <v>14.129135865546381</v>
      </c>
      <c r="CH32" s="7">
        <f>_xlfn.STDEV.S(CH4:CH14)</f>
        <v>20.03034958765976</v>
      </c>
      <c r="CI32" s="11"/>
      <c r="CJ32" s="7">
        <f>_xlfn.STDEV.S(CJ4:CJ14)</f>
        <v>5.6733613381429775</v>
      </c>
      <c r="CK32" s="7">
        <f>_xlfn.STDEV.S(CK4:CK14)</f>
        <v>6.3806856072420199</v>
      </c>
      <c r="CL32" s="7">
        <f>_xlfn.STDEV.S(CL4:CL14)</f>
        <v>7.6243260026813289</v>
      </c>
      <c r="CM32" s="7">
        <f>_xlfn.STDEV.S(CM4:CM14)</f>
        <v>13.025271306895457</v>
      </c>
      <c r="CN32" s="11"/>
      <c r="CO32" s="19">
        <f>_xlfn.STDEV.S(CO4:CO14)</f>
        <v>4.5761238063353492E-2</v>
      </c>
      <c r="CP32" s="19">
        <f>_xlfn.STDEV.S(CP4:CP14)</f>
        <v>4.8901570898730505E-2</v>
      </c>
      <c r="CQ32" s="19">
        <f>_xlfn.STDEV.S(CQ4:CQ14)</f>
        <v>8.6226665706077926E-2</v>
      </c>
      <c r="CR32" s="19">
        <f>_xlfn.STDEV.S(CR4:CR14)</f>
        <v>8.2524713164168609E-2</v>
      </c>
      <c r="CS32" s="10"/>
      <c r="CT32" s="19">
        <f>_xlfn.STDEV.S(CT4:CT14)</f>
        <v>3.5910944844099506E-2</v>
      </c>
      <c r="CU32" s="19">
        <f>_xlfn.STDEV.S(CU4:CU14)</f>
        <v>4.1694990373211789E-2</v>
      </c>
      <c r="CV32" s="19">
        <f>_xlfn.STDEV.S(CV4:CV14)</f>
        <v>5.1237957442001471E-2</v>
      </c>
      <c r="CW32" s="19">
        <f>_xlfn.STDEV.S(CW4:CW14)</f>
        <v>5.5520039152316084E-2</v>
      </c>
      <c r="CX32" s="11"/>
      <c r="CY32" s="7">
        <f>_xlfn.STDEV.S(CY4:CY14)</f>
        <v>18.599132976425285</v>
      </c>
      <c r="CZ32" s="7">
        <f>_xlfn.STDEV.S(CZ4:CZ14)</f>
        <v>24.195456545067223</v>
      </c>
      <c r="DA32" s="7">
        <f>_xlfn.STDEV.S(DA4:DA14)</f>
        <v>26.362706838803067</v>
      </c>
      <c r="DB32" s="7">
        <f>_xlfn.STDEV.S(DB4:DB14)</f>
        <v>25.561373533501662</v>
      </c>
      <c r="DC32" s="11"/>
      <c r="DD32" s="7">
        <f>_xlfn.STDEV.S(DD4:DD14)</f>
        <v>12.986021476490743</v>
      </c>
      <c r="DE32" s="7">
        <f>_xlfn.STDEV.S(DE4:DE14)</f>
        <v>15.231277793813701</v>
      </c>
      <c r="DF32" s="7">
        <f>_xlfn.STDEV.S(DF4:DF14)</f>
        <v>17.939028680505594</v>
      </c>
      <c r="DG32" s="7">
        <f>_xlfn.STDEV.S(DG4:DG14)</f>
        <v>22.210858319135781</v>
      </c>
      <c r="DH32" s="11"/>
      <c r="DI32" s="7">
        <f>_xlfn.STDEV.S(DI4:DI14)</f>
        <v>8.156861694447338</v>
      </c>
      <c r="DJ32" s="7">
        <f>_xlfn.STDEV.S(DJ4:DJ14)</f>
        <v>11.107856521772204</v>
      </c>
      <c r="DK32" s="7">
        <f>_xlfn.STDEV.S(DK4:DK14)</f>
        <v>12.063086910024948</v>
      </c>
      <c r="DL32" s="7">
        <f>_xlfn.STDEV.S(DL4:DL14)</f>
        <v>11.317693423601751</v>
      </c>
      <c r="DM32" s="11"/>
      <c r="DN32" s="7">
        <f>_xlfn.STDEV.S(DN4:DN14)</f>
        <v>4.4782291710827593</v>
      </c>
      <c r="DO32" s="7">
        <f>_xlfn.STDEV.S(DO4:DO14)</f>
        <v>5.2791224158316652</v>
      </c>
      <c r="DP32" s="7">
        <f>_xlfn.STDEV.S(DP4:DP14)</f>
        <v>5.7911272755040422</v>
      </c>
      <c r="DQ32" s="7">
        <f>_xlfn.STDEV.S(DQ4:DQ14)</f>
        <v>6.9287012090470048</v>
      </c>
      <c r="DR32" s="11"/>
      <c r="DS32" s="7">
        <f>_xlfn.STDEV.S(DS4:DS14)</f>
        <v>0.96204007770524358</v>
      </c>
      <c r="DT32" s="7">
        <f>_xlfn.STDEV.S(DT4:DT14)</f>
        <v>1.2684833463628922</v>
      </c>
      <c r="DU32" s="7">
        <f>_xlfn.STDEV.S(DU4:DU14)</f>
        <v>2.1185309375445351</v>
      </c>
      <c r="DV32" s="7">
        <f>_xlfn.STDEV.S(DV4:DV14)</f>
        <v>3.1481324269759963</v>
      </c>
      <c r="DW32" s="11"/>
      <c r="DX32" s="7">
        <f>_xlfn.STDEV.S(DX4:DX14)</f>
        <v>0.53714885170582694</v>
      </c>
      <c r="DY32" s="7">
        <f>_xlfn.STDEV.S(DY4:DY14)</f>
        <v>0.61846494556190523</v>
      </c>
      <c r="DZ32" s="7">
        <f>_xlfn.STDEV.S(DZ4:DZ14)</f>
        <v>0.821586541056051</v>
      </c>
      <c r="EA32" s="7">
        <f>_xlfn.STDEV.S(EA4:EA14)</f>
        <v>1.5034630394895365</v>
      </c>
      <c r="EB32" s="11"/>
      <c r="EC32" s="7">
        <f>_xlfn.STDEV.S(EC4:EC14)</f>
        <v>1.3003496033409969</v>
      </c>
      <c r="ED32" s="7">
        <f>_xlfn.STDEV.S(ED4:ED14)</f>
        <v>0.97000468602429479</v>
      </c>
      <c r="EE32" s="7">
        <f>_xlfn.STDEV.S(EE4:EE14)</f>
        <v>0.78624539310689656</v>
      </c>
      <c r="EF32" s="7">
        <f>_xlfn.STDEV.S(EF4:EF14)</f>
        <v>1.0202495238465397</v>
      </c>
      <c r="EG32" s="1"/>
      <c r="EH32" s="7">
        <f>_xlfn.STDEV.S(EH4:EH14)</f>
        <v>0.67082039324993692</v>
      </c>
      <c r="EI32" s="7">
        <f>_xlfn.STDEV.S(EI4:EI14)</f>
        <v>0.67082039324993692</v>
      </c>
      <c r="EJ32" s="7">
        <f>_xlfn.STDEV.S(EJ4:EJ14)</f>
        <v>0.80056798019224507</v>
      </c>
      <c r="EK32" s="7">
        <f>_xlfn.STDEV.S(EK4:EK14)</f>
        <v>0.81742389136959914</v>
      </c>
      <c r="EL32" s="1"/>
      <c r="EM32" s="11"/>
    </row>
    <row r="33" spans="1:152" s="6" customFormat="1" x14ac:dyDescent="0.25">
      <c r="B33" s="6" t="s">
        <v>38</v>
      </c>
      <c r="C33" s="13">
        <f t="shared" ref="C33:F33" si="33">C31-1.96*(C32/SQRT(11))</f>
        <v>33.80727148676737</v>
      </c>
      <c r="D33" s="13">
        <f t="shared" si="33"/>
        <v>42.466199503861503</v>
      </c>
      <c r="E33" s="13">
        <f t="shared" si="33"/>
        <v>56.543567403390284</v>
      </c>
      <c r="F33" s="13">
        <f t="shared" si="33"/>
        <v>74.490380941955962</v>
      </c>
      <c r="G33" s="11"/>
      <c r="H33" s="13">
        <f t="shared" ref="H33:K33" si="34">H31-1.96*(H32/SQRT(11))</f>
        <v>38.633385548089166</v>
      </c>
      <c r="I33" s="13">
        <f t="shared" si="34"/>
        <v>51.009673878873819</v>
      </c>
      <c r="J33" s="13">
        <f t="shared" si="34"/>
        <v>69.127082216244091</v>
      </c>
      <c r="K33" s="13">
        <f t="shared" si="34"/>
        <v>87.037553904990872</v>
      </c>
      <c r="L33" s="11"/>
      <c r="M33" s="13">
        <f t="shared" ref="M33:P33" si="35">M31-1.96*(M32/SQRT(11))</f>
        <v>27.630361717174956</v>
      </c>
      <c r="N33" s="13">
        <f t="shared" si="35"/>
        <v>34.133555965812718</v>
      </c>
      <c r="O33" s="13">
        <f t="shared" si="35"/>
        <v>45.857018028834709</v>
      </c>
      <c r="P33" s="13">
        <f t="shared" si="35"/>
        <v>61.496477060720487</v>
      </c>
      <c r="Q33" s="11"/>
      <c r="R33" s="13">
        <f t="shared" ref="R33:U33" si="36">R31-1.96*(R32/SQRT(11))</f>
        <v>25.867238048432792</v>
      </c>
      <c r="S33" s="13">
        <f t="shared" si="36"/>
        <v>34.662254409532643</v>
      </c>
      <c r="T33" s="13">
        <f t="shared" si="36"/>
        <v>46.924793828742864</v>
      </c>
      <c r="U33" s="13">
        <f t="shared" si="36"/>
        <v>58.17427437213378</v>
      </c>
      <c r="V33" s="14"/>
      <c r="W33" s="19">
        <f t="shared" ref="W33:Z33" si="37">W31-1.96*(W32/SQRT(11))</f>
        <v>1.0041845378522563</v>
      </c>
      <c r="X33" s="19">
        <f t="shared" si="37"/>
        <v>1.1693519103735419</v>
      </c>
      <c r="Y33" s="19">
        <f t="shared" si="37"/>
        <v>1.4451713326375069</v>
      </c>
      <c r="Z33" s="19">
        <f t="shared" si="37"/>
        <v>1.8649694974234308</v>
      </c>
      <c r="AA33" s="10"/>
      <c r="AB33" s="19">
        <f t="shared" ref="AB33:AE33" si="38">AB31-1.96*(AB32/SQRT(11))</f>
        <v>0.86855693925196131</v>
      </c>
      <c r="AC33" s="19">
        <f t="shared" si="38"/>
        <v>1.0458615484544609</v>
      </c>
      <c r="AD33" s="19">
        <f t="shared" si="38"/>
        <v>1.3541788777368233</v>
      </c>
      <c r="AE33" s="19">
        <f t="shared" si="38"/>
        <v>1.6937531137679416</v>
      </c>
      <c r="AF33" s="10"/>
      <c r="AG33" s="13">
        <f t="shared" ref="AG33:AJ33" si="39">AG31-1.96*(AG32/SQRT(11))</f>
        <v>34.543618936677149</v>
      </c>
      <c r="AH33" s="13">
        <f t="shared" si="39"/>
        <v>39.949611928457365</v>
      </c>
      <c r="AI33" s="13">
        <f t="shared" si="39"/>
        <v>49.026653845987859</v>
      </c>
      <c r="AJ33" s="13">
        <f t="shared" si="39"/>
        <v>62.875458115752039</v>
      </c>
      <c r="AK33" s="14"/>
      <c r="AL33" s="13">
        <f t="shared" ref="AL33:AO33" si="40">AL31-1.96*(AL32/SQRT(11))</f>
        <v>29.911160425528816</v>
      </c>
      <c r="AM33" s="13">
        <f t="shared" si="40"/>
        <v>36.156260350316408</v>
      </c>
      <c r="AN33" s="13">
        <f t="shared" si="40"/>
        <v>46.776303982437454</v>
      </c>
      <c r="AO33" s="13">
        <f t="shared" si="40"/>
        <v>57.355887237308679</v>
      </c>
      <c r="AP33" s="14"/>
      <c r="AQ33" s="13">
        <f t="shared" ref="AQ33:AT33" si="41">AQ31-1.96*(AQ32/SQRT(11))</f>
        <v>13.457075585684169</v>
      </c>
      <c r="AR33" s="13">
        <f t="shared" si="41"/>
        <v>15.645117046203241</v>
      </c>
      <c r="AS33" s="13">
        <f t="shared" si="41"/>
        <v>19.431207891685673</v>
      </c>
      <c r="AT33" s="13">
        <f t="shared" si="41"/>
        <v>24.836315472113881</v>
      </c>
      <c r="AU33" s="14"/>
      <c r="AV33" s="13">
        <f t="shared" ref="AV33:AY33" si="42">AV31-1.96*(AV32/SQRT(11))</f>
        <v>11.579287321124895</v>
      </c>
      <c r="AW33" s="13">
        <f t="shared" si="42"/>
        <v>13.855002089065685</v>
      </c>
      <c r="AX33" s="13">
        <f t="shared" si="42"/>
        <v>17.991965408572412</v>
      </c>
      <c r="AY33" s="13">
        <f t="shared" si="42"/>
        <v>22.349100862485699</v>
      </c>
      <c r="AZ33" s="14"/>
      <c r="BA33" s="13">
        <f t="shared" ref="BA33:BD33" si="43">BA31-1.96*(BA32/SQRT(11))</f>
        <v>34.538923536494771</v>
      </c>
      <c r="BB33" s="13">
        <f t="shared" si="43"/>
        <v>39.946796775162284</v>
      </c>
      <c r="BC33" s="13">
        <f t="shared" si="43"/>
        <v>49.037949394906988</v>
      </c>
      <c r="BD33" s="13">
        <f t="shared" si="43"/>
        <v>62.874844376510808</v>
      </c>
      <c r="BE33" s="14"/>
      <c r="BF33" s="13">
        <f t="shared" ref="BF33:BI33" si="44">BF31-1.96*(BF32/SQRT(11))</f>
        <v>29.903990647688111</v>
      </c>
      <c r="BG33" s="13">
        <f t="shared" si="44"/>
        <v>36.147122670269212</v>
      </c>
      <c r="BH33" s="13">
        <f t="shared" si="44"/>
        <v>46.774259023134427</v>
      </c>
      <c r="BI33" s="13">
        <f t="shared" si="44"/>
        <v>57.362168348422806</v>
      </c>
      <c r="BJ33" s="1"/>
      <c r="BK33" s="13">
        <f t="shared" ref="BK33:BN33" si="45">BK31-1.96*(BK32/SQRT(11))</f>
        <v>344.97491436630162</v>
      </c>
      <c r="BL33" s="13">
        <f t="shared" si="45"/>
        <v>404.46463308396432</v>
      </c>
      <c r="BM33" s="13">
        <f t="shared" si="45"/>
        <v>501.59307567443108</v>
      </c>
      <c r="BN33" s="13">
        <f t="shared" si="45"/>
        <v>654.48559310398093</v>
      </c>
      <c r="BO33" s="14"/>
      <c r="BP33" s="13">
        <f t="shared" ref="BP33:BS33" si="46">BP31-1.96*(BP32/SQRT(11))</f>
        <v>296.52879251672971</v>
      </c>
      <c r="BQ33" s="13">
        <f t="shared" si="46"/>
        <v>358.29211185066481</v>
      </c>
      <c r="BR33" s="13">
        <f t="shared" si="46"/>
        <v>467.62262436847448</v>
      </c>
      <c r="BS33" s="13">
        <f t="shared" si="46"/>
        <v>589.4666033235842</v>
      </c>
      <c r="BT33" s="1"/>
      <c r="BU33" s="13">
        <f t="shared" ref="BU33:BX33" si="47">BU31-1.96*(BU32/SQRT(11))</f>
        <v>28.269986280513262</v>
      </c>
      <c r="BV33" s="13">
        <f t="shared" si="47"/>
        <v>33.328254222422238</v>
      </c>
      <c r="BW33" s="13">
        <f t="shared" si="47"/>
        <v>43.536858355762938</v>
      </c>
      <c r="BX33" s="13">
        <f t="shared" si="47"/>
        <v>61.253728635631532</v>
      </c>
      <c r="BY33" s="14"/>
      <c r="BZ33" s="13">
        <f t="shared" ref="BZ33:CC33" si="48">BZ31-1.96*(BZ32/SQRT(11))</f>
        <v>23.981574847058354</v>
      </c>
      <c r="CA33" s="13">
        <f t="shared" si="48"/>
        <v>28.581482663199502</v>
      </c>
      <c r="CB33" s="13">
        <f t="shared" si="48"/>
        <v>36.96948731386756</v>
      </c>
      <c r="CC33" s="13">
        <f t="shared" si="48"/>
        <v>49.600062507087308</v>
      </c>
      <c r="CD33" s="14"/>
      <c r="CE33" s="13">
        <f t="shared" ref="CE33:CH33" si="49">CE31-1.96*(CE32/SQRT(11))</f>
        <v>17.698858029373355</v>
      </c>
      <c r="CF33" s="13">
        <f t="shared" si="49"/>
        <v>20.201307206716344</v>
      </c>
      <c r="CG33" s="13">
        <f t="shared" si="49"/>
        <v>26.525184757350814</v>
      </c>
      <c r="CH33" s="13">
        <f t="shared" si="49"/>
        <v>38.831259358274131</v>
      </c>
      <c r="CI33" s="14"/>
      <c r="CJ33" s="13">
        <f t="shared" ref="CJ33:CM33" si="50">CJ31-1.96*(CJ32/SQRT(11))</f>
        <v>19.278045756010002</v>
      </c>
      <c r="CK33" s="13">
        <f t="shared" si="50"/>
        <v>22.651865856937221</v>
      </c>
      <c r="CL33" s="13">
        <f t="shared" si="50"/>
        <v>29.44885588092643</v>
      </c>
      <c r="CM33" s="13">
        <f t="shared" si="50"/>
        <v>38.768320086469522</v>
      </c>
      <c r="CN33" s="14"/>
      <c r="CO33" s="19">
        <f t="shared" ref="CO33:CR33" si="51">CO31-1.96*(CO32/SQRT(11))</f>
        <v>0.87538107888491379</v>
      </c>
      <c r="CP33" s="19">
        <f t="shared" si="51"/>
        <v>0.90428283653028141</v>
      </c>
      <c r="CQ33" s="19">
        <f t="shared" si="51"/>
        <v>0.91707359991592841</v>
      </c>
      <c r="CR33" s="19">
        <f t="shared" si="51"/>
        <v>0.97410979891382266</v>
      </c>
      <c r="CS33" s="10"/>
      <c r="CT33" s="19">
        <f t="shared" ref="CT33:CW33" si="52">CT31-1.96*(CT32/SQRT(11))</f>
        <v>0.85938404836665616</v>
      </c>
      <c r="CU33" s="19">
        <f t="shared" si="52"/>
        <v>0.86869316861854873</v>
      </c>
      <c r="CV33" s="19">
        <f t="shared" si="52"/>
        <v>0.9000990900129463</v>
      </c>
      <c r="CW33" s="19">
        <f t="shared" si="52"/>
        <v>0.93734126870609802</v>
      </c>
      <c r="CX33" s="14"/>
      <c r="CY33" s="13">
        <f t="shared" ref="CY33:DB33" si="53">CY31-1.96*(CY32/SQRT(11))</f>
        <v>91.873766315414343</v>
      </c>
      <c r="CZ33" s="13">
        <f t="shared" si="53"/>
        <v>100.35215649002848</v>
      </c>
      <c r="DA33" s="13">
        <f t="shared" si="53"/>
        <v>113.51154492698228</v>
      </c>
      <c r="DB33" s="13">
        <f t="shared" si="53"/>
        <v>134.22904204230113</v>
      </c>
      <c r="DC33" s="14"/>
      <c r="DD33" s="13">
        <f t="shared" ref="DD33:DG33" si="54">DD31-1.96*(DD32/SQRT(11))</f>
        <v>85.795448689355737</v>
      </c>
      <c r="DE33" s="13">
        <f t="shared" si="54"/>
        <v>94.001920330419907</v>
      </c>
      <c r="DF33" s="13">
        <f t="shared" si="54"/>
        <v>105.67371151055838</v>
      </c>
      <c r="DG33" s="13">
        <f t="shared" si="54"/>
        <v>124.15300939697147</v>
      </c>
      <c r="DH33" s="14"/>
      <c r="DI33" s="13">
        <f t="shared" ref="DI33:DL33" si="55">DI31-1.96*(DI32/SQRT(11))</f>
        <v>52.765921764577534</v>
      </c>
      <c r="DJ33" s="13">
        <f t="shared" si="55"/>
        <v>57.543010041179912</v>
      </c>
      <c r="DK33" s="13">
        <f t="shared" si="55"/>
        <v>65.031538688493285</v>
      </c>
      <c r="DL33" s="13">
        <f t="shared" si="55"/>
        <v>76.850598980623232</v>
      </c>
      <c r="DM33" s="14"/>
      <c r="DN33" s="13">
        <f t="shared" ref="DN33:DQ33" si="56">DN31-1.96*(DN32/SQRT(11))</f>
        <v>50.540169287091771</v>
      </c>
      <c r="DO33" s="13">
        <f t="shared" si="56"/>
        <v>55.447579205951008</v>
      </c>
      <c r="DP33" s="13">
        <f t="shared" si="56"/>
        <v>62.602060077807856</v>
      </c>
      <c r="DQ33" s="13">
        <f t="shared" si="56"/>
        <v>73.728713903578708</v>
      </c>
      <c r="DR33" s="14"/>
      <c r="DS33" s="13">
        <f t="shared" ref="DS33:DV33" si="57">DS31-1.96*(DS32/SQRT(11))</f>
        <v>1.752470645161456</v>
      </c>
      <c r="DT33" s="13">
        <f t="shared" si="57"/>
        <v>1.7553742461007016</v>
      </c>
      <c r="DU33" s="13">
        <f t="shared" si="57"/>
        <v>2.4760282214430598</v>
      </c>
      <c r="DV33" s="13">
        <f t="shared" si="57"/>
        <v>4.0555726237058733</v>
      </c>
      <c r="DW33" s="14"/>
      <c r="DX33" s="13">
        <f t="shared" ref="DX33:EA33" si="58">DX31-1.96*(DX32/SQRT(11))</f>
        <v>1.2905653138681978</v>
      </c>
      <c r="DY33" s="13">
        <f t="shared" si="58"/>
        <v>1.593510573271256</v>
      </c>
      <c r="DZ33" s="13">
        <f t="shared" si="58"/>
        <v>2.128473381145624</v>
      </c>
      <c r="EA33" s="13">
        <f t="shared" si="58"/>
        <v>3.3985101213834552</v>
      </c>
      <c r="EB33" s="14"/>
      <c r="EC33" s="13">
        <f t="shared" ref="EC33:EF33" si="59">EC31-1.96*(EC32/SQRT(11))</f>
        <v>8.1406334007348775</v>
      </c>
      <c r="ED33" s="13">
        <f t="shared" si="59"/>
        <v>10.335854771516273</v>
      </c>
      <c r="EE33" s="13">
        <f t="shared" si="59"/>
        <v>12.262631392211011</v>
      </c>
      <c r="EF33" s="13">
        <f t="shared" si="59"/>
        <v>13.806161969840913</v>
      </c>
      <c r="EG33" s="14"/>
      <c r="EH33" s="13">
        <f t="shared" ref="EH33:EK33" si="60">EH31-1.96*(EH32/SQRT(11))</f>
        <v>8.103570480871614</v>
      </c>
      <c r="EI33" s="13">
        <f t="shared" si="60"/>
        <v>10.103570480871614</v>
      </c>
      <c r="EJ33" s="13">
        <f t="shared" si="60"/>
        <v>11.935985465948919</v>
      </c>
      <c r="EK33" s="13">
        <f t="shared" si="60"/>
        <v>13.789660622636676</v>
      </c>
      <c r="EL33" s="14"/>
      <c r="EM33" s="14"/>
    </row>
    <row r="34" spans="1:152" s="6" customFormat="1" x14ac:dyDescent="0.25">
      <c r="B34" s="6" t="s">
        <v>39</v>
      </c>
      <c r="C34" s="13">
        <f t="shared" ref="C34:F34" si="61">C31+1.96*(C32/SQRT(11))</f>
        <v>53.462960470950399</v>
      </c>
      <c r="D34" s="13">
        <f t="shared" si="61"/>
        <v>62.791331340675313</v>
      </c>
      <c r="E34" s="13">
        <f t="shared" si="61"/>
        <v>76.54858735756244</v>
      </c>
      <c r="F34" s="13">
        <f t="shared" si="61"/>
        <v>95.304376724485522</v>
      </c>
      <c r="G34" s="11"/>
      <c r="H34" s="13">
        <f t="shared" ref="H34:K34" si="62">H31+1.96*(H32/SQRT(11))</f>
        <v>48.312068997365415</v>
      </c>
      <c r="I34" s="13">
        <f t="shared" si="62"/>
        <v>63.840326121126189</v>
      </c>
      <c r="J34" s="13">
        <f t="shared" si="62"/>
        <v>82.574432935271048</v>
      </c>
      <c r="K34" s="13">
        <f t="shared" si="62"/>
        <v>103.31093094349394</v>
      </c>
      <c r="L34" s="11"/>
      <c r="M34" s="13">
        <f t="shared" ref="M34:P34" si="63">M31+1.96*(M32/SQRT(11))</f>
        <v>42.19011016113857</v>
      </c>
      <c r="N34" s="13">
        <f t="shared" si="63"/>
        <v>50.930921238781139</v>
      </c>
      <c r="O34" s="13">
        <f t="shared" si="63"/>
        <v>62.19510617361869</v>
      </c>
      <c r="P34" s="13">
        <f t="shared" si="63"/>
        <v>75.838490354726275</v>
      </c>
      <c r="Q34" s="11"/>
      <c r="R34" s="13">
        <f t="shared" ref="R34:U34" si="64">R31+1.96*(R32/SQRT(11))</f>
        <v>32.504059606368088</v>
      </c>
      <c r="S34" s="13">
        <f t="shared" si="64"/>
        <v>42.087122854486729</v>
      </c>
      <c r="T34" s="13">
        <f t="shared" si="64"/>
        <v>54.374872860394859</v>
      </c>
      <c r="U34" s="13">
        <f t="shared" si="64"/>
        <v>69.416174023776463</v>
      </c>
      <c r="V34" s="14"/>
      <c r="W34" s="19">
        <f>W31+1.96*(W32/SQRT(11))</f>
        <v>1.3890427348750161</v>
      </c>
      <c r="X34" s="19">
        <f>X31+1.96*(X32/SQRT(11))</f>
        <v>1.5878905138688826</v>
      </c>
      <c r="Y34" s="19">
        <f>Y31+1.96*(Y32/SQRT(11))</f>
        <v>1.840662000695825</v>
      </c>
      <c r="Z34" s="19">
        <f>Z31+1.96*(Z32/SQRT(11))</f>
        <v>2.206636563182629</v>
      </c>
      <c r="AA34" s="10"/>
      <c r="AB34" s="19">
        <f>AB31+1.96*(AB32/SQRT(11))</f>
        <v>1.1294582122631898</v>
      </c>
      <c r="AC34" s="19">
        <f>AC31+1.96*(AC32/SQRT(11))</f>
        <v>1.3505475424546303</v>
      </c>
      <c r="AD34" s="19">
        <f>AD31+1.96*(AD32/SQRT(11))</f>
        <v>1.6501696071116623</v>
      </c>
      <c r="AE34" s="19">
        <f>AE31+1.96*(AE32/SQRT(11))</f>
        <v>2.0462771892623617</v>
      </c>
      <c r="AF34" s="10"/>
      <c r="AG34" s="13">
        <f>AG31+1.96*(AG32/SQRT(11))</f>
        <v>46.677393166996666</v>
      </c>
      <c r="AH34" s="13">
        <f>AH31+1.96*(AH32/SQRT(11))</f>
        <v>53.919256718903945</v>
      </c>
      <c r="AI34" s="13">
        <f>AI31+1.96*(AI32/SQRT(11))</f>
        <v>63.509533136061044</v>
      </c>
      <c r="AJ34" s="13">
        <f>AJ31+1.96*(AJ32/SQRT(11))</f>
        <v>77.149771554668334</v>
      </c>
      <c r="AK34" s="14"/>
      <c r="AL34" s="13">
        <f>AL31+1.96*(AL32/SQRT(11))</f>
        <v>36.690072622467241</v>
      </c>
      <c r="AM34" s="13">
        <f>AM31+1.96*(AM32/SQRT(11))</f>
        <v>43.766898743704367</v>
      </c>
      <c r="AN34" s="13">
        <f>AN31+1.96*(AN32/SQRT(11))</f>
        <v>53.384331709878339</v>
      </c>
      <c r="AO34" s="13">
        <f>AO31+1.96*(AO32/SQRT(11))</f>
        <v>67.892324148314444</v>
      </c>
      <c r="AP34" s="14"/>
      <c r="AQ34" s="13">
        <f>AQ31+1.96*(AQ32/SQRT(11))</f>
        <v>18.262621384012853</v>
      </c>
      <c r="AR34" s="13">
        <f>AR31+1.96*(AR32/SQRT(11))</f>
        <v>20.973064771978596</v>
      </c>
      <c r="AS34" s="13">
        <f>AS31+1.96*(AS32/SQRT(11))</f>
        <v>24.2597011992234</v>
      </c>
      <c r="AT34" s="13">
        <f>AT31+1.96*(AT32/SQRT(11))</f>
        <v>29.557623921825503</v>
      </c>
      <c r="AU34" s="14"/>
      <c r="AV34" s="13">
        <f>AV31+1.96*(AV32/SQRT(11))</f>
        <v>14.914652072814505</v>
      </c>
      <c r="AW34" s="13">
        <f>AW31+1.96*(AW32/SQRT(11))</f>
        <v>18.076816092752516</v>
      </c>
      <c r="AX34" s="13">
        <f>AX31+1.96*(AX32/SQRT(11))</f>
        <v>21.994398227791208</v>
      </c>
      <c r="AY34" s="13">
        <f>AY31+1.96*(AY32/SQRT(11))</f>
        <v>27.597868834483997</v>
      </c>
      <c r="AZ34" s="14"/>
      <c r="BA34" s="13">
        <f>BA31+1.96*(BA32/SQRT(11))</f>
        <v>46.658801530743581</v>
      </c>
      <c r="BB34" s="13">
        <f>BB31+1.96*(BB32/SQRT(11))</f>
        <v>53.914846274874066</v>
      </c>
      <c r="BC34" s="13">
        <f>BC31+1.96*(BC32/SQRT(11))</f>
        <v>63.498460246107669</v>
      </c>
      <c r="BD34" s="13">
        <f>BD31+1.96*(BD32/SQRT(11))</f>
        <v>77.135176459372346</v>
      </c>
      <c r="BE34" s="14"/>
      <c r="BF34" s="13">
        <f>BF31+1.96*(BF32/SQRT(11))</f>
        <v>36.689872215301669</v>
      </c>
      <c r="BG34" s="13">
        <f>BG31+1.96*(BG32/SQRT(11))</f>
        <v>43.755234488219671</v>
      </c>
      <c r="BH34" s="13">
        <f>BH31+1.96*(BH32/SQRT(11))</f>
        <v>53.37386698076093</v>
      </c>
      <c r="BI34" s="13">
        <f>BI31+1.96*(BI32/SQRT(11))</f>
        <v>67.885049455762285</v>
      </c>
      <c r="BJ34" s="1"/>
      <c r="BK34" s="13">
        <f>BK31+1.96*(BK32/SQRT(11))</f>
        <v>477.13724059329422</v>
      </c>
      <c r="BL34" s="13">
        <f>BL31+1.96*(BL32/SQRT(11))</f>
        <v>549.22438706123773</v>
      </c>
      <c r="BM34" s="13">
        <f>BM31+1.96*(BM32/SQRT(11))</f>
        <v>639.97504453415456</v>
      </c>
      <c r="BN34" s="13">
        <f>BN31+1.96*(BN32/SQRT(11))</f>
        <v>774.00836965965516</v>
      </c>
      <c r="BO34" s="14"/>
      <c r="BP34" s="13">
        <f>BP31+1.96*(BP32/SQRT(11))</f>
        <v>386.29000265877517</v>
      </c>
      <c r="BQ34" s="13">
        <f>BQ31+1.96*(BQ32/SQRT(11))</f>
        <v>463.18887306069894</v>
      </c>
      <c r="BR34" s="13">
        <f>BR31+1.96*(BR32/SQRT(11))</f>
        <v>570.87276689819248</v>
      </c>
      <c r="BS34" s="13">
        <f>BS31+1.96*(BS32/SQRT(11))</f>
        <v>714.05982726479942</v>
      </c>
      <c r="BT34" s="1"/>
      <c r="BU34" s="13">
        <f t="shared" ref="BU34:DV34" si="65">BU31+1.96*(BU32/SQRT(11))</f>
        <v>38.972437961910984</v>
      </c>
      <c r="BV34" s="13">
        <f t="shared" si="65"/>
        <v>45.580836686668682</v>
      </c>
      <c r="BW34" s="13">
        <f t="shared" si="65"/>
        <v>59.872232553327969</v>
      </c>
      <c r="BX34" s="13">
        <f t="shared" si="65"/>
        <v>89.382635000732151</v>
      </c>
      <c r="BY34" s="14"/>
      <c r="BZ34" s="13">
        <f t="shared" si="65"/>
        <v>30.109334243850718</v>
      </c>
      <c r="CA34" s="13">
        <f t="shared" si="65"/>
        <v>34.463971882255031</v>
      </c>
      <c r="CB34" s="13">
        <f t="shared" si="65"/>
        <v>44.288088443708205</v>
      </c>
      <c r="CC34" s="13">
        <f t="shared" si="65"/>
        <v>60.354482947458102</v>
      </c>
      <c r="CD34" s="14"/>
      <c r="CE34" s="13">
        <f t="shared" si="65"/>
        <v>27.246959823186828</v>
      </c>
      <c r="CF34" s="13">
        <f t="shared" si="65"/>
        <v>32.990523594006639</v>
      </c>
      <c r="CG34" s="13">
        <f t="shared" si="65"/>
        <v>43.224756187318562</v>
      </c>
      <c r="CH34" s="13">
        <f t="shared" si="65"/>
        <v>62.505619693502886</v>
      </c>
      <c r="CI34" s="14"/>
      <c r="CJ34" s="13">
        <f t="shared" si="65"/>
        <v>25.983530352938843</v>
      </c>
      <c r="CK34" s="13">
        <f t="shared" si="65"/>
        <v>30.193354316265925</v>
      </c>
      <c r="CL34" s="13">
        <f t="shared" si="65"/>
        <v>38.46023335643163</v>
      </c>
      <c r="CM34" s="13">
        <f t="shared" si="65"/>
        <v>54.163206982179794</v>
      </c>
      <c r="CN34" s="14"/>
      <c r="CO34" s="19">
        <f>CO31+1.96*(CO32/SQRT(11))</f>
        <v>0.92946740596357114</v>
      </c>
      <c r="CP34" s="19">
        <f>CP31+1.96*(CP32/SQRT(11))</f>
        <v>0.96208079983335437</v>
      </c>
      <c r="CQ34" s="19">
        <f>CQ31+1.96*(CQ32/SQRT(11))</f>
        <v>1.0189870061446762</v>
      </c>
      <c r="CR34" s="19">
        <f>CR31+1.96*(CR32/SQRT(11))</f>
        <v>1.0716477768437518</v>
      </c>
      <c r="CS34" s="10"/>
      <c r="CT34" s="19">
        <f>CT31+1.96*(CT32/SQRT(11))</f>
        <v>0.90182807284546529</v>
      </c>
      <c r="CU34" s="19">
        <f>CU31+1.96*(CU32/SQRT(11))</f>
        <v>0.9179734980481179</v>
      </c>
      <c r="CV34" s="19">
        <f>CV31+1.96*(CV32/SQRT(11))</f>
        <v>0.9606584857446302</v>
      </c>
      <c r="CW34" s="19">
        <f>CW31+1.96*(CW32/SQRT(11))</f>
        <v>1.0029617615969317</v>
      </c>
      <c r="CX34" s="14"/>
      <c r="CY34" s="13">
        <f t="shared" si="65"/>
        <v>113.85653671488859</v>
      </c>
      <c r="CZ34" s="13">
        <f t="shared" si="65"/>
        <v>128.94935866148666</v>
      </c>
      <c r="DA34" s="13">
        <f t="shared" si="65"/>
        <v>144.67027325483579</v>
      </c>
      <c r="DB34" s="13">
        <f t="shared" si="65"/>
        <v>164.44065492739608</v>
      </c>
      <c r="DC34" s="14"/>
      <c r="DD34" s="13">
        <f t="shared" si="65"/>
        <v>101.14394525003809</v>
      </c>
      <c r="DE34" s="13">
        <f t="shared" si="65"/>
        <v>112.00414027564069</v>
      </c>
      <c r="DF34" s="13">
        <f t="shared" si="65"/>
        <v>126.87628848944135</v>
      </c>
      <c r="DG34" s="13">
        <f t="shared" si="65"/>
        <v>150.40456636060452</v>
      </c>
      <c r="DH34" s="14"/>
      <c r="DI34" s="13">
        <f t="shared" si="65"/>
        <v>62.406716205726006</v>
      </c>
      <c r="DJ34" s="13">
        <f t="shared" si="65"/>
        <v>70.671657481785076</v>
      </c>
      <c r="DK34" s="13">
        <f t="shared" si="65"/>
        <v>79.289196300173458</v>
      </c>
      <c r="DL34" s="13">
        <f t="shared" si="65"/>
        <v>90.227257790366025</v>
      </c>
      <c r="DM34" s="14"/>
      <c r="DN34" s="13">
        <f t="shared" si="65"/>
        <v>55.833097929997834</v>
      </c>
      <c r="DO34" s="13">
        <f t="shared" si="65"/>
        <v>61.687103173280029</v>
      </c>
      <c r="DP34" s="13">
        <f t="shared" si="65"/>
        <v>69.446735117923936</v>
      </c>
      <c r="DQ34" s="13">
        <f t="shared" si="65"/>
        <v>81.917915413030684</v>
      </c>
      <c r="DR34" s="14"/>
      <c r="DS34" s="13">
        <f t="shared" si="65"/>
        <v>2.8895293548385443</v>
      </c>
      <c r="DT34" s="13">
        <f t="shared" si="65"/>
        <v>3.2546257538992984</v>
      </c>
      <c r="DU34" s="13">
        <f t="shared" si="65"/>
        <v>4.9799717785569406</v>
      </c>
      <c r="DV34" s="13">
        <f t="shared" si="65"/>
        <v>7.7764273762941256</v>
      </c>
      <c r="DW34" s="14"/>
      <c r="DX34" s="13">
        <f>DX31+1.96*(DX32/SQRT(11))</f>
        <v>1.9254346861318024</v>
      </c>
      <c r="DY34" s="13">
        <f>DY31+1.96*(DY32/SQRT(11))</f>
        <v>2.3244894267287433</v>
      </c>
      <c r="DZ34" s="13">
        <f>DZ31+1.96*(DZ32/SQRT(11))</f>
        <v>3.0995266188543757</v>
      </c>
      <c r="EA34" s="13">
        <f>EA31+1.96*(EA32/SQRT(11))</f>
        <v>5.1754898786165446</v>
      </c>
      <c r="EB34" s="14"/>
      <c r="EC34" s="13">
        <f>EC31+1.96*(EC32/SQRT(11))</f>
        <v>9.6775484174469391</v>
      </c>
      <c r="ED34" s="13">
        <f>ED31+1.96*(ED32/SQRT(11))</f>
        <v>11.482327046665544</v>
      </c>
      <c r="EE34" s="13">
        <f>EE31+1.96*(EE32/SQRT(11))</f>
        <v>13.191914062334442</v>
      </c>
      <c r="EF34" s="13">
        <f>EF31+1.96*(EF32/SQRT(11))</f>
        <v>15.012019848340904</v>
      </c>
      <c r="EG34" s="14"/>
      <c r="EH34" s="13">
        <f>EH31+1.96*(EH32/SQRT(11))</f>
        <v>8.896429519128386</v>
      </c>
      <c r="EI34" s="13">
        <f>EI31+1.96*(EI32/SQRT(11))</f>
        <v>10.896429519128386</v>
      </c>
      <c r="EJ34" s="13">
        <f>EJ31+1.96*(EJ32/SQRT(11))</f>
        <v>12.882196352232897</v>
      </c>
      <c r="EK34" s="13">
        <f>EK31+1.96*(EK32/SQRT(11))</f>
        <v>14.755793922817871</v>
      </c>
      <c r="EL34" s="14"/>
      <c r="EM34" s="14"/>
    </row>
    <row r="35" spans="1:152" s="8" customFormat="1" x14ac:dyDescent="0.25">
      <c r="B35" s="8" t="s">
        <v>34</v>
      </c>
      <c r="C35" s="9">
        <f>AVERAGE(C17:C23)</f>
        <v>27.782937895819455</v>
      </c>
      <c r="D35" s="9">
        <f>AVERAGE(D17:D23)</f>
        <v>36.148722833821957</v>
      </c>
      <c r="E35" s="9">
        <f>AVERAGE(E17:E23)</f>
        <v>45.452151006195855</v>
      </c>
      <c r="F35" s="9">
        <f>AVERAGE(F17:F23)</f>
        <v>61.692662748623228</v>
      </c>
      <c r="G35" s="11"/>
      <c r="H35" s="9">
        <f>AVERAGE(H17:H23)</f>
        <v>41.648809523809526</v>
      </c>
      <c r="I35" s="9">
        <f>AVERAGE(I17:I23)</f>
        <v>51.613095238095241</v>
      </c>
      <c r="J35" s="9">
        <f>AVERAGE(J17:J23)</f>
        <v>63.497619047619061</v>
      </c>
      <c r="K35" s="9">
        <f>AVERAGE(K17:K23)</f>
        <v>86.463095238095207</v>
      </c>
      <c r="L35" s="11"/>
      <c r="M35" s="9">
        <f>AVERAGE(M17:M23)</f>
        <v>26.158512762115254</v>
      </c>
      <c r="N35" s="9">
        <f>AVERAGE(N17:N23)</f>
        <v>34.128614882423115</v>
      </c>
      <c r="O35" s="9">
        <f>AVERAGE(O17:O23)</f>
        <v>42.980045263454564</v>
      </c>
      <c r="P35" s="9">
        <f>AVERAGE(P17:P23)</f>
        <v>58.760949721786609</v>
      </c>
      <c r="Q35" s="11"/>
      <c r="R35" s="9">
        <f>AVERAGE(R17:R23)</f>
        <v>32.506323730304253</v>
      </c>
      <c r="S35" s="9">
        <f>AVERAGE(S17:S23)</f>
        <v>39.724011152506478</v>
      </c>
      <c r="T35" s="9">
        <f>AVERAGE(T17:T23)</f>
        <v>48.609019596988276</v>
      </c>
      <c r="U35" s="9">
        <f>AVERAGE(U17:U23)</f>
        <v>67.27801998795033</v>
      </c>
      <c r="V35" s="11"/>
      <c r="W35" s="20">
        <f>AVERAGE(W17:W23)</f>
        <v>0.87585714285714189</v>
      </c>
      <c r="X35" s="20">
        <f>AVERAGE(X17:X23)</f>
        <v>1.0394880952380963</v>
      </c>
      <c r="Y35" s="20">
        <f>AVERAGE(Y17:Y23)</f>
        <v>1.2032261904761901</v>
      </c>
      <c r="Z35" s="20">
        <f>AVERAGE(Z17:Z23)</f>
        <v>1.509523809523809</v>
      </c>
      <c r="AA35" s="10"/>
      <c r="AB35" s="20">
        <f>AVERAGE(AB17:AB23)</f>
        <v>0.91853571428571346</v>
      </c>
      <c r="AC35" s="20">
        <f>AVERAGE(AC17:AC23)</f>
        <v>1.0523452380952367</v>
      </c>
      <c r="AD35" s="20">
        <f>AVERAGE(AD17:AD23)</f>
        <v>1.2105833333333333</v>
      </c>
      <c r="AE35" s="20">
        <f>AVERAGE(AE17:AE23)</f>
        <v>1.6176428571428569</v>
      </c>
      <c r="AF35" s="10"/>
      <c r="AG35" s="9">
        <f>AVERAGE(AG17:AG23)</f>
        <v>38.23735248732855</v>
      </c>
      <c r="AH35" s="9">
        <f>AVERAGE(AH17:AH23)</f>
        <v>45.129214705362337</v>
      </c>
      <c r="AI35" s="9">
        <f>AVERAGE(AI17:AI23)</f>
        <v>52.138603923651935</v>
      </c>
      <c r="AJ35" s="9">
        <f>AVERAGE(AJ17:AJ23)</f>
        <v>65.667158666294128</v>
      </c>
      <c r="AK35" s="11"/>
      <c r="AL35" s="9">
        <f>AVERAGE(AL17:AL23)</f>
        <v>38.696017981678956</v>
      </c>
      <c r="AM35" s="9">
        <f>AVERAGE(AM17:AM23)</f>
        <v>44.183448066097803</v>
      </c>
      <c r="AN35" s="9">
        <f>AVERAGE(AN17:AN23)</f>
        <v>50.197303418551527</v>
      </c>
      <c r="AO35" s="9">
        <f>AVERAGE(AO17:AO23)</f>
        <v>67.559746462918355</v>
      </c>
      <c r="AP35" s="11"/>
      <c r="AQ35" s="9">
        <f>AVERAGE(AQ17:AQ23)</f>
        <v>11.369047619047604</v>
      </c>
      <c r="AR35" s="9">
        <f>AVERAGE(AR17:AR23)</f>
        <v>13.461904761904744</v>
      </c>
      <c r="AS35" s="9">
        <f>AVERAGE(AS17:AS23)</f>
        <v>15.586904761904773</v>
      </c>
      <c r="AT35" s="9">
        <f>AVERAGE(AT17:AT23)</f>
        <v>19.630952380952387</v>
      </c>
      <c r="AU35" s="11"/>
      <c r="AV35" s="9">
        <f>AVERAGE(AV17:AV23)</f>
        <v>12.172619047619056</v>
      </c>
      <c r="AW35" s="9">
        <f>AVERAGE(AW17:AW23)</f>
        <v>13.822619047619073</v>
      </c>
      <c r="AX35" s="9">
        <f>AVERAGE(AX17:AX23)</f>
        <v>15.846428571428572</v>
      </c>
      <c r="AY35" s="9">
        <f>AVERAGE(AY17:AY23)</f>
        <v>21.45238095238097</v>
      </c>
      <c r="AZ35" s="11"/>
      <c r="BA35" s="9">
        <f>AVERAGE(BA17:BA23)</f>
        <v>38.230047270205169</v>
      </c>
      <c r="BB35" s="9">
        <f>AVERAGE(BB17:BB23)</f>
        <v>45.110445252085981</v>
      </c>
      <c r="BC35" s="9">
        <f>AVERAGE(BC17:BC23)</f>
        <v>52.140113622748956</v>
      </c>
      <c r="BD35" s="9">
        <f>AVERAGE(BD17:BD23)</f>
        <v>65.667696818533599</v>
      </c>
      <c r="BE35" s="11"/>
      <c r="BF35" s="9">
        <f>AVERAGE(BF17:BF23)</f>
        <v>38.699913016695312</v>
      </c>
      <c r="BG35" s="9">
        <f>AVERAGE(BG17:BG23)</f>
        <v>44.171082305485299</v>
      </c>
      <c r="BH35" s="9">
        <f>AVERAGE(BH17:BH23)</f>
        <v>50.187952902454263</v>
      </c>
      <c r="BI35" s="9">
        <f>AVERAGE(BI17:BI23)</f>
        <v>67.536653385966815</v>
      </c>
      <c r="BJ35" s="1"/>
      <c r="BK35" s="9">
        <f>AVERAGE(BK17:BK23)</f>
        <v>301.3732834305552</v>
      </c>
      <c r="BL35" s="9">
        <f>AVERAGE(BL17:BL23)</f>
        <v>362.06538066111142</v>
      </c>
      <c r="BM35" s="9">
        <f>AVERAGE(BM17:BM23)</f>
        <v>419.43727724166655</v>
      </c>
      <c r="BN35" s="9">
        <f>AVERAGE(BN17:BN23)</f>
        <v>527.54535135972208</v>
      </c>
      <c r="BO35" s="11"/>
      <c r="BP35" s="9">
        <f>AVERAGE(BP17:BP23)</f>
        <v>315.76118917777751</v>
      </c>
      <c r="BQ35" s="9">
        <f>AVERAGE(BQ17:BQ23)</f>
        <v>361.5799645430551</v>
      </c>
      <c r="BR35" s="9">
        <f>AVERAGE(BR17:BR23)</f>
        <v>419.83062876805559</v>
      </c>
      <c r="BS35" s="9">
        <f>AVERAGE(BS17:BS23)</f>
        <v>567.20800741944436</v>
      </c>
      <c r="BT35" s="1"/>
      <c r="BU35" s="9">
        <f>AVERAGE(BU17:BU23)</f>
        <v>30.738095238095234</v>
      </c>
      <c r="BV35" s="9">
        <f>AVERAGE(BV17:BV23)</f>
        <v>37.178571428571445</v>
      </c>
      <c r="BW35" s="9">
        <f>AVERAGE(BW17:BW23)</f>
        <v>44.857142857142847</v>
      </c>
      <c r="BX35" s="9">
        <f>AVERAGE(BX17:BX23)</f>
        <v>58.297619047619051</v>
      </c>
      <c r="BY35" s="11"/>
      <c r="BZ35" s="9">
        <f>AVERAGE(BZ17:BZ23)</f>
        <v>29.595238095238098</v>
      </c>
      <c r="CA35" s="9">
        <f>AVERAGE(CA17:CA23)</f>
        <v>31.369047619047631</v>
      </c>
      <c r="CB35" s="9">
        <f>AVERAGE(CB17:CB23)</f>
        <v>36.702380952380949</v>
      </c>
      <c r="CC35" s="9">
        <f>AVERAGE(CC17:CC23)</f>
        <v>54</v>
      </c>
      <c r="CD35" s="11"/>
      <c r="CE35" s="9">
        <f>AVERAGE(CE17:CE23)</f>
        <v>23.928973318681898</v>
      </c>
      <c r="CF35" s="9">
        <f>AVERAGE(CF17:CF23)</f>
        <v>29.228029720653836</v>
      </c>
      <c r="CG35" s="9">
        <f>AVERAGE(CG17:CG23)</f>
        <v>35.072755408427071</v>
      </c>
      <c r="CH35" s="9">
        <f>AVERAGE(CH17:CH23)</f>
        <v>47.709728676002776</v>
      </c>
      <c r="CI35" s="11"/>
      <c r="CJ35" s="9">
        <f>AVERAGE(CJ17:CJ23)</f>
        <v>25.418723962867244</v>
      </c>
      <c r="CK35" s="9">
        <f>AVERAGE(CK17:CK23)</f>
        <v>27.745875607445246</v>
      </c>
      <c r="CL35" s="9">
        <f>AVERAGE(CL17:CL23)</f>
        <v>31.765114050730773</v>
      </c>
      <c r="CM35" s="9">
        <f>AVERAGE(CM17:CM23)</f>
        <v>48.213925448646989</v>
      </c>
      <c r="CN35" s="11"/>
      <c r="CO35" s="20">
        <f>AVERAGE(CO17:CO23)</f>
        <v>0.93214285714285772</v>
      </c>
      <c r="CP35" s="20">
        <f>AVERAGE(CP17:CP23)</f>
        <v>0.95773809523809528</v>
      </c>
      <c r="CQ35" s="20">
        <f>AVERAGE(CQ17:CQ23)</f>
        <v>0.95583333333333287</v>
      </c>
      <c r="CR35" s="20">
        <f>AVERAGE(CR17:CR23)</f>
        <v>0.99440476190476146</v>
      </c>
      <c r="CS35" s="10"/>
      <c r="CT35" s="20">
        <f>AVERAGE(CT17:CT23)</f>
        <v>0.91428571428571404</v>
      </c>
      <c r="CU35" s="20">
        <f>AVERAGE(CU17:CU23)</f>
        <v>0.89928571428571424</v>
      </c>
      <c r="CV35" s="20">
        <f>AVERAGE(CV17:CV23)</f>
        <v>0.933928571428571</v>
      </c>
      <c r="CW35" s="20">
        <f>AVERAGE(CW17:CW23)</f>
        <v>1.0065476190476186</v>
      </c>
      <c r="CX35" s="11"/>
      <c r="CY35" s="9">
        <f>AVERAGE(CY17:CY23)</f>
        <v>104.49523809523818</v>
      </c>
      <c r="CZ35" s="9">
        <f>AVERAGE(CZ17:CZ23)</f>
        <v>110.95357142857152</v>
      </c>
      <c r="DA35" s="9">
        <f>AVERAGE(DA17:DA23)</f>
        <v>118.7714285714285</v>
      </c>
      <c r="DB35" s="9">
        <f>AVERAGE(DB17:DB23)</f>
        <v>133.68452380952385</v>
      </c>
      <c r="DC35" s="11"/>
      <c r="DD35" s="9">
        <f>AVERAGE(DD17:DD23)</f>
        <v>103.91904761904762</v>
      </c>
      <c r="DE35" s="9">
        <f>AVERAGE(DE17:DE23)</f>
        <v>111.68333333333329</v>
      </c>
      <c r="DF35" s="9">
        <f>AVERAGE(DF17:DF23)</f>
        <v>117.97261904761919</v>
      </c>
      <c r="DG35" s="9">
        <f>AVERAGE(DG17:DG23)</f>
        <v>140.46428571428584</v>
      </c>
      <c r="DH35" s="11"/>
      <c r="DI35" s="9">
        <f>AVERAGE(DI17:DI23)</f>
        <v>60.76853072728867</v>
      </c>
      <c r="DJ35" s="9">
        <f>AVERAGE(DJ17:DJ23)</f>
        <v>64.625015806248058</v>
      </c>
      <c r="DK35" s="9">
        <f>AVERAGE(DK17:DK23)</f>
        <v>69.165029751540473</v>
      </c>
      <c r="DL35" s="9">
        <f>AVERAGE(DL17:DL23)</f>
        <v>78.159674894497286</v>
      </c>
      <c r="DM35" s="11"/>
      <c r="DN35" s="9">
        <f>AVERAGE(DN17:DN23)</f>
        <v>57.553574798827732</v>
      </c>
      <c r="DO35" s="9">
        <f>AVERAGE(DO17:DO23)</f>
        <v>61.910866921565635</v>
      </c>
      <c r="DP35" s="9">
        <f>AVERAGE(DP17:DP23)</f>
        <v>65.223617823575552</v>
      </c>
      <c r="DQ35" s="9">
        <f>AVERAGE(DQ17:DQ23)</f>
        <v>77.766846364562937</v>
      </c>
      <c r="DR35" s="11"/>
      <c r="DS35" s="9">
        <f>AVERAGE(DS17:DS23)</f>
        <v>1.8428571428571427</v>
      </c>
      <c r="DT35" s="9">
        <f>AVERAGE(DT17:DT23)</f>
        <v>2.2814285714285711</v>
      </c>
      <c r="DU35" s="9">
        <f>AVERAGE(DU17:DU23)</f>
        <v>3.051428571428572</v>
      </c>
      <c r="DV35" s="9">
        <f>AVERAGE(DV17:DV23)</f>
        <v>4.75</v>
      </c>
      <c r="DW35" s="11"/>
      <c r="DX35" s="9">
        <f>AVERAGE(DX17:DX23)</f>
        <v>2.1185714285714283</v>
      </c>
      <c r="DY35" s="9">
        <f>AVERAGE(DY17:DY23)</f>
        <v>2.0542857142857138</v>
      </c>
      <c r="DZ35" s="9">
        <f>AVERAGE(DZ17:DZ23)</f>
        <v>2.3871428571428575</v>
      </c>
      <c r="EA35" s="9">
        <f>AVERAGE(EA17:EA23)</f>
        <v>4.3085714285714278</v>
      </c>
      <c r="EB35" s="11"/>
      <c r="EC35" s="9">
        <f>AVERAGE(EC17:EC23)</f>
        <v>8.8571428571428577</v>
      </c>
      <c r="ED35" s="9">
        <f>AVERAGE(ED17:ED23)</f>
        <v>10.785714285714286</v>
      </c>
      <c r="EE35" s="9">
        <f>AVERAGE(EE17:EE23)</f>
        <v>12.928571428571429</v>
      </c>
      <c r="EF35" s="9">
        <f>AVERAGE(EF17:EF23)</f>
        <v>14.714285714285714</v>
      </c>
      <c r="EG35" s="1"/>
      <c r="EH35" s="9">
        <f>AVERAGE(EH17:EH23)</f>
        <v>8.8571428571428577</v>
      </c>
      <c r="EI35" s="9">
        <f>AVERAGE(EI17:EI23)</f>
        <v>11.142857142857142</v>
      </c>
      <c r="EJ35" s="9">
        <f>AVERAGE(EJ17:EJ23)</f>
        <v>13.142857142857142</v>
      </c>
      <c r="EK35" s="9">
        <f>AVERAGE(EK17:EK23)</f>
        <v>15.214285714285714</v>
      </c>
      <c r="EL35" s="1"/>
      <c r="EM35" s="11"/>
    </row>
    <row r="36" spans="1:152" s="8" customFormat="1" x14ac:dyDescent="0.25">
      <c r="B36" s="8" t="s">
        <v>35</v>
      </c>
      <c r="C36" s="9">
        <f>_xlfn.STDEV.S(C17:C23)</f>
        <v>15.962243492275931</v>
      </c>
      <c r="D36" s="9">
        <f>_xlfn.STDEV.S(D17:D23)</f>
        <v>21.162089206642623</v>
      </c>
      <c r="E36" s="9">
        <f>_xlfn.STDEV.S(E17:E23)</f>
        <v>24.91585807262954</v>
      </c>
      <c r="F36" s="9">
        <f>_xlfn.STDEV.S(F17:F23)</f>
        <v>28.433549810821585</v>
      </c>
      <c r="G36" s="11"/>
      <c r="H36" s="9">
        <f>_xlfn.STDEV.S(H17:H23)</f>
        <v>4.3591470150033595</v>
      </c>
      <c r="I36" s="9">
        <f>_xlfn.STDEV.S(I17:I23)</f>
        <v>12.673770720891071</v>
      </c>
      <c r="J36" s="9">
        <f>_xlfn.STDEV.S(J17:J23)</f>
        <v>16.24436206632317</v>
      </c>
      <c r="K36" s="9">
        <f>_xlfn.STDEV.S(K17:K23)</f>
        <v>16.526340407019109</v>
      </c>
      <c r="L36" s="11"/>
      <c r="M36" s="9">
        <f>_xlfn.STDEV.S(M17:M23)</f>
        <v>8.9769499784205884</v>
      </c>
      <c r="N36" s="9">
        <f>_xlfn.STDEV.S(N17:N23)</f>
        <v>11.998868992083365</v>
      </c>
      <c r="O36" s="9">
        <f>_xlfn.STDEV.S(O17:O23)</f>
        <v>12.715693165325604</v>
      </c>
      <c r="P36" s="9">
        <f>_xlfn.STDEV.S(P17:P23)</f>
        <v>11.648113932476615</v>
      </c>
      <c r="Q36" s="11"/>
      <c r="R36" s="9">
        <f>_xlfn.STDEV.S(R17:R23)</f>
        <v>7.915647580089197</v>
      </c>
      <c r="S36" s="9">
        <f>_xlfn.STDEV.S(S17:S23)</f>
        <v>9.8513726316605474</v>
      </c>
      <c r="T36" s="9">
        <f>_xlfn.STDEV.S(T17:T23)</f>
        <v>11.419341951051514</v>
      </c>
      <c r="U36" s="9">
        <f>_xlfn.STDEV.S(U17:U23)</f>
        <v>17.555845005204922</v>
      </c>
      <c r="V36" s="11"/>
      <c r="W36" s="20">
        <f>_xlfn.STDEV.S(W17:W23)</f>
        <v>0.28182578392824797</v>
      </c>
      <c r="X36" s="20">
        <f>_xlfn.STDEV.S(X17:X23)</f>
        <v>0.38105202336502947</v>
      </c>
      <c r="Y36" s="20">
        <f>_xlfn.STDEV.S(Y17:Y23)</f>
        <v>0.41893726247993218</v>
      </c>
      <c r="Z36" s="20">
        <f>_xlfn.STDEV.S(Z17:Z23)</f>
        <v>0.4727381961682422</v>
      </c>
      <c r="AA36" s="10"/>
      <c r="AB36" s="20">
        <f>_xlfn.STDEV.S(AB17:AB23)</f>
        <v>0.11774896650822994</v>
      </c>
      <c r="AC36" s="20">
        <f>_xlfn.STDEV.S(AC17:AC23)</f>
        <v>0.21917033387601095</v>
      </c>
      <c r="AD36" s="20">
        <f>_xlfn.STDEV.S(AD17:AD23)</f>
        <v>0.31395668269860222</v>
      </c>
      <c r="AE36" s="20">
        <f>_xlfn.STDEV.S(AE17:AE23)</f>
        <v>0.37078949402007322</v>
      </c>
      <c r="AF36" s="10"/>
      <c r="AG36" s="9">
        <f>_xlfn.STDEV.S(AG17:AG23)</f>
        <v>8.2266452585126295</v>
      </c>
      <c r="AH36" s="9">
        <f>_xlfn.STDEV.S(AH17:AH23)</f>
        <v>10.785171243879166</v>
      </c>
      <c r="AI36" s="9">
        <f>_xlfn.STDEV.S(AI17:AI23)</f>
        <v>11.080003442895427</v>
      </c>
      <c r="AJ36" s="9">
        <f>_xlfn.STDEV.S(AJ17:AJ23)</f>
        <v>12.000171774447784</v>
      </c>
      <c r="AK36" s="11"/>
      <c r="AL36" s="9">
        <f>_xlfn.STDEV.S(AL17:AL23)</f>
        <v>8.4997827478462629</v>
      </c>
      <c r="AM36" s="9">
        <f>_xlfn.STDEV.S(AM17:AM23)</f>
        <v>10.635995787906293</v>
      </c>
      <c r="AN36" s="9">
        <f>_xlfn.STDEV.S(AN17:AN23)</f>
        <v>11.301929071513293</v>
      </c>
      <c r="AO36" s="9">
        <f>_xlfn.STDEV.S(AO17:AO23)</f>
        <v>15.815368689554031</v>
      </c>
      <c r="AP36" s="11"/>
      <c r="AQ36" s="9">
        <f>_xlfn.STDEV.S(AQ17:AQ23)</f>
        <v>2.5243064425447561</v>
      </c>
      <c r="AR36" s="9">
        <f>_xlfn.STDEV.S(AR17:AR23)</f>
        <v>3.7130988641030238</v>
      </c>
      <c r="AS36" s="9">
        <f>_xlfn.STDEV.S(AS17:AS23)</f>
        <v>3.9363184798239104</v>
      </c>
      <c r="AT36" s="9">
        <f>_xlfn.STDEV.S(AT17:AT23)</f>
        <v>4.3253310574583255</v>
      </c>
      <c r="AU36" s="11"/>
      <c r="AV36" s="9">
        <f>_xlfn.STDEV.S(AV17:AV23)</f>
        <v>1.1720087445725436</v>
      </c>
      <c r="AW36" s="9">
        <f>_xlfn.STDEV.S(AW17:AW23)</f>
        <v>1.7646654958289507</v>
      </c>
      <c r="AX36" s="9">
        <f>_xlfn.STDEV.S(AX17:AX23)</f>
        <v>2.8282546686781029</v>
      </c>
      <c r="AY36" s="9">
        <f>_xlfn.STDEV.S(AY17:AY23)</f>
        <v>4.8500900008013197</v>
      </c>
      <c r="AZ36" s="11"/>
      <c r="BA36" s="9">
        <f>_xlfn.STDEV.S(BA17:BA23)</f>
        <v>8.2284727106131186</v>
      </c>
      <c r="BB36" s="9">
        <f>_xlfn.STDEV.S(BB17:BB23)</f>
        <v>10.769631403446432</v>
      </c>
      <c r="BC36" s="9">
        <f>_xlfn.STDEV.S(BC17:BC23)</f>
        <v>11.070120594465426</v>
      </c>
      <c r="BD36" s="9">
        <f>_xlfn.STDEV.S(BD17:BD23)</f>
        <v>11.99326346541979</v>
      </c>
      <c r="BE36" s="11"/>
      <c r="BF36" s="9">
        <f>_xlfn.STDEV.S(BF17:BF23)</f>
        <v>8.5065621991429019</v>
      </c>
      <c r="BG36" s="9">
        <f>_xlfn.STDEV.S(BG17:BG23)</f>
        <v>10.646531163652364</v>
      </c>
      <c r="BH36" s="9">
        <f>_xlfn.STDEV.S(BH17:BH23)</f>
        <v>11.301379979214905</v>
      </c>
      <c r="BI36" s="9">
        <f>_xlfn.STDEV.S(BI17:BI23)</f>
        <v>15.807284503207597</v>
      </c>
      <c r="BJ36" s="1"/>
      <c r="BK36" s="9">
        <f>_xlfn.STDEV.S(BK17:BK23)</f>
        <v>98.749125619775029</v>
      </c>
      <c r="BL36" s="9">
        <f>_xlfn.STDEV.S(BL17:BL23)</f>
        <v>133.77375169169079</v>
      </c>
      <c r="BM36" s="9">
        <f>_xlfn.STDEV.S(BM17:BM23)</f>
        <v>148.64885410357672</v>
      </c>
      <c r="BN36" s="9">
        <f>_xlfn.STDEV.S(BN17:BN23)</f>
        <v>168.1981488358285</v>
      </c>
      <c r="BO36" s="11"/>
      <c r="BP36" s="9">
        <f>_xlfn.STDEV.S(BP17:BP23)</f>
        <v>40.979610208580553</v>
      </c>
      <c r="BQ36" s="9">
        <f>_xlfn.STDEV.S(BQ17:BQ23)</f>
        <v>77.192474264402776</v>
      </c>
      <c r="BR36" s="9">
        <f>_xlfn.STDEV.S(BR17:BR23)</f>
        <v>112.98340138144994</v>
      </c>
      <c r="BS36" s="9">
        <f>_xlfn.STDEV.S(BS17:BS23)</f>
        <v>131.92138318720669</v>
      </c>
      <c r="BT36" s="1"/>
      <c r="BU36" s="9">
        <f>_xlfn.STDEV.S(BU17:BU23)</f>
        <v>12.590545079416728</v>
      </c>
      <c r="BV36" s="9">
        <f>_xlfn.STDEV.S(BV17:BV23)</f>
        <v>11.610123752353955</v>
      </c>
      <c r="BW36" s="9">
        <f>_xlfn.STDEV.S(BW17:BW23)</f>
        <v>16.030476926036538</v>
      </c>
      <c r="BX36" s="9">
        <f>_xlfn.STDEV.S(BX17:BX23)</f>
        <v>16.024999071391441</v>
      </c>
      <c r="BY36" s="11"/>
      <c r="BZ36" s="9">
        <f>_xlfn.STDEV.S(BZ17:BZ23)</f>
        <v>5.9370596467171586</v>
      </c>
      <c r="CA36" s="9">
        <f>_xlfn.STDEV.S(CA17:CA23)</f>
        <v>6.4175427148834725</v>
      </c>
      <c r="CB36" s="9">
        <f>_xlfn.STDEV.S(CB17:CB23)</f>
        <v>10.113002395941431</v>
      </c>
      <c r="CC36" s="9">
        <f>_xlfn.STDEV.S(CC17:CC23)</f>
        <v>13.080590653783627</v>
      </c>
      <c r="CD36" s="11"/>
      <c r="CE36" s="9">
        <f>_xlfn.STDEV.S(CE17:CE23)</f>
        <v>5.4418681539982385</v>
      </c>
      <c r="CF36" s="9">
        <f>_xlfn.STDEV.S(CF17:CF23)</f>
        <v>5.140466873467278</v>
      </c>
      <c r="CG36" s="9">
        <f>_xlfn.STDEV.S(CG17:CG23)</f>
        <v>6.8211717437197645</v>
      </c>
      <c r="CH36" s="9">
        <f>_xlfn.STDEV.S(CH17:CH23)</f>
        <v>12.882993916797609</v>
      </c>
      <c r="CI36" s="11"/>
      <c r="CJ36" s="9">
        <f>_xlfn.STDEV.S(CJ17:CJ23)</f>
        <v>6.316224550522489</v>
      </c>
      <c r="CK36" s="9">
        <f>_xlfn.STDEV.S(CK17:CK23)</f>
        <v>9.3777874841985227</v>
      </c>
      <c r="CL36" s="9">
        <f>_xlfn.STDEV.S(CL17:CL23)</f>
        <v>9.3651775219042115</v>
      </c>
      <c r="CM36" s="9">
        <f>_xlfn.STDEV.S(CM17:CM23)</f>
        <v>17.427783340484908</v>
      </c>
      <c r="CN36" s="11"/>
      <c r="CO36" s="20">
        <f>_xlfn.STDEV.S(CO17:CO23)</f>
        <v>0.1293966207044667</v>
      </c>
      <c r="CP36" s="20">
        <f>_xlfn.STDEV.S(CP17:CP23)</f>
        <v>5.0693601862969256E-2</v>
      </c>
      <c r="CQ36" s="20">
        <f>_xlfn.STDEV.S(CQ17:CQ23)</f>
        <v>4.4578790007339025E-2</v>
      </c>
      <c r="CR36" s="20">
        <f>_xlfn.STDEV.S(CR17:CR23)</f>
        <v>7.5349055460105507E-2</v>
      </c>
      <c r="CS36" s="10"/>
      <c r="CT36" s="20">
        <f>_xlfn.STDEV.S(CT17:CT23)</f>
        <v>8.0061360396707193E-2</v>
      </c>
      <c r="CU36" s="20">
        <f>_xlfn.STDEV.S(CU17:CU23)</f>
        <v>2.6711891214871501E-2</v>
      </c>
      <c r="CV36" s="20">
        <f>_xlfn.STDEV.S(CV17:CV23)</f>
        <v>5.8879809872161563E-2</v>
      </c>
      <c r="CW36" s="20">
        <f>_xlfn.STDEV.S(CW17:CW23)</f>
        <v>5.7104980833363947E-2</v>
      </c>
      <c r="CX36" s="11"/>
      <c r="CY36" s="9">
        <f>_xlfn.STDEV.S(CY17:CY23)</f>
        <v>17.039612656128796</v>
      </c>
      <c r="CZ36" s="9">
        <f>_xlfn.STDEV.S(CZ17:CZ23)</f>
        <v>21.261666654224157</v>
      </c>
      <c r="DA36" s="9">
        <f>_xlfn.STDEV.S(DA17:DA23)</f>
        <v>22.623342919234275</v>
      </c>
      <c r="DB36" s="9">
        <f>_xlfn.STDEV.S(DB17:DB23)</f>
        <v>21.621616320896358</v>
      </c>
      <c r="DC36" s="11"/>
      <c r="DD36" s="9">
        <f>_xlfn.STDEV.S(DD17:DD23)</f>
        <v>11.035420365600144</v>
      </c>
      <c r="DE36" s="9">
        <f>_xlfn.STDEV.S(DE17:DE23)</f>
        <v>15.42213116367601</v>
      </c>
      <c r="DF36" s="9">
        <f>_xlfn.STDEV.S(DF17:DF23)</f>
        <v>15.974341198296095</v>
      </c>
      <c r="DG36" s="9">
        <f>_xlfn.STDEV.S(DG17:DG23)</f>
        <v>15.406888576492969</v>
      </c>
      <c r="DH36" s="11"/>
      <c r="DI36" s="9">
        <f>_xlfn.STDEV.S(DI17:DI23)</f>
        <v>5.019344894417558</v>
      </c>
      <c r="DJ36" s="9">
        <f>_xlfn.STDEV.S(DJ17:DJ23)</f>
        <v>8.8228545521251487</v>
      </c>
      <c r="DK36" s="9">
        <f>_xlfn.STDEV.S(DK17:DK23)</f>
        <v>9.2321954934338279</v>
      </c>
      <c r="DL36" s="9">
        <f>_xlfn.STDEV.S(DL17:DL23)</f>
        <v>10.123205600234781</v>
      </c>
      <c r="DM36" s="11"/>
      <c r="DN36" s="9">
        <f>_xlfn.STDEV.S(DN17:DN23)</f>
        <v>8.3419677847878102</v>
      </c>
      <c r="DO36" s="9">
        <f>_xlfn.STDEV.S(DO17:DO23)</f>
        <v>10.988224163378829</v>
      </c>
      <c r="DP36" s="9">
        <f>_xlfn.STDEV.S(DP17:DP23)</f>
        <v>9.6908027414598923</v>
      </c>
      <c r="DQ36" s="9">
        <f>_xlfn.STDEV.S(DQ17:DQ23)</f>
        <v>10.729600694882583</v>
      </c>
      <c r="DR36" s="11"/>
      <c r="DS36" s="9">
        <f>_xlfn.STDEV.S(DS17:DS23)</f>
        <v>0.46603699015258188</v>
      </c>
      <c r="DT36" s="9">
        <f>_xlfn.STDEV.S(DT17:DT23)</f>
        <v>0.56649297057799997</v>
      </c>
      <c r="DU36" s="9">
        <f>_xlfn.STDEV.S(DU17:DU23)</f>
        <v>0.77904703690745281</v>
      </c>
      <c r="DV36" s="9">
        <f>_xlfn.STDEV.S(DV17:DV23)</f>
        <v>1.2271783353150716</v>
      </c>
      <c r="DW36" s="11"/>
      <c r="DX36" s="9">
        <f>_xlfn.STDEV.S(DX17:DX23)</f>
        <v>0.86256262712587262</v>
      </c>
      <c r="DY36" s="9">
        <f>_xlfn.STDEV.S(DY17:DY23)</f>
        <v>0.57395868442647791</v>
      </c>
      <c r="DZ36" s="9">
        <f>_xlfn.STDEV.S(DZ17:DZ23)</f>
        <v>0.6881306631184293</v>
      </c>
      <c r="EA36" s="9">
        <f>_xlfn.STDEV.S(EA17:EA23)</f>
        <v>1.5282607605971423</v>
      </c>
      <c r="EB36" s="11"/>
      <c r="EC36" s="9">
        <f>_xlfn.STDEV.S(EC17:EC23)</f>
        <v>0.3779644730092272</v>
      </c>
      <c r="ED36" s="9">
        <f>_xlfn.STDEV.S(ED17:ED23)</f>
        <v>0.69863813100577188</v>
      </c>
      <c r="EE36" s="9">
        <f>_xlfn.STDEV.S(EE17:EE23)</f>
        <v>0.44986770542121862</v>
      </c>
      <c r="EF36" s="9">
        <f>_xlfn.STDEV.S(EF17:EF23)</f>
        <v>0.75592894601845451</v>
      </c>
      <c r="EG36" s="1"/>
      <c r="EH36" s="9">
        <f>_xlfn.STDEV.S(EH17:EH23)</f>
        <v>1.0690449676497</v>
      </c>
      <c r="EI36" s="9">
        <f>_xlfn.STDEV.S(EI17:EI23)</f>
        <v>0.69006555934235414</v>
      </c>
      <c r="EJ36" s="9">
        <f>_xlfn.STDEV.S(EJ17:EJ23)</f>
        <v>0.3779644730092272</v>
      </c>
      <c r="EK36" s="9">
        <f>_xlfn.STDEV.S(EK17:EK23)</f>
        <v>0.56694670951384085</v>
      </c>
      <c r="EL36" s="1"/>
      <c r="EM36" s="11"/>
    </row>
    <row r="37" spans="1:152" s="8" customFormat="1" x14ac:dyDescent="0.25">
      <c r="B37" s="8" t="s">
        <v>38</v>
      </c>
      <c r="C37" s="15">
        <f>C35-1.96*(C36/SQRT(7))</f>
        <v>15.957942434597499</v>
      </c>
      <c r="D37" s="15">
        <f t="shared" ref="D37:F37" si="66">D35-1.96*(D36/SQRT(7))</f>
        <v>20.471627760086605</v>
      </c>
      <c r="E37" s="15">
        <f t="shared" si="66"/>
        <v>26.994225040847375</v>
      </c>
      <c r="F37" s="15">
        <f t="shared" si="66"/>
        <v>40.628794275366801</v>
      </c>
      <c r="G37" s="11"/>
      <c r="H37" s="15">
        <f>H35-1.96*(H36/SQRT(7))</f>
        <v>38.419508223390366</v>
      </c>
      <c r="I37" s="15">
        <f t="shared" ref="I37:K37" si="67">I35-1.96*(I36/SQRT(7))</f>
        <v>42.224234497834956</v>
      </c>
      <c r="J37" s="15">
        <f t="shared" si="67"/>
        <v>51.463627221991985</v>
      </c>
      <c r="K37" s="15">
        <f t="shared" si="67"/>
        <v>74.220210934383459</v>
      </c>
      <c r="L37" s="11"/>
      <c r="M37" s="15">
        <f>M35-1.96*(M36/SQRT(7))</f>
        <v>19.508295153180349</v>
      </c>
      <c r="N37" s="15">
        <f t="shared" ref="N37:P37" si="68">N35-1.96*(N36/SQRT(7))</f>
        <v>25.239728339636002</v>
      </c>
      <c r="O37" s="15">
        <f t="shared" si="68"/>
        <v>33.56012794174309</v>
      </c>
      <c r="P37" s="15">
        <f t="shared" si="68"/>
        <v>50.131906163468287</v>
      </c>
      <c r="Q37" s="11"/>
      <c r="R37" s="15">
        <f>R35-1.96*(R36/SQRT(7))</f>
        <v>26.642329940679303</v>
      </c>
      <c r="S37" s="15">
        <f t="shared" ref="S37:U37" si="69">S35-1.96*(S36/SQRT(7))</f>
        <v>32.426012176825999</v>
      </c>
      <c r="T37" s="15">
        <f t="shared" si="69"/>
        <v>40.149452694211234</v>
      </c>
      <c r="U37" s="15">
        <f t="shared" si="69"/>
        <v>54.272468004927383</v>
      </c>
      <c r="V37" s="14"/>
      <c r="W37" s="20">
        <f>W35-1.96*(W36/SQRT(7))</f>
        <v>0.66707768040755089</v>
      </c>
      <c r="X37" s="20">
        <f>X35-1.96*(X36/SQRT(7))</f>
        <v>0.75720080592558059</v>
      </c>
      <c r="Y37" s="20">
        <f>Y35-1.96*(Y36/SQRT(7))</f>
        <v>0.89287312326736457</v>
      </c>
      <c r="Z37" s="20">
        <f>Z35-1.96*(Z36/SQRT(7))</f>
        <v>1.1593144528791268</v>
      </c>
      <c r="AA37" s="10"/>
      <c r="AB37" s="20">
        <f>AB35-1.96*(AB36/SQRT(7))</f>
        <v>0.83130605918133149</v>
      </c>
      <c r="AC37" s="20">
        <f>AC35-1.96*(AC36/SQRT(7))</f>
        <v>0.88998158259953919</v>
      </c>
      <c r="AD37" s="20">
        <f>AD35-1.96*(AD36/SQRT(7))</f>
        <v>0.97800096797048475</v>
      </c>
      <c r="AE37" s="20">
        <f>AE35-1.96*(AE36/SQRT(7))</f>
        <v>1.3429581559617332</v>
      </c>
      <c r="AF37" s="10"/>
      <c r="AG37" s="15">
        <f>AG35-1.96*(AG36/SQRT(7))</f>
        <v>32.142968393384088</v>
      </c>
      <c r="AH37" s="15">
        <f>AH35-1.96*(AH36/SQRT(7))</f>
        <v>37.139448036968503</v>
      </c>
      <c r="AI37" s="15">
        <f>AI35-1.96*(AI36/SQRT(7))</f>
        <v>43.930422505672524</v>
      </c>
      <c r="AJ37" s="15">
        <f>AJ35-1.96*(AJ36/SQRT(7))</f>
        <v>56.777307008825382</v>
      </c>
      <c r="AK37" s="14"/>
      <c r="AL37" s="15">
        <f>AL35-1.96*(AL36/SQRT(7))</f>
        <v>32.399290803992997</v>
      </c>
      <c r="AM37" s="15">
        <f>AM35-1.96*(AM36/SQRT(7))</f>
        <v>36.304192122005254</v>
      </c>
      <c r="AN37" s="15">
        <f>AN35-1.96*(AN36/SQRT(7))</f>
        <v>41.824717194167242</v>
      </c>
      <c r="AO37" s="15">
        <f>AO35-1.96*(AO36/SQRT(7))</f>
        <v>55.843557378218271</v>
      </c>
      <c r="AP37" s="14"/>
      <c r="AQ37" s="15">
        <f>AQ35-1.96*(AQ36/SQRT(7))</f>
        <v>9.4990152366779625</v>
      </c>
      <c r="AR37" s="15">
        <f>AR35-1.96*(AR36/SQRT(7))</f>
        <v>10.7112026293171</v>
      </c>
      <c r="AS37" s="15">
        <f>AS35-1.96*(AS36/SQRT(7))</f>
        <v>12.670839223851445</v>
      </c>
      <c r="AT37" s="15">
        <f>AT35-1.96*(AT36/SQRT(7))</f>
        <v>16.426702292455936</v>
      </c>
      <c r="AU37" s="14"/>
      <c r="AV37" s="15">
        <f>AV35-1.96*(AV36/SQRT(7))</f>
        <v>11.304382819310105</v>
      </c>
      <c r="AW37" s="15">
        <f>AW35-1.96*(AW36/SQRT(7))</f>
        <v>12.515336553848703</v>
      </c>
      <c r="AX37" s="15">
        <f>AX35-1.96*(AX36/SQRT(7))</f>
        <v>13.751228192078273</v>
      </c>
      <c r="AY37" s="15">
        <f>AY35-1.96*(AY36/SQRT(7))</f>
        <v>17.859383998428591</v>
      </c>
      <c r="AZ37" s="14"/>
      <c r="BA37" s="15">
        <f>BA35-1.96*(BA36/SQRT(7))</f>
        <v>32.134309380799287</v>
      </c>
      <c r="BB37" s="15">
        <f>BB35-1.96*(BB36/SQRT(7))</f>
        <v>37.13219065858776</v>
      </c>
      <c r="BC37" s="15">
        <f>BC35-1.96*(BC36/SQRT(7))</f>
        <v>43.939253521342948</v>
      </c>
      <c r="BD37" s="15">
        <f>BD35-1.96*(BD36/SQRT(7))</f>
        <v>56.78296290801191</v>
      </c>
      <c r="BE37" s="14"/>
      <c r="BF37" s="15">
        <f>BF35-1.96*(BF36/SQRT(7))</f>
        <v>32.398163551205563</v>
      </c>
      <c r="BG37" s="15">
        <f>BG35-1.96*(BG36/SQRT(7))</f>
        <v>36.28402164581879</v>
      </c>
      <c r="BH37" s="15">
        <f>BH35-1.96*(BH36/SQRT(7))</f>
        <v>41.815773451337115</v>
      </c>
      <c r="BI37" s="15">
        <f>BI35-1.96*(BI36/SQRT(7))</f>
        <v>55.826453150321719</v>
      </c>
      <c r="BJ37" s="1"/>
      <c r="BK37" s="15">
        <f>BK35-1.96*(BK36/SQRT(7))</f>
        <v>228.21890742955475</v>
      </c>
      <c r="BL37" s="15">
        <f>BL35-1.96*(BL36/SQRT(7))</f>
        <v>262.96439856230188</v>
      </c>
      <c r="BM37" s="15">
        <f>BM35-1.96*(BM36/SQRT(7))</f>
        <v>309.31666506448613</v>
      </c>
      <c r="BN37" s="15">
        <f>BN35-1.96*(BN36/SQRT(7))</f>
        <v>402.94241897543355</v>
      </c>
      <c r="BO37" s="14"/>
      <c r="BP37" s="15">
        <f>BP35-1.96*(BP36/SQRT(7))</f>
        <v>285.40306909562253</v>
      </c>
      <c r="BQ37" s="15">
        <f>BQ35-1.96*(BQ36/SQRT(7))</f>
        <v>304.39497934603338</v>
      </c>
      <c r="BR37" s="15">
        <f>BR35-1.96*(BR36/SQRT(7))</f>
        <v>336.13135371467331</v>
      </c>
      <c r="BS37" s="15">
        <f>BS35-1.96*(BS36/SQRT(7))</f>
        <v>469.47927911244255</v>
      </c>
      <c r="BT37" s="1"/>
      <c r="BU37" s="15">
        <f t="shared" ref="BU37:DV37" si="70">BU35-1.96*(BU36/SQRT(7))</f>
        <v>21.410888915847536</v>
      </c>
      <c r="BV37" s="15">
        <f t="shared" si="70"/>
        <v>28.577671389535912</v>
      </c>
      <c r="BW37" s="15">
        <f t="shared" si="70"/>
        <v>32.981599360808332</v>
      </c>
      <c r="BX37" s="15">
        <f t="shared" si="70"/>
        <v>46.426133602795076</v>
      </c>
      <c r="BY37" s="14"/>
      <c r="BZ37" s="15">
        <f t="shared" si="70"/>
        <v>25.197002758870333</v>
      </c>
      <c r="CA37" s="15">
        <f t="shared" si="70"/>
        <v>26.614865444567162</v>
      </c>
      <c r="CB37" s="15">
        <f t="shared" si="70"/>
        <v>29.21056393497976</v>
      </c>
      <c r="CC37" s="15">
        <f t="shared" si="70"/>
        <v>44.309762835910767</v>
      </c>
      <c r="CD37" s="14"/>
      <c r="CE37" s="15">
        <f t="shared" si="70"/>
        <v>19.897580973819082</v>
      </c>
      <c r="CF37" s="15">
        <f t="shared" si="70"/>
        <v>25.419918569064997</v>
      </c>
      <c r="CG37" s="15">
        <f t="shared" si="70"/>
        <v>30.019560664922945</v>
      </c>
      <c r="CH37" s="15">
        <f t="shared" si="70"/>
        <v>38.165873223177542</v>
      </c>
      <c r="CI37" s="14"/>
      <c r="CJ37" s="15">
        <f t="shared" si="70"/>
        <v>20.73959933492074</v>
      </c>
      <c r="CK37" s="15">
        <f t="shared" si="70"/>
        <v>20.79871341870831</v>
      </c>
      <c r="CL37" s="15">
        <f t="shared" si="70"/>
        <v>24.827293452790176</v>
      </c>
      <c r="CM37" s="15">
        <f t="shared" si="70"/>
        <v>35.303242874476467</v>
      </c>
      <c r="CN37" s="14"/>
      <c r="CO37" s="20">
        <f>CO35-1.96*(CO36/SQRT(7))</f>
        <v>0.83628449905753</v>
      </c>
      <c r="CP37" s="20">
        <f>CP35-1.96*(CP36/SQRT(7))</f>
        <v>0.92018374943246484</v>
      </c>
      <c r="CQ37" s="20">
        <f>CQ35-1.96*(CQ36/SQRT(7))</f>
        <v>0.92280890354320755</v>
      </c>
      <c r="CR37" s="20">
        <f>CR35-1.96*(CR36/SQRT(7))</f>
        <v>0.93858540046886674</v>
      </c>
      <c r="CS37" s="10"/>
      <c r="CT37" s="20">
        <f>CT35-1.96*(CT36/SQRT(7))</f>
        <v>0.8549754284998573</v>
      </c>
      <c r="CU37" s="20">
        <f>CU35-1.96*(CU36/SQRT(7))</f>
        <v>0.87949726834894115</v>
      </c>
      <c r="CV37" s="20">
        <f>CV35-1.96*(CV36/SQRT(7))</f>
        <v>0.89030979786250952</v>
      </c>
      <c r="CW37" s="20">
        <f>CW35-1.96*(CW36/SQRT(7))</f>
        <v>0.96424365723332506</v>
      </c>
      <c r="CX37" s="14"/>
      <c r="CY37" s="15">
        <f t="shared" si="70"/>
        <v>91.872116388242233</v>
      </c>
      <c r="CZ37" s="15">
        <f t="shared" si="70"/>
        <v>95.202708349338607</v>
      </c>
      <c r="DA37" s="15">
        <f t="shared" si="70"/>
        <v>102.0118215984447</v>
      </c>
      <c r="DB37" s="15">
        <f t="shared" si="70"/>
        <v>117.66700628558667</v>
      </c>
      <c r="DC37" s="14"/>
      <c r="DD37" s="15">
        <f t="shared" si="70"/>
        <v>95.743893806925684</v>
      </c>
      <c r="DE37" s="15">
        <f t="shared" si="70"/>
        <v>100.25845868453564</v>
      </c>
      <c r="DF37" s="15">
        <f t="shared" si="70"/>
        <v>106.13866148035939</v>
      </c>
      <c r="DG37" s="15">
        <f t="shared" si="70"/>
        <v>129.05070293209479</v>
      </c>
      <c r="DH37" s="14"/>
      <c r="DI37" s="15">
        <f t="shared" si="70"/>
        <v>57.050147993463298</v>
      </c>
      <c r="DJ37" s="15">
        <f t="shared" si="70"/>
        <v>58.088953686635215</v>
      </c>
      <c r="DK37" s="15">
        <f t="shared" si="70"/>
        <v>62.325723618928471</v>
      </c>
      <c r="DL37" s="15">
        <f t="shared" si="70"/>
        <v>70.660299237577959</v>
      </c>
      <c r="DM37" s="14"/>
      <c r="DN37" s="15">
        <f t="shared" si="70"/>
        <v>51.373758581858674</v>
      </c>
      <c r="DO37" s="15">
        <f t="shared" si="70"/>
        <v>53.770676545336912</v>
      </c>
      <c r="DP37" s="15">
        <f t="shared" si="70"/>
        <v>58.044570687199517</v>
      </c>
      <c r="DQ37" s="15">
        <f t="shared" si="70"/>
        <v>69.8182469349711</v>
      </c>
      <c r="DR37" s="14"/>
      <c r="DS37" s="15">
        <f t="shared" si="70"/>
        <v>1.4976121091009218</v>
      </c>
      <c r="DT37" s="15">
        <f t="shared" si="70"/>
        <v>1.8617647059361981</v>
      </c>
      <c r="DU37" s="15">
        <f t="shared" si="70"/>
        <v>2.4743024500304864</v>
      </c>
      <c r="DV37" s="15">
        <f t="shared" si="70"/>
        <v>3.8408935669204247</v>
      </c>
      <c r="DW37" s="14"/>
      <c r="DX37" s="15">
        <f>DX35-1.96*(DX36/SQRT(7))</f>
        <v>1.4795760921252219</v>
      </c>
      <c r="DY37" s="15">
        <f>DY35-1.96*(DY36/SQRT(7))</f>
        <v>1.6290911705766007</v>
      </c>
      <c r="DZ37" s="15">
        <f>DZ35-1.96*(DZ36/SQRT(7))</f>
        <v>1.877368527986645</v>
      </c>
      <c r="EA37" s="15">
        <f>EA35-1.96*(EA36/SQRT(7))</f>
        <v>3.1764200134918594</v>
      </c>
      <c r="EB37" s="14"/>
      <c r="EC37" s="15">
        <f>EC35-1.96*(EC36/SQRT(7))</f>
        <v>8.5771428571428583</v>
      </c>
      <c r="ED37" s="15">
        <f>ED35-1.96*(ED36/SQRT(7))</f>
        <v>10.26815591541518</v>
      </c>
      <c r="EE37" s="15">
        <f>EE35-1.96*(EE36/SQRT(7))</f>
        <v>12.595304768572763</v>
      </c>
      <c r="EF37" s="15">
        <f>EF35-1.96*(EF36/SQRT(7))</f>
        <v>14.154285714285713</v>
      </c>
      <c r="EG37" s="14"/>
      <c r="EH37" s="15">
        <f>EH35-1.96*(EH36/SQRT(7))</f>
        <v>8.0651832622139228</v>
      </c>
      <c r="EI37" s="15">
        <f>EI35-1.96*(EI36/SQRT(7))</f>
        <v>10.631649422518988</v>
      </c>
      <c r="EJ37" s="15">
        <f>EJ35-1.96*(EJ36/SQRT(7))</f>
        <v>12.862857142857143</v>
      </c>
      <c r="EK37" s="15">
        <f>EK35-1.96*(EK36/SQRT(7))</f>
        <v>14.794285714285714</v>
      </c>
      <c r="EL37" s="14"/>
      <c r="EM37" s="14"/>
    </row>
    <row r="38" spans="1:152" s="8" customFormat="1" x14ac:dyDescent="0.25">
      <c r="B38" s="8" t="s">
        <v>39</v>
      </c>
      <c r="C38" s="15">
        <f>C35+1.96*(C36/SQRT(7))</f>
        <v>39.607933357041411</v>
      </c>
      <c r="D38" s="15">
        <f t="shared" ref="D38:F38" si="71">D35+1.96*(D36/SQRT(7))</f>
        <v>51.825817907557308</v>
      </c>
      <c r="E38" s="15">
        <f t="shared" si="71"/>
        <v>63.910076971544335</v>
      </c>
      <c r="F38" s="15">
        <f t="shared" si="71"/>
        <v>82.756531221879655</v>
      </c>
      <c r="G38" s="11"/>
      <c r="H38" s="15">
        <f>H35+1.96*(H36/SQRT(7))</f>
        <v>44.878110824228685</v>
      </c>
      <c r="I38" s="15">
        <f t="shared" ref="I38:K38" si="72">I35+1.96*(I36/SQRT(7))</f>
        <v>61.001955978355525</v>
      </c>
      <c r="J38" s="15">
        <f t="shared" si="72"/>
        <v>75.531610873246137</v>
      </c>
      <c r="K38" s="15">
        <f t="shared" si="72"/>
        <v>98.705979541806954</v>
      </c>
      <c r="L38" s="11"/>
      <c r="M38" s="15">
        <f>M35+1.96*(M36/SQRT(7))</f>
        <v>32.80873037105016</v>
      </c>
      <c r="N38" s="15">
        <f t="shared" ref="N38:P38" si="73">N35+1.96*(N36/SQRT(7))</f>
        <v>43.017501425210227</v>
      </c>
      <c r="O38" s="15">
        <f t="shared" si="73"/>
        <v>52.399962585166037</v>
      </c>
      <c r="P38" s="15">
        <f t="shared" si="73"/>
        <v>67.389993280104932</v>
      </c>
      <c r="Q38" s="11"/>
      <c r="R38" s="15">
        <f>R35+1.96*(R36/SQRT(7))</f>
        <v>38.370317519929202</v>
      </c>
      <c r="S38" s="15">
        <f t="shared" ref="S38:U38" si="74">S35+1.96*(S36/SQRT(7))</f>
        <v>47.022010128186956</v>
      </c>
      <c r="T38" s="15">
        <f t="shared" si="74"/>
        <v>57.068586499765317</v>
      </c>
      <c r="U38" s="15">
        <f t="shared" si="74"/>
        <v>80.28357197097327</v>
      </c>
      <c r="V38" s="14"/>
      <c r="W38" s="20">
        <f>W35+1.96*(W36/SQRT(7))</f>
        <v>1.0846366053067329</v>
      </c>
      <c r="X38" s="20">
        <f>X35+1.96*(X36/SQRT(7))</f>
        <v>1.3217753845506119</v>
      </c>
      <c r="Y38" s="20">
        <f>Y35+1.96*(Y36/SQRT(7))</f>
        <v>1.5135792576850156</v>
      </c>
      <c r="Z38" s="20">
        <f>Z35+1.96*(Z36/SQRT(7))</f>
        <v>1.8597331661684913</v>
      </c>
      <c r="AA38" s="10"/>
      <c r="AB38" s="20">
        <f>AB35+1.96*(AB36/SQRT(7))</f>
        <v>1.0057653693900954</v>
      </c>
      <c r="AC38" s="20">
        <f>AC35+1.96*(AC36/SQRT(7))</f>
        <v>1.2147088935909343</v>
      </c>
      <c r="AD38" s="20">
        <f>AD35+1.96*(AD36/SQRT(7))</f>
        <v>1.4431656986961818</v>
      </c>
      <c r="AE38" s="20">
        <f>AE35+1.96*(AE36/SQRT(7))</f>
        <v>1.8923275583239807</v>
      </c>
      <c r="AF38" s="10"/>
      <c r="AG38" s="15">
        <f>AG35+1.96*(AG36/SQRT(7))</f>
        <v>44.331736581273013</v>
      </c>
      <c r="AH38" s="15">
        <f>AH35+1.96*(AH36/SQRT(7))</f>
        <v>53.118981373756171</v>
      </c>
      <c r="AI38" s="15">
        <f>AI35+1.96*(AI36/SQRT(7))</f>
        <v>60.346785341631346</v>
      </c>
      <c r="AJ38" s="15">
        <f>AJ35+1.96*(AJ36/SQRT(7))</f>
        <v>74.557010323762881</v>
      </c>
      <c r="AK38" s="14"/>
      <c r="AL38" s="15">
        <f>AL35+1.96*(AL36/SQRT(7))</f>
        <v>44.992745159364915</v>
      </c>
      <c r="AM38" s="15">
        <f>AM35+1.96*(AM36/SQRT(7))</f>
        <v>52.062704010190352</v>
      </c>
      <c r="AN38" s="15">
        <f>AN35+1.96*(AN36/SQRT(7))</f>
        <v>58.569889642935813</v>
      </c>
      <c r="AO38" s="15">
        <f>AO35+1.96*(AO36/SQRT(7))</f>
        <v>79.275935547618445</v>
      </c>
      <c r="AP38" s="14"/>
      <c r="AQ38" s="15">
        <f>AQ35+1.96*(AQ36/SQRT(7))</f>
        <v>13.239080001417246</v>
      </c>
      <c r="AR38" s="15">
        <f>AR35+1.96*(AR36/SQRT(7))</f>
        <v>16.212606894492389</v>
      </c>
      <c r="AS38" s="15">
        <f>AS35+1.96*(AS36/SQRT(7))</f>
        <v>18.5029702999581</v>
      </c>
      <c r="AT38" s="15">
        <f>AT35+1.96*(AT36/SQRT(7))</f>
        <v>22.835202469448838</v>
      </c>
      <c r="AU38" s="14"/>
      <c r="AV38" s="15">
        <f>AV35+1.96*(AV36/SQRT(7))</f>
        <v>13.040855275928008</v>
      </c>
      <c r="AW38" s="15">
        <f>AW35+1.96*(AW36/SQRT(7))</f>
        <v>15.129901541389442</v>
      </c>
      <c r="AX38" s="15">
        <f>AX35+1.96*(AX36/SQRT(7))</f>
        <v>17.94162895077887</v>
      </c>
      <c r="AY38" s="15">
        <f>AY35+1.96*(AY36/SQRT(7))</f>
        <v>25.04537790633335</v>
      </c>
      <c r="AZ38" s="14"/>
      <c r="BA38" s="15">
        <f>BA35+1.96*(BA36/SQRT(7))</f>
        <v>44.325785159611051</v>
      </c>
      <c r="BB38" s="15">
        <f>BB35+1.96*(BB36/SQRT(7))</f>
        <v>53.088699845584202</v>
      </c>
      <c r="BC38" s="15">
        <f>BC35+1.96*(BC36/SQRT(7))</f>
        <v>60.340973724154964</v>
      </c>
      <c r="BD38" s="15">
        <f>BD35+1.96*(BD36/SQRT(7))</f>
        <v>74.552430729055288</v>
      </c>
      <c r="BE38" s="14"/>
      <c r="BF38" s="15">
        <f>BF35+1.96*(BF36/SQRT(7))</f>
        <v>45.001662482185061</v>
      </c>
      <c r="BG38" s="15">
        <f>BG35+1.96*(BG36/SQRT(7))</f>
        <v>52.058142965151809</v>
      </c>
      <c r="BH38" s="15">
        <f>BH35+1.96*(BH36/SQRT(7))</f>
        <v>58.560132353571412</v>
      </c>
      <c r="BI38" s="15">
        <f>BI35+1.96*(BI36/SQRT(7))</f>
        <v>79.246853621611905</v>
      </c>
      <c r="BJ38" s="1"/>
      <c r="BK38" s="15">
        <f>BK35+1.96*(BK36/SQRT(7))</f>
        <v>374.52765943155566</v>
      </c>
      <c r="BL38" s="15">
        <f>BL35+1.96*(BL36/SQRT(7))</f>
        <v>461.16636275992096</v>
      </c>
      <c r="BM38" s="15">
        <f>BM35+1.96*(BM36/SQRT(7))</f>
        <v>529.55788941884691</v>
      </c>
      <c r="BN38" s="15">
        <f>BN35+1.96*(BN36/SQRT(7))</f>
        <v>652.14828374401054</v>
      </c>
      <c r="BO38" s="14"/>
      <c r="BP38" s="15">
        <f>BP35+1.96*(BP36/SQRT(7))</f>
        <v>346.11930925993249</v>
      </c>
      <c r="BQ38" s="15">
        <f>BQ35+1.96*(BQ36/SQRT(7))</f>
        <v>418.76494974007682</v>
      </c>
      <c r="BR38" s="15">
        <f>BR35+1.96*(BR36/SQRT(7))</f>
        <v>503.52990382143787</v>
      </c>
      <c r="BS38" s="15">
        <f>BS35+1.96*(BS36/SQRT(7))</f>
        <v>664.93673572644616</v>
      </c>
      <c r="BT38" s="1"/>
      <c r="BU38" s="15">
        <f t="shared" ref="BU38:DV38" si="75">BU35+1.96*(BU36/SQRT(7))</f>
        <v>40.065301560342931</v>
      </c>
      <c r="BV38" s="15">
        <f t="shared" si="75"/>
        <v>45.779471467606982</v>
      </c>
      <c r="BW38" s="15">
        <f t="shared" si="75"/>
        <v>56.732686353477362</v>
      </c>
      <c r="BX38" s="15">
        <f t="shared" si="75"/>
        <v>70.169104492443026</v>
      </c>
      <c r="BY38" s="14"/>
      <c r="BZ38" s="15">
        <f t="shared" si="75"/>
        <v>33.993473431605864</v>
      </c>
      <c r="CA38" s="15">
        <f t="shared" si="75"/>
        <v>36.123229793528097</v>
      </c>
      <c r="CB38" s="15">
        <f t="shared" si="75"/>
        <v>44.194197969782138</v>
      </c>
      <c r="CC38" s="15">
        <f t="shared" si="75"/>
        <v>63.690237164089233</v>
      </c>
      <c r="CD38" s="14"/>
      <c r="CE38" s="15">
        <f t="shared" si="75"/>
        <v>27.960365663544714</v>
      </c>
      <c r="CF38" s="15">
        <f t="shared" si="75"/>
        <v>33.036140872242676</v>
      </c>
      <c r="CG38" s="15">
        <f t="shared" si="75"/>
        <v>40.125950151931193</v>
      </c>
      <c r="CH38" s="15">
        <f t="shared" si="75"/>
        <v>57.25358412882801</v>
      </c>
      <c r="CI38" s="14"/>
      <c r="CJ38" s="15">
        <f t="shared" si="75"/>
        <v>30.097848590813747</v>
      </c>
      <c r="CK38" s="15">
        <f t="shared" si="75"/>
        <v>34.693037796182182</v>
      </c>
      <c r="CL38" s="15">
        <f t="shared" si="75"/>
        <v>38.702934648671366</v>
      </c>
      <c r="CM38" s="15">
        <f t="shared" si="75"/>
        <v>61.124608022817512</v>
      </c>
      <c r="CN38" s="14"/>
      <c r="CO38" s="20">
        <f>CO35+1.96*(CO36/SQRT(7))</f>
        <v>1.0280012152281854</v>
      </c>
      <c r="CP38" s="20">
        <f>CP35+1.96*(CP36/SQRT(7))</f>
        <v>0.99529244104372572</v>
      </c>
      <c r="CQ38" s="20">
        <f>CQ35+1.96*(CQ36/SQRT(7))</f>
        <v>0.98885776312345819</v>
      </c>
      <c r="CR38" s="20">
        <f>CR35+1.96*(CR36/SQRT(7))</f>
        <v>1.0502241233406562</v>
      </c>
      <c r="CS38" s="10"/>
      <c r="CT38" s="20">
        <f>CT35+1.96*(CT36/SQRT(7))</f>
        <v>0.97359600007157077</v>
      </c>
      <c r="CU38" s="20">
        <f>CU35+1.96*(CU36/SQRT(7))</f>
        <v>0.91907416022248734</v>
      </c>
      <c r="CV38" s="20">
        <f>CV35+1.96*(CV36/SQRT(7))</f>
        <v>0.97754734499463247</v>
      </c>
      <c r="CW38" s="20">
        <f>CW35+1.96*(CW36/SQRT(7))</f>
        <v>1.0488515808619121</v>
      </c>
      <c r="CX38" s="14"/>
      <c r="CY38" s="15">
        <f t="shared" si="75"/>
        <v>117.11835980223412</v>
      </c>
      <c r="CZ38" s="15">
        <f t="shared" si="75"/>
        <v>126.70443450780444</v>
      </c>
      <c r="DA38" s="15">
        <f t="shared" si="75"/>
        <v>135.5310355444123</v>
      </c>
      <c r="DB38" s="15">
        <f t="shared" si="75"/>
        <v>149.70204133346104</v>
      </c>
      <c r="DC38" s="14"/>
      <c r="DD38" s="15">
        <f t="shared" si="75"/>
        <v>112.09420143116955</v>
      </c>
      <c r="DE38" s="15">
        <f t="shared" si="75"/>
        <v>123.10820798213095</v>
      </c>
      <c r="DF38" s="15">
        <f t="shared" si="75"/>
        <v>129.80657661487899</v>
      </c>
      <c r="DG38" s="15">
        <f t="shared" si="75"/>
        <v>151.87786849647688</v>
      </c>
      <c r="DH38" s="14"/>
      <c r="DI38" s="15">
        <f t="shared" si="75"/>
        <v>64.486913461114042</v>
      </c>
      <c r="DJ38" s="15">
        <f t="shared" si="75"/>
        <v>71.161077925860909</v>
      </c>
      <c r="DK38" s="15">
        <f t="shared" si="75"/>
        <v>76.004335884152482</v>
      </c>
      <c r="DL38" s="15">
        <f t="shared" si="75"/>
        <v>85.659050551416613</v>
      </c>
      <c r="DM38" s="14"/>
      <c r="DN38" s="15">
        <f t="shared" si="75"/>
        <v>63.733391015796791</v>
      </c>
      <c r="DO38" s="15">
        <f t="shared" si="75"/>
        <v>70.051057297794358</v>
      </c>
      <c r="DP38" s="15">
        <f t="shared" si="75"/>
        <v>72.402664959951579</v>
      </c>
      <c r="DQ38" s="15">
        <f t="shared" si="75"/>
        <v>85.715445794154775</v>
      </c>
      <c r="DR38" s="14"/>
      <c r="DS38" s="15">
        <f t="shared" si="75"/>
        <v>2.1881021766133637</v>
      </c>
      <c r="DT38" s="15">
        <f t="shared" si="75"/>
        <v>2.7010924369209439</v>
      </c>
      <c r="DU38" s="15">
        <f t="shared" si="75"/>
        <v>3.6285546928266577</v>
      </c>
      <c r="DV38" s="15">
        <f t="shared" si="75"/>
        <v>5.6591064330795753</v>
      </c>
      <c r="DW38" s="14"/>
      <c r="DX38" s="15">
        <f>DX35+1.96*(DX36/SQRT(7))</f>
        <v>2.7575667650176348</v>
      </c>
      <c r="DY38" s="15">
        <f>DY35+1.96*(DY36/SQRT(7))</f>
        <v>2.479480257994827</v>
      </c>
      <c r="DZ38" s="15">
        <f>DZ35+1.96*(DZ36/SQRT(7))</f>
        <v>2.8969171862990697</v>
      </c>
      <c r="EA38" s="15">
        <f>EA35+1.96*(EA36/SQRT(7))</f>
        <v>5.4407228436509962</v>
      </c>
      <c r="EB38" s="14"/>
      <c r="EC38" s="15">
        <f>EC35+1.96*(EC36/SQRT(7))</f>
        <v>9.137142857142857</v>
      </c>
      <c r="ED38" s="15">
        <f>ED35+1.96*(ED36/SQRT(7))</f>
        <v>11.303272656013393</v>
      </c>
      <c r="EE38" s="15">
        <f>EE35+1.96*(EE36/SQRT(7))</f>
        <v>13.261838088570094</v>
      </c>
      <c r="EF38" s="15">
        <f>EF35+1.96*(EF36/SQRT(7))</f>
        <v>15.274285714285714</v>
      </c>
      <c r="EG38" s="14"/>
      <c r="EH38" s="15">
        <f>EH35+1.96*(EH36/SQRT(7))</f>
        <v>9.6491024520717925</v>
      </c>
      <c r="EI38" s="15">
        <f>EI35+1.96*(EI36/SQRT(7))</f>
        <v>11.654064863195297</v>
      </c>
      <c r="EJ38" s="15">
        <f>EJ35+1.96*(EJ36/SQRT(7))</f>
        <v>13.422857142857142</v>
      </c>
      <c r="EK38" s="15">
        <f>EK35+1.96*(EK36/SQRT(7))</f>
        <v>15.634285714285713</v>
      </c>
      <c r="EL38" s="14"/>
      <c r="EM38" s="14"/>
    </row>
    <row r="39" spans="1:152" x14ac:dyDescent="0.25">
      <c r="CO39">
        <v>2</v>
      </c>
      <c r="CP39">
        <v>4</v>
      </c>
      <c r="CQ39">
        <v>5</v>
      </c>
      <c r="CR39">
        <v>7</v>
      </c>
      <c r="CT39">
        <v>1</v>
      </c>
      <c r="CV39">
        <v>2</v>
      </c>
      <c r="CW39">
        <v>6</v>
      </c>
      <c r="EM39" t="s">
        <v>82</v>
      </c>
      <c r="EN39" s="1">
        <f>TTEST(EC4:EC23,EN4:EN23,2,1)</f>
        <v>0.65065771581069465</v>
      </c>
      <c r="EO39" s="1">
        <f>TTEST(ED4:ED23,EO4:EO23,2,1)</f>
        <v>0.49958456588384603</v>
      </c>
      <c r="EP39" s="1">
        <f>TTEST(EE4:EE23,EP4:EP23,2,1)</f>
        <v>0.23315629380135258</v>
      </c>
      <c r="EQ39" s="26">
        <f>TTEST(EF4:EF23,EQ4:EQ23,2,1)</f>
        <v>4.2813133579336388E-2</v>
      </c>
      <c r="ER39" s="1"/>
      <c r="ES39" s="1">
        <f>TTEST(EH4:EH23,EN4:EN23,2,1)</f>
        <v>8.4692901349498903E-2</v>
      </c>
      <c r="ET39" s="1">
        <f>TTEST(EI4:EI23,EO4:EO23,2,1)</f>
        <v>0.16588667687237979</v>
      </c>
      <c r="EU39" s="1">
        <f>TTEST(EJ4:EJ23,EP4:EP23,2,1)</f>
        <v>0.10213432244380108</v>
      </c>
      <c r="EV39" s="1">
        <f>TTEST(EK4:EK23,EQ4:EQ23,2,1)</f>
        <v>9.0673122401707454E-2</v>
      </c>
    </row>
    <row r="40" spans="1:152" x14ac:dyDescent="0.25">
      <c r="E40" t="s">
        <v>25</v>
      </c>
    </row>
    <row r="41" spans="1:152" x14ac:dyDescent="0.25">
      <c r="A41" s="29" t="s">
        <v>63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 t="s">
        <v>25</v>
      </c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</row>
    <row r="42" spans="1:152" x14ac:dyDescent="0.25">
      <c r="C42" t="s">
        <v>27</v>
      </c>
      <c r="M42" t="s">
        <v>51</v>
      </c>
      <c r="BA42" t="s">
        <v>50</v>
      </c>
      <c r="BK42" t="s">
        <v>28</v>
      </c>
      <c r="BU42" t="s">
        <v>58</v>
      </c>
    </row>
    <row r="43" spans="1:152" x14ac:dyDescent="0.25">
      <c r="C43" t="s">
        <v>42</v>
      </c>
      <c r="D43" t="s">
        <v>0</v>
      </c>
      <c r="N43" t="s">
        <v>42</v>
      </c>
      <c r="O43" t="s">
        <v>0</v>
      </c>
      <c r="X43" t="s">
        <v>42</v>
      </c>
      <c r="Y43" t="s">
        <v>0</v>
      </c>
      <c r="AH43" t="s">
        <v>42</v>
      </c>
      <c r="AI43" t="s">
        <v>0</v>
      </c>
      <c r="AR43" t="s">
        <v>42</v>
      </c>
      <c r="AS43" t="s">
        <v>0</v>
      </c>
      <c r="BB43" t="s">
        <v>42</v>
      </c>
      <c r="BC43" t="s">
        <v>0</v>
      </c>
      <c r="BL43" t="s">
        <v>42</v>
      </c>
      <c r="BM43" t="s">
        <v>0</v>
      </c>
      <c r="BV43" t="s">
        <v>42</v>
      </c>
      <c r="BW43" t="s">
        <v>0</v>
      </c>
      <c r="CF43" t="s">
        <v>42</v>
      </c>
      <c r="CG43" t="s">
        <v>0</v>
      </c>
      <c r="CP43" t="s">
        <v>42</v>
      </c>
      <c r="CQ43" t="s">
        <v>0</v>
      </c>
      <c r="CZ43" t="s">
        <v>42</v>
      </c>
      <c r="DA43" t="s">
        <v>0</v>
      </c>
      <c r="DJ43" t="s">
        <v>42</v>
      </c>
      <c r="DK43" t="s">
        <v>0</v>
      </c>
      <c r="DT43" t="s">
        <v>42</v>
      </c>
      <c r="DU43" t="s">
        <v>0</v>
      </c>
      <c r="ED43" t="s">
        <v>42</v>
      </c>
      <c r="EE43" t="s">
        <v>0</v>
      </c>
    </row>
    <row r="44" spans="1:152" x14ac:dyDescent="0.25">
      <c r="B44" t="s">
        <v>65</v>
      </c>
      <c r="C44">
        <v>53.98</v>
      </c>
      <c r="D44">
        <v>64.394000000000005</v>
      </c>
      <c r="M44" t="s">
        <v>65</v>
      </c>
      <c r="N44">
        <v>46.308999999999997</v>
      </c>
      <c r="O44">
        <v>45.999000000000002</v>
      </c>
      <c r="W44" t="s">
        <v>65</v>
      </c>
      <c r="X44">
        <v>1.377</v>
      </c>
      <c r="Y44">
        <v>1.2869999999999999</v>
      </c>
      <c r="AG44" t="s">
        <v>65</v>
      </c>
      <c r="AH44">
        <v>52.381</v>
      </c>
      <c r="AI44">
        <v>48.027000000000001</v>
      </c>
      <c r="AQ44" t="s">
        <v>65</v>
      </c>
      <c r="AR44">
        <v>18.158000000000001</v>
      </c>
      <c r="AS44">
        <v>17.038</v>
      </c>
      <c r="BA44" t="s">
        <v>65</v>
      </c>
      <c r="BB44">
        <v>52.374000000000002</v>
      </c>
      <c r="BC44">
        <v>48.018999999999998</v>
      </c>
      <c r="BK44" t="s">
        <v>65</v>
      </c>
      <c r="BL44">
        <v>477.48200000000003</v>
      </c>
      <c r="BM44">
        <v>443.57100000000003</v>
      </c>
      <c r="BU44" t="s">
        <v>65</v>
      </c>
      <c r="BV44">
        <v>45.505000000000003</v>
      </c>
      <c r="BW44">
        <v>38.314999999999998</v>
      </c>
      <c r="CE44" t="s">
        <v>65</v>
      </c>
      <c r="CF44">
        <v>33.473999999999997</v>
      </c>
      <c r="CG44">
        <v>32.979999999999997</v>
      </c>
      <c r="CO44" t="s">
        <v>65</v>
      </c>
      <c r="CP44">
        <v>0.96399999999999997</v>
      </c>
      <c r="CQ44">
        <v>0.92600000000000005</v>
      </c>
      <c r="CR44">
        <f>CP44-CQ44</f>
        <v>3.7999999999999923E-2</v>
      </c>
      <c r="CY44" t="s">
        <v>65</v>
      </c>
      <c r="CZ44">
        <v>121.53700000000001</v>
      </c>
      <c r="DA44">
        <v>115.048</v>
      </c>
      <c r="DI44" t="s">
        <v>65</v>
      </c>
      <c r="DJ44">
        <v>68.945999999999998</v>
      </c>
      <c r="DK44">
        <v>64.61</v>
      </c>
      <c r="DS44" t="s">
        <v>65</v>
      </c>
      <c r="DT44">
        <v>3.17</v>
      </c>
      <c r="DU44">
        <v>2.6659999999999999</v>
      </c>
      <c r="DV44">
        <f>DT44-DU44</f>
        <v>0.504</v>
      </c>
      <c r="DW44" s="22"/>
      <c r="EC44" t="s">
        <v>65</v>
      </c>
      <c r="ED44">
        <v>11.548</v>
      </c>
      <c r="EE44">
        <v>11.999000000000001</v>
      </c>
      <c r="EF44">
        <f>ED44-EE44</f>
        <v>-0.45100000000000051</v>
      </c>
    </row>
    <row r="45" spans="1:152" x14ac:dyDescent="0.25">
      <c r="B45" t="s">
        <v>75</v>
      </c>
      <c r="C45">
        <v>3.38</v>
      </c>
      <c r="D45">
        <v>3.1850000000000001</v>
      </c>
      <c r="M45" t="s">
        <v>75</v>
      </c>
      <c r="N45">
        <v>2.1850000000000001</v>
      </c>
      <c r="O45">
        <v>1.845</v>
      </c>
      <c r="W45" t="s">
        <v>75</v>
      </c>
      <c r="X45">
        <v>6.7000000000000004E-2</v>
      </c>
      <c r="Y45">
        <v>6.6000000000000003E-2</v>
      </c>
      <c r="AG45" t="s">
        <v>75</v>
      </c>
      <c r="AH45">
        <v>2.0609999999999999</v>
      </c>
      <c r="AI45">
        <v>1.8759999999999999</v>
      </c>
      <c r="AQ45" t="s">
        <v>75</v>
      </c>
      <c r="AR45">
        <v>0.76200000000000001</v>
      </c>
      <c r="AS45">
        <v>0.73399999999999999</v>
      </c>
      <c r="BA45" t="s">
        <v>75</v>
      </c>
      <c r="BB45">
        <v>2.0609999999999999</v>
      </c>
      <c r="BC45">
        <v>1.8759999999999999</v>
      </c>
      <c r="BK45" t="s">
        <v>75</v>
      </c>
      <c r="BL45">
        <v>25.856000000000002</v>
      </c>
      <c r="BM45">
        <v>26.678000000000001</v>
      </c>
      <c r="BU45" t="s">
        <v>75</v>
      </c>
      <c r="BV45">
        <v>1.843</v>
      </c>
      <c r="BW45">
        <v>1.47</v>
      </c>
      <c r="CE45" t="s">
        <v>75</v>
      </c>
      <c r="CF45">
        <v>1.895</v>
      </c>
      <c r="CG45">
        <v>1.617</v>
      </c>
      <c r="CO45" t="s">
        <v>75</v>
      </c>
      <c r="CP45">
        <v>1.0999999999999999E-2</v>
      </c>
      <c r="CQ45">
        <v>8.9999999999999993E-3</v>
      </c>
      <c r="CY45" t="s">
        <v>75</v>
      </c>
      <c r="CZ45">
        <v>4.1820000000000004</v>
      </c>
      <c r="DA45">
        <v>3.919</v>
      </c>
      <c r="DI45" t="s">
        <v>75</v>
      </c>
      <c r="DJ45">
        <v>1.8009999999999999</v>
      </c>
      <c r="DK45">
        <v>1.635</v>
      </c>
      <c r="DS45" t="s">
        <v>75</v>
      </c>
      <c r="DT45">
        <v>0.17899999999999999</v>
      </c>
      <c r="DU45">
        <v>0.15</v>
      </c>
      <c r="EC45" t="s">
        <v>75</v>
      </c>
      <c r="ED45">
        <v>0.11899999999999999</v>
      </c>
      <c r="EE45">
        <v>0.14899999999999999</v>
      </c>
      <c r="EG45" t="s">
        <v>25</v>
      </c>
    </row>
    <row r="46" spans="1:152" x14ac:dyDescent="0.25">
      <c r="B46" t="s">
        <v>71</v>
      </c>
      <c r="C46" s="25">
        <v>0</v>
      </c>
      <c r="M46" t="s">
        <v>71</v>
      </c>
      <c r="N46" s="24">
        <v>0.83</v>
      </c>
      <c r="W46" t="s">
        <v>71</v>
      </c>
      <c r="X46" s="25">
        <v>2E-3</v>
      </c>
      <c r="AG46" t="s">
        <v>71</v>
      </c>
      <c r="AH46" s="25">
        <v>0</v>
      </c>
      <c r="AQ46" t="s">
        <v>71</v>
      </c>
      <c r="AR46" s="25">
        <v>5.0000000000000001E-3</v>
      </c>
      <c r="BA46" t="s">
        <v>71</v>
      </c>
      <c r="BB46" s="25">
        <v>0</v>
      </c>
      <c r="BK46" t="s">
        <v>71</v>
      </c>
      <c r="BL46" s="26">
        <v>1E-3</v>
      </c>
      <c r="BU46" t="s">
        <v>71</v>
      </c>
      <c r="BV46" s="25">
        <v>0</v>
      </c>
      <c r="CE46" t="s">
        <v>71</v>
      </c>
      <c r="CF46" s="24">
        <v>0.68899999999999995</v>
      </c>
      <c r="CO46" t="s">
        <v>71</v>
      </c>
      <c r="CP46" s="25">
        <v>0</v>
      </c>
      <c r="CY46" t="s">
        <v>71</v>
      </c>
      <c r="CZ46" s="25">
        <v>1E-3</v>
      </c>
      <c r="DI46" t="s">
        <v>71</v>
      </c>
      <c r="DJ46" s="25">
        <v>0</v>
      </c>
      <c r="DS46" t="s">
        <v>71</v>
      </c>
      <c r="DT46" s="25">
        <v>2E-3</v>
      </c>
      <c r="EC46" t="s">
        <v>71</v>
      </c>
      <c r="ED46" s="26">
        <v>2.9000000000000001E-2</v>
      </c>
    </row>
    <row r="47" spans="1:152" x14ac:dyDescent="0.25">
      <c r="B47" t="s">
        <v>81</v>
      </c>
      <c r="C47" s="17">
        <f>C44/D44*100</f>
        <v>83.827685809236868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>
        <f>N44/O44*100</f>
        <v>100.67392769408031</v>
      </c>
      <c r="O47" s="17"/>
      <c r="P47" s="17"/>
      <c r="Q47" s="17"/>
      <c r="R47" s="17"/>
      <c r="S47" s="17"/>
      <c r="T47" s="17"/>
      <c r="U47" s="17"/>
      <c r="V47" s="17"/>
      <c r="W47" s="17"/>
      <c r="X47" s="17">
        <f>X44/Y44*100</f>
        <v>106.993006993007</v>
      </c>
      <c r="Y47" s="17"/>
      <c r="Z47" s="17"/>
      <c r="AA47" s="17"/>
      <c r="AB47" s="17"/>
      <c r="AC47" s="17"/>
      <c r="AD47" s="17"/>
      <c r="AE47" s="17"/>
      <c r="AF47" s="17"/>
      <c r="AG47" s="17"/>
      <c r="AH47" s="17">
        <f>AH44/AI44*100</f>
        <v>109.0657338580382</v>
      </c>
      <c r="AI47" s="17"/>
      <c r="AJ47" s="17"/>
      <c r="AK47" s="17"/>
      <c r="AL47" s="17"/>
      <c r="AM47" s="17"/>
      <c r="AN47" s="17"/>
      <c r="AO47" s="17"/>
      <c r="AP47" s="17"/>
      <c r="AQ47" s="17"/>
      <c r="AR47" s="17">
        <f>AR44/AS44*100</f>
        <v>106.57354149548071</v>
      </c>
      <c r="AS47" s="17"/>
      <c r="AT47" s="17"/>
      <c r="AU47" s="17"/>
      <c r="AV47" s="17"/>
      <c r="AW47" s="17"/>
      <c r="AX47" s="17"/>
      <c r="AY47" s="17"/>
      <c r="AZ47" s="17"/>
      <c r="BA47" s="17"/>
      <c r="BB47" s="17">
        <f>BB44/BC44*100</f>
        <v>109.06932672483809</v>
      </c>
      <c r="BC47" s="17"/>
      <c r="BD47" s="17"/>
      <c r="BE47" s="17"/>
      <c r="BF47" s="17"/>
      <c r="BG47" s="17"/>
      <c r="BH47" s="17"/>
      <c r="BI47" s="17"/>
      <c r="BJ47" s="17"/>
      <c r="BK47" s="17"/>
      <c r="BL47" s="17">
        <f>BL44/BM44*100</f>
        <v>107.64499933494301</v>
      </c>
      <c r="BM47" s="17"/>
      <c r="BN47" s="17"/>
      <c r="BO47" s="17"/>
      <c r="BP47" s="17"/>
      <c r="BQ47" s="17"/>
      <c r="BR47" s="17"/>
      <c r="BS47" s="17"/>
      <c r="BT47" s="17"/>
      <c r="BU47" s="17"/>
      <c r="BV47" s="17">
        <f>BV44/BW44*100</f>
        <v>118.76549654182436</v>
      </c>
      <c r="BW47" s="17"/>
      <c r="CF47" s="17">
        <f>CF44/CG44*100</f>
        <v>101.49787750151606</v>
      </c>
      <c r="CG47" s="17"/>
      <c r="CH47" s="17"/>
      <c r="CI47" s="17"/>
      <c r="CJ47" s="17"/>
      <c r="CK47" s="17"/>
      <c r="CL47" s="17"/>
      <c r="CM47" s="17"/>
      <c r="CN47" s="17"/>
      <c r="CO47" s="17"/>
      <c r="CP47" s="17">
        <f>CP44/CQ44*100</f>
        <v>104.10367170626348</v>
      </c>
      <c r="CQ47" s="17"/>
      <c r="CZ47" s="17">
        <f>CZ44/DA44*100</f>
        <v>105.64025450246855</v>
      </c>
      <c r="DJ47" s="17">
        <f>DJ44/DK44*100</f>
        <v>106.71103544342981</v>
      </c>
      <c r="DT47" s="17">
        <f>DT44/DU44*100</f>
        <v>118.9047261815454</v>
      </c>
    </row>
    <row r="48" spans="1:152" x14ac:dyDescent="0.25">
      <c r="C48" s="24"/>
      <c r="H48" t="s">
        <v>25</v>
      </c>
      <c r="N48" s="24"/>
      <c r="X48" s="24"/>
      <c r="AH48" s="24"/>
      <c r="AR48" s="24"/>
      <c r="BB48" s="24"/>
      <c r="BV48" s="24"/>
      <c r="CF48" s="24"/>
      <c r="CP48" s="24"/>
      <c r="CZ48" s="24"/>
      <c r="DJ48" s="24"/>
      <c r="DT48" s="24"/>
    </row>
    <row r="49" spans="1:136" x14ac:dyDescent="0.25">
      <c r="C49" t="s">
        <v>61</v>
      </c>
      <c r="D49" t="s">
        <v>24</v>
      </c>
      <c r="N49" t="s">
        <v>61</v>
      </c>
      <c r="O49" t="s">
        <v>24</v>
      </c>
      <c r="X49" t="s">
        <v>61</v>
      </c>
      <c r="Y49" t="s">
        <v>24</v>
      </c>
      <c r="AH49" t="s">
        <v>61</v>
      </c>
      <c r="AI49" t="s">
        <v>24</v>
      </c>
      <c r="AR49" t="s">
        <v>61</v>
      </c>
      <c r="AS49" t="s">
        <v>24</v>
      </c>
      <c r="BB49" t="s">
        <v>61</v>
      </c>
      <c r="BC49" t="s">
        <v>24</v>
      </c>
      <c r="BL49" t="s">
        <v>61</v>
      </c>
      <c r="BM49" t="s">
        <v>24</v>
      </c>
      <c r="BV49" t="s">
        <v>61</v>
      </c>
      <c r="BW49" t="s">
        <v>24</v>
      </c>
      <c r="CF49" t="s">
        <v>61</v>
      </c>
      <c r="CG49" t="s">
        <v>24</v>
      </c>
      <c r="CP49" t="s">
        <v>61</v>
      </c>
      <c r="CQ49" t="s">
        <v>24</v>
      </c>
      <c r="CZ49" t="s">
        <v>61</v>
      </c>
      <c r="DA49" t="s">
        <v>24</v>
      </c>
      <c r="DJ49" t="s">
        <v>61</v>
      </c>
      <c r="DK49" t="s">
        <v>24</v>
      </c>
      <c r="DT49" t="s">
        <v>61</v>
      </c>
      <c r="DU49" t="s">
        <v>24</v>
      </c>
      <c r="ED49" t="s">
        <v>61</v>
      </c>
      <c r="EE49" t="s">
        <v>24</v>
      </c>
    </row>
    <row r="50" spans="1:136" x14ac:dyDescent="0.25">
      <c r="B50" t="s">
        <v>76</v>
      </c>
      <c r="C50">
        <v>65.018000000000001</v>
      </c>
      <c r="D50">
        <v>53.356000000000002</v>
      </c>
      <c r="M50" t="s">
        <v>76</v>
      </c>
      <c r="N50">
        <v>46.436</v>
      </c>
      <c r="O50">
        <v>45.872</v>
      </c>
      <c r="W50" t="s">
        <v>76</v>
      </c>
      <c r="X50">
        <v>1.474</v>
      </c>
      <c r="Y50">
        <v>1.19</v>
      </c>
      <c r="AG50" t="s">
        <v>76</v>
      </c>
      <c r="AH50">
        <v>49.514000000000003</v>
      </c>
      <c r="AI50">
        <v>50.893999999999998</v>
      </c>
      <c r="AQ50" t="s">
        <v>76</v>
      </c>
      <c r="AR50">
        <v>19.538</v>
      </c>
      <c r="AS50">
        <v>15.659000000000001</v>
      </c>
      <c r="BA50" t="s">
        <v>76</v>
      </c>
      <c r="BB50">
        <v>49.509</v>
      </c>
      <c r="BC50">
        <v>50.884</v>
      </c>
      <c r="BK50" t="s">
        <v>76</v>
      </c>
      <c r="BL50">
        <v>516.07600000000002</v>
      </c>
      <c r="BM50">
        <v>404.97699999999998</v>
      </c>
      <c r="BU50" t="s">
        <v>76</v>
      </c>
      <c r="BV50">
        <v>42.47</v>
      </c>
      <c r="BW50">
        <v>41.35</v>
      </c>
      <c r="CE50" t="s">
        <v>76</v>
      </c>
      <c r="CF50">
        <v>32.703000000000003</v>
      </c>
      <c r="CG50">
        <v>33.752000000000002</v>
      </c>
      <c r="CO50" t="s">
        <v>76</v>
      </c>
      <c r="CP50">
        <v>0.93899999999999995</v>
      </c>
      <c r="CQ50">
        <v>0.95099999999999996</v>
      </c>
      <c r="CR50">
        <f>CP50-CQ50</f>
        <v>-1.2000000000000011E-2</v>
      </c>
      <c r="CY50" t="s">
        <v>76</v>
      </c>
      <c r="CZ50">
        <v>116.846</v>
      </c>
      <c r="DA50">
        <v>119.738</v>
      </c>
      <c r="DI50" t="s">
        <v>76</v>
      </c>
      <c r="DJ50">
        <v>66.38</v>
      </c>
      <c r="DK50">
        <v>67.176000000000002</v>
      </c>
      <c r="DS50" t="s">
        <v>76</v>
      </c>
      <c r="DT50">
        <v>2.9740000000000002</v>
      </c>
      <c r="DU50">
        <v>2.8620000000000001</v>
      </c>
      <c r="EC50" t="s">
        <v>76</v>
      </c>
      <c r="ED50">
        <v>11.816000000000001</v>
      </c>
      <c r="EE50">
        <v>11.731</v>
      </c>
    </row>
    <row r="51" spans="1:136" x14ac:dyDescent="0.25">
      <c r="B51" t="s">
        <v>77</v>
      </c>
      <c r="C51">
        <v>3.9420000000000002</v>
      </c>
      <c r="D51">
        <v>4.923</v>
      </c>
      <c r="M51" t="s">
        <v>77</v>
      </c>
      <c r="N51">
        <v>2.3210000000000002</v>
      </c>
      <c r="O51">
        <v>2.8719999999999999</v>
      </c>
      <c r="W51" t="s">
        <v>77</v>
      </c>
      <c r="X51">
        <v>0.81</v>
      </c>
      <c r="Y51">
        <v>0.10100000000000001</v>
      </c>
      <c r="AG51" t="s">
        <v>77</v>
      </c>
      <c r="AH51">
        <v>2.3290000000000002</v>
      </c>
      <c r="AI51">
        <v>2.903</v>
      </c>
      <c r="AQ51" t="s">
        <v>77</v>
      </c>
      <c r="AR51">
        <v>0.89900000000000002</v>
      </c>
      <c r="AS51">
        <v>1.1240000000000001</v>
      </c>
      <c r="BA51" t="s">
        <v>77</v>
      </c>
      <c r="BB51">
        <v>2.3290000000000002</v>
      </c>
      <c r="BC51">
        <v>2.903</v>
      </c>
      <c r="BK51" t="s">
        <v>77</v>
      </c>
      <c r="BL51">
        <v>32.066000000000003</v>
      </c>
      <c r="BM51">
        <v>40.124000000000002</v>
      </c>
      <c r="BU51" t="s">
        <v>77</v>
      </c>
      <c r="BV51">
        <v>1.8540000000000001</v>
      </c>
      <c r="BW51">
        <v>2.2770000000000001</v>
      </c>
      <c r="CE51" t="s">
        <v>77</v>
      </c>
      <c r="CF51">
        <v>2.0129999999999999</v>
      </c>
      <c r="CG51">
        <v>2.4830000000000001</v>
      </c>
      <c r="CO51" t="s">
        <v>77</v>
      </c>
      <c r="CP51">
        <v>1.0999999999999999E-2</v>
      </c>
      <c r="CQ51">
        <v>1.4E-2</v>
      </c>
      <c r="CY51" t="s">
        <v>77</v>
      </c>
      <c r="CZ51">
        <v>4.8849999999999998</v>
      </c>
      <c r="DA51">
        <v>6.1020000000000003</v>
      </c>
      <c r="DI51" t="s">
        <v>77</v>
      </c>
      <c r="DJ51">
        <v>2.036</v>
      </c>
      <c r="DK51">
        <v>2.5409999999999999</v>
      </c>
      <c r="DS51" t="s">
        <v>77</v>
      </c>
      <c r="DT51">
        <v>0.18</v>
      </c>
      <c r="DU51">
        <v>0.21099999999999999</v>
      </c>
      <c r="EC51" t="s">
        <v>77</v>
      </c>
      <c r="ED51">
        <v>0.12</v>
      </c>
      <c r="EE51">
        <v>0.107</v>
      </c>
    </row>
    <row r="52" spans="1:136" x14ac:dyDescent="0.25">
      <c r="B52" t="s">
        <v>71</v>
      </c>
      <c r="C52">
        <v>8.1000000000000003E-2</v>
      </c>
      <c r="M52" t="s">
        <v>71</v>
      </c>
      <c r="N52">
        <v>0.878</v>
      </c>
      <c r="W52" t="s">
        <v>71</v>
      </c>
      <c r="X52" s="26">
        <v>4.4999999999999998E-2</v>
      </c>
      <c r="AG52" t="s">
        <v>71</v>
      </c>
      <c r="AH52">
        <v>0.71199999999999997</v>
      </c>
      <c r="AQ52" t="s">
        <v>71</v>
      </c>
      <c r="AR52" s="26">
        <v>1.6E-2</v>
      </c>
      <c r="BA52" t="s">
        <v>71</v>
      </c>
      <c r="BB52">
        <v>0.71399999999999997</v>
      </c>
      <c r="BK52" t="s">
        <v>71</v>
      </c>
      <c r="BL52" s="26">
        <v>4.5999999999999999E-2</v>
      </c>
      <c r="BU52" t="s">
        <v>71</v>
      </c>
      <c r="BV52">
        <v>0.69499999999999995</v>
      </c>
      <c r="CE52" t="s">
        <v>71</v>
      </c>
      <c r="CF52">
        <v>0.73899999999999999</v>
      </c>
      <c r="CO52" t="s">
        <v>71</v>
      </c>
      <c r="CP52" s="24">
        <v>0.48799999999999999</v>
      </c>
      <c r="CY52" t="s">
        <v>71</v>
      </c>
      <c r="CZ52">
        <v>0.71399999999999997</v>
      </c>
      <c r="DI52" t="s">
        <v>71</v>
      </c>
      <c r="DJ52">
        <v>0.80800000000000005</v>
      </c>
      <c r="DS52" t="s">
        <v>71</v>
      </c>
      <c r="DT52">
        <v>0.26300000000000001</v>
      </c>
      <c r="EC52" t="s">
        <v>71</v>
      </c>
      <c r="ED52">
        <v>0.49</v>
      </c>
    </row>
    <row r="53" spans="1:136" x14ac:dyDescent="0.25">
      <c r="B53" t="s">
        <v>81</v>
      </c>
      <c r="C53" s="17">
        <f>D50/C50*100</f>
        <v>82.063428589006122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>
        <f>O50/N50*100</f>
        <v>98.785425101214571</v>
      </c>
      <c r="O53" s="17"/>
      <c r="P53" s="17"/>
      <c r="Q53" s="17"/>
      <c r="R53" s="17"/>
      <c r="S53" s="17"/>
      <c r="T53" s="17"/>
      <c r="U53" s="17"/>
      <c r="V53" s="17"/>
      <c r="W53" s="17"/>
      <c r="X53" s="17">
        <f>Y50/X50*100</f>
        <v>80.732700135685207</v>
      </c>
      <c r="Y53" s="17"/>
      <c r="Z53" s="17"/>
      <c r="AA53" s="17"/>
      <c r="AB53" s="17"/>
      <c r="AC53" s="17"/>
      <c r="AD53" s="17"/>
      <c r="AE53" s="17"/>
      <c r="AF53" s="17"/>
      <c r="AG53" s="17"/>
      <c r="AH53" s="17">
        <f>AI50/AH50*100</f>
        <v>102.78709051985295</v>
      </c>
      <c r="AI53" s="17"/>
      <c r="AJ53" s="17"/>
      <c r="AK53" s="17"/>
      <c r="AL53" s="17"/>
      <c r="AM53" s="17"/>
      <c r="AN53" s="17"/>
      <c r="AO53" s="17"/>
      <c r="AP53" s="17"/>
      <c r="AQ53" s="17"/>
      <c r="AR53" s="17">
        <f>AS50/AR50*100</f>
        <v>80.146381410584496</v>
      </c>
      <c r="AS53" s="17"/>
      <c r="AT53" s="17"/>
      <c r="AU53" s="17"/>
      <c r="AV53" s="17"/>
      <c r="AW53" s="17"/>
      <c r="AX53" s="17"/>
      <c r="AY53" s="17"/>
      <c r="AZ53" s="17"/>
      <c r="BA53" s="17"/>
      <c r="BB53" s="17">
        <f>BC50/BB50*100</f>
        <v>102.77727281908339</v>
      </c>
      <c r="BC53" s="17"/>
      <c r="BD53" s="17"/>
      <c r="BE53" s="17"/>
      <c r="BF53" s="17"/>
      <c r="BG53" s="17"/>
      <c r="BH53" s="17"/>
      <c r="BI53" s="17"/>
      <c r="BJ53" s="17"/>
      <c r="BK53" s="17"/>
      <c r="BL53" s="17">
        <f>BM50/BL50*100</f>
        <v>78.47235678465961</v>
      </c>
      <c r="BM53" s="17"/>
      <c r="BN53" s="17"/>
      <c r="BO53" s="17"/>
      <c r="BP53" s="17"/>
      <c r="BQ53" s="17" t="s">
        <v>25</v>
      </c>
      <c r="BR53" s="17"/>
      <c r="BS53" s="17"/>
      <c r="BT53" s="17"/>
      <c r="BU53" s="17"/>
      <c r="BV53" s="17">
        <f>BW50/BV50*100</f>
        <v>97.362844360725219</v>
      </c>
      <c r="BW53" s="17"/>
      <c r="CF53" s="17">
        <f>CG50/CF50*100</f>
        <v>103.20765678989694</v>
      </c>
      <c r="CP53" s="17">
        <f>CQ50/CP50*100</f>
        <v>101.27795527156549</v>
      </c>
      <c r="CZ53" s="17">
        <f>DA50/CZ50*100</f>
        <v>102.47505263338068</v>
      </c>
      <c r="DJ53" s="17">
        <f>DK50/DJ50*100</f>
        <v>101.19915637240133</v>
      </c>
      <c r="DT53" s="17">
        <f>DU50/DT50*100</f>
        <v>96.234028244788163</v>
      </c>
    </row>
    <row r="54" spans="1:136" x14ac:dyDescent="0.25">
      <c r="P54" t="s">
        <v>25</v>
      </c>
    </row>
    <row r="55" spans="1:136" x14ac:dyDescent="0.25">
      <c r="A55" s="32" t="s">
        <v>89</v>
      </c>
      <c r="BG55" t="s">
        <v>25</v>
      </c>
      <c r="BR55" t="s">
        <v>25</v>
      </c>
    </row>
    <row r="56" spans="1:136" x14ac:dyDescent="0.25">
      <c r="A56" s="35" t="s">
        <v>90</v>
      </c>
      <c r="N56" t="s">
        <v>25</v>
      </c>
      <c r="CR56" t="s">
        <v>25</v>
      </c>
    </row>
    <row r="57" spans="1:136" x14ac:dyDescent="0.25">
      <c r="A57" s="36" t="s">
        <v>91</v>
      </c>
    </row>
    <row r="58" spans="1:136" x14ac:dyDescent="0.25">
      <c r="EF58" t="s">
        <v>25</v>
      </c>
    </row>
    <row r="59" spans="1:136" x14ac:dyDescent="0.25">
      <c r="A59" s="26" t="s">
        <v>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zoomScale="70" zoomScaleNormal="70" workbookViewId="0">
      <selection activeCell="K44" sqref="K44"/>
    </sheetView>
  </sheetViews>
  <sheetFormatPr defaultRowHeight="15" x14ac:dyDescent="0.25"/>
  <cols>
    <col min="3" max="3" width="13" bestFit="1" customWidth="1"/>
    <col min="4" max="8" width="9.5703125" bestFit="1" customWidth="1"/>
    <col min="12" max="12" width="11.85546875" customWidth="1"/>
    <col min="20" max="20" width="14.85546875" bestFit="1" customWidth="1"/>
  </cols>
  <sheetData>
    <row r="1" spans="1:23" x14ac:dyDescent="0.25">
      <c r="B1" t="s">
        <v>41</v>
      </c>
      <c r="K1" t="s">
        <v>40</v>
      </c>
      <c r="S1" t="s">
        <v>95</v>
      </c>
    </row>
    <row r="2" spans="1:23" x14ac:dyDescent="0.25">
      <c r="C2" t="s">
        <v>42</v>
      </c>
      <c r="D2" t="s">
        <v>43</v>
      </c>
      <c r="E2" t="s">
        <v>42</v>
      </c>
      <c r="F2" t="s">
        <v>0</v>
      </c>
      <c r="G2" t="s">
        <v>42</v>
      </c>
      <c r="H2" t="s">
        <v>0</v>
      </c>
      <c r="L2" t="s">
        <v>42</v>
      </c>
      <c r="M2" t="s">
        <v>43</v>
      </c>
      <c r="N2" t="s">
        <v>42</v>
      </c>
      <c r="O2" t="s">
        <v>0</v>
      </c>
      <c r="P2" t="s">
        <v>42</v>
      </c>
      <c r="Q2" t="s">
        <v>0</v>
      </c>
      <c r="S2" t="s">
        <v>86</v>
      </c>
      <c r="T2" t="s">
        <v>84</v>
      </c>
      <c r="U2" t="s">
        <v>85</v>
      </c>
      <c r="W2" t="s">
        <v>94</v>
      </c>
    </row>
    <row r="3" spans="1:23" x14ac:dyDescent="0.25">
      <c r="C3" s="18" t="s">
        <v>44</v>
      </c>
      <c r="D3" t="s">
        <v>44</v>
      </c>
      <c r="E3" s="18" t="s">
        <v>45</v>
      </c>
      <c r="F3" t="s">
        <v>45</v>
      </c>
      <c r="G3" s="18" t="s">
        <v>46</v>
      </c>
      <c r="H3" t="s">
        <v>46</v>
      </c>
      <c r="L3" s="18" t="s">
        <v>44</v>
      </c>
      <c r="M3" t="s">
        <v>44</v>
      </c>
      <c r="N3" s="18" t="s">
        <v>45</v>
      </c>
      <c r="O3" t="s">
        <v>45</v>
      </c>
      <c r="P3" s="18" t="s">
        <v>46</v>
      </c>
      <c r="Q3" t="s">
        <v>46</v>
      </c>
    </row>
    <row r="4" spans="1:23" x14ac:dyDescent="0.25">
      <c r="A4">
        <v>1</v>
      </c>
      <c r="B4" s="1" t="s">
        <v>6</v>
      </c>
      <c r="C4" s="21">
        <v>334.909942895455</v>
      </c>
      <c r="D4" s="2">
        <v>343.00093893122499</v>
      </c>
      <c r="E4" s="21">
        <v>492.11835370597203</v>
      </c>
      <c r="F4" s="2">
        <v>483.85982924770798</v>
      </c>
      <c r="G4" s="21">
        <v>649.32676451648899</v>
      </c>
      <c r="H4" s="2">
        <v>624.71871956419102</v>
      </c>
      <c r="J4">
        <v>1</v>
      </c>
      <c r="K4" s="1" t="s">
        <v>6</v>
      </c>
      <c r="L4" s="21">
        <f>40/C4*100</f>
        <v>11.943509247346038</v>
      </c>
      <c r="M4" s="2">
        <f t="shared" ref="M4:M14" si="0">40/D4*100</f>
        <v>11.661775657127396</v>
      </c>
      <c r="N4" s="21">
        <f t="shared" ref="N4:N14" si="1">60/E4*100</f>
        <v>12.19218904317648</v>
      </c>
      <c r="O4" s="2">
        <f t="shared" ref="O4:O14" si="2">60/F4*100</f>
        <v>12.400285449049647</v>
      </c>
      <c r="P4" s="21">
        <f t="shared" ref="P4:P14" si="3">80/G4*100</f>
        <v>12.320453178850673</v>
      </c>
      <c r="Q4" s="2">
        <f t="shared" ref="Q4:Q14" si="4">80/H4*100</f>
        <v>12.805763217053695</v>
      </c>
      <c r="S4">
        <v>70</v>
      </c>
      <c r="T4" s="2">
        <v>570.72255911123102</v>
      </c>
      <c r="U4" s="2">
        <v>554.28927440594998</v>
      </c>
      <c r="W4">
        <f>100-U4/T4*100</f>
        <v>2.8793823623990136</v>
      </c>
    </row>
    <row r="5" spans="1:23" x14ac:dyDescent="0.25">
      <c r="A5">
        <v>2</v>
      </c>
      <c r="B5" s="1" t="s">
        <v>7</v>
      </c>
      <c r="C5" s="21">
        <v>330.24619897867598</v>
      </c>
      <c r="D5" s="2">
        <v>297.761762386974</v>
      </c>
      <c r="E5" s="21">
        <v>518.07950624825401</v>
      </c>
      <c r="F5" s="2">
        <v>434.92866167438501</v>
      </c>
      <c r="G5" s="21">
        <v>705.912813517833</v>
      </c>
      <c r="H5" s="2">
        <v>572.09556096179597</v>
      </c>
      <c r="I5" s="2"/>
      <c r="J5">
        <v>2</v>
      </c>
      <c r="K5" s="1" t="s">
        <v>7</v>
      </c>
      <c r="L5" s="21">
        <f t="shared" ref="L5:L14" si="5">40/C5*100</f>
        <v>12.112175741523917</v>
      </c>
      <c r="M5" s="2">
        <f t="shared" si="0"/>
        <v>13.433558318349695</v>
      </c>
      <c r="N5" s="21">
        <f t="shared" si="1"/>
        <v>11.581234014543149</v>
      </c>
      <c r="O5" s="2">
        <f t="shared" si="2"/>
        <v>13.795365835172246</v>
      </c>
      <c r="P5" s="21">
        <f t="shared" si="3"/>
        <v>11.332844292955876</v>
      </c>
      <c r="Q5" s="2">
        <f t="shared" si="4"/>
        <v>13.98367780821539</v>
      </c>
      <c r="S5">
        <v>65</v>
      </c>
      <c r="T5" s="2">
        <v>565.03783306564901</v>
      </c>
      <c r="U5" s="2">
        <v>469.22038649623801</v>
      </c>
      <c r="W5">
        <f>100-U5/T5*100</f>
        <v>16.957704592902616</v>
      </c>
    </row>
    <row r="6" spans="1:23" x14ac:dyDescent="0.25">
      <c r="A6">
        <v>3</v>
      </c>
      <c r="B6" s="1" t="s">
        <v>8</v>
      </c>
      <c r="C6" s="21">
        <v>385.329795629643</v>
      </c>
      <c r="D6" s="2">
        <v>291.07856053698299</v>
      </c>
      <c r="E6" s="21">
        <v>587.78441425169501</v>
      </c>
      <c r="F6" s="2">
        <v>457.56306099543701</v>
      </c>
      <c r="G6" s="21">
        <v>790.23903287374696</v>
      </c>
      <c r="H6" s="2">
        <v>624.04756145389194</v>
      </c>
      <c r="I6" s="2"/>
      <c r="J6">
        <v>3</v>
      </c>
      <c r="K6" s="1" t="s">
        <v>8</v>
      </c>
      <c r="L6" s="21">
        <f t="shared" si="5"/>
        <v>10.380718141621657</v>
      </c>
      <c r="M6" s="2">
        <f t="shared" si="0"/>
        <v>13.74199457569387</v>
      </c>
      <c r="N6" s="21">
        <f t="shared" si="1"/>
        <v>10.207824254133321</v>
      </c>
      <c r="O6" s="2">
        <f t="shared" si="2"/>
        <v>13.112946632857311</v>
      </c>
      <c r="P6" s="21">
        <f t="shared" si="3"/>
        <v>10.12351917230356</v>
      </c>
      <c r="Q6" s="2">
        <f t="shared" si="4"/>
        <v>12.819535711928399</v>
      </c>
      <c r="S6">
        <v>45</v>
      </c>
      <c r="T6" s="2">
        <v>435.94345028515602</v>
      </c>
      <c r="U6" s="2">
        <v>332.69968565159701</v>
      </c>
      <c r="W6">
        <f>100-U6/T6*100</f>
        <v>23.682834222196931</v>
      </c>
    </row>
    <row r="7" spans="1:23" x14ac:dyDescent="0.25">
      <c r="A7">
        <v>4</v>
      </c>
      <c r="B7" s="1" t="s">
        <v>9</v>
      </c>
      <c r="C7" s="21">
        <v>403.536051350778</v>
      </c>
      <c r="D7" s="2">
        <v>412.57019484530701</v>
      </c>
      <c r="E7" s="21">
        <v>533.67579889603201</v>
      </c>
      <c r="F7" s="2">
        <v>515.04715199166299</v>
      </c>
      <c r="G7" s="21">
        <v>663.81554644128698</v>
      </c>
      <c r="H7" s="2">
        <v>617.52410913801998</v>
      </c>
      <c r="J7">
        <v>4</v>
      </c>
      <c r="K7" s="1" t="s">
        <v>9</v>
      </c>
      <c r="L7" s="21">
        <f t="shared" si="5"/>
        <v>9.9123733470915028</v>
      </c>
      <c r="M7" s="2">
        <f t="shared" si="0"/>
        <v>9.6953198509645073</v>
      </c>
      <c r="N7" s="21">
        <f t="shared" si="1"/>
        <v>11.242780752681066</v>
      </c>
      <c r="O7" s="2">
        <f t="shared" si="2"/>
        <v>11.649418847960392</v>
      </c>
      <c r="P7" s="21">
        <f t="shared" si="3"/>
        <v>12.051540586670461</v>
      </c>
      <c r="Q7" s="2">
        <f t="shared" si="4"/>
        <v>12.954959784755477</v>
      </c>
      <c r="S7">
        <v>85</v>
      </c>
      <c r="T7" s="2">
        <v>696.35048332760095</v>
      </c>
      <c r="U7" s="2">
        <v>643.14334842460903</v>
      </c>
      <c r="W7">
        <f>100-U7/T7*100</f>
        <v>7.6408556002912036</v>
      </c>
    </row>
    <row r="8" spans="1:23" x14ac:dyDescent="0.25">
      <c r="A8">
        <v>5</v>
      </c>
      <c r="B8" s="1" t="s">
        <v>10</v>
      </c>
      <c r="C8" s="21">
        <v>389.94914768927299</v>
      </c>
      <c r="D8" s="2">
        <v>284.49545998906598</v>
      </c>
      <c r="E8" s="21">
        <v>527.40126104554497</v>
      </c>
      <c r="F8" s="2">
        <v>398.59962333715799</v>
      </c>
      <c r="G8" s="21">
        <v>664.85337440181695</v>
      </c>
      <c r="H8" s="2">
        <v>512.70378668525098</v>
      </c>
      <c r="J8">
        <v>5</v>
      </c>
      <c r="K8" s="1" t="s">
        <v>10</v>
      </c>
      <c r="L8" s="21">
        <f t="shared" si="5"/>
        <v>10.257747769684469</v>
      </c>
      <c r="M8" s="2">
        <f t="shared" si="0"/>
        <v>14.059978321459795</v>
      </c>
      <c r="N8" s="21">
        <f t="shared" si="1"/>
        <v>11.376537075594621</v>
      </c>
      <c r="O8" s="2">
        <f t="shared" si="2"/>
        <v>15.052698619649377</v>
      </c>
      <c r="P8" s="21">
        <f t="shared" si="3"/>
        <v>12.032728279671851</v>
      </c>
      <c r="Q8" s="2">
        <f t="shared" si="4"/>
        <v>15.603551617439493</v>
      </c>
      <c r="S8">
        <v>65</v>
      </c>
      <c r="T8" s="2">
        <v>561.76428938461299</v>
      </c>
      <c r="U8" s="2">
        <v>427.125664174181</v>
      </c>
      <c r="W8">
        <f>100-U8/T8*100</f>
        <v>23.96710288543305</v>
      </c>
    </row>
    <row r="9" spans="1:23" x14ac:dyDescent="0.25">
      <c r="A9">
        <v>6</v>
      </c>
      <c r="B9" s="1" t="s">
        <v>11</v>
      </c>
      <c r="C9" s="21">
        <v>415.49434314588899</v>
      </c>
      <c r="D9" s="2">
        <v>311.03509368381901</v>
      </c>
      <c r="E9" s="21">
        <v>556.64501394124397</v>
      </c>
      <c r="F9" s="2">
        <v>399.32035064797299</v>
      </c>
      <c r="G9" s="21">
        <v>697.79568473659799</v>
      </c>
      <c r="H9" s="2">
        <v>487.60560761212599</v>
      </c>
      <c r="J9">
        <v>6</v>
      </c>
      <c r="K9" s="1" t="s">
        <v>11</v>
      </c>
      <c r="L9" s="21">
        <f t="shared" si="5"/>
        <v>9.6270865439809707</v>
      </c>
      <c r="M9" s="2">
        <f t="shared" si="0"/>
        <v>12.860285161474987</v>
      </c>
      <c r="N9" s="21">
        <f t="shared" si="1"/>
        <v>10.778862380384716</v>
      </c>
      <c r="O9" s="2">
        <f t="shared" si="2"/>
        <v>15.025530229711215</v>
      </c>
      <c r="P9" s="21">
        <f t="shared" si="3"/>
        <v>11.464673936783971</v>
      </c>
      <c r="Q9" s="2">
        <f t="shared" si="4"/>
        <v>16.40670220996255</v>
      </c>
      <c r="S9">
        <v>60</v>
      </c>
      <c r="T9" s="2">
        <v>556.64501394124397</v>
      </c>
      <c r="U9" s="2">
        <v>399.32035064797299</v>
      </c>
      <c r="W9">
        <f>100-U9/T9*100</f>
        <v>28.263014911308844</v>
      </c>
    </row>
    <row r="10" spans="1:23" x14ac:dyDescent="0.25">
      <c r="A10">
        <v>7</v>
      </c>
      <c r="B10" s="1" t="s">
        <v>12</v>
      </c>
      <c r="C10" s="21">
        <v>386.41972273776202</v>
      </c>
      <c r="D10" s="2">
        <v>318.46381982194299</v>
      </c>
      <c r="E10" s="21">
        <v>504.36030239308502</v>
      </c>
      <c r="F10" s="2">
        <v>419.97246244988401</v>
      </c>
      <c r="G10" s="21">
        <v>622.30088204840797</v>
      </c>
      <c r="H10" s="2">
        <v>521.48110507782496</v>
      </c>
      <c r="I10" s="2"/>
      <c r="J10">
        <v>7</v>
      </c>
      <c r="K10" s="1" t="s">
        <v>12</v>
      </c>
      <c r="L10" s="21">
        <f t="shared" si="5"/>
        <v>10.35143851266241</v>
      </c>
      <c r="M10" s="2">
        <f t="shared" si="0"/>
        <v>12.560296495333281</v>
      </c>
      <c r="N10" s="21">
        <f t="shared" si="1"/>
        <v>11.896257440427497</v>
      </c>
      <c r="O10" s="2">
        <f t="shared" si="2"/>
        <v>14.286650998494906</v>
      </c>
      <c r="P10" s="21">
        <f t="shared" si="3"/>
        <v>12.855517693734669</v>
      </c>
      <c r="Q10" s="2">
        <f t="shared" si="4"/>
        <v>15.340920163935937</v>
      </c>
      <c r="S10">
        <v>55</v>
      </c>
      <c r="T10" s="2">
        <v>474.87515747925403</v>
      </c>
      <c r="U10" s="2">
        <v>394.59530179289902</v>
      </c>
      <c r="W10">
        <f>100-U10/T10*100</f>
        <v>16.905465451698689</v>
      </c>
    </row>
    <row r="11" spans="1:23" x14ac:dyDescent="0.25">
      <c r="A11">
        <v>8</v>
      </c>
      <c r="B11" s="1" t="s">
        <v>13</v>
      </c>
      <c r="C11" s="21">
        <v>344.20898772624003</v>
      </c>
      <c r="D11" s="2">
        <v>323.04316798851102</v>
      </c>
      <c r="E11" s="21">
        <v>473.55534713218901</v>
      </c>
      <c r="F11" s="2">
        <v>427.55425490556098</v>
      </c>
      <c r="G11" s="21">
        <v>602.90170653813902</v>
      </c>
      <c r="H11" s="2">
        <v>532.06534182261203</v>
      </c>
      <c r="I11" s="2"/>
      <c r="J11">
        <v>8</v>
      </c>
      <c r="K11" s="1" t="s">
        <v>13</v>
      </c>
      <c r="L11" s="21">
        <f t="shared" si="5"/>
        <v>11.620847051156384</v>
      </c>
      <c r="M11" s="2">
        <f t="shared" si="0"/>
        <v>12.382246078462986</v>
      </c>
      <c r="N11" s="21">
        <f t="shared" si="1"/>
        <v>12.670113506975458</v>
      </c>
      <c r="O11" s="2">
        <f t="shared" si="2"/>
        <v>14.033306723436285</v>
      </c>
      <c r="P11" s="21">
        <f t="shared" si="3"/>
        <v>13.269161313103577</v>
      </c>
      <c r="Q11" s="2">
        <f t="shared" si="4"/>
        <v>15.035747249756328</v>
      </c>
      <c r="S11">
        <v>70</v>
      </c>
      <c r="T11" s="2">
        <v>538.22852683516396</v>
      </c>
      <c r="U11" s="2">
        <v>479.80979836408602</v>
      </c>
      <c r="W11">
        <f>100-U11/T11*100</f>
        <v>10.853889297653126</v>
      </c>
    </row>
    <row r="12" spans="1:23" x14ac:dyDescent="0.25">
      <c r="A12">
        <v>9</v>
      </c>
      <c r="B12" s="1" t="s">
        <v>14</v>
      </c>
      <c r="C12" s="21">
        <v>401.00575590295898</v>
      </c>
      <c r="D12" s="2">
        <v>227.25544279503899</v>
      </c>
      <c r="E12" s="21">
        <v>545.31269727575295</v>
      </c>
      <c r="F12" s="2">
        <v>354.09842667734199</v>
      </c>
      <c r="G12" s="21">
        <v>689.61963864854704</v>
      </c>
      <c r="H12" s="2">
        <v>480.94141055964502</v>
      </c>
      <c r="I12" s="2"/>
      <c r="J12">
        <v>9</v>
      </c>
      <c r="K12" s="1" t="s">
        <v>14</v>
      </c>
      <c r="L12" s="21">
        <f t="shared" si="5"/>
        <v>9.9749191654196014</v>
      </c>
      <c r="M12" s="2">
        <f t="shared" si="0"/>
        <v>17.601338611755882</v>
      </c>
      <c r="N12" s="21">
        <f t="shared" si="1"/>
        <v>11.002861349047093</v>
      </c>
      <c r="O12" s="2">
        <f t="shared" si="2"/>
        <v>16.944441285155047</v>
      </c>
      <c r="P12" s="21">
        <f t="shared" si="3"/>
        <v>11.60059770872776</v>
      </c>
      <c r="Q12" s="2">
        <f t="shared" si="4"/>
        <v>16.634042784319281</v>
      </c>
      <c r="S12">
        <v>55</v>
      </c>
      <c r="T12" s="2">
        <v>509.23596193255401</v>
      </c>
      <c r="U12" s="2">
        <v>322.38768070676599</v>
      </c>
      <c r="W12">
        <f>100-U12/T12*100</f>
        <v>36.691886511058158</v>
      </c>
    </row>
    <row r="13" spans="1:23" x14ac:dyDescent="0.25">
      <c r="A13">
        <v>10</v>
      </c>
      <c r="B13" s="1" t="s">
        <v>15</v>
      </c>
      <c r="C13" s="21">
        <v>435.03052218389701</v>
      </c>
      <c r="D13" s="2">
        <v>371.68303719483498</v>
      </c>
      <c r="E13" s="21">
        <v>604.51532874712996</v>
      </c>
      <c r="F13" s="2">
        <v>496.06368049109898</v>
      </c>
      <c r="G13" s="21">
        <v>774.00013531036302</v>
      </c>
      <c r="H13" s="2">
        <v>620.44432378736303</v>
      </c>
      <c r="J13">
        <v>10</v>
      </c>
      <c r="K13" s="1" t="s">
        <v>15</v>
      </c>
      <c r="L13" s="21">
        <f t="shared" si="5"/>
        <v>9.1947571400728325</v>
      </c>
      <c r="M13" s="2">
        <f t="shared" si="0"/>
        <v>10.761857818933001</v>
      </c>
      <c r="N13" s="21">
        <f t="shared" si="1"/>
        <v>9.9253066294201666</v>
      </c>
      <c r="O13" s="2">
        <f t="shared" si="2"/>
        <v>12.095221311223691</v>
      </c>
      <c r="P13" s="21">
        <f t="shared" si="3"/>
        <v>10.335915505740983</v>
      </c>
      <c r="Q13" s="2">
        <f t="shared" si="4"/>
        <v>12.893985315500666</v>
      </c>
      <c r="S13">
        <v>50</v>
      </c>
      <c r="T13" s="2">
        <v>519.77292546551405</v>
      </c>
      <c r="U13" s="2">
        <v>433.87335884296698</v>
      </c>
      <c r="W13">
        <f>100-U13/T13*100</f>
        <v>16.526364189826651</v>
      </c>
    </row>
    <row r="14" spans="1:23" x14ac:dyDescent="0.25">
      <c r="A14">
        <v>11</v>
      </c>
      <c r="B14" s="1" t="s">
        <v>16</v>
      </c>
      <c r="C14" s="21">
        <v>436.97713177911601</v>
      </c>
      <c r="D14" s="2">
        <v>312.852175547775</v>
      </c>
      <c r="E14" s="21">
        <v>559.834620229179</v>
      </c>
      <c r="F14" s="2">
        <v>427.69358762815699</v>
      </c>
      <c r="G14" s="21">
        <v>682.69210867924301</v>
      </c>
      <c r="H14" s="2">
        <v>542.53499970853898</v>
      </c>
      <c r="J14">
        <v>11</v>
      </c>
      <c r="K14" s="1" t="s">
        <v>16</v>
      </c>
      <c r="L14" s="21">
        <f t="shared" si="5"/>
        <v>9.1537970962332356</v>
      </c>
      <c r="M14" s="2">
        <f t="shared" si="0"/>
        <v>12.785591127810994</v>
      </c>
      <c r="N14" s="21">
        <f t="shared" si="1"/>
        <v>10.717450802781338</v>
      </c>
      <c r="O14" s="2">
        <f t="shared" si="2"/>
        <v>14.028734995242639</v>
      </c>
      <c r="P14" s="21">
        <f t="shared" si="3"/>
        <v>11.718313275184981</v>
      </c>
      <c r="Q14" s="2">
        <f t="shared" si="4"/>
        <v>14.745592458178303</v>
      </c>
      <c r="S14">
        <v>65</v>
      </c>
      <c r="T14" s="2">
        <v>590.548992341695</v>
      </c>
      <c r="U14" s="2">
        <v>456.40394064825301</v>
      </c>
      <c r="W14">
        <f>100-U14/T14*100</f>
        <v>22.715312943218919</v>
      </c>
    </row>
    <row r="15" spans="1:23" x14ac:dyDescent="0.25">
      <c r="T15" s="2"/>
      <c r="U15" s="2"/>
    </row>
    <row r="16" spans="1:23" x14ac:dyDescent="0.25">
      <c r="A16">
        <v>12</v>
      </c>
      <c r="B16" s="1" t="s">
        <v>17</v>
      </c>
      <c r="C16" s="21">
        <v>401.97162909285203</v>
      </c>
      <c r="D16" s="2">
        <v>276.043855099778</v>
      </c>
      <c r="E16" s="21">
        <v>523.18394293739198</v>
      </c>
      <c r="F16" s="2">
        <v>368.04716578978503</v>
      </c>
      <c r="G16" s="21">
        <v>644.39625678193204</v>
      </c>
      <c r="H16" s="2">
        <v>460.05047647979302</v>
      </c>
      <c r="J16">
        <v>12</v>
      </c>
      <c r="K16" s="1" t="s">
        <v>17</v>
      </c>
      <c r="L16" s="21">
        <f t="shared" ref="L16:M22" si="6">40/C16*100</f>
        <v>9.9509510385769886</v>
      </c>
      <c r="M16" s="2">
        <f t="shared" si="6"/>
        <v>14.49045115876306</v>
      </c>
      <c r="N16" s="21">
        <f t="shared" ref="N16:O22" si="7">60/E16*100</f>
        <v>11.468241869796842</v>
      </c>
      <c r="O16" s="2">
        <f t="shared" si="7"/>
        <v>16.302258399748087</v>
      </c>
      <c r="P16" s="21">
        <f t="shared" ref="P16:Q22" si="8">80/G16*100</f>
        <v>12.414721401318216</v>
      </c>
      <c r="Q16" s="2">
        <f t="shared" si="8"/>
        <v>17.38939618368461</v>
      </c>
      <c r="S16">
        <v>45</v>
      </c>
      <c r="T16" s="2">
        <v>432.27470755398701</v>
      </c>
      <c r="U16" s="2">
        <v>299.04468277227897</v>
      </c>
      <c r="W16">
        <f>100-U16/T16*100</f>
        <v>30.820684729760387</v>
      </c>
    </row>
    <row r="17" spans="1:23" x14ac:dyDescent="0.25">
      <c r="A17">
        <v>13</v>
      </c>
      <c r="B17" s="1" t="s">
        <v>18</v>
      </c>
      <c r="C17" s="21">
        <v>384.53526886792099</v>
      </c>
      <c r="D17" s="2">
        <v>291.65340310092699</v>
      </c>
      <c r="E17" s="21">
        <v>519.31043504886702</v>
      </c>
      <c r="F17" s="2">
        <v>411.25942608377801</v>
      </c>
      <c r="G17" s="21">
        <v>654.08560122981305</v>
      </c>
      <c r="H17" s="2">
        <v>530.86544906663005</v>
      </c>
      <c r="J17">
        <v>13</v>
      </c>
      <c r="K17" s="1" t="s">
        <v>18</v>
      </c>
      <c r="L17" s="21">
        <f t="shared" si="6"/>
        <v>10.402166781153975</v>
      </c>
      <c r="M17" s="2">
        <f t="shared" si="6"/>
        <v>13.714909400922695</v>
      </c>
      <c r="N17" s="21">
        <f t="shared" si="7"/>
        <v>11.553782853285821</v>
      </c>
      <c r="O17" s="2">
        <f t="shared" si="7"/>
        <v>14.589331257729604</v>
      </c>
      <c r="P17" s="21">
        <f t="shared" si="8"/>
        <v>12.230815026287667</v>
      </c>
      <c r="Q17" s="2">
        <f t="shared" si="8"/>
        <v>15.069731914302645</v>
      </c>
      <c r="S17">
        <v>39</v>
      </c>
      <c r="T17" s="2">
        <v>377.79651055887399</v>
      </c>
      <c r="U17" s="2">
        <v>285.67310195178402</v>
      </c>
      <c r="W17">
        <f>100-U17/T17*100</f>
        <v>24.384399017029537</v>
      </c>
    </row>
    <row r="18" spans="1:23" x14ac:dyDescent="0.25">
      <c r="A18">
        <v>14</v>
      </c>
      <c r="B18" s="1" t="s">
        <v>19</v>
      </c>
      <c r="C18" s="21">
        <v>357.11051785500598</v>
      </c>
      <c r="D18" s="2">
        <v>295.965428933211</v>
      </c>
      <c r="E18" s="21">
        <v>485.02554755541797</v>
      </c>
      <c r="F18" s="2">
        <v>420.85704833753198</v>
      </c>
      <c r="G18" s="21">
        <v>612.94057725583002</v>
      </c>
      <c r="H18" s="2">
        <v>545.74866774185398</v>
      </c>
      <c r="J18">
        <v>14</v>
      </c>
      <c r="K18" s="1" t="s">
        <v>19</v>
      </c>
      <c r="L18" s="21">
        <f t="shared" si="6"/>
        <v>11.201014251907528</v>
      </c>
      <c r="M18" s="2">
        <f t="shared" si="6"/>
        <v>13.515091997121933</v>
      </c>
      <c r="N18" s="21">
        <f t="shared" si="7"/>
        <v>12.370482400856323</v>
      </c>
      <c r="O18" s="2">
        <f t="shared" si="7"/>
        <v>14.256622346474126</v>
      </c>
      <c r="P18" s="21">
        <f t="shared" si="8"/>
        <v>13.051836176055529</v>
      </c>
      <c r="Q18" s="2">
        <f t="shared" si="8"/>
        <v>14.65876230738524</v>
      </c>
      <c r="S18">
        <v>75</v>
      </c>
      <c r="T18" s="2">
        <v>580.96181983072699</v>
      </c>
      <c r="U18" s="2">
        <v>514.52576289077399</v>
      </c>
      <c r="W18">
        <f>100-U18/T18*100</f>
        <v>11.435528923279378</v>
      </c>
    </row>
    <row r="19" spans="1:23" x14ac:dyDescent="0.25">
      <c r="A19">
        <v>15</v>
      </c>
      <c r="B19" s="3" t="s">
        <v>20</v>
      </c>
      <c r="C19" s="21">
        <v>393.04411725452798</v>
      </c>
      <c r="D19" s="2">
        <v>289.50020513909499</v>
      </c>
      <c r="E19" s="21">
        <v>512.58795621661397</v>
      </c>
      <c r="F19" s="2">
        <v>417.60483980228997</v>
      </c>
      <c r="G19" s="21">
        <v>632.13179517870003</v>
      </c>
      <c r="H19" s="2">
        <v>545.70947446548598</v>
      </c>
      <c r="J19">
        <v>15</v>
      </c>
      <c r="K19" s="3" t="s">
        <v>20</v>
      </c>
      <c r="L19" s="21">
        <f t="shared" si="6"/>
        <v>10.176974605142545</v>
      </c>
      <c r="M19" s="2">
        <f t="shared" si="6"/>
        <v>13.816915943386418</v>
      </c>
      <c r="N19" s="21">
        <f t="shared" si="7"/>
        <v>11.70530818610273</v>
      </c>
      <c r="O19" s="2">
        <f t="shared" si="7"/>
        <v>14.36764957714721</v>
      </c>
      <c r="P19" s="21">
        <f t="shared" si="8"/>
        <v>12.655588693712907</v>
      </c>
      <c r="Q19" s="2">
        <f t="shared" si="8"/>
        <v>14.659815111027488</v>
      </c>
      <c r="S19">
        <v>60</v>
      </c>
      <c r="T19" s="2">
        <v>512.58795621661397</v>
      </c>
      <c r="U19" s="2">
        <v>417.60483980228997</v>
      </c>
      <c r="W19">
        <f>100-U19/T19*100</f>
        <v>18.530110835102249</v>
      </c>
    </row>
    <row r="20" spans="1:23" x14ac:dyDescent="0.25">
      <c r="A20">
        <v>17</v>
      </c>
      <c r="B20" s="1" t="s">
        <v>22</v>
      </c>
      <c r="C20" s="21">
        <v>410.916499150226</v>
      </c>
      <c r="D20" s="2">
        <v>276.66337644573798</v>
      </c>
      <c r="E20" s="21">
        <v>572.49747945756701</v>
      </c>
      <c r="F20" s="2">
        <v>372.80041381160697</v>
      </c>
      <c r="G20" s="21">
        <v>734.07845976490705</v>
      </c>
      <c r="H20" s="2">
        <v>468.93745117747602</v>
      </c>
      <c r="J20">
        <v>17</v>
      </c>
      <c r="K20" s="1" t="s">
        <v>22</v>
      </c>
      <c r="L20" s="21">
        <f t="shared" si="6"/>
        <v>9.7343377748812401</v>
      </c>
      <c r="M20" s="2">
        <f t="shared" si="6"/>
        <v>14.458003265150349</v>
      </c>
      <c r="N20" s="21">
        <f t="shared" si="7"/>
        <v>10.480395486954654</v>
      </c>
      <c r="O20" s="2">
        <f t="shared" si="7"/>
        <v>16.094402735915615</v>
      </c>
      <c r="P20" s="21">
        <f t="shared" si="8"/>
        <v>10.898017635011449</v>
      </c>
      <c r="Q20" s="2">
        <f t="shared" si="8"/>
        <v>17.059844505727668</v>
      </c>
      <c r="S20">
        <v>33</v>
      </c>
      <c r="T20" s="2">
        <v>354.36315604265701</v>
      </c>
      <c r="U20" s="2">
        <v>243.015413367684</v>
      </c>
      <c r="W20">
        <f>100-U20/T20*100</f>
        <v>31.421929954131386</v>
      </c>
    </row>
    <row r="21" spans="1:23" x14ac:dyDescent="0.25">
      <c r="A21">
        <v>18</v>
      </c>
      <c r="B21" s="1" t="s">
        <v>23</v>
      </c>
      <c r="C21" s="21">
        <v>380.58439892015002</v>
      </c>
      <c r="D21" s="2">
        <v>309.70998438286898</v>
      </c>
      <c r="E21" s="21">
        <v>531.21646055427095</v>
      </c>
      <c r="F21" s="2">
        <v>431.17303831856498</v>
      </c>
      <c r="G21" s="21">
        <v>681.84852218839205</v>
      </c>
      <c r="H21" s="2">
        <v>552.63609225426001</v>
      </c>
      <c r="J21">
        <v>18</v>
      </c>
      <c r="K21" s="1" t="s">
        <v>23</v>
      </c>
      <c r="L21" s="21">
        <f t="shared" si="6"/>
        <v>10.510152311417356</v>
      </c>
      <c r="M21" s="2">
        <f t="shared" si="6"/>
        <v>12.915308519905929</v>
      </c>
      <c r="N21" s="21">
        <f t="shared" si="7"/>
        <v>11.294830724446308</v>
      </c>
      <c r="O21" s="2">
        <f t="shared" si="7"/>
        <v>13.915526869207904</v>
      </c>
      <c r="P21" s="21">
        <f t="shared" si="8"/>
        <v>11.732811232506611</v>
      </c>
      <c r="Q21" s="2">
        <f t="shared" si="8"/>
        <v>14.476072251030816</v>
      </c>
      <c r="S21">
        <v>50</v>
      </c>
      <c r="T21" s="2">
        <v>455.90042973721103</v>
      </c>
      <c r="U21" s="2">
        <v>370.44151135071701</v>
      </c>
      <c r="W21">
        <f>100-U21/T21*100</f>
        <v>18.745083972777579</v>
      </c>
    </row>
    <row r="22" spans="1:23" x14ac:dyDescent="0.25">
      <c r="A22">
        <v>19</v>
      </c>
      <c r="B22" s="1" t="s">
        <v>21</v>
      </c>
      <c r="C22" s="21">
        <v>415.90030600496999</v>
      </c>
      <c r="D22" s="2">
        <v>331.36921220298598</v>
      </c>
      <c r="E22" s="21">
        <v>562.28531294479205</v>
      </c>
      <c r="F22" s="2">
        <v>414.78706667938798</v>
      </c>
      <c r="G22" s="21">
        <v>708.67031988461395</v>
      </c>
      <c r="H22" s="2">
        <v>498.20492115578998</v>
      </c>
      <c r="I22" s="2"/>
      <c r="J22">
        <v>19</v>
      </c>
      <c r="K22" s="1" t="s">
        <v>21</v>
      </c>
      <c r="L22" s="21">
        <f t="shared" si="6"/>
        <v>9.6176894853070873</v>
      </c>
      <c r="M22" s="2">
        <f t="shared" si="6"/>
        <v>12.071127469590417</v>
      </c>
      <c r="N22" s="21">
        <f t="shared" si="7"/>
        <v>10.670739323737431</v>
      </c>
      <c r="O22" s="2">
        <f t="shared" si="7"/>
        <v>14.46525333596704</v>
      </c>
      <c r="P22" s="21">
        <f t="shared" si="8"/>
        <v>11.288747073960376</v>
      </c>
      <c r="Q22" s="2">
        <f t="shared" si="8"/>
        <v>16.05764949378808</v>
      </c>
      <c r="S22">
        <v>44</v>
      </c>
      <c r="T22" s="2">
        <v>445.17730739293501</v>
      </c>
      <c r="U22" s="2">
        <v>348.05278309826599</v>
      </c>
      <c r="W22">
        <f>100-U22/T22*100</f>
        <v>21.817042935870546</v>
      </c>
    </row>
    <row r="23" spans="1:23" x14ac:dyDescent="0.25">
      <c r="I23" s="2"/>
      <c r="O23" s="2"/>
      <c r="W23">
        <f>AVERAGE(W4:W22)</f>
        <v>20.235477407552125</v>
      </c>
    </row>
    <row r="24" spans="1:23" x14ac:dyDescent="0.25">
      <c r="A24" t="s">
        <v>64</v>
      </c>
    </row>
    <row r="25" spans="1:23" x14ac:dyDescent="0.25">
      <c r="B25" s="4" t="s">
        <v>29</v>
      </c>
      <c r="C25" s="16">
        <f t="shared" ref="C25:H25" si="9">AVERAGE(C4:C22)</f>
        <v>389.28724095363009</v>
      </c>
      <c r="D25" s="16">
        <f t="shared" si="9"/>
        <v>309.11917327922669</v>
      </c>
      <c r="E25" s="16">
        <f t="shared" si="9"/>
        <v>533.85498769894434</v>
      </c>
      <c r="F25" s="16">
        <f t="shared" si="9"/>
        <v>425.06833827051724</v>
      </c>
      <c r="G25" s="16">
        <f t="shared" si="9"/>
        <v>678.42273444425871</v>
      </c>
      <c r="H25" s="16">
        <f t="shared" si="9"/>
        <v>541.01750326180843</v>
      </c>
      <c r="I25" s="2"/>
      <c r="K25" s="4" t="s">
        <v>29</v>
      </c>
      <c r="L25" s="12">
        <f t="shared" ref="L25:Q25" si="10">AVERAGE(L4:L22)</f>
        <v>10.34014755584332</v>
      </c>
      <c r="M25" s="12">
        <f t="shared" si="10"/>
        <v>13.140336098455954</v>
      </c>
      <c r="N25" s="12">
        <f t="shared" si="10"/>
        <v>11.285288783019167</v>
      </c>
      <c r="O25" s="12">
        <f t="shared" si="10"/>
        <v>14.245313636119022</v>
      </c>
      <c r="P25" s="12">
        <f t="shared" si="10"/>
        <v>11.85432234347673</v>
      </c>
      <c r="Q25" s="12">
        <f t="shared" si="10"/>
        <v>14.921986115999557</v>
      </c>
    </row>
    <row r="26" spans="1:23" x14ac:dyDescent="0.25">
      <c r="B26" s="4" t="s">
        <v>30</v>
      </c>
      <c r="C26" s="16">
        <f t="shared" ref="C26:H26" si="11">_xlfn.STDEV.S(C4:C22)</f>
        <v>31.038680025932909</v>
      </c>
      <c r="D26" s="16">
        <f t="shared" si="11"/>
        <v>40.096449846117238</v>
      </c>
      <c r="E26" s="16">
        <f t="shared" si="11"/>
        <v>35.343569386056785</v>
      </c>
      <c r="F26" s="16">
        <f t="shared" si="11"/>
        <v>42.40967180106388</v>
      </c>
      <c r="G26" s="16">
        <f t="shared" si="11"/>
        <v>51.572206573177553</v>
      </c>
      <c r="H26" s="16">
        <f t="shared" si="11"/>
        <v>53.480026042695677</v>
      </c>
      <c r="K26" s="4" t="s">
        <v>30</v>
      </c>
      <c r="L26" s="12">
        <f t="shared" ref="L26:Q26" si="12">_xlfn.STDEV.S(L4:L22)</f>
        <v>0.86584478043657898</v>
      </c>
      <c r="M26" s="12">
        <f t="shared" si="12"/>
        <v>1.6751181155604973</v>
      </c>
      <c r="N26" s="12">
        <f t="shared" si="12"/>
        <v>0.74223822674249929</v>
      </c>
      <c r="O26" s="12">
        <f t="shared" si="12"/>
        <v>1.389680273940598</v>
      </c>
      <c r="P26" s="12">
        <f t="shared" si="12"/>
        <v>0.87046512124675546</v>
      </c>
      <c r="Q26" s="12">
        <f t="shared" si="12"/>
        <v>1.4529419146865072</v>
      </c>
    </row>
    <row r="27" spans="1:23" x14ac:dyDescent="0.25">
      <c r="C27" s="2"/>
      <c r="D27" s="2"/>
      <c r="E27" s="2"/>
      <c r="F27" s="2"/>
      <c r="G27" s="2"/>
      <c r="H27" s="2"/>
      <c r="L27" s="2"/>
      <c r="M27" s="2"/>
      <c r="N27" s="2"/>
      <c r="O27" s="2"/>
      <c r="P27" s="2"/>
      <c r="Q27" s="2"/>
    </row>
    <row r="28" spans="1:23" x14ac:dyDescent="0.25">
      <c r="B28" s="6" t="s">
        <v>32</v>
      </c>
      <c r="C28" s="13">
        <f t="shared" ref="C28:H28" si="13">AVERAGE(C4:C14)</f>
        <v>387.5552363654262</v>
      </c>
      <c r="D28" s="13">
        <f t="shared" si="13"/>
        <v>317.56724124740697</v>
      </c>
      <c r="E28" s="13">
        <f t="shared" si="13"/>
        <v>536.66205853327983</v>
      </c>
      <c r="F28" s="13">
        <f t="shared" si="13"/>
        <v>437.70009909512424</v>
      </c>
      <c r="G28" s="13">
        <f t="shared" si="13"/>
        <v>685.76888070113375</v>
      </c>
      <c r="H28" s="13">
        <f t="shared" si="13"/>
        <v>557.83295694284175</v>
      </c>
      <c r="I28" s="2"/>
      <c r="K28" s="6" t="s">
        <v>32</v>
      </c>
      <c r="L28" s="7">
        <f t="shared" ref="L28:Q28" si="14">AVERAGE(L4:L14)</f>
        <v>10.411760886981185</v>
      </c>
      <c r="M28" s="7">
        <f t="shared" si="14"/>
        <v>12.867658365215124</v>
      </c>
      <c r="N28" s="7">
        <f t="shared" si="14"/>
        <v>11.235583386287718</v>
      </c>
      <c r="O28" s="7">
        <f t="shared" si="14"/>
        <v>13.856781902541162</v>
      </c>
      <c r="P28" s="7">
        <f t="shared" si="14"/>
        <v>11.736842267611671</v>
      </c>
      <c r="Q28" s="7">
        <f t="shared" si="14"/>
        <v>14.474952574640499</v>
      </c>
    </row>
    <row r="29" spans="1:23" x14ac:dyDescent="0.25">
      <c r="B29" s="6" t="s">
        <v>33</v>
      </c>
      <c r="C29" s="13">
        <f t="shared" ref="C29:H29" si="15">_xlfn.STDEV.S(C4:C14)</f>
        <v>37.229082545587794</v>
      </c>
      <c r="D29" s="13">
        <f t="shared" si="15"/>
        <v>48.000536266118793</v>
      </c>
      <c r="E29" s="13">
        <f t="shared" si="15"/>
        <v>39.596306248756036</v>
      </c>
      <c r="F29" s="13">
        <f t="shared" si="15"/>
        <v>47.360576946690657</v>
      </c>
      <c r="G29" s="13">
        <f t="shared" si="15"/>
        <v>56.935116070841531</v>
      </c>
      <c r="H29" s="13">
        <f t="shared" si="15"/>
        <v>56.253893198446434</v>
      </c>
      <c r="I29" s="2"/>
      <c r="K29" s="6" t="s">
        <v>33</v>
      </c>
      <c r="L29" s="7">
        <f t="shared" ref="L29:Q29" si="16">_xlfn.STDEV.S(L4:L14)</f>
        <v>1.0415075131121689</v>
      </c>
      <c r="M29" s="7">
        <f t="shared" si="16"/>
        <v>2.0298578427718206</v>
      </c>
      <c r="N29" s="7">
        <f t="shared" si="16"/>
        <v>0.82783962024335578</v>
      </c>
      <c r="O29" s="7">
        <f t="shared" si="16"/>
        <v>1.5241173957442764</v>
      </c>
      <c r="P29" s="7">
        <f t="shared" si="16"/>
        <v>0.94595056399658639</v>
      </c>
      <c r="Q29" s="7">
        <f t="shared" si="16"/>
        <v>1.4622750773759174</v>
      </c>
    </row>
    <row r="30" spans="1:23" x14ac:dyDescent="0.25">
      <c r="B30" s="8" t="s">
        <v>34</v>
      </c>
      <c r="C30" s="15">
        <f t="shared" ref="C30:H30" si="17">AVERAGE(C16:C22)</f>
        <v>392.00896244937894</v>
      </c>
      <c r="D30" s="15">
        <f t="shared" si="17"/>
        <v>295.84363790065765</v>
      </c>
      <c r="E30" s="15">
        <f t="shared" si="17"/>
        <v>529.44387638784588</v>
      </c>
      <c r="F30" s="15">
        <f t="shared" si="17"/>
        <v>405.21842840327781</v>
      </c>
      <c r="G30" s="15">
        <f t="shared" si="17"/>
        <v>666.87879032631258</v>
      </c>
      <c r="H30" s="15">
        <f t="shared" si="17"/>
        <v>514.59321890589842</v>
      </c>
      <c r="I30" s="2"/>
      <c r="K30" s="8" t="s">
        <v>34</v>
      </c>
      <c r="L30" s="9">
        <f t="shared" ref="L30:Q30" si="18">AVERAGE(L16:L22)</f>
        <v>10.227612321198103</v>
      </c>
      <c r="M30" s="9">
        <f t="shared" si="18"/>
        <v>13.568829679262974</v>
      </c>
      <c r="N30" s="9">
        <f t="shared" si="18"/>
        <v>11.363397263597159</v>
      </c>
      <c r="O30" s="9">
        <f t="shared" si="18"/>
        <v>14.855863503169941</v>
      </c>
      <c r="P30" s="9">
        <f t="shared" si="18"/>
        <v>12.03893389126468</v>
      </c>
      <c r="Q30" s="9">
        <f t="shared" si="18"/>
        <v>15.624467395278076</v>
      </c>
      <c r="T30" t="s">
        <v>25</v>
      </c>
    </row>
    <row r="31" spans="1:23" x14ac:dyDescent="0.25">
      <c r="B31" s="8" t="s">
        <v>35</v>
      </c>
      <c r="C31" s="15">
        <f t="shared" ref="C31:H31" si="19">_xlfn.STDEV.S(C16:C22)</f>
        <v>20.13659891753565</v>
      </c>
      <c r="D31" s="15">
        <f t="shared" si="19"/>
        <v>19.459649973937623</v>
      </c>
      <c r="E31" s="15">
        <f t="shared" si="19"/>
        <v>29.81693626195063</v>
      </c>
      <c r="F31" s="15">
        <f t="shared" si="19"/>
        <v>24.604587385384839</v>
      </c>
      <c r="G31" s="15">
        <f t="shared" si="19"/>
        <v>43.34404013310111</v>
      </c>
      <c r="H31" s="15">
        <f t="shared" si="19"/>
        <v>38.684331928661287</v>
      </c>
      <c r="K31" s="8" t="s">
        <v>35</v>
      </c>
      <c r="L31" s="9">
        <f t="shared" ref="L31:Q31" si="20">_xlfn.STDEV.S(L16:L22)</f>
        <v>0.54040736357658115</v>
      </c>
      <c r="M31" s="9">
        <f t="shared" si="20"/>
        <v>0.85595866819120581</v>
      </c>
      <c r="N31" s="9">
        <f t="shared" si="20"/>
        <v>0.63803489276617342</v>
      </c>
      <c r="O31" s="9">
        <f t="shared" si="20"/>
        <v>0.94263187893357203</v>
      </c>
      <c r="P31" s="9">
        <f t="shared" si="20"/>
        <v>0.76838033696992458</v>
      </c>
      <c r="Q31" s="9">
        <f t="shared" si="20"/>
        <v>1.2146749232678142</v>
      </c>
    </row>
    <row r="32" spans="1:23" x14ac:dyDescent="0.25">
      <c r="K32" t="s">
        <v>82</v>
      </c>
      <c r="L32" s="27">
        <f>TTEST(L4:L22,M4:M22,2,1)</f>
        <v>8.0351322289224019E-6</v>
      </c>
      <c r="N32" s="26">
        <f>TTEST(N4:N22,O4:O22,2,1)</f>
        <v>3.6824816621432855E-7</v>
      </c>
      <c r="P32" s="26">
        <f>TTEST(P4:P22,Q4:Q22,2,1)</f>
        <v>1.96519586522165E-7</v>
      </c>
      <c r="S32" t="s">
        <v>83</v>
      </c>
      <c r="T32" s="27">
        <f>TTEST(T4:T22,U4:U22,2,1)</f>
        <v>7.567826373755008E-9</v>
      </c>
    </row>
    <row r="34" spans="1:9" x14ac:dyDescent="0.25">
      <c r="A34" t="s">
        <v>63</v>
      </c>
    </row>
    <row r="35" spans="1:9" x14ac:dyDescent="0.25">
      <c r="C35" t="s">
        <v>42</v>
      </c>
      <c r="D35" t="s">
        <v>0</v>
      </c>
      <c r="I35" s="2"/>
    </row>
    <row r="36" spans="1:9" x14ac:dyDescent="0.25">
      <c r="B36" t="s">
        <v>65</v>
      </c>
      <c r="C36">
        <v>530.33000000000004</v>
      </c>
      <c r="D36">
        <v>426.529</v>
      </c>
      <c r="I36" s="2"/>
    </row>
    <row r="37" spans="1:9" x14ac:dyDescent="0.25">
      <c r="B37" t="s">
        <v>75</v>
      </c>
      <c r="C37">
        <v>6.9809999999999999</v>
      </c>
      <c r="D37">
        <v>8.01</v>
      </c>
      <c r="I37" s="2"/>
    </row>
    <row r="38" spans="1:9" x14ac:dyDescent="0.25">
      <c r="B38" t="s">
        <v>71</v>
      </c>
      <c r="C38" s="25">
        <v>0</v>
      </c>
    </row>
    <row r="39" spans="1:9" x14ac:dyDescent="0.25">
      <c r="B39" t="s">
        <v>81</v>
      </c>
      <c r="C39" s="17">
        <f>C36/D36*100</f>
        <v>124.33621160577593</v>
      </c>
    </row>
    <row r="40" spans="1:9" x14ac:dyDescent="0.25">
      <c r="I40" s="2"/>
    </row>
    <row r="41" spans="1:9" x14ac:dyDescent="0.25">
      <c r="C41" t="s">
        <v>61</v>
      </c>
      <c r="D41" t="s">
        <v>24</v>
      </c>
      <c r="I41" s="2"/>
    </row>
    <row r="42" spans="1:9" x14ac:dyDescent="0.25">
      <c r="B42" t="s">
        <v>76</v>
      </c>
      <c r="C42">
        <v>485.13200000000001</v>
      </c>
      <c r="D42">
        <v>471.72699999999998</v>
      </c>
      <c r="I42" s="2"/>
    </row>
    <row r="43" spans="1:9" x14ac:dyDescent="0.25">
      <c r="B43" t="s">
        <v>77</v>
      </c>
      <c r="C43">
        <v>8.2279999999999998</v>
      </c>
      <c r="D43">
        <v>10.23</v>
      </c>
    </row>
    <row r="44" spans="1:9" x14ac:dyDescent="0.25">
      <c r="B44" t="s">
        <v>71</v>
      </c>
      <c r="C44">
        <v>0.32300000000000001</v>
      </c>
    </row>
    <row r="45" spans="1:9" x14ac:dyDescent="0.25">
      <c r="B45" t="s">
        <v>81</v>
      </c>
      <c r="C45" s="17">
        <f>D42/C42*100</f>
        <v>97.23683451101968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incremental test</vt:lpstr>
      <vt:lpstr>submaximal stages</vt:lpstr>
      <vt:lpstr>exercise efficiency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Guertler</dc:creator>
  <cp:lastModifiedBy>Julia Kathrin Baumgart</cp:lastModifiedBy>
  <cp:lastPrinted>2017-04-12T10:40:19Z</cp:lastPrinted>
  <dcterms:created xsi:type="dcterms:W3CDTF">2017-04-07T10:38:18Z</dcterms:created>
  <dcterms:modified xsi:type="dcterms:W3CDTF">2018-04-19T09:25:23Z</dcterms:modified>
</cp:coreProperties>
</file>