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uth\Documents\Projects\Mayon\Manuscripts-Writing\Manuscripts\Mayon Plumbing System - CMP\Supplementary Data\"/>
    </mc:Choice>
  </mc:AlternateContent>
  <xr:revisionPtr revIDLastSave="0" documentId="13_ncr:1_{93BDC789-3CD2-4B0C-A99D-2989AC921CB3}" xr6:coauthVersionLast="45" xr6:coauthVersionMax="45" xr10:uidLastSave="{00000000-0000-0000-0000-000000000000}"/>
  <bookViews>
    <workbookView xWindow="-108" yWindow="-108" windowWidth="30936" windowHeight="16896" xr2:uid="{9C70389A-DF8A-4B83-82C5-5C4D9C0DAC13}"/>
  </bookViews>
  <sheets>
    <sheet name="Publication Info - README" sheetId="1" r:id="rId1"/>
    <sheet name="Whole Rock Data - XR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42" i="2" l="1"/>
  <c r="M42" i="2"/>
  <c r="L42" i="2"/>
  <c r="K42" i="2"/>
  <c r="J42" i="2"/>
  <c r="I42" i="2"/>
  <c r="H42" i="2"/>
  <c r="G42" i="2"/>
  <c r="F42" i="2"/>
  <c r="E42" i="2"/>
  <c r="D42" i="2"/>
  <c r="C42" i="2"/>
  <c r="O40" i="2"/>
  <c r="O38" i="2"/>
  <c r="BI36" i="2"/>
  <c r="BH36" i="2"/>
  <c r="BC36" i="2"/>
  <c r="BB36" i="2"/>
  <c r="BA36" i="2"/>
  <c r="AZ36" i="2"/>
  <c r="AY36" i="2"/>
  <c r="AX36" i="2"/>
  <c r="AW36" i="2"/>
  <c r="AV36" i="2"/>
  <c r="AU36" i="2"/>
  <c r="AT36" i="2"/>
  <c r="AS36" i="2"/>
  <c r="AR36" i="2"/>
  <c r="AQ36" i="2"/>
  <c r="AP36" i="2"/>
  <c r="AO36" i="2"/>
  <c r="AN36" i="2"/>
  <c r="AM36" i="2"/>
  <c r="AL36" i="2"/>
  <c r="AJ36" i="2"/>
  <c r="AF36" i="2"/>
  <c r="AE36" i="2"/>
  <c r="AD36" i="2"/>
  <c r="AC36" i="2"/>
  <c r="AB36" i="2"/>
  <c r="Z36" i="2"/>
  <c r="Y36" i="2"/>
  <c r="X36" i="2"/>
  <c r="W36" i="2"/>
  <c r="U36" i="2"/>
  <c r="T36" i="2"/>
  <c r="S36" i="2"/>
  <c r="Q36" i="2"/>
  <c r="N36" i="2"/>
  <c r="M36" i="2"/>
  <c r="L36" i="2"/>
  <c r="K36" i="2"/>
  <c r="J36" i="2"/>
  <c r="I36" i="2"/>
  <c r="H36" i="2"/>
  <c r="G36" i="2"/>
  <c r="O36" i="2" s="1"/>
  <c r="F36" i="2"/>
  <c r="E36" i="2"/>
  <c r="D36" i="2"/>
  <c r="C36" i="2"/>
  <c r="O35" i="2"/>
  <c r="O34" i="2"/>
  <c r="O33" i="2"/>
  <c r="O31" i="2"/>
  <c r="BI29" i="2"/>
  <c r="BH29" i="2"/>
  <c r="BC29" i="2"/>
  <c r="BB29" i="2"/>
  <c r="BA29" i="2"/>
  <c r="AZ29" i="2"/>
  <c r="AY29" i="2"/>
  <c r="AX29" i="2"/>
  <c r="AW29" i="2"/>
  <c r="AV29" i="2"/>
  <c r="AU29" i="2"/>
  <c r="AT29" i="2"/>
  <c r="AS29" i="2"/>
  <c r="AR29" i="2"/>
  <c r="AQ29" i="2"/>
  <c r="AP29" i="2"/>
  <c r="AO29" i="2"/>
  <c r="AN29" i="2"/>
  <c r="AM29" i="2"/>
  <c r="AL29" i="2"/>
  <c r="AF29" i="2"/>
  <c r="AE29" i="2"/>
  <c r="AD29" i="2"/>
  <c r="AC29" i="2"/>
  <c r="AB29" i="2"/>
  <c r="Z29" i="2"/>
  <c r="Y29" i="2"/>
  <c r="X29" i="2"/>
  <c r="W29" i="2"/>
  <c r="U29" i="2"/>
  <c r="T29" i="2"/>
  <c r="S29" i="2"/>
  <c r="Q29" i="2"/>
  <c r="N29" i="2"/>
  <c r="M29" i="2"/>
  <c r="L29" i="2"/>
  <c r="K29" i="2"/>
  <c r="J29" i="2"/>
  <c r="I29" i="2"/>
  <c r="H29" i="2"/>
  <c r="G29" i="2"/>
  <c r="O29" i="2" s="1"/>
  <c r="F29" i="2"/>
  <c r="E29" i="2"/>
  <c r="D29" i="2"/>
  <c r="C29" i="2"/>
  <c r="O28" i="2"/>
  <c r="O27" i="2"/>
  <c r="O26" i="2"/>
  <c r="O24" i="2"/>
  <c r="O22" i="2"/>
  <c r="O20" i="2"/>
  <c r="BI17" i="2"/>
  <c r="BH17" i="2"/>
  <c r="BC17" i="2"/>
  <c r="BB17" i="2"/>
  <c r="BA17" i="2"/>
  <c r="AZ17" i="2"/>
  <c r="AY17" i="2"/>
  <c r="AX17" i="2"/>
  <c r="AW17" i="2"/>
  <c r="AV17" i="2"/>
  <c r="AU17" i="2"/>
  <c r="AT17" i="2"/>
  <c r="AS17" i="2"/>
  <c r="AR17" i="2"/>
  <c r="AQ17" i="2"/>
  <c r="AP17" i="2"/>
  <c r="AO17" i="2"/>
  <c r="AN17" i="2"/>
  <c r="AM17" i="2"/>
  <c r="AL17" i="2"/>
  <c r="AK17" i="2"/>
  <c r="AJ17" i="2"/>
  <c r="AG17" i="2"/>
  <c r="AF17" i="2"/>
  <c r="AE17" i="2"/>
  <c r="AD17" i="2"/>
  <c r="AC17" i="2"/>
  <c r="AB17" i="2"/>
  <c r="Z17" i="2"/>
  <c r="Y17" i="2"/>
  <c r="X17" i="2"/>
  <c r="W17" i="2"/>
  <c r="U17" i="2"/>
  <c r="T17" i="2"/>
  <c r="S17" i="2"/>
  <c r="Q17" i="2"/>
  <c r="N17" i="2"/>
  <c r="M17" i="2"/>
  <c r="L17" i="2"/>
  <c r="K17" i="2"/>
  <c r="J17" i="2"/>
  <c r="I17" i="2"/>
  <c r="H17" i="2"/>
  <c r="G17" i="2"/>
  <c r="O17" i="2" s="1"/>
  <c r="F17" i="2"/>
  <c r="E17" i="2"/>
  <c r="D17" i="2"/>
  <c r="C17" i="2"/>
  <c r="O16" i="2"/>
  <c r="O15" i="2"/>
  <c r="O42" i="2" s="1"/>
  <c r="BI13" i="2"/>
  <c r="BH13" i="2"/>
  <c r="BC13" i="2"/>
  <c r="BB13" i="2"/>
  <c r="BA13" i="2"/>
  <c r="AZ13" i="2"/>
  <c r="AY13" i="2"/>
  <c r="AX13" i="2"/>
  <c r="AW13" i="2"/>
  <c r="AV13" i="2"/>
  <c r="AU13" i="2"/>
  <c r="AT13" i="2"/>
  <c r="AS13" i="2"/>
  <c r="AR13" i="2"/>
  <c r="AQ13" i="2"/>
  <c r="AP13" i="2"/>
  <c r="AO13" i="2"/>
  <c r="AN13" i="2"/>
  <c r="AM13" i="2"/>
  <c r="AL13" i="2"/>
  <c r="AJ13" i="2"/>
  <c r="AF13" i="2"/>
  <c r="AE13" i="2"/>
  <c r="AD13" i="2"/>
  <c r="AC13" i="2"/>
  <c r="AB13" i="2"/>
  <c r="Z13" i="2"/>
  <c r="Y13" i="2"/>
  <c r="X13" i="2"/>
  <c r="W13" i="2"/>
  <c r="U13" i="2"/>
  <c r="S13" i="2"/>
  <c r="Q13" i="2"/>
  <c r="N13" i="2"/>
  <c r="M13" i="2"/>
  <c r="L13" i="2"/>
  <c r="K13" i="2"/>
  <c r="J13" i="2"/>
  <c r="I13" i="2"/>
  <c r="H13" i="2"/>
  <c r="G13" i="2"/>
  <c r="F13" i="2"/>
  <c r="E13" i="2"/>
  <c r="D13" i="2"/>
  <c r="C13" i="2"/>
  <c r="O12" i="2"/>
  <c r="O11" i="2"/>
  <c r="O13" i="2" s="1"/>
  <c r="BI9" i="2"/>
  <c r="BH9" i="2"/>
  <c r="BC9" i="2"/>
  <c r="BB9" i="2"/>
  <c r="BA9" i="2"/>
  <c r="AZ9" i="2"/>
  <c r="AY9" i="2"/>
  <c r="AX9" i="2"/>
  <c r="AW9" i="2"/>
  <c r="AV9" i="2"/>
  <c r="AU9" i="2"/>
  <c r="AT9" i="2"/>
  <c r="AS9" i="2"/>
  <c r="AR9" i="2"/>
  <c r="AQ9" i="2"/>
  <c r="AP9" i="2"/>
  <c r="AO9" i="2"/>
  <c r="AN9" i="2"/>
  <c r="AM9" i="2"/>
  <c r="AL9" i="2"/>
  <c r="AF9" i="2"/>
  <c r="AE9" i="2"/>
  <c r="AD9" i="2"/>
  <c r="AC9" i="2"/>
  <c r="AB9" i="2"/>
  <c r="Z9" i="2"/>
  <c r="Y9" i="2"/>
  <c r="X9" i="2"/>
  <c r="W9" i="2"/>
  <c r="U9" i="2"/>
  <c r="S9" i="2"/>
  <c r="Q9" i="2"/>
  <c r="N9" i="2"/>
  <c r="M9" i="2"/>
  <c r="L9" i="2"/>
  <c r="K9" i="2"/>
  <c r="J9" i="2"/>
  <c r="I9" i="2"/>
  <c r="H9" i="2"/>
  <c r="G9" i="2"/>
  <c r="F9" i="2"/>
  <c r="E9" i="2"/>
  <c r="D9" i="2"/>
  <c r="C9" i="2"/>
  <c r="O8" i="2"/>
  <c r="O7" i="2"/>
  <c r="O6" i="2"/>
  <c r="O5" i="2"/>
  <c r="O9" i="2" s="1"/>
</calcChain>
</file>

<file path=xl/sharedStrings.xml><?xml version="1.0" encoding="utf-8"?>
<sst xmlns="http://schemas.openxmlformats.org/spreadsheetml/2006/main" count="486" uniqueCount="121">
  <si>
    <t>Submitted to Bulletin of Volcanology</t>
  </si>
  <si>
    <r>
      <t>Ruth, D.C.S.</t>
    </r>
    <r>
      <rPr>
        <vertAlign val="superscript"/>
        <sz val="12"/>
        <color theme="1"/>
        <rFont val="Times New Roman"/>
        <family val="1"/>
      </rPr>
      <t>1,2*</t>
    </r>
    <r>
      <rPr>
        <sz val="12"/>
        <color theme="1"/>
        <rFont val="Times New Roman"/>
        <family val="1"/>
      </rPr>
      <t xml:space="preserve"> and Costa, F.</t>
    </r>
    <r>
      <rPr>
        <vertAlign val="superscript"/>
        <sz val="12"/>
        <color theme="1"/>
        <rFont val="Times New Roman"/>
        <family val="1"/>
      </rPr>
      <t>1</t>
    </r>
  </si>
  <si>
    <t>*corresponding author (druth@usgs.gov)</t>
  </si>
  <si>
    <t>ORCID - Dawn C.S. Ruth: 0000-0001-9369-9364, Fidel Costa: 0000-0002-1409-5325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</si>
  <si>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Nanyang Technological University - Earth Observatory of Singapore, Singapore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</si>
  <si>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2"/>
        <color theme="1"/>
        <rFont val="Times New Roman"/>
        <family val="1"/>
      </rPr>
      <t>U.S. Geological Survey, Volcano Science Center, Menlo Park, CA USA</t>
    </r>
  </si>
  <si>
    <t>Supplementary Table 1</t>
  </si>
  <si>
    <t>Whole rock XRF data</t>
  </si>
  <si>
    <t>Unless otherwise noted n.d. is not detected</t>
  </si>
  <si>
    <t>Analyte Symbol</t>
  </si>
  <si>
    <t>Year</t>
  </si>
  <si>
    <t>SiO2</t>
  </si>
  <si>
    <t>Al2O3</t>
  </si>
  <si>
    <t>Fe2O3(T)</t>
  </si>
  <si>
    <t>MnO</t>
  </si>
  <si>
    <t>MgO</t>
  </si>
  <si>
    <t>CaO</t>
  </si>
  <si>
    <t>Na2O</t>
  </si>
  <si>
    <t>K2O</t>
  </si>
  <si>
    <t>TiO2</t>
  </si>
  <si>
    <t>P2O5</t>
  </si>
  <si>
    <t>LOI</t>
  </si>
  <si>
    <t>Total</t>
  </si>
  <si>
    <t>Mg#</t>
  </si>
  <si>
    <t>Sc</t>
  </si>
  <si>
    <t>Be</t>
  </si>
  <si>
    <t>V</t>
  </si>
  <si>
    <t>Cr</t>
  </si>
  <si>
    <t>Co</t>
  </si>
  <si>
    <t>Ni</t>
  </si>
  <si>
    <t>Cu</t>
  </si>
  <si>
    <t>Zn</t>
  </si>
  <si>
    <t>Ga</t>
  </si>
  <si>
    <t>Ge</t>
  </si>
  <si>
    <t>As</t>
  </si>
  <si>
    <t>Rb</t>
  </si>
  <si>
    <t>Sr</t>
  </si>
  <si>
    <t>Y</t>
  </si>
  <si>
    <t>Zr</t>
  </si>
  <si>
    <t>Nb</t>
  </si>
  <si>
    <t>Mo</t>
  </si>
  <si>
    <t>Ag</t>
  </si>
  <si>
    <t>In</t>
  </si>
  <si>
    <t>Sn</t>
  </si>
  <si>
    <t>Sb</t>
  </si>
  <si>
    <t>Cs</t>
  </si>
  <si>
    <t>Ba</t>
  </si>
  <si>
    <t>La</t>
  </si>
  <si>
    <t>Ce</t>
  </si>
  <si>
    <t>Pr</t>
  </si>
  <si>
    <t>Nd</t>
  </si>
  <si>
    <t>Sm</t>
  </si>
  <si>
    <t>Eu</t>
  </si>
  <si>
    <t>Gd</t>
  </si>
  <si>
    <t>Tb</t>
  </si>
  <si>
    <t>Dy</t>
  </si>
  <si>
    <t>Ho</t>
  </si>
  <si>
    <t>Er</t>
  </si>
  <si>
    <t>Tm</t>
  </si>
  <si>
    <t>Yb</t>
  </si>
  <si>
    <t>Lu</t>
  </si>
  <si>
    <t>Hf</t>
  </si>
  <si>
    <t>Ta</t>
  </si>
  <si>
    <t>W</t>
  </si>
  <si>
    <t>Tl</t>
  </si>
  <si>
    <t>Pb</t>
  </si>
  <si>
    <t>Bi</t>
  </si>
  <si>
    <t>Th</t>
  </si>
  <si>
    <t>U</t>
  </si>
  <si>
    <t>wt%</t>
  </si>
  <si>
    <t>ppm</t>
  </si>
  <si>
    <t>Detection Limit</t>
  </si>
  <si>
    <t>Analysis Method</t>
  </si>
  <si>
    <t>FUS-ICP</t>
  </si>
  <si>
    <t>FUS-MS</t>
  </si>
  <si>
    <t>MA-1814 BOMB</t>
  </si>
  <si>
    <t>&lt; 1</t>
  </si>
  <si>
    <t>&lt; 20</t>
  </si>
  <si>
    <t>&lt; 5</t>
  </si>
  <si>
    <t>&lt; 0.5</t>
  </si>
  <si>
    <t>&lt; 0.1</t>
  </si>
  <si>
    <t>&lt; 0.2</t>
  </si>
  <si>
    <t>&lt; 0.05</t>
  </si>
  <si>
    <t>MA-1814</t>
  </si>
  <si>
    <t>&lt; 2</t>
  </si>
  <si>
    <t>MA-1814 PER MARKER</t>
  </si>
  <si>
    <t>MA-1814 @ TOE OF 2006 LAVA</t>
  </si>
  <si>
    <t>Average</t>
  </si>
  <si>
    <t>&lt;30</t>
  </si>
  <si>
    <t>&lt;5</t>
  </si>
  <si>
    <t>MA-1897 BOMB-PF</t>
  </si>
  <si>
    <t>MA-1897</t>
  </si>
  <si>
    <t>&lt;1</t>
  </si>
  <si>
    <t>&lt;20</t>
  </si>
  <si>
    <t>&lt;0.4</t>
  </si>
  <si>
    <t>&lt;13.9</t>
  </si>
  <si>
    <t>&lt;0.1</t>
  </si>
  <si>
    <t>&lt;16</t>
  </si>
  <si>
    <t>MA-1928</t>
  </si>
  <si>
    <t>MA-2015-6A (1928)</t>
  </si>
  <si>
    <t>&lt;2</t>
  </si>
  <si>
    <t>&lt;0.07</t>
  </si>
  <si>
    <t>MA-1947</t>
  </si>
  <si>
    <t>MA-1968</t>
  </si>
  <si>
    <t>MA-1978</t>
  </si>
  <si>
    <t>MA-1984 23-24</t>
  </si>
  <si>
    <t>MA-1984 12-13</t>
  </si>
  <si>
    <t>MA-1984 LAVA</t>
  </si>
  <si>
    <t>&lt;0.5</t>
  </si>
  <si>
    <t>MA-2015-5 (1993)</t>
  </si>
  <si>
    <t>MA-2000 DEGASSED</t>
  </si>
  <si>
    <t>MA-2000 UNDEGASSED</t>
  </si>
  <si>
    <t>MA-2000+i</t>
  </si>
  <si>
    <t>&lt;0.6</t>
  </si>
  <si>
    <t>MA-2006 Q</t>
  </si>
  <si>
    <t xml:space="preserve">MA2009 </t>
  </si>
  <si>
    <t>AVERAGE WHOLE ROCK CHEMISTRY</t>
  </si>
  <si>
    <r>
      <rPr>
        <sz val="10"/>
        <color theme="1"/>
        <rFont val="Calibri Light"/>
        <family val="2"/>
        <scheme val="major"/>
      </rPr>
      <t>Note ActLabs reports Fe as Fe</t>
    </r>
    <r>
      <rPr>
        <vertAlign val="subscript"/>
        <sz val="10"/>
        <color theme="1"/>
        <rFont val="Calibri Light"/>
        <family val="2"/>
        <scheme val="major"/>
      </rPr>
      <t>2</t>
    </r>
    <r>
      <rPr>
        <sz val="10"/>
        <color theme="1"/>
        <rFont val="Calibri Light"/>
        <family val="2"/>
        <scheme val="major"/>
      </rPr>
      <t>O</t>
    </r>
    <r>
      <rPr>
        <vertAlign val="subscript"/>
        <sz val="10"/>
        <color theme="1"/>
        <rFont val="Calibri Light"/>
        <family val="2"/>
        <scheme val="major"/>
      </rPr>
      <t xml:space="preserve">3. </t>
    </r>
    <r>
      <rPr>
        <sz val="10"/>
        <color theme="1"/>
        <rFont val="Calibri Light"/>
        <family val="2"/>
        <scheme val="major"/>
      </rPr>
      <t>For figures and comparisons with other analytical techniques</t>
    </r>
    <r>
      <rPr>
        <vertAlign val="subscript"/>
        <sz val="10"/>
        <color theme="1"/>
        <rFont val="Calibri Light"/>
        <family val="2"/>
        <scheme val="major"/>
      </rPr>
      <t xml:space="preserve">, </t>
    </r>
    <r>
      <rPr>
        <sz val="10"/>
        <color theme="1"/>
        <rFont val="Calibri Light"/>
        <family val="2"/>
        <scheme val="major"/>
      </rPr>
      <t>we converted to FeO</t>
    </r>
    <r>
      <rPr>
        <vertAlign val="superscript"/>
        <sz val="10"/>
        <color theme="1"/>
        <rFont val="Calibri Light"/>
        <family val="2"/>
        <scheme val="major"/>
      </rPr>
      <t>t</t>
    </r>
    <r>
      <rPr>
        <sz val="10"/>
        <color theme="1"/>
        <rFont val="Calibri Light"/>
        <family val="2"/>
        <scheme val="major"/>
      </rPr>
      <t xml:space="preserve"> by multiplying the Fe</t>
    </r>
    <r>
      <rPr>
        <vertAlign val="subscript"/>
        <sz val="10"/>
        <color theme="1"/>
        <rFont val="Calibri Light"/>
        <family val="2"/>
        <scheme val="major"/>
      </rPr>
      <t>2</t>
    </r>
    <r>
      <rPr>
        <sz val="10"/>
        <color theme="1"/>
        <rFont val="Calibri Light"/>
        <family val="2"/>
        <scheme val="major"/>
      </rPr>
      <t>O</t>
    </r>
    <r>
      <rPr>
        <vertAlign val="subscript"/>
        <sz val="10"/>
        <color theme="1"/>
        <rFont val="Calibri Light"/>
        <family val="2"/>
        <scheme val="major"/>
      </rPr>
      <t>3</t>
    </r>
    <r>
      <rPr>
        <sz val="10"/>
        <color theme="1"/>
        <rFont val="Calibri Light"/>
        <family val="2"/>
        <scheme val="major"/>
      </rPr>
      <t xml:space="preserve"> by 0.899.</t>
    </r>
  </si>
  <si>
    <t xml:space="preserve">LOI is loss on ignition. Negative values indicate a loss of mass </t>
  </si>
  <si>
    <t>This file contains the following information and datasets</t>
  </si>
  <si>
    <t xml:space="preserve">A petrological and conceptual model of Mayon volcano (Philippines) as an example of an open-vent volcano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</si>
</sst>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theme="1"/>
      <name val="Times New Roman"/>
      <family val="1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7"/>
      <color theme="1"/>
      <name val="Times New Roman"/>
      <family val="1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2"/>
      <color rgb="FF000000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0"/>
      <color theme="1"/>
      <name val="Calibri Light"/>
      <family val="2"/>
      <scheme val="major"/>
    </font>
    <font>
      <vertAlign val="subscript"/>
      <sz val="10"/>
      <color theme="1"/>
      <name val="Calibri Light"/>
      <family val="2"/>
      <scheme val="major"/>
    </font>
    <font>
      <vertAlign val="superscript"/>
      <sz val="10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1" applyAlignment="1">
      <alignment vertical="center"/>
    </xf>
    <xf numFmtId="0" fontId="3" fillId="0" borderId="0" xfId="0" applyFont="1" applyAlignment="1">
      <alignment horizontal="left" vertical="center" indent="5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/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2" fontId="6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1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right"/>
    </xf>
    <xf numFmtId="2" fontId="9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7" fillId="2" borderId="0" xfId="0" applyFont="1" applyFill="1" applyAlignment="1">
      <alignment horizontal="left"/>
    </xf>
    <xf numFmtId="0" fontId="7" fillId="2" borderId="0" xfId="0" applyFont="1" applyFill="1" applyAlignment="1">
      <alignment horizontal="right"/>
    </xf>
    <xf numFmtId="0" fontId="7" fillId="2" borderId="0" xfId="0" applyFont="1" applyFill="1"/>
    <xf numFmtId="0" fontId="10" fillId="0" borderId="0" xfId="0" applyFont="1"/>
    <xf numFmtId="0" fontId="0" fillId="0" borderId="0" xfId="0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sdawn@ntu.edu.s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6237C-4A66-4326-8F47-FA4E76A232C8}">
  <dimension ref="A1:B15"/>
  <sheetViews>
    <sheetView tabSelected="1" workbookViewId="0">
      <selection activeCell="A2" sqref="A2"/>
    </sheetView>
  </sheetViews>
  <sheetFormatPr defaultRowHeight="14.4" x14ac:dyDescent="0.3"/>
  <sheetData>
    <row r="1" spans="1:2" ht="18" x14ac:dyDescent="0.3">
      <c r="A1" s="1" t="s">
        <v>120</v>
      </c>
    </row>
    <row r="2" spans="1:2" ht="15.6" x14ac:dyDescent="0.3">
      <c r="A2" s="2" t="s">
        <v>0</v>
      </c>
    </row>
    <row r="3" spans="1:2" ht="15.6" x14ac:dyDescent="0.3">
      <c r="A3" s="2"/>
    </row>
    <row r="4" spans="1:2" ht="18.600000000000001" x14ac:dyDescent="0.3">
      <c r="A4" s="2" t="s">
        <v>1</v>
      </c>
    </row>
    <row r="5" spans="1:2" x14ac:dyDescent="0.3">
      <c r="A5" s="3" t="s">
        <v>2</v>
      </c>
    </row>
    <row r="6" spans="1:2" ht="15.6" x14ac:dyDescent="0.3">
      <c r="A6" s="2" t="s">
        <v>3</v>
      </c>
    </row>
    <row r="7" spans="1:2" ht="15.6" x14ac:dyDescent="0.3">
      <c r="A7" s="2"/>
    </row>
    <row r="8" spans="1:2" ht="15.6" x14ac:dyDescent="0.3">
      <c r="A8" s="4" t="s">
        <v>4</v>
      </c>
    </row>
    <row r="9" spans="1:2" ht="15.6" x14ac:dyDescent="0.3">
      <c r="A9" s="4" t="s">
        <v>5</v>
      </c>
    </row>
    <row r="11" spans="1:2" x14ac:dyDescent="0.3">
      <c r="A11" t="s">
        <v>6</v>
      </c>
    </row>
    <row r="12" spans="1:2" x14ac:dyDescent="0.3">
      <c r="A12" t="s">
        <v>119</v>
      </c>
    </row>
    <row r="13" spans="1:2" x14ac:dyDescent="0.3">
      <c r="B13" t="s">
        <v>7</v>
      </c>
    </row>
    <row r="15" spans="1:2" x14ac:dyDescent="0.3">
      <c r="A15" t="s">
        <v>8</v>
      </c>
    </row>
  </sheetData>
  <hyperlinks>
    <hyperlink ref="A5" r:id="rId1" display="mailto:sdawn@ntu.edu.sg" xr:uid="{E1675AFE-C56B-400F-91B8-14F1C3FBE9C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A02CC-F0C8-42CB-8999-9DE5E45A0F9B}">
  <dimension ref="A1:BI105"/>
  <sheetViews>
    <sheetView topLeftCell="A16" zoomScaleNormal="100" workbookViewId="0">
      <selection activeCell="A42" sqref="A42"/>
    </sheetView>
  </sheetViews>
  <sheetFormatPr defaultColWidth="9.21875" defaultRowHeight="15.6" x14ac:dyDescent="0.3"/>
  <cols>
    <col min="1" max="1" width="37.21875" style="7" bestFit="1" customWidth="1"/>
    <col min="2" max="2" width="28.5546875" style="7" customWidth="1"/>
    <col min="3" max="15" width="9.21875" style="7" bestFit="1" customWidth="1"/>
    <col min="16" max="16" width="9.21875" style="7"/>
    <col min="17" max="36" width="9.21875" style="7" bestFit="1" customWidth="1"/>
    <col min="37" max="37" width="9.44140625" style="7" bestFit="1" customWidth="1"/>
    <col min="38" max="38" width="9.21875" style="7" bestFit="1" customWidth="1"/>
    <col min="39" max="39" width="10" style="7" bestFit="1" customWidth="1"/>
    <col min="40" max="61" width="9.21875" style="7" bestFit="1" customWidth="1"/>
    <col min="62" max="16384" width="9.21875" style="7"/>
  </cols>
  <sheetData>
    <row r="1" spans="1:61" x14ac:dyDescent="0.3">
      <c r="A1" s="5" t="s">
        <v>9</v>
      </c>
      <c r="B1" s="5" t="s">
        <v>10</v>
      </c>
      <c r="C1" s="6" t="s">
        <v>11</v>
      </c>
      <c r="D1" s="6" t="s">
        <v>12</v>
      </c>
      <c r="E1" s="6" t="s">
        <v>13</v>
      </c>
      <c r="F1" s="6" t="s">
        <v>14</v>
      </c>
      <c r="G1" s="6" t="s">
        <v>15</v>
      </c>
      <c r="H1" s="6" t="s">
        <v>16</v>
      </c>
      <c r="I1" s="6" t="s">
        <v>17</v>
      </c>
      <c r="J1" s="6" t="s">
        <v>18</v>
      </c>
      <c r="K1" s="6" t="s">
        <v>19</v>
      </c>
      <c r="L1" s="6" t="s">
        <v>20</v>
      </c>
      <c r="M1" s="6" t="s">
        <v>21</v>
      </c>
      <c r="N1" s="6" t="s">
        <v>22</v>
      </c>
      <c r="O1" s="6" t="s">
        <v>23</v>
      </c>
      <c r="P1" s="6"/>
      <c r="Q1" s="6" t="s">
        <v>24</v>
      </c>
      <c r="R1" s="6" t="s">
        <v>25</v>
      </c>
      <c r="S1" s="6" t="s">
        <v>26</v>
      </c>
      <c r="T1" s="6" t="s">
        <v>27</v>
      </c>
      <c r="U1" s="6" t="s">
        <v>28</v>
      </c>
      <c r="V1" s="6" t="s">
        <v>29</v>
      </c>
      <c r="W1" s="6" t="s">
        <v>30</v>
      </c>
      <c r="X1" s="6" t="s">
        <v>31</v>
      </c>
      <c r="Y1" s="6" t="s">
        <v>32</v>
      </c>
      <c r="Z1" s="6" t="s">
        <v>33</v>
      </c>
      <c r="AA1" s="6" t="s">
        <v>34</v>
      </c>
      <c r="AB1" s="6" t="s">
        <v>35</v>
      </c>
      <c r="AC1" s="6" t="s">
        <v>36</v>
      </c>
      <c r="AD1" s="6" t="s">
        <v>37</v>
      </c>
      <c r="AE1" s="6" t="s">
        <v>38</v>
      </c>
      <c r="AF1" s="6" t="s">
        <v>39</v>
      </c>
      <c r="AG1" s="6" t="s">
        <v>40</v>
      </c>
      <c r="AH1" s="6" t="s">
        <v>41</v>
      </c>
      <c r="AI1" s="6" t="s">
        <v>42</v>
      </c>
      <c r="AJ1" s="6" t="s">
        <v>43</v>
      </c>
      <c r="AK1" s="6" t="s">
        <v>44</v>
      </c>
      <c r="AL1" s="6" t="s">
        <v>45</v>
      </c>
      <c r="AM1" s="6" t="s">
        <v>46</v>
      </c>
      <c r="AN1" s="6" t="s">
        <v>47</v>
      </c>
      <c r="AO1" s="6" t="s">
        <v>48</v>
      </c>
      <c r="AP1" s="6" t="s">
        <v>49</v>
      </c>
      <c r="AQ1" s="6" t="s">
        <v>50</v>
      </c>
      <c r="AR1" s="6" t="s">
        <v>51</v>
      </c>
      <c r="AS1" s="6" t="s">
        <v>52</v>
      </c>
      <c r="AT1" s="6" t="s">
        <v>53</v>
      </c>
      <c r="AU1" s="6" t="s">
        <v>54</v>
      </c>
      <c r="AV1" s="6" t="s">
        <v>55</v>
      </c>
      <c r="AW1" s="6" t="s">
        <v>56</v>
      </c>
      <c r="AX1" s="6" t="s">
        <v>57</v>
      </c>
      <c r="AY1" s="6" t="s">
        <v>58</v>
      </c>
      <c r="AZ1" s="6" t="s">
        <v>59</v>
      </c>
      <c r="BA1" s="6" t="s">
        <v>60</v>
      </c>
      <c r="BB1" s="6" t="s">
        <v>61</v>
      </c>
      <c r="BC1" s="6" t="s">
        <v>62</v>
      </c>
      <c r="BD1" s="6" t="s">
        <v>63</v>
      </c>
      <c r="BE1" s="6" t="s">
        <v>64</v>
      </c>
      <c r="BF1" s="6" t="s">
        <v>65</v>
      </c>
      <c r="BG1" s="6" t="s">
        <v>66</v>
      </c>
      <c r="BH1" s="6" t="s">
        <v>67</v>
      </c>
      <c r="BI1" s="6" t="s">
        <v>68</v>
      </c>
    </row>
    <row r="2" spans="1:61" x14ac:dyDescent="0.3">
      <c r="A2" s="5"/>
      <c r="B2" s="5"/>
      <c r="C2" s="6" t="s">
        <v>69</v>
      </c>
      <c r="D2" s="6" t="s">
        <v>69</v>
      </c>
      <c r="E2" s="6" t="s">
        <v>69</v>
      </c>
      <c r="F2" s="6" t="s">
        <v>69</v>
      </c>
      <c r="G2" s="6" t="s">
        <v>69</v>
      </c>
      <c r="H2" s="6" t="s">
        <v>69</v>
      </c>
      <c r="I2" s="6" t="s">
        <v>69</v>
      </c>
      <c r="J2" s="6" t="s">
        <v>69</v>
      </c>
      <c r="K2" s="6" t="s">
        <v>69</v>
      </c>
      <c r="L2" s="6" t="s">
        <v>69</v>
      </c>
      <c r="M2" s="6" t="s">
        <v>69</v>
      </c>
      <c r="N2" s="6" t="s">
        <v>69</v>
      </c>
      <c r="O2" s="6"/>
      <c r="P2" s="6"/>
      <c r="Q2" s="6" t="s">
        <v>70</v>
      </c>
      <c r="R2" s="6" t="s">
        <v>70</v>
      </c>
      <c r="S2" s="6" t="s">
        <v>70</v>
      </c>
      <c r="T2" s="6" t="s">
        <v>70</v>
      </c>
      <c r="U2" s="6" t="s">
        <v>70</v>
      </c>
      <c r="V2" s="6" t="s">
        <v>70</v>
      </c>
      <c r="W2" s="6" t="s">
        <v>70</v>
      </c>
      <c r="X2" s="6" t="s">
        <v>70</v>
      </c>
      <c r="Y2" s="6" t="s">
        <v>70</v>
      </c>
      <c r="Z2" s="6" t="s">
        <v>70</v>
      </c>
      <c r="AA2" s="6" t="s">
        <v>70</v>
      </c>
      <c r="AB2" s="6" t="s">
        <v>70</v>
      </c>
      <c r="AC2" s="6" t="s">
        <v>70</v>
      </c>
      <c r="AD2" s="6" t="s">
        <v>70</v>
      </c>
      <c r="AE2" s="6" t="s">
        <v>70</v>
      </c>
      <c r="AF2" s="6" t="s">
        <v>70</v>
      </c>
      <c r="AG2" s="6" t="s">
        <v>70</v>
      </c>
      <c r="AH2" s="6" t="s">
        <v>70</v>
      </c>
      <c r="AI2" s="6" t="s">
        <v>70</v>
      </c>
      <c r="AJ2" s="6" t="s">
        <v>70</v>
      </c>
      <c r="AK2" s="6" t="s">
        <v>70</v>
      </c>
      <c r="AL2" s="6" t="s">
        <v>70</v>
      </c>
      <c r="AM2" s="6" t="s">
        <v>70</v>
      </c>
      <c r="AN2" s="6" t="s">
        <v>70</v>
      </c>
      <c r="AO2" s="6" t="s">
        <v>70</v>
      </c>
      <c r="AP2" s="6" t="s">
        <v>70</v>
      </c>
      <c r="AQ2" s="6" t="s">
        <v>70</v>
      </c>
      <c r="AR2" s="6" t="s">
        <v>70</v>
      </c>
      <c r="AS2" s="6" t="s">
        <v>70</v>
      </c>
      <c r="AT2" s="6" t="s">
        <v>70</v>
      </c>
      <c r="AU2" s="6" t="s">
        <v>70</v>
      </c>
      <c r="AV2" s="6" t="s">
        <v>70</v>
      </c>
      <c r="AW2" s="6" t="s">
        <v>70</v>
      </c>
      <c r="AX2" s="6" t="s">
        <v>70</v>
      </c>
      <c r="AY2" s="6" t="s">
        <v>70</v>
      </c>
      <c r="AZ2" s="6" t="s">
        <v>70</v>
      </c>
      <c r="BA2" s="6" t="s">
        <v>70</v>
      </c>
      <c r="BB2" s="6" t="s">
        <v>70</v>
      </c>
      <c r="BC2" s="6" t="s">
        <v>70</v>
      </c>
      <c r="BD2" s="6" t="s">
        <v>70</v>
      </c>
      <c r="BE2" s="6" t="s">
        <v>70</v>
      </c>
      <c r="BF2" s="6" t="s">
        <v>70</v>
      </c>
      <c r="BG2" s="6" t="s">
        <v>70</v>
      </c>
      <c r="BH2" s="6" t="s">
        <v>70</v>
      </c>
      <c r="BI2" s="6" t="s">
        <v>70</v>
      </c>
    </row>
    <row r="3" spans="1:61" x14ac:dyDescent="0.3">
      <c r="A3" s="5" t="s">
        <v>71</v>
      </c>
      <c r="B3" s="5"/>
      <c r="C3" s="6">
        <v>0.01</v>
      </c>
      <c r="D3" s="6">
        <v>0.01</v>
      </c>
      <c r="E3" s="6">
        <v>0.01</v>
      </c>
      <c r="F3" s="6">
        <v>1E-3</v>
      </c>
      <c r="G3" s="6">
        <v>0.01</v>
      </c>
      <c r="H3" s="6">
        <v>0.01</v>
      </c>
      <c r="I3" s="6">
        <v>0.01</v>
      </c>
      <c r="J3" s="6">
        <v>0.01</v>
      </c>
      <c r="K3" s="6">
        <v>1E-3</v>
      </c>
      <c r="L3" s="6">
        <v>0.01</v>
      </c>
      <c r="M3" s="6"/>
      <c r="N3" s="6">
        <v>0.01</v>
      </c>
      <c r="O3" s="6"/>
      <c r="P3" s="6"/>
      <c r="Q3" s="6">
        <v>1</v>
      </c>
      <c r="R3" s="6">
        <v>1</v>
      </c>
      <c r="S3" s="6">
        <v>5</v>
      </c>
      <c r="T3" s="6">
        <v>20</v>
      </c>
      <c r="U3" s="6">
        <v>1</v>
      </c>
      <c r="V3" s="6">
        <v>20</v>
      </c>
      <c r="W3" s="6">
        <v>10</v>
      </c>
      <c r="X3" s="6">
        <v>30</v>
      </c>
      <c r="Y3" s="6">
        <v>1</v>
      </c>
      <c r="Z3" s="6">
        <v>0.5</v>
      </c>
      <c r="AA3" s="6">
        <v>5</v>
      </c>
      <c r="AB3" s="6">
        <v>1</v>
      </c>
      <c r="AC3" s="6">
        <v>2</v>
      </c>
      <c r="AD3" s="6">
        <v>0.5</v>
      </c>
      <c r="AE3" s="6">
        <v>1</v>
      </c>
      <c r="AF3" s="6">
        <v>0.2</v>
      </c>
      <c r="AG3" s="6">
        <v>2</v>
      </c>
      <c r="AH3" s="6">
        <v>0.5</v>
      </c>
      <c r="AI3" s="6">
        <v>0.1</v>
      </c>
      <c r="AJ3" s="6">
        <v>1</v>
      </c>
      <c r="AK3" s="6">
        <v>0.2</v>
      </c>
      <c r="AL3" s="6">
        <v>0.1</v>
      </c>
      <c r="AM3" s="6">
        <v>3</v>
      </c>
      <c r="AN3" s="6">
        <v>0.05</v>
      </c>
      <c r="AO3" s="6">
        <v>0.05</v>
      </c>
      <c r="AP3" s="6">
        <v>0.01</v>
      </c>
      <c r="AQ3" s="6">
        <v>0.05</v>
      </c>
      <c r="AR3" s="6">
        <v>0.01</v>
      </c>
      <c r="AS3" s="6">
        <v>5.0000000000000001E-3</v>
      </c>
      <c r="AT3" s="6">
        <v>0.01</v>
      </c>
      <c r="AU3" s="6">
        <v>0.01</v>
      </c>
      <c r="AV3" s="6">
        <v>0.01</v>
      </c>
      <c r="AW3" s="6">
        <v>0.01</v>
      </c>
      <c r="AX3" s="6">
        <v>0.01</v>
      </c>
      <c r="AY3" s="6">
        <v>5.0000000000000001E-3</v>
      </c>
      <c r="AZ3" s="6">
        <v>0.01</v>
      </c>
      <c r="BA3" s="6">
        <v>2E-3</v>
      </c>
      <c r="BB3" s="6">
        <v>0.1</v>
      </c>
      <c r="BC3" s="6">
        <v>0.01</v>
      </c>
      <c r="BD3" s="6">
        <v>0.5</v>
      </c>
      <c r="BE3" s="6">
        <v>0.05</v>
      </c>
      <c r="BF3" s="6">
        <v>5</v>
      </c>
      <c r="BG3" s="6">
        <v>0.1</v>
      </c>
      <c r="BH3" s="6">
        <v>0.05</v>
      </c>
      <c r="BI3" s="6">
        <v>0.01</v>
      </c>
    </row>
    <row r="4" spans="1:61" ht="16.2" thickBot="1" x14ac:dyDescent="0.35">
      <c r="A4" s="8" t="s">
        <v>72</v>
      </c>
      <c r="B4" s="8"/>
      <c r="C4" s="9" t="s">
        <v>73</v>
      </c>
      <c r="D4" s="9" t="s">
        <v>73</v>
      </c>
      <c r="E4" s="9" t="s">
        <v>73</v>
      </c>
      <c r="F4" s="9" t="s">
        <v>73</v>
      </c>
      <c r="G4" s="9" t="s">
        <v>73</v>
      </c>
      <c r="H4" s="9" t="s">
        <v>73</v>
      </c>
      <c r="I4" s="9" t="s">
        <v>73</v>
      </c>
      <c r="J4" s="9" t="s">
        <v>73</v>
      </c>
      <c r="K4" s="9" t="s">
        <v>73</v>
      </c>
      <c r="L4" s="9" t="s">
        <v>73</v>
      </c>
      <c r="M4" s="9" t="s">
        <v>73</v>
      </c>
      <c r="N4" s="9" t="s">
        <v>73</v>
      </c>
      <c r="O4" s="9"/>
      <c r="P4" s="9"/>
      <c r="Q4" s="9" t="s">
        <v>73</v>
      </c>
      <c r="R4" s="9" t="s">
        <v>73</v>
      </c>
      <c r="S4" s="9" t="s">
        <v>73</v>
      </c>
      <c r="T4" s="9" t="s">
        <v>74</v>
      </c>
      <c r="U4" s="9" t="s">
        <v>74</v>
      </c>
      <c r="V4" s="9" t="s">
        <v>74</v>
      </c>
      <c r="W4" s="9" t="s">
        <v>74</v>
      </c>
      <c r="X4" s="9" t="s">
        <v>74</v>
      </c>
      <c r="Y4" s="9" t="s">
        <v>74</v>
      </c>
      <c r="Z4" s="9" t="s">
        <v>74</v>
      </c>
      <c r="AA4" s="9" t="s">
        <v>74</v>
      </c>
      <c r="AB4" s="9" t="s">
        <v>74</v>
      </c>
      <c r="AC4" s="9" t="s">
        <v>73</v>
      </c>
      <c r="AD4" s="9" t="s">
        <v>74</v>
      </c>
      <c r="AE4" s="9" t="s">
        <v>73</v>
      </c>
      <c r="AF4" s="9" t="s">
        <v>74</v>
      </c>
      <c r="AG4" s="9" t="s">
        <v>74</v>
      </c>
      <c r="AH4" s="9" t="s">
        <v>74</v>
      </c>
      <c r="AI4" s="9" t="s">
        <v>74</v>
      </c>
      <c r="AJ4" s="9" t="s">
        <v>74</v>
      </c>
      <c r="AK4" s="9" t="s">
        <v>74</v>
      </c>
      <c r="AL4" s="9" t="s">
        <v>74</v>
      </c>
      <c r="AM4" s="9" t="s">
        <v>73</v>
      </c>
      <c r="AN4" s="9" t="s">
        <v>74</v>
      </c>
      <c r="AO4" s="9" t="s">
        <v>74</v>
      </c>
      <c r="AP4" s="9" t="s">
        <v>74</v>
      </c>
      <c r="AQ4" s="9" t="s">
        <v>74</v>
      </c>
      <c r="AR4" s="9" t="s">
        <v>74</v>
      </c>
      <c r="AS4" s="9" t="s">
        <v>74</v>
      </c>
      <c r="AT4" s="9" t="s">
        <v>74</v>
      </c>
      <c r="AU4" s="9" t="s">
        <v>74</v>
      </c>
      <c r="AV4" s="9" t="s">
        <v>74</v>
      </c>
      <c r="AW4" s="9" t="s">
        <v>74</v>
      </c>
      <c r="AX4" s="9" t="s">
        <v>74</v>
      </c>
      <c r="AY4" s="9" t="s">
        <v>74</v>
      </c>
      <c r="AZ4" s="9" t="s">
        <v>74</v>
      </c>
      <c r="BA4" s="9" t="s">
        <v>74</v>
      </c>
      <c r="BB4" s="9" t="s">
        <v>74</v>
      </c>
      <c r="BC4" s="9" t="s">
        <v>74</v>
      </c>
      <c r="BD4" s="9" t="s">
        <v>74</v>
      </c>
      <c r="BE4" s="9" t="s">
        <v>74</v>
      </c>
      <c r="BF4" s="9" t="s">
        <v>74</v>
      </c>
      <c r="BG4" s="9" t="s">
        <v>74</v>
      </c>
      <c r="BH4" s="9" t="s">
        <v>74</v>
      </c>
      <c r="BI4" s="9" t="s">
        <v>74</v>
      </c>
    </row>
    <row r="5" spans="1:61" ht="16.2" thickTop="1" x14ac:dyDescent="0.3">
      <c r="A5" s="5" t="s">
        <v>75</v>
      </c>
      <c r="B5" s="5">
        <v>1814</v>
      </c>
      <c r="C5" s="6">
        <v>54.72</v>
      </c>
      <c r="D5" s="6">
        <v>17.899999999999999</v>
      </c>
      <c r="E5" s="6">
        <v>8.5</v>
      </c>
      <c r="F5" s="10">
        <v>0.16200000000000001</v>
      </c>
      <c r="G5" s="6">
        <v>4.24</v>
      </c>
      <c r="H5" s="6">
        <v>8.5399999999999991</v>
      </c>
      <c r="I5" s="6">
        <v>3.41</v>
      </c>
      <c r="J5" s="6">
        <v>1.08</v>
      </c>
      <c r="K5" s="6">
        <v>0.754</v>
      </c>
      <c r="L5" s="6">
        <v>0.25</v>
      </c>
      <c r="M5" s="6">
        <v>-0.28999999999999998</v>
      </c>
      <c r="N5" s="6">
        <v>99.26</v>
      </c>
      <c r="O5" s="10">
        <f>(G5/40.3044)/((G5/40.3044)+(E5*2/159.69))*100</f>
        <v>49.703096412403973</v>
      </c>
      <c r="P5" s="6"/>
      <c r="Q5" s="6">
        <v>23</v>
      </c>
      <c r="R5" s="6" t="s">
        <v>76</v>
      </c>
      <c r="S5" s="6">
        <v>244</v>
      </c>
      <c r="T5" s="6">
        <v>30</v>
      </c>
      <c r="U5" s="6">
        <v>21</v>
      </c>
      <c r="V5" s="6" t="s">
        <v>77</v>
      </c>
      <c r="W5" s="6">
        <v>50</v>
      </c>
      <c r="X5" s="6">
        <v>80</v>
      </c>
      <c r="Y5" s="6">
        <v>19</v>
      </c>
      <c r="Z5" s="6">
        <v>1</v>
      </c>
      <c r="AA5" s="6" t="s">
        <v>78</v>
      </c>
      <c r="AB5" s="6">
        <v>18</v>
      </c>
      <c r="AC5" s="6">
        <v>668</v>
      </c>
      <c r="AD5" s="6">
        <v>19.5</v>
      </c>
      <c r="AE5" s="6">
        <v>81</v>
      </c>
      <c r="AF5" s="6">
        <v>2.4</v>
      </c>
      <c r="AG5" s="6">
        <v>5</v>
      </c>
      <c r="AH5" s="6" t="s">
        <v>79</v>
      </c>
      <c r="AI5" s="6" t="s">
        <v>80</v>
      </c>
      <c r="AJ5" s="6" t="s">
        <v>76</v>
      </c>
      <c r="AK5" s="6" t="s">
        <v>81</v>
      </c>
      <c r="AL5" s="6">
        <v>0.4</v>
      </c>
      <c r="AM5" s="6">
        <v>381</v>
      </c>
      <c r="AN5" s="6">
        <v>16.8</v>
      </c>
      <c r="AO5" s="6">
        <v>33.1</v>
      </c>
      <c r="AP5" s="6">
        <v>4.3899999999999997</v>
      </c>
      <c r="AQ5" s="6">
        <v>17.899999999999999</v>
      </c>
      <c r="AR5" s="6">
        <v>4.1399999999999997</v>
      </c>
      <c r="AS5" s="6">
        <v>1.29</v>
      </c>
      <c r="AT5" s="6">
        <v>3.62</v>
      </c>
      <c r="AU5" s="6">
        <v>0.57999999999999996</v>
      </c>
      <c r="AV5" s="6">
        <v>3.63</v>
      </c>
      <c r="AW5" s="6">
        <v>0.74</v>
      </c>
      <c r="AX5" s="6">
        <v>2.2599999999999998</v>
      </c>
      <c r="AY5" s="6">
        <v>0.33200000000000002</v>
      </c>
      <c r="AZ5" s="6">
        <v>2.21</v>
      </c>
      <c r="BA5" s="6">
        <v>0.32800000000000001</v>
      </c>
      <c r="BB5" s="6">
        <v>2.2999999999999998</v>
      </c>
      <c r="BC5" s="6">
        <v>0.14000000000000001</v>
      </c>
      <c r="BD5" s="6" t="s">
        <v>79</v>
      </c>
      <c r="BE5" s="6" t="s">
        <v>82</v>
      </c>
      <c r="BF5" s="6" t="s">
        <v>78</v>
      </c>
      <c r="BG5" s="6" t="s">
        <v>80</v>
      </c>
      <c r="BH5" s="6">
        <v>2.4700000000000002</v>
      </c>
      <c r="BI5" s="6">
        <v>0.62</v>
      </c>
    </row>
    <row r="6" spans="1:61" x14ac:dyDescent="0.3">
      <c r="A6" s="5" t="s">
        <v>83</v>
      </c>
      <c r="B6" s="5">
        <v>1814</v>
      </c>
      <c r="C6" s="6">
        <v>55.01</v>
      </c>
      <c r="D6" s="6">
        <v>17.89</v>
      </c>
      <c r="E6" s="6">
        <v>8.7100000000000009</v>
      </c>
      <c r="F6" s="10">
        <v>0.16800000000000001</v>
      </c>
      <c r="G6" s="6">
        <v>3.95</v>
      </c>
      <c r="H6" s="6">
        <v>8.43</v>
      </c>
      <c r="I6" s="6">
        <v>3.62</v>
      </c>
      <c r="J6" s="6">
        <v>1.03</v>
      </c>
      <c r="K6" s="6">
        <v>0.78900000000000003</v>
      </c>
      <c r="L6" s="6">
        <v>0.3</v>
      </c>
      <c r="M6" s="6">
        <v>-0.12</v>
      </c>
      <c r="N6" s="6">
        <v>99.77</v>
      </c>
      <c r="O6" s="10">
        <f t="shared" ref="O6:O8" si="0">(G6/40.3044)/((G6/40.3044)+(E6*2/159.69))*100</f>
        <v>47.324318501769</v>
      </c>
      <c r="P6" s="6"/>
      <c r="Q6" s="6">
        <v>25</v>
      </c>
      <c r="R6" s="6" t="s">
        <v>76</v>
      </c>
      <c r="S6" s="6">
        <v>255</v>
      </c>
      <c r="T6" s="6" t="s">
        <v>77</v>
      </c>
      <c r="U6" s="6">
        <v>20</v>
      </c>
      <c r="V6" s="6" t="s">
        <v>77</v>
      </c>
      <c r="W6" s="6">
        <v>60</v>
      </c>
      <c r="X6" s="6">
        <v>80</v>
      </c>
      <c r="Y6" s="6">
        <v>19</v>
      </c>
      <c r="Z6" s="6">
        <v>1.2</v>
      </c>
      <c r="AA6" s="6" t="s">
        <v>78</v>
      </c>
      <c r="AB6" s="6">
        <v>16</v>
      </c>
      <c r="AC6" s="6">
        <v>672</v>
      </c>
      <c r="AD6" s="6">
        <v>20.8</v>
      </c>
      <c r="AE6" s="6">
        <v>82</v>
      </c>
      <c r="AF6" s="6">
        <v>2.2999999999999998</v>
      </c>
      <c r="AG6" s="6" t="s">
        <v>84</v>
      </c>
      <c r="AH6" s="6" t="s">
        <v>79</v>
      </c>
      <c r="AI6" s="6" t="s">
        <v>80</v>
      </c>
      <c r="AJ6" s="6" t="s">
        <v>76</v>
      </c>
      <c r="AK6" s="6" t="s">
        <v>81</v>
      </c>
      <c r="AL6" s="6">
        <v>0.3</v>
      </c>
      <c r="AM6" s="6">
        <v>378</v>
      </c>
      <c r="AN6" s="6">
        <v>16.899999999999999</v>
      </c>
      <c r="AO6" s="6">
        <v>33.9</v>
      </c>
      <c r="AP6" s="6">
        <v>4.5999999999999996</v>
      </c>
      <c r="AQ6" s="6">
        <v>19.2</v>
      </c>
      <c r="AR6" s="6">
        <v>4.34</v>
      </c>
      <c r="AS6" s="6">
        <v>1.39</v>
      </c>
      <c r="AT6" s="6">
        <v>3.92</v>
      </c>
      <c r="AU6" s="6">
        <v>0.61</v>
      </c>
      <c r="AV6" s="6">
        <v>3.88</v>
      </c>
      <c r="AW6" s="6">
        <v>0.77</v>
      </c>
      <c r="AX6" s="6">
        <v>2.27</v>
      </c>
      <c r="AY6" s="6">
        <v>0.32600000000000001</v>
      </c>
      <c r="AZ6" s="6">
        <v>2.12</v>
      </c>
      <c r="BA6" s="6">
        <v>0.32200000000000001</v>
      </c>
      <c r="BB6" s="6">
        <v>2.2000000000000002</v>
      </c>
      <c r="BC6" s="6">
        <v>0.12</v>
      </c>
      <c r="BD6" s="6" t="s">
        <v>79</v>
      </c>
      <c r="BE6" s="6" t="s">
        <v>82</v>
      </c>
      <c r="BF6" s="6" t="s">
        <v>78</v>
      </c>
      <c r="BG6" s="6" t="s">
        <v>80</v>
      </c>
      <c r="BH6" s="6">
        <v>2.2999999999999998</v>
      </c>
      <c r="BI6" s="6">
        <v>0.57999999999999996</v>
      </c>
    </row>
    <row r="7" spans="1:61" x14ac:dyDescent="0.3">
      <c r="A7" s="5" t="s">
        <v>85</v>
      </c>
      <c r="B7" s="5">
        <v>1814</v>
      </c>
      <c r="C7" s="6">
        <v>53.94</v>
      </c>
      <c r="D7" s="6">
        <v>19.059999999999999</v>
      </c>
      <c r="E7" s="6">
        <v>8.74</v>
      </c>
      <c r="F7" s="10">
        <v>0.16300000000000001</v>
      </c>
      <c r="G7" s="6">
        <v>4.46</v>
      </c>
      <c r="H7" s="6">
        <v>9.17</v>
      </c>
      <c r="I7" s="6">
        <v>3.32</v>
      </c>
      <c r="J7" s="6">
        <v>0.99</v>
      </c>
      <c r="K7" s="6">
        <v>0.754</v>
      </c>
      <c r="L7" s="6">
        <v>0.25</v>
      </c>
      <c r="M7" s="6">
        <v>-0.28000000000000003</v>
      </c>
      <c r="N7" s="6">
        <v>100.6</v>
      </c>
      <c r="O7" s="10">
        <f t="shared" si="0"/>
        <v>50.271627015900165</v>
      </c>
      <c r="P7" s="6"/>
      <c r="Q7" s="6">
        <v>25</v>
      </c>
      <c r="R7" s="6" t="s">
        <v>76</v>
      </c>
      <c r="S7" s="6">
        <v>253</v>
      </c>
      <c r="T7" s="6">
        <v>30</v>
      </c>
      <c r="U7" s="6">
        <v>22</v>
      </c>
      <c r="V7" s="6" t="s">
        <v>77</v>
      </c>
      <c r="W7" s="6">
        <v>40</v>
      </c>
      <c r="X7" s="6">
        <v>80</v>
      </c>
      <c r="Y7" s="6">
        <v>18</v>
      </c>
      <c r="Z7" s="6">
        <v>1</v>
      </c>
      <c r="AA7" s="6" t="s">
        <v>78</v>
      </c>
      <c r="AB7" s="6">
        <v>15</v>
      </c>
      <c r="AC7" s="6">
        <v>678</v>
      </c>
      <c r="AD7" s="6">
        <v>18.399999999999999</v>
      </c>
      <c r="AE7" s="6">
        <v>77</v>
      </c>
      <c r="AF7" s="6">
        <v>2.1</v>
      </c>
      <c r="AG7" s="6" t="s">
        <v>84</v>
      </c>
      <c r="AH7" s="6" t="s">
        <v>79</v>
      </c>
      <c r="AI7" s="6" t="s">
        <v>80</v>
      </c>
      <c r="AJ7" s="6" t="s">
        <v>76</v>
      </c>
      <c r="AK7" s="6" t="s">
        <v>81</v>
      </c>
      <c r="AL7" s="6">
        <v>0.3</v>
      </c>
      <c r="AM7" s="6">
        <v>344</v>
      </c>
      <c r="AN7" s="6">
        <v>14.3</v>
      </c>
      <c r="AO7" s="6">
        <v>29.4</v>
      </c>
      <c r="AP7" s="6">
        <v>4.07</v>
      </c>
      <c r="AQ7" s="6">
        <v>16.8</v>
      </c>
      <c r="AR7" s="6">
        <v>3.91</v>
      </c>
      <c r="AS7" s="6">
        <v>1.18</v>
      </c>
      <c r="AT7" s="6">
        <v>3.57</v>
      </c>
      <c r="AU7" s="6">
        <v>0.56000000000000005</v>
      </c>
      <c r="AV7" s="6">
        <v>3.55</v>
      </c>
      <c r="AW7" s="6">
        <v>0.71</v>
      </c>
      <c r="AX7" s="6">
        <v>2.12</v>
      </c>
      <c r="AY7" s="6">
        <v>0.32100000000000001</v>
      </c>
      <c r="AZ7" s="6">
        <v>2.09</v>
      </c>
      <c r="BA7" s="6">
        <v>0.29699999999999999</v>
      </c>
      <c r="BB7" s="6">
        <v>2.1</v>
      </c>
      <c r="BC7" s="6">
        <v>0.11</v>
      </c>
      <c r="BD7" s="6" t="s">
        <v>79</v>
      </c>
      <c r="BE7" s="6" t="s">
        <v>82</v>
      </c>
      <c r="BF7" s="6" t="s">
        <v>78</v>
      </c>
      <c r="BG7" s="6" t="s">
        <v>80</v>
      </c>
      <c r="BH7" s="6">
        <v>1.98</v>
      </c>
      <c r="BI7" s="6">
        <v>0.48</v>
      </c>
    </row>
    <row r="8" spans="1:61" x14ac:dyDescent="0.3">
      <c r="A8" s="5" t="s">
        <v>86</v>
      </c>
      <c r="B8" s="5">
        <v>1814</v>
      </c>
      <c r="C8" s="6">
        <v>54.71</v>
      </c>
      <c r="D8" s="6">
        <v>18.170000000000002</v>
      </c>
      <c r="E8" s="6">
        <v>8.73</v>
      </c>
      <c r="F8" s="10">
        <v>0.17299999999999999</v>
      </c>
      <c r="G8" s="6">
        <v>3.93</v>
      </c>
      <c r="H8" s="6">
        <v>8.48</v>
      </c>
      <c r="I8" s="6">
        <v>3.64</v>
      </c>
      <c r="J8" s="6">
        <v>1.05</v>
      </c>
      <c r="K8" s="6">
        <v>0.80100000000000005</v>
      </c>
      <c r="L8" s="6">
        <v>0.3</v>
      </c>
      <c r="M8" s="6">
        <v>-0.02</v>
      </c>
      <c r="N8" s="6">
        <v>99.96</v>
      </c>
      <c r="O8" s="10">
        <f t="shared" si="0"/>
        <v>47.140639871452109</v>
      </c>
      <c r="P8" s="6"/>
      <c r="Q8" s="6">
        <v>24</v>
      </c>
      <c r="R8" s="6" t="s">
        <v>76</v>
      </c>
      <c r="S8" s="6">
        <v>260</v>
      </c>
      <c r="T8" s="6" t="s">
        <v>77</v>
      </c>
      <c r="U8" s="6">
        <v>20</v>
      </c>
      <c r="V8" s="6" t="s">
        <v>77</v>
      </c>
      <c r="W8" s="6">
        <v>60</v>
      </c>
      <c r="X8" s="6">
        <v>80</v>
      </c>
      <c r="Y8" s="6">
        <v>19</v>
      </c>
      <c r="Z8" s="6">
        <v>1.2</v>
      </c>
      <c r="AA8" s="6" t="s">
        <v>78</v>
      </c>
      <c r="AB8" s="6">
        <v>16</v>
      </c>
      <c r="AC8" s="6">
        <v>685</v>
      </c>
      <c r="AD8" s="6">
        <v>20.5</v>
      </c>
      <c r="AE8" s="6">
        <v>81</v>
      </c>
      <c r="AF8" s="6">
        <v>5.7</v>
      </c>
      <c r="AG8" s="6" t="s">
        <v>84</v>
      </c>
      <c r="AH8" s="6" t="s">
        <v>79</v>
      </c>
      <c r="AI8" s="6" t="s">
        <v>80</v>
      </c>
      <c r="AJ8" s="6" t="s">
        <v>76</v>
      </c>
      <c r="AK8" s="6" t="s">
        <v>81</v>
      </c>
      <c r="AL8" s="6">
        <v>0.4</v>
      </c>
      <c r="AM8" s="6">
        <v>414</v>
      </c>
      <c r="AN8" s="6">
        <v>17.600000000000001</v>
      </c>
      <c r="AO8" s="6">
        <v>35.6</v>
      </c>
      <c r="AP8" s="6">
        <v>4.75</v>
      </c>
      <c r="AQ8" s="6">
        <v>20.7</v>
      </c>
      <c r="AR8" s="6">
        <v>4.67</v>
      </c>
      <c r="AS8" s="6">
        <v>1.4</v>
      </c>
      <c r="AT8" s="6">
        <v>4.4000000000000004</v>
      </c>
      <c r="AU8" s="6">
        <v>0.68</v>
      </c>
      <c r="AV8" s="6">
        <v>3.9</v>
      </c>
      <c r="AW8" s="6">
        <v>0.78</v>
      </c>
      <c r="AX8" s="6">
        <v>2.2400000000000002</v>
      </c>
      <c r="AY8" s="6">
        <v>0.33600000000000002</v>
      </c>
      <c r="AZ8" s="6">
        <v>2.1800000000000002</v>
      </c>
      <c r="BA8" s="6">
        <v>0.34100000000000003</v>
      </c>
      <c r="BB8" s="6">
        <v>2.2999999999999998</v>
      </c>
      <c r="BC8" s="6">
        <v>0.16</v>
      </c>
      <c r="BD8" s="6" t="s">
        <v>79</v>
      </c>
      <c r="BE8" s="6" t="s">
        <v>82</v>
      </c>
      <c r="BF8" s="6" t="s">
        <v>78</v>
      </c>
      <c r="BG8" s="6" t="s">
        <v>80</v>
      </c>
      <c r="BH8" s="6">
        <v>2.69</v>
      </c>
      <c r="BI8" s="6">
        <v>0.65</v>
      </c>
    </row>
    <row r="9" spans="1:61" s="17" customFormat="1" x14ac:dyDescent="0.3">
      <c r="A9" s="11" t="s">
        <v>87</v>
      </c>
      <c r="B9" s="11">
        <v>1814</v>
      </c>
      <c r="C9" s="12">
        <f>AVERAGE(C5:C8)</f>
        <v>54.594999999999999</v>
      </c>
      <c r="D9" s="12">
        <f t="shared" ref="D9:O9" si="1">AVERAGE(D5:D8)</f>
        <v>18.254999999999999</v>
      </c>
      <c r="E9" s="12">
        <f t="shared" si="1"/>
        <v>8.6700000000000017</v>
      </c>
      <c r="F9" s="12">
        <f t="shared" si="1"/>
        <v>0.16649999999999998</v>
      </c>
      <c r="G9" s="12">
        <f t="shared" si="1"/>
        <v>4.1450000000000005</v>
      </c>
      <c r="H9" s="12">
        <f t="shared" si="1"/>
        <v>8.6550000000000011</v>
      </c>
      <c r="I9" s="12">
        <f t="shared" si="1"/>
        <v>3.4975000000000001</v>
      </c>
      <c r="J9" s="12">
        <f t="shared" si="1"/>
        <v>1.0375000000000001</v>
      </c>
      <c r="K9" s="12">
        <f t="shared" si="1"/>
        <v>0.77450000000000008</v>
      </c>
      <c r="L9" s="12">
        <f t="shared" si="1"/>
        <v>0.27500000000000002</v>
      </c>
      <c r="M9" s="12">
        <f t="shared" si="1"/>
        <v>-0.17749999999999999</v>
      </c>
      <c r="N9" s="12">
        <f t="shared" si="1"/>
        <v>99.897499999999994</v>
      </c>
      <c r="O9" s="12">
        <f t="shared" si="1"/>
        <v>48.60992045038131</v>
      </c>
      <c r="P9" s="13"/>
      <c r="Q9" s="14">
        <f t="shared" ref="Q9" si="2">AVERAGE(Q5:Q8)</f>
        <v>24.25</v>
      </c>
      <c r="R9" s="13" t="s">
        <v>76</v>
      </c>
      <c r="S9" s="13">
        <f t="shared" ref="S9" si="3">AVERAGE(S5:S8)</f>
        <v>253</v>
      </c>
      <c r="T9" s="13" t="s">
        <v>88</v>
      </c>
      <c r="U9" s="14">
        <f t="shared" ref="U9" si="4">AVERAGE(U5:U8)</f>
        <v>20.75</v>
      </c>
      <c r="V9" s="13" t="s">
        <v>77</v>
      </c>
      <c r="W9" s="14">
        <f t="shared" ref="W9:Z9" si="5">AVERAGE(W5:W8)</f>
        <v>52.5</v>
      </c>
      <c r="X9" s="13">
        <f t="shared" si="5"/>
        <v>80</v>
      </c>
      <c r="Y9" s="14">
        <f t="shared" si="5"/>
        <v>18.75</v>
      </c>
      <c r="Z9" s="13">
        <f t="shared" si="5"/>
        <v>1.1000000000000001</v>
      </c>
      <c r="AA9" s="13" t="s">
        <v>78</v>
      </c>
      <c r="AB9" s="14">
        <f t="shared" ref="AB9:AF9" si="6">AVERAGE(AB5:AB8)</f>
        <v>16.25</v>
      </c>
      <c r="AC9" s="14">
        <f t="shared" si="6"/>
        <v>675.75</v>
      </c>
      <c r="AD9" s="13">
        <f t="shared" si="6"/>
        <v>19.799999999999997</v>
      </c>
      <c r="AE9" s="14">
        <f t="shared" si="6"/>
        <v>80.25</v>
      </c>
      <c r="AF9" s="15">
        <f t="shared" si="6"/>
        <v>3.125</v>
      </c>
      <c r="AG9" s="13" t="s">
        <v>89</v>
      </c>
      <c r="AH9" s="13" t="s">
        <v>79</v>
      </c>
      <c r="AI9" s="13" t="s">
        <v>80</v>
      </c>
      <c r="AJ9" s="13" t="s">
        <v>76</v>
      </c>
      <c r="AK9" s="13" t="s">
        <v>81</v>
      </c>
      <c r="AL9" s="15">
        <f t="shared" ref="AL9:BC9" si="7">AVERAGE(AL5:AL8)</f>
        <v>0.35</v>
      </c>
      <c r="AM9" s="14">
        <f t="shared" si="7"/>
        <v>379.25</v>
      </c>
      <c r="AN9" s="13">
        <f t="shared" si="7"/>
        <v>16.399999999999999</v>
      </c>
      <c r="AO9" s="13">
        <f t="shared" si="7"/>
        <v>33</v>
      </c>
      <c r="AP9" s="12">
        <f t="shared" si="7"/>
        <v>4.4524999999999997</v>
      </c>
      <c r="AQ9" s="15">
        <f t="shared" si="7"/>
        <v>18.649999999999999</v>
      </c>
      <c r="AR9" s="12">
        <f t="shared" si="7"/>
        <v>4.2650000000000006</v>
      </c>
      <c r="AS9" s="12">
        <f t="shared" si="7"/>
        <v>1.3149999999999999</v>
      </c>
      <c r="AT9" s="12">
        <f t="shared" si="7"/>
        <v>3.8774999999999999</v>
      </c>
      <c r="AU9" s="12">
        <f t="shared" si="7"/>
        <v>0.60750000000000004</v>
      </c>
      <c r="AV9" s="13">
        <f t="shared" si="7"/>
        <v>3.7399999999999998</v>
      </c>
      <c r="AW9" s="13">
        <f t="shared" si="7"/>
        <v>0.75</v>
      </c>
      <c r="AX9" s="12">
        <f t="shared" si="7"/>
        <v>2.2225000000000001</v>
      </c>
      <c r="AY9" s="16">
        <f t="shared" si="7"/>
        <v>0.32875000000000004</v>
      </c>
      <c r="AZ9" s="13">
        <f t="shared" si="7"/>
        <v>2.15</v>
      </c>
      <c r="BA9" s="16">
        <f t="shared" si="7"/>
        <v>0.32200000000000001</v>
      </c>
      <c r="BB9" s="12">
        <f t="shared" si="7"/>
        <v>2.2249999999999996</v>
      </c>
      <c r="BC9" s="12">
        <f t="shared" si="7"/>
        <v>0.13250000000000001</v>
      </c>
      <c r="BD9" s="13" t="s">
        <v>79</v>
      </c>
      <c r="BE9" s="13" t="s">
        <v>82</v>
      </c>
      <c r="BF9" s="13" t="s">
        <v>78</v>
      </c>
      <c r="BG9" s="13" t="s">
        <v>80</v>
      </c>
      <c r="BH9" s="13">
        <f t="shared" ref="BH9:BI9" si="8">AVERAGE(BH5:BH8)</f>
        <v>2.36</v>
      </c>
      <c r="BI9" s="12">
        <f t="shared" si="8"/>
        <v>0.58250000000000002</v>
      </c>
    </row>
    <row r="10" spans="1:61" x14ac:dyDescent="0.3">
      <c r="A10" s="5"/>
      <c r="B10" s="5"/>
      <c r="C10" s="6"/>
      <c r="D10" s="6"/>
      <c r="E10" s="6"/>
      <c r="F10" s="10"/>
      <c r="G10" s="6"/>
      <c r="H10" s="6"/>
      <c r="I10" s="6"/>
      <c r="J10" s="6"/>
      <c r="K10" s="6"/>
      <c r="L10" s="6"/>
      <c r="M10" s="6"/>
      <c r="N10" s="6"/>
      <c r="O10" s="10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</row>
    <row r="11" spans="1:61" s="18" customFormat="1" x14ac:dyDescent="0.3">
      <c r="A11" s="5" t="s">
        <v>90</v>
      </c>
      <c r="B11" s="5">
        <v>1897</v>
      </c>
      <c r="C11" s="6">
        <v>53.96</v>
      </c>
      <c r="D11" s="6">
        <v>18.940000000000001</v>
      </c>
      <c r="E11" s="6">
        <v>8.82</v>
      </c>
      <c r="F11" s="10">
        <v>0.16400000000000001</v>
      </c>
      <c r="G11" s="6">
        <v>4.32</v>
      </c>
      <c r="H11" s="6">
        <v>9.02</v>
      </c>
      <c r="I11" s="6">
        <v>3.34</v>
      </c>
      <c r="J11" s="6">
        <v>1.04</v>
      </c>
      <c r="K11" s="6">
        <v>0.751</v>
      </c>
      <c r="L11" s="6">
        <v>0.26</v>
      </c>
      <c r="M11" s="6">
        <v>0.14000000000000001</v>
      </c>
      <c r="N11" s="6">
        <v>100.8</v>
      </c>
      <c r="O11" s="10">
        <f t="shared" ref="O11:O12" si="9">(G11/40.3044)/((G11/40.3044)+(E11*2/159.69))*100</f>
        <v>49.246560620082938</v>
      </c>
      <c r="P11" s="6"/>
      <c r="Q11" s="6">
        <v>23</v>
      </c>
      <c r="R11" s="6">
        <v>1</v>
      </c>
      <c r="S11" s="6">
        <v>247</v>
      </c>
      <c r="T11" s="6">
        <v>30</v>
      </c>
      <c r="U11" s="6">
        <v>23</v>
      </c>
      <c r="V11" s="6" t="s">
        <v>77</v>
      </c>
      <c r="W11" s="6">
        <v>60</v>
      </c>
      <c r="X11" s="6">
        <v>90</v>
      </c>
      <c r="Y11" s="6">
        <v>19</v>
      </c>
      <c r="Z11" s="6">
        <v>1.5</v>
      </c>
      <c r="AA11" s="6" t="s">
        <v>78</v>
      </c>
      <c r="AB11" s="6">
        <v>19</v>
      </c>
      <c r="AC11" s="6">
        <v>681</v>
      </c>
      <c r="AD11" s="6">
        <v>20.9</v>
      </c>
      <c r="AE11" s="6">
        <v>78</v>
      </c>
      <c r="AF11" s="6">
        <v>3.1</v>
      </c>
      <c r="AG11" s="6" t="s">
        <v>84</v>
      </c>
      <c r="AH11" s="6" t="s">
        <v>79</v>
      </c>
      <c r="AI11" s="6" t="s">
        <v>80</v>
      </c>
      <c r="AJ11" s="6">
        <v>1</v>
      </c>
      <c r="AK11" s="6">
        <v>0.4</v>
      </c>
      <c r="AL11" s="6">
        <v>0.4</v>
      </c>
      <c r="AM11" s="6">
        <v>331</v>
      </c>
      <c r="AN11" s="6">
        <v>15.7</v>
      </c>
      <c r="AO11" s="6">
        <v>31.2</v>
      </c>
      <c r="AP11" s="6">
        <v>4.03</v>
      </c>
      <c r="AQ11" s="6">
        <v>17.399999999999999</v>
      </c>
      <c r="AR11" s="6">
        <v>4.03</v>
      </c>
      <c r="AS11" s="6">
        <v>1.2</v>
      </c>
      <c r="AT11" s="6">
        <v>3.46</v>
      </c>
      <c r="AU11" s="6">
        <v>0.55000000000000004</v>
      </c>
      <c r="AV11" s="6">
        <v>3.21</v>
      </c>
      <c r="AW11" s="6">
        <v>0.65</v>
      </c>
      <c r="AX11" s="6">
        <v>1.97</v>
      </c>
      <c r="AY11" s="6">
        <v>0.31</v>
      </c>
      <c r="AZ11" s="6">
        <v>2.0499999999999998</v>
      </c>
      <c r="BA11" s="6">
        <v>0.30099999999999999</v>
      </c>
      <c r="BB11" s="6">
        <v>2.1</v>
      </c>
      <c r="BC11" s="6">
        <v>0.15</v>
      </c>
      <c r="BD11" s="6">
        <v>13.9</v>
      </c>
      <c r="BE11" s="6">
        <v>0.1</v>
      </c>
      <c r="BF11" s="6">
        <v>16</v>
      </c>
      <c r="BG11" s="6" t="s">
        <v>80</v>
      </c>
      <c r="BH11" s="6">
        <v>2.1800000000000002</v>
      </c>
      <c r="BI11" s="6">
        <v>0.64</v>
      </c>
    </row>
    <row r="12" spans="1:61" x14ac:dyDescent="0.3">
      <c r="A12" s="5" t="s">
        <v>91</v>
      </c>
      <c r="B12" s="5">
        <v>1897</v>
      </c>
      <c r="C12" s="6">
        <v>54.85</v>
      </c>
      <c r="D12" s="6">
        <v>18.91</v>
      </c>
      <c r="E12" s="6">
        <v>8.52</v>
      </c>
      <c r="F12" s="10">
        <v>0.16500000000000001</v>
      </c>
      <c r="G12" s="6">
        <v>4.13</v>
      </c>
      <c r="H12" s="6">
        <v>8.69</v>
      </c>
      <c r="I12" s="6">
        <v>3.46</v>
      </c>
      <c r="J12" s="6">
        <v>1.05</v>
      </c>
      <c r="K12" s="6">
        <v>0.72599999999999998</v>
      </c>
      <c r="L12" s="6">
        <v>0.22</v>
      </c>
      <c r="M12" s="6">
        <v>-0.28999999999999998</v>
      </c>
      <c r="N12" s="6">
        <v>100.4</v>
      </c>
      <c r="O12" s="10">
        <f t="shared" si="9"/>
        <v>48.98733043198547</v>
      </c>
      <c r="P12" s="6"/>
      <c r="Q12" s="6">
        <v>22</v>
      </c>
      <c r="R12" s="6" t="s">
        <v>76</v>
      </c>
      <c r="S12" s="6">
        <v>227</v>
      </c>
      <c r="T12" s="6" t="s">
        <v>77</v>
      </c>
      <c r="U12" s="6">
        <v>21</v>
      </c>
      <c r="V12" s="6" t="s">
        <v>77</v>
      </c>
      <c r="W12" s="6">
        <v>30</v>
      </c>
      <c r="X12" s="6">
        <v>70</v>
      </c>
      <c r="Y12" s="6">
        <v>19</v>
      </c>
      <c r="Z12" s="6">
        <v>1.1000000000000001</v>
      </c>
      <c r="AA12" s="6" t="s">
        <v>78</v>
      </c>
      <c r="AB12" s="6">
        <v>17</v>
      </c>
      <c r="AC12" s="6">
        <v>664</v>
      </c>
      <c r="AD12" s="6">
        <v>18.600000000000001</v>
      </c>
      <c r="AE12" s="6">
        <v>85</v>
      </c>
      <c r="AF12" s="6">
        <v>2</v>
      </c>
      <c r="AG12" s="6" t="s">
        <v>84</v>
      </c>
      <c r="AH12" s="6" t="s">
        <v>79</v>
      </c>
      <c r="AI12" s="6" t="s">
        <v>80</v>
      </c>
      <c r="AJ12" s="6">
        <v>1</v>
      </c>
      <c r="AK12" s="6" t="s">
        <v>81</v>
      </c>
      <c r="AL12" s="6">
        <v>0.4</v>
      </c>
      <c r="AM12" s="6">
        <v>345</v>
      </c>
      <c r="AN12" s="6">
        <v>13.2</v>
      </c>
      <c r="AO12" s="6">
        <v>27.3</v>
      </c>
      <c r="AP12" s="6">
        <v>3.79</v>
      </c>
      <c r="AQ12" s="6">
        <v>16</v>
      </c>
      <c r="AR12" s="6">
        <v>3.92</v>
      </c>
      <c r="AS12" s="6">
        <v>1.21</v>
      </c>
      <c r="AT12" s="6">
        <v>3.51</v>
      </c>
      <c r="AU12" s="6">
        <v>0.55000000000000004</v>
      </c>
      <c r="AV12" s="6">
        <v>3.27</v>
      </c>
      <c r="AW12" s="6">
        <v>0.68</v>
      </c>
      <c r="AX12" s="6">
        <v>2.06</v>
      </c>
      <c r="AY12" s="6">
        <v>0.30599999999999999</v>
      </c>
      <c r="AZ12" s="6">
        <v>2.04</v>
      </c>
      <c r="BA12" s="6">
        <v>0.32</v>
      </c>
      <c r="BB12" s="6">
        <v>2.2000000000000002</v>
      </c>
      <c r="BC12" s="6">
        <v>0.16</v>
      </c>
      <c r="BD12" s="6" t="s">
        <v>79</v>
      </c>
      <c r="BE12" s="6" t="s">
        <v>82</v>
      </c>
      <c r="BF12" s="6" t="s">
        <v>78</v>
      </c>
      <c r="BG12" s="6" t="s">
        <v>80</v>
      </c>
      <c r="BH12" s="6">
        <v>1.88</v>
      </c>
      <c r="BI12" s="6">
        <v>0.56000000000000005</v>
      </c>
    </row>
    <row r="13" spans="1:61" s="17" customFormat="1" x14ac:dyDescent="0.3">
      <c r="A13" s="11" t="s">
        <v>87</v>
      </c>
      <c r="B13" s="11">
        <v>1897</v>
      </c>
      <c r="C13" s="12">
        <f>AVERAGE(C11:C12)</f>
        <v>54.405000000000001</v>
      </c>
      <c r="D13" s="12">
        <f t="shared" ref="D13:BI13" si="10">AVERAGE(D11:D12)</f>
        <v>18.925000000000001</v>
      </c>
      <c r="E13" s="12">
        <f t="shared" si="10"/>
        <v>8.67</v>
      </c>
      <c r="F13" s="12">
        <f t="shared" si="10"/>
        <v>0.16450000000000001</v>
      </c>
      <c r="G13" s="12">
        <f t="shared" si="10"/>
        <v>4.2249999999999996</v>
      </c>
      <c r="H13" s="12">
        <f t="shared" si="10"/>
        <v>8.8550000000000004</v>
      </c>
      <c r="I13" s="12">
        <f t="shared" si="10"/>
        <v>3.4</v>
      </c>
      <c r="J13" s="12">
        <f t="shared" si="10"/>
        <v>1.0449999999999999</v>
      </c>
      <c r="K13" s="12">
        <f t="shared" si="10"/>
        <v>0.73849999999999993</v>
      </c>
      <c r="L13" s="12">
        <f t="shared" si="10"/>
        <v>0.24</v>
      </c>
      <c r="M13" s="12">
        <f t="shared" si="10"/>
        <v>-7.4999999999999983E-2</v>
      </c>
      <c r="N13" s="12">
        <f t="shared" si="10"/>
        <v>100.6</v>
      </c>
      <c r="O13" s="12">
        <f t="shared" si="10"/>
        <v>49.1169455260342</v>
      </c>
      <c r="P13" s="12"/>
      <c r="Q13" s="14">
        <f t="shared" si="10"/>
        <v>22.5</v>
      </c>
      <c r="R13" s="12" t="s">
        <v>92</v>
      </c>
      <c r="S13" s="14">
        <f t="shared" si="10"/>
        <v>237</v>
      </c>
      <c r="T13" s="12" t="s">
        <v>88</v>
      </c>
      <c r="U13" s="14">
        <f t="shared" si="10"/>
        <v>22</v>
      </c>
      <c r="V13" s="12" t="s">
        <v>93</v>
      </c>
      <c r="W13" s="14">
        <f t="shared" si="10"/>
        <v>45</v>
      </c>
      <c r="X13" s="14">
        <f t="shared" si="10"/>
        <v>80</v>
      </c>
      <c r="Y13" s="14">
        <f t="shared" si="10"/>
        <v>19</v>
      </c>
      <c r="Z13" s="15">
        <f t="shared" si="10"/>
        <v>1.3</v>
      </c>
      <c r="AA13" s="12" t="s">
        <v>89</v>
      </c>
      <c r="AB13" s="14">
        <f t="shared" si="10"/>
        <v>18</v>
      </c>
      <c r="AC13" s="14">
        <f t="shared" si="10"/>
        <v>672.5</v>
      </c>
      <c r="AD13" s="15">
        <f t="shared" si="10"/>
        <v>19.75</v>
      </c>
      <c r="AE13" s="14">
        <f t="shared" si="10"/>
        <v>81.5</v>
      </c>
      <c r="AF13" s="15">
        <f t="shared" si="10"/>
        <v>2.5499999999999998</v>
      </c>
      <c r="AG13" s="13" t="s">
        <v>84</v>
      </c>
      <c r="AH13" s="13" t="s">
        <v>79</v>
      </c>
      <c r="AI13" s="13" t="s">
        <v>80</v>
      </c>
      <c r="AJ13" s="14">
        <f t="shared" si="10"/>
        <v>1</v>
      </c>
      <c r="AK13" s="12" t="s">
        <v>94</v>
      </c>
      <c r="AL13" s="12">
        <f t="shared" si="10"/>
        <v>0.4</v>
      </c>
      <c r="AM13" s="14">
        <f t="shared" si="10"/>
        <v>338</v>
      </c>
      <c r="AN13" s="15">
        <f t="shared" si="10"/>
        <v>14.45</v>
      </c>
      <c r="AO13" s="15">
        <f t="shared" si="10"/>
        <v>29.25</v>
      </c>
      <c r="AP13" s="12">
        <f t="shared" si="10"/>
        <v>3.91</v>
      </c>
      <c r="AQ13" s="14">
        <f t="shared" si="10"/>
        <v>16.7</v>
      </c>
      <c r="AR13" s="12">
        <f t="shared" si="10"/>
        <v>3.9750000000000001</v>
      </c>
      <c r="AS13" s="12">
        <f t="shared" si="10"/>
        <v>1.2050000000000001</v>
      </c>
      <c r="AT13" s="12">
        <f t="shared" si="10"/>
        <v>3.4849999999999999</v>
      </c>
      <c r="AU13" s="12">
        <f t="shared" si="10"/>
        <v>0.55000000000000004</v>
      </c>
      <c r="AV13" s="12">
        <f t="shared" si="10"/>
        <v>3.24</v>
      </c>
      <c r="AW13" s="12">
        <f t="shared" si="10"/>
        <v>0.66500000000000004</v>
      </c>
      <c r="AX13" s="12">
        <f t="shared" si="10"/>
        <v>2.0150000000000001</v>
      </c>
      <c r="AY13" s="12">
        <f t="shared" si="10"/>
        <v>0.308</v>
      </c>
      <c r="AZ13" s="12">
        <f t="shared" si="10"/>
        <v>2.0449999999999999</v>
      </c>
      <c r="BA13" s="12">
        <f t="shared" si="10"/>
        <v>0.3105</v>
      </c>
      <c r="BB13" s="15">
        <f t="shared" si="10"/>
        <v>2.1500000000000004</v>
      </c>
      <c r="BC13" s="12">
        <f t="shared" si="10"/>
        <v>0.155</v>
      </c>
      <c r="BD13" s="12" t="s">
        <v>95</v>
      </c>
      <c r="BE13" s="12" t="s">
        <v>96</v>
      </c>
      <c r="BF13" s="12" t="s">
        <v>97</v>
      </c>
      <c r="BG13" s="12" t="s">
        <v>96</v>
      </c>
      <c r="BH13" s="12">
        <f t="shared" si="10"/>
        <v>2.0300000000000002</v>
      </c>
      <c r="BI13" s="12">
        <f t="shared" si="10"/>
        <v>0.60000000000000009</v>
      </c>
    </row>
    <row r="14" spans="1:61" x14ac:dyDescent="0.3">
      <c r="A14" s="5"/>
      <c r="B14" s="5"/>
      <c r="C14" s="6"/>
      <c r="D14" s="6"/>
      <c r="E14" s="6"/>
      <c r="F14" s="10"/>
      <c r="G14" s="6"/>
      <c r="H14" s="6"/>
      <c r="I14" s="6"/>
      <c r="J14" s="6"/>
      <c r="K14" s="6"/>
      <c r="L14" s="6"/>
      <c r="M14" s="6"/>
      <c r="N14" s="6"/>
      <c r="O14" s="10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</row>
    <row r="15" spans="1:61" x14ac:dyDescent="0.3">
      <c r="A15" s="5" t="s">
        <v>98</v>
      </c>
      <c r="B15" s="5">
        <v>1928</v>
      </c>
      <c r="C15" s="6">
        <v>55.3</v>
      </c>
      <c r="D15" s="6">
        <v>18.559999999999999</v>
      </c>
      <c r="E15" s="6">
        <v>8.42</v>
      </c>
      <c r="F15" s="10">
        <v>0.16600000000000001</v>
      </c>
      <c r="G15" s="6">
        <v>4.1500000000000004</v>
      </c>
      <c r="H15" s="6">
        <v>8.5299999999999994</v>
      </c>
      <c r="I15" s="6">
        <v>3.46</v>
      </c>
      <c r="J15" s="6">
        <v>1.1200000000000001</v>
      </c>
      <c r="K15" s="6">
        <v>0.71499999999999997</v>
      </c>
      <c r="L15" s="6">
        <v>0.25</v>
      </c>
      <c r="M15" s="6">
        <v>-0.32</v>
      </c>
      <c r="N15" s="6">
        <v>100.4</v>
      </c>
      <c r="O15" s="10">
        <f t="shared" ref="O15:O17" si="11">(G15/40.3044)/((G15/40.3044)+(E15*2/159.69))*100</f>
        <v>49.403156278980155</v>
      </c>
      <c r="P15" s="6"/>
      <c r="Q15" s="6">
        <v>22</v>
      </c>
      <c r="R15" s="6" t="s">
        <v>76</v>
      </c>
      <c r="S15" s="6">
        <v>227</v>
      </c>
      <c r="T15" s="6">
        <v>40</v>
      </c>
      <c r="U15" s="6">
        <v>21</v>
      </c>
      <c r="V15" s="6" t="s">
        <v>77</v>
      </c>
      <c r="W15" s="6">
        <v>50</v>
      </c>
      <c r="X15" s="6">
        <v>80</v>
      </c>
      <c r="Y15" s="6">
        <v>19</v>
      </c>
      <c r="Z15" s="6">
        <v>1.3</v>
      </c>
      <c r="AA15" s="6" t="s">
        <v>78</v>
      </c>
      <c r="AB15" s="6">
        <v>18</v>
      </c>
      <c r="AC15" s="6">
        <v>684</v>
      </c>
      <c r="AD15" s="6">
        <v>19.100000000000001</v>
      </c>
      <c r="AE15" s="6">
        <v>88</v>
      </c>
      <c r="AF15" s="6">
        <v>2.2000000000000002</v>
      </c>
      <c r="AG15" s="6">
        <v>2</v>
      </c>
      <c r="AH15" s="6" t="s">
        <v>79</v>
      </c>
      <c r="AI15" s="6" t="s">
        <v>80</v>
      </c>
      <c r="AJ15" s="6">
        <v>1</v>
      </c>
      <c r="AK15" s="6" t="s">
        <v>81</v>
      </c>
      <c r="AL15" s="6">
        <v>0.4</v>
      </c>
      <c r="AM15" s="6">
        <v>388</v>
      </c>
      <c r="AN15" s="6">
        <v>15.9</v>
      </c>
      <c r="AO15" s="6">
        <v>32.200000000000003</v>
      </c>
      <c r="AP15" s="6">
        <v>4.3099999999999996</v>
      </c>
      <c r="AQ15" s="6">
        <v>18.3</v>
      </c>
      <c r="AR15" s="6">
        <v>4.3499999999999996</v>
      </c>
      <c r="AS15" s="6">
        <v>1.17</v>
      </c>
      <c r="AT15" s="6">
        <v>3.7</v>
      </c>
      <c r="AU15" s="6">
        <v>0.57999999999999996</v>
      </c>
      <c r="AV15" s="6">
        <v>3.47</v>
      </c>
      <c r="AW15" s="6">
        <v>0.7</v>
      </c>
      <c r="AX15" s="6">
        <v>2.11</v>
      </c>
      <c r="AY15" s="6">
        <v>0.316</v>
      </c>
      <c r="AZ15" s="6">
        <v>2</v>
      </c>
      <c r="BA15" s="6">
        <v>0.314</v>
      </c>
      <c r="BB15" s="6">
        <v>2.4</v>
      </c>
      <c r="BC15" s="6">
        <v>0.15</v>
      </c>
      <c r="BD15" s="6" t="s">
        <v>79</v>
      </c>
      <c r="BE15" s="6" t="s">
        <v>82</v>
      </c>
      <c r="BF15" s="6" t="s">
        <v>78</v>
      </c>
      <c r="BG15" s="6" t="s">
        <v>80</v>
      </c>
      <c r="BH15" s="6">
        <v>2.21</v>
      </c>
      <c r="BI15" s="6">
        <v>0.6</v>
      </c>
    </row>
    <row r="16" spans="1:61" x14ac:dyDescent="0.3">
      <c r="A16" s="19" t="s">
        <v>99</v>
      </c>
      <c r="B16" s="19">
        <v>1928</v>
      </c>
      <c r="C16" s="20">
        <v>54.56</v>
      </c>
      <c r="D16" s="20">
        <v>18.3</v>
      </c>
      <c r="E16" s="20">
        <v>8.5299999999999994</v>
      </c>
      <c r="F16" s="21">
        <v>0.16400000000000001</v>
      </c>
      <c r="G16" s="20">
        <v>3.91</v>
      </c>
      <c r="H16" s="20">
        <v>8.3800000000000008</v>
      </c>
      <c r="I16" s="20">
        <v>3.54</v>
      </c>
      <c r="J16" s="20">
        <v>1.1100000000000001</v>
      </c>
      <c r="K16" s="20">
        <v>0.70699999999999996</v>
      </c>
      <c r="L16" s="20">
        <v>0.28000000000000003</v>
      </c>
      <c r="M16" s="20">
        <v>-0.22</v>
      </c>
      <c r="N16" s="20">
        <v>99.26</v>
      </c>
      <c r="O16" s="21">
        <f t="shared" si="11"/>
        <v>47.591231666681409</v>
      </c>
      <c r="P16" s="20"/>
      <c r="Q16" s="20">
        <v>21</v>
      </c>
      <c r="R16" s="20" t="s">
        <v>76</v>
      </c>
      <c r="S16" s="20">
        <v>209</v>
      </c>
      <c r="T16" s="20">
        <v>30</v>
      </c>
      <c r="U16" s="20">
        <v>21</v>
      </c>
      <c r="V16" s="20" t="s">
        <v>77</v>
      </c>
      <c r="W16" s="20">
        <v>60</v>
      </c>
      <c r="X16" s="20">
        <v>80</v>
      </c>
      <c r="Y16" s="20">
        <v>19</v>
      </c>
      <c r="Z16" s="20">
        <v>1.4</v>
      </c>
      <c r="AA16" s="20" t="s">
        <v>78</v>
      </c>
      <c r="AB16" s="20">
        <v>19</v>
      </c>
      <c r="AC16" s="20">
        <v>705</v>
      </c>
      <c r="AD16" s="20">
        <v>21.2</v>
      </c>
      <c r="AE16" s="20">
        <v>92</v>
      </c>
      <c r="AF16" s="20">
        <v>2.8</v>
      </c>
      <c r="AG16" s="20">
        <v>3</v>
      </c>
      <c r="AH16" s="20" t="s">
        <v>79</v>
      </c>
      <c r="AI16" s="20" t="s">
        <v>80</v>
      </c>
      <c r="AJ16" s="20">
        <v>2</v>
      </c>
      <c r="AK16" s="20">
        <v>0.9</v>
      </c>
      <c r="AL16" s="20">
        <v>0.5</v>
      </c>
      <c r="AM16" s="20">
        <v>386</v>
      </c>
      <c r="AN16" s="20">
        <v>16.5</v>
      </c>
      <c r="AO16" s="20">
        <v>34.4</v>
      </c>
      <c r="AP16" s="20">
        <v>4.51</v>
      </c>
      <c r="AQ16" s="20">
        <v>18.399999999999999</v>
      </c>
      <c r="AR16" s="20">
        <v>4.45</v>
      </c>
      <c r="AS16" s="20">
        <v>1.33</v>
      </c>
      <c r="AT16" s="20">
        <v>4.28</v>
      </c>
      <c r="AU16" s="20">
        <v>0.66</v>
      </c>
      <c r="AV16" s="20">
        <v>3.76</v>
      </c>
      <c r="AW16" s="20">
        <v>0.75</v>
      </c>
      <c r="AX16" s="20">
        <v>2.2200000000000002</v>
      </c>
      <c r="AY16" s="20">
        <v>0.32600000000000001</v>
      </c>
      <c r="AZ16" s="20">
        <v>2.1</v>
      </c>
      <c r="BA16" s="20">
        <v>0.32</v>
      </c>
      <c r="BB16" s="20">
        <v>2.2999999999999998</v>
      </c>
      <c r="BC16" s="20">
        <v>0.17</v>
      </c>
      <c r="BD16" s="20">
        <v>2</v>
      </c>
      <c r="BE16" s="20">
        <v>7.0000000000000007E-2</v>
      </c>
      <c r="BF16" s="20">
        <v>5</v>
      </c>
      <c r="BG16" s="20" t="s">
        <v>80</v>
      </c>
      <c r="BH16" s="20">
        <v>2.4900000000000002</v>
      </c>
      <c r="BI16" s="20">
        <v>0.65</v>
      </c>
    </row>
    <row r="17" spans="1:61" s="17" customFormat="1" x14ac:dyDescent="0.3">
      <c r="A17" s="22" t="s">
        <v>87</v>
      </c>
      <c r="B17" s="22">
        <v>1928</v>
      </c>
      <c r="C17" s="23">
        <f>AVERAGE(C15:C16)</f>
        <v>54.93</v>
      </c>
      <c r="D17" s="23">
        <f t="shared" ref="D17:BI17" si="12">AVERAGE(D15:D16)</f>
        <v>18.43</v>
      </c>
      <c r="E17" s="23">
        <f t="shared" si="12"/>
        <v>8.4749999999999996</v>
      </c>
      <c r="F17" s="24">
        <f t="shared" si="12"/>
        <v>0.16500000000000001</v>
      </c>
      <c r="G17" s="23">
        <f t="shared" si="12"/>
        <v>4.03</v>
      </c>
      <c r="H17" s="23">
        <f t="shared" si="12"/>
        <v>8.4550000000000001</v>
      </c>
      <c r="I17" s="23">
        <f t="shared" si="12"/>
        <v>3.5</v>
      </c>
      <c r="J17" s="23">
        <f t="shared" si="12"/>
        <v>1.1150000000000002</v>
      </c>
      <c r="K17" s="23">
        <f t="shared" si="12"/>
        <v>0.71099999999999997</v>
      </c>
      <c r="L17" s="23">
        <f t="shared" si="12"/>
        <v>0.26500000000000001</v>
      </c>
      <c r="M17" s="23">
        <f t="shared" si="12"/>
        <v>-0.27</v>
      </c>
      <c r="N17" s="23">
        <f t="shared" si="12"/>
        <v>99.830000000000013</v>
      </c>
      <c r="O17" s="24">
        <f t="shared" si="11"/>
        <v>48.507252088225314</v>
      </c>
      <c r="P17" s="23"/>
      <c r="Q17" s="25">
        <f t="shared" si="12"/>
        <v>21.5</v>
      </c>
      <c r="R17" s="23" t="s">
        <v>76</v>
      </c>
      <c r="S17" s="23">
        <f t="shared" si="12"/>
        <v>218</v>
      </c>
      <c r="T17" s="23">
        <f t="shared" si="12"/>
        <v>35</v>
      </c>
      <c r="U17" s="23">
        <f t="shared" si="12"/>
        <v>21</v>
      </c>
      <c r="V17" s="23" t="s">
        <v>77</v>
      </c>
      <c r="W17" s="23">
        <f t="shared" si="12"/>
        <v>55</v>
      </c>
      <c r="X17" s="23">
        <f t="shared" si="12"/>
        <v>80</v>
      </c>
      <c r="Y17" s="23">
        <f t="shared" si="12"/>
        <v>19</v>
      </c>
      <c r="Z17" s="26">
        <f t="shared" si="12"/>
        <v>1.35</v>
      </c>
      <c r="AA17" s="23" t="s">
        <v>78</v>
      </c>
      <c r="AB17" s="23">
        <f t="shared" si="12"/>
        <v>18.5</v>
      </c>
      <c r="AC17" s="25">
        <f t="shared" si="12"/>
        <v>694.5</v>
      </c>
      <c r="AD17" s="26">
        <f t="shared" si="12"/>
        <v>20.149999999999999</v>
      </c>
      <c r="AE17" s="23">
        <f t="shared" si="12"/>
        <v>90</v>
      </c>
      <c r="AF17" s="23">
        <f t="shared" si="12"/>
        <v>2.5</v>
      </c>
      <c r="AG17" s="23">
        <f t="shared" si="12"/>
        <v>2.5</v>
      </c>
      <c r="AH17" s="23" t="s">
        <v>79</v>
      </c>
      <c r="AI17" s="23" t="s">
        <v>80</v>
      </c>
      <c r="AJ17" s="25">
        <f t="shared" si="12"/>
        <v>1.5</v>
      </c>
      <c r="AK17" s="23">
        <f t="shared" si="12"/>
        <v>0.9</v>
      </c>
      <c r="AL17" s="26">
        <f t="shared" si="12"/>
        <v>0.45</v>
      </c>
      <c r="AM17" s="23">
        <f t="shared" si="12"/>
        <v>387</v>
      </c>
      <c r="AN17" s="23">
        <f t="shared" si="12"/>
        <v>16.2</v>
      </c>
      <c r="AO17" s="23">
        <f t="shared" si="12"/>
        <v>33.299999999999997</v>
      </c>
      <c r="AP17" s="23">
        <f t="shared" si="12"/>
        <v>4.41</v>
      </c>
      <c r="AQ17" s="26">
        <f t="shared" si="12"/>
        <v>18.350000000000001</v>
      </c>
      <c r="AR17" s="23">
        <f t="shared" si="12"/>
        <v>4.4000000000000004</v>
      </c>
      <c r="AS17" s="23">
        <f t="shared" si="12"/>
        <v>1.25</v>
      </c>
      <c r="AT17" s="23">
        <f t="shared" si="12"/>
        <v>3.99</v>
      </c>
      <c r="AU17" s="23">
        <f t="shared" si="12"/>
        <v>0.62</v>
      </c>
      <c r="AV17" s="24">
        <f t="shared" si="12"/>
        <v>3.6150000000000002</v>
      </c>
      <c r="AW17" s="24">
        <f t="shared" si="12"/>
        <v>0.72499999999999998</v>
      </c>
      <c r="AX17" s="24">
        <f t="shared" si="12"/>
        <v>2.165</v>
      </c>
      <c r="AY17" s="23">
        <f t="shared" si="12"/>
        <v>0.32100000000000001</v>
      </c>
      <c r="AZ17" s="23">
        <f t="shared" si="12"/>
        <v>2.0499999999999998</v>
      </c>
      <c r="BA17" s="23">
        <f t="shared" si="12"/>
        <v>0.317</v>
      </c>
      <c r="BB17" s="26">
        <f t="shared" si="12"/>
        <v>2.3499999999999996</v>
      </c>
      <c r="BC17" s="23">
        <f t="shared" si="12"/>
        <v>0.16</v>
      </c>
      <c r="BD17" s="23" t="s">
        <v>100</v>
      </c>
      <c r="BE17" s="23" t="s">
        <v>101</v>
      </c>
      <c r="BF17" s="23" t="s">
        <v>89</v>
      </c>
      <c r="BG17" s="23" t="s">
        <v>80</v>
      </c>
      <c r="BH17" s="23">
        <f t="shared" si="12"/>
        <v>2.35</v>
      </c>
      <c r="BI17" s="24">
        <f t="shared" si="12"/>
        <v>0.625</v>
      </c>
    </row>
    <row r="18" spans="1:61" x14ac:dyDescent="0.3">
      <c r="A18" s="19"/>
      <c r="B18" s="19"/>
      <c r="C18" s="20"/>
      <c r="D18" s="20"/>
      <c r="E18" s="20"/>
      <c r="F18" s="21"/>
      <c r="G18" s="20"/>
      <c r="H18" s="20"/>
      <c r="I18" s="20"/>
      <c r="J18" s="20"/>
      <c r="K18" s="20"/>
      <c r="L18" s="20"/>
      <c r="M18" s="20"/>
      <c r="N18" s="20"/>
      <c r="O18" s="21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</row>
    <row r="19" spans="1:61" x14ac:dyDescent="0.3">
      <c r="A19" s="19"/>
      <c r="B19" s="19"/>
      <c r="C19" s="20"/>
      <c r="D19" s="20"/>
      <c r="E19" s="20"/>
      <c r="F19" s="21"/>
      <c r="G19" s="20"/>
      <c r="H19" s="20"/>
      <c r="I19" s="20"/>
      <c r="J19" s="20"/>
      <c r="K19" s="20"/>
      <c r="L19" s="20"/>
      <c r="M19" s="20"/>
      <c r="N19" s="20"/>
      <c r="O19" s="21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s="18" customFormat="1" x14ac:dyDescent="0.3">
      <c r="A20" s="5" t="s">
        <v>102</v>
      </c>
      <c r="B20" s="5">
        <v>1947</v>
      </c>
      <c r="C20" s="6">
        <v>54.84</v>
      </c>
      <c r="D20" s="6">
        <v>18.010000000000002</v>
      </c>
      <c r="E20" s="6">
        <v>8.15</v>
      </c>
      <c r="F20" s="10">
        <v>0.16400000000000001</v>
      </c>
      <c r="G20" s="6">
        <v>3.98</v>
      </c>
      <c r="H20" s="6">
        <v>8.43</v>
      </c>
      <c r="I20" s="6">
        <v>3.4</v>
      </c>
      <c r="J20" s="6">
        <v>1.1000000000000001</v>
      </c>
      <c r="K20" s="6">
        <v>0.69699999999999995</v>
      </c>
      <c r="L20" s="6">
        <v>0.28000000000000003</v>
      </c>
      <c r="M20" s="6">
        <v>-0.39</v>
      </c>
      <c r="N20" s="6">
        <v>98.67</v>
      </c>
      <c r="O20" s="10">
        <f t="shared" ref="O20" si="13">(G20/40.3044)/((G20/40.3044)+(E20*2/159.69))*100</f>
        <v>49.172338188253597</v>
      </c>
      <c r="P20" s="6"/>
      <c r="Q20" s="6">
        <v>21</v>
      </c>
      <c r="R20" s="6" t="s">
        <v>76</v>
      </c>
      <c r="S20" s="6">
        <v>214</v>
      </c>
      <c r="T20" s="6" t="s">
        <v>77</v>
      </c>
      <c r="U20" s="6">
        <v>20</v>
      </c>
      <c r="V20" s="6" t="s">
        <v>77</v>
      </c>
      <c r="W20" s="6">
        <v>50</v>
      </c>
      <c r="X20" s="6">
        <v>80</v>
      </c>
      <c r="Y20" s="6">
        <v>19</v>
      </c>
      <c r="Z20" s="6">
        <v>1.2</v>
      </c>
      <c r="AA20" s="6" t="s">
        <v>78</v>
      </c>
      <c r="AB20" s="6">
        <v>18</v>
      </c>
      <c r="AC20" s="6">
        <v>681</v>
      </c>
      <c r="AD20" s="6">
        <v>19.100000000000001</v>
      </c>
      <c r="AE20" s="6">
        <v>84</v>
      </c>
      <c r="AF20" s="6">
        <v>2.4</v>
      </c>
      <c r="AG20" s="6" t="s">
        <v>84</v>
      </c>
      <c r="AH20" s="6" t="s">
        <v>79</v>
      </c>
      <c r="AI20" s="6" t="s">
        <v>80</v>
      </c>
      <c r="AJ20" s="6" t="s">
        <v>76</v>
      </c>
      <c r="AK20" s="6" t="s">
        <v>81</v>
      </c>
      <c r="AL20" s="6">
        <v>0.4</v>
      </c>
      <c r="AM20" s="6">
        <v>383</v>
      </c>
      <c r="AN20" s="6">
        <v>16.399999999999999</v>
      </c>
      <c r="AO20" s="6">
        <v>33.200000000000003</v>
      </c>
      <c r="AP20" s="6">
        <v>4.5</v>
      </c>
      <c r="AQ20" s="6">
        <v>19</v>
      </c>
      <c r="AR20" s="6">
        <v>4.05</v>
      </c>
      <c r="AS20" s="6">
        <v>1.2</v>
      </c>
      <c r="AT20" s="6">
        <v>3.86</v>
      </c>
      <c r="AU20" s="6">
        <v>0.6</v>
      </c>
      <c r="AV20" s="6">
        <v>3.54</v>
      </c>
      <c r="AW20" s="6">
        <v>0.72</v>
      </c>
      <c r="AX20" s="6">
        <v>2.14</v>
      </c>
      <c r="AY20" s="6">
        <v>0.313</v>
      </c>
      <c r="AZ20" s="6">
        <v>2.02</v>
      </c>
      <c r="BA20" s="6">
        <v>0.32400000000000001</v>
      </c>
      <c r="BB20" s="6">
        <v>2.2000000000000002</v>
      </c>
      <c r="BC20" s="6">
        <v>0.15</v>
      </c>
      <c r="BD20" s="6" t="s">
        <v>79</v>
      </c>
      <c r="BE20" s="6" t="s">
        <v>82</v>
      </c>
      <c r="BF20" s="6" t="s">
        <v>78</v>
      </c>
      <c r="BG20" s="6" t="s">
        <v>80</v>
      </c>
      <c r="BH20" s="6">
        <v>2.25</v>
      </c>
      <c r="BI20" s="6">
        <v>0.59</v>
      </c>
    </row>
    <row r="21" spans="1:61" s="18" customFormat="1" x14ac:dyDescent="0.3">
      <c r="A21" s="5"/>
      <c r="B21" s="5"/>
      <c r="C21" s="6"/>
      <c r="D21" s="6"/>
      <c r="E21" s="6"/>
      <c r="F21" s="10"/>
      <c r="G21" s="6"/>
      <c r="H21" s="6"/>
      <c r="I21" s="6"/>
      <c r="J21" s="6"/>
      <c r="K21" s="6"/>
      <c r="L21" s="6"/>
      <c r="M21" s="6"/>
      <c r="N21" s="6"/>
      <c r="O21" s="10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</row>
    <row r="22" spans="1:61" x14ac:dyDescent="0.3">
      <c r="A22" s="5" t="s">
        <v>103</v>
      </c>
      <c r="B22" s="5">
        <v>1968</v>
      </c>
      <c r="C22" s="6">
        <v>54.73</v>
      </c>
      <c r="D22" s="6">
        <v>18.07</v>
      </c>
      <c r="E22" s="6">
        <v>8.2100000000000009</v>
      </c>
      <c r="F22" s="10">
        <v>0.16400000000000001</v>
      </c>
      <c r="G22" s="6">
        <v>4.0999999999999996</v>
      </c>
      <c r="H22" s="6">
        <v>8.4499999999999993</v>
      </c>
      <c r="I22" s="6">
        <v>3.4</v>
      </c>
      <c r="J22" s="6">
        <v>1.1200000000000001</v>
      </c>
      <c r="K22" s="6">
        <v>0.68700000000000006</v>
      </c>
      <c r="L22" s="6">
        <v>0.28000000000000003</v>
      </c>
      <c r="M22" s="6">
        <v>-0.41</v>
      </c>
      <c r="N22" s="6">
        <v>98.81</v>
      </c>
      <c r="O22" s="10">
        <f t="shared" ref="O22" si="14">(G22/40.3044)/((G22/40.3044)+(E22*2/159.69))*100</f>
        <v>49.731519115508647</v>
      </c>
      <c r="P22" s="6"/>
      <c r="Q22" s="6">
        <v>21</v>
      </c>
      <c r="R22" s="6" t="s">
        <v>76</v>
      </c>
      <c r="S22" s="6">
        <v>221</v>
      </c>
      <c r="T22" s="6" t="s">
        <v>77</v>
      </c>
      <c r="U22" s="6">
        <v>20</v>
      </c>
      <c r="V22" s="6" t="s">
        <v>77</v>
      </c>
      <c r="W22" s="6">
        <v>50</v>
      </c>
      <c r="X22" s="6">
        <v>70</v>
      </c>
      <c r="Y22" s="6">
        <v>18</v>
      </c>
      <c r="Z22" s="6">
        <v>1.3</v>
      </c>
      <c r="AA22" s="6" t="s">
        <v>78</v>
      </c>
      <c r="AB22" s="6">
        <v>18</v>
      </c>
      <c r="AC22" s="6">
        <v>668</v>
      </c>
      <c r="AD22" s="6">
        <v>18.600000000000001</v>
      </c>
      <c r="AE22" s="6">
        <v>88</v>
      </c>
      <c r="AF22" s="6">
        <v>2.4</v>
      </c>
      <c r="AG22" s="6" t="s">
        <v>84</v>
      </c>
      <c r="AH22" s="6" t="s">
        <v>79</v>
      </c>
      <c r="AI22" s="6" t="s">
        <v>80</v>
      </c>
      <c r="AJ22" s="6" t="s">
        <v>76</v>
      </c>
      <c r="AK22" s="6" t="s">
        <v>81</v>
      </c>
      <c r="AL22" s="6">
        <v>0.4</v>
      </c>
      <c r="AM22" s="6">
        <v>383</v>
      </c>
      <c r="AN22" s="6">
        <v>15.9</v>
      </c>
      <c r="AO22" s="6">
        <v>32.200000000000003</v>
      </c>
      <c r="AP22" s="6">
        <v>4.3499999999999996</v>
      </c>
      <c r="AQ22" s="6">
        <v>18.2</v>
      </c>
      <c r="AR22" s="6">
        <v>4.0599999999999996</v>
      </c>
      <c r="AS22" s="6">
        <v>1.33</v>
      </c>
      <c r="AT22" s="6">
        <v>3.82</v>
      </c>
      <c r="AU22" s="6">
        <v>0.57999999999999996</v>
      </c>
      <c r="AV22" s="6">
        <v>3.59</v>
      </c>
      <c r="AW22" s="6">
        <v>0.72</v>
      </c>
      <c r="AX22" s="6">
        <v>2.08</v>
      </c>
      <c r="AY22" s="6">
        <v>0.30199999999999999</v>
      </c>
      <c r="AZ22" s="6">
        <v>1.95</v>
      </c>
      <c r="BA22" s="6">
        <v>0.307</v>
      </c>
      <c r="BB22" s="6">
        <v>2.4</v>
      </c>
      <c r="BC22" s="6">
        <v>0.14000000000000001</v>
      </c>
      <c r="BD22" s="6" t="s">
        <v>79</v>
      </c>
      <c r="BE22" s="6" t="s">
        <v>82</v>
      </c>
      <c r="BF22" s="6" t="s">
        <v>78</v>
      </c>
      <c r="BG22" s="6" t="s">
        <v>80</v>
      </c>
      <c r="BH22" s="6">
        <v>2.19</v>
      </c>
      <c r="BI22" s="6">
        <v>0.61</v>
      </c>
    </row>
    <row r="23" spans="1:61" x14ac:dyDescent="0.3">
      <c r="A23" s="5"/>
      <c r="B23" s="5"/>
      <c r="C23" s="6"/>
      <c r="D23" s="6"/>
      <c r="E23" s="6"/>
      <c r="F23" s="10"/>
      <c r="G23" s="6"/>
      <c r="H23" s="6"/>
      <c r="I23" s="6"/>
      <c r="J23" s="6"/>
      <c r="K23" s="6"/>
      <c r="L23" s="6"/>
      <c r="M23" s="6"/>
      <c r="N23" s="6"/>
      <c r="O23" s="10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</row>
    <row r="24" spans="1:61" x14ac:dyDescent="0.3">
      <c r="A24" s="5" t="s">
        <v>104</v>
      </c>
      <c r="B24" s="5">
        <v>1978</v>
      </c>
      <c r="C24" s="6">
        <v>54.41</v>
      </c>
      <c r="D24" s="6">
        <v>18.739999999999998</v>
      </c>
      <c r="E24" s="6">
        <v>8.36</v>
      </c>
      <c r="F24" s="10">
        <v>0.16400000000000001</v>
      </c>
      <c r="G24" s="6">
        <v>4.01</v>
      </c>
      <c r="H24" s="6">
        <v>8.41</v>
      </c>
      <c r="I24" s="6">
        <v>3.4</v>
      </c>
      <c r="J24" s="6">
        <v>1.08</v>
      </c>
      <c r="K24" s="6">
        <v>0.68300000000000005</v>
      </c>
      <c r="L24" s="6">
        <v>0.28000000000000003</v>
      </c>
      <c r="M24" s="6">
        <v>-0.47</v>
      </c>
      <c r="N24" s="6">
        <v>99.07</v>
      </c>
      <c r="O24" s="10">
        <f t="shared" ref="O24" si="15">(G24/40.3044)/((G24/40.3044)+(E24*2/159.69))*100</f>
        <v>48.724262578729643</v>
      </c>
      <c r="P24" s="6"/>
      <c r="Q24" s="6">
        <v>20</v>
      </c>
      <c r="R24" s="6" t="s">
        <v>76</v>
      </c>
      <c r="S24" s="6">
        <v>217</v>
      </c>
      <c r="T24" s="6">
        <v>30</v>
      </c>
      <c r="U24" s="6">
        <v>21</v>
      </c>
      <c r="V24" s="6" t="s">
        <v>77</v>
      </c>
      <c r="W24" s="6">
        <v>50</v>
      </c>
      <c r="X24" s="6">
        <v>80</v>
      </c>
      <c r="Y24" s="6">
        <v>19</v>
      </c>
      <c r="Z24" s="6">
        <v>1.2</v>
      </c>
      <c r="AA24" s="6" t="s">
        <v>78</v>
      </c>
      <c r="AB24" s="6">
        <v>18</v>
      </c>
      <c r="AC24" s="6">
        <v>691</v>
      </c>
      <c r="AD24" s="6">
        <v>18.899999999999999</v>
      </c>
      <c r="AE24" s="6">
        <v>83</v>
      </c>
      <c r="AF24" s="6">
        <v>2.2000000000000002</v>
      </c>
      <c r="AG24" s="6" t="s">
        <v>84</v>
      </c>
      <c r="AH24" s="6" t="s">
        <v>79</v>
      </c>
      <c r="AI24" s="6" t="s">
        <v>80</v>
      </c>
      <c r="AJ24" s="6" t="s">
        <v>76</v>
      </c>
      <c r="AK24" s="6" t="s">
        <v>81</v>
      </c>
      <c r="AL24" s="6">
        <v>0.3</v>
      </c>
      <c r="AM24" s="6">
        <v>371</v>
      </c>
      <c r="AN24" s="6">
        <v>15.6</v>
      </c>
      <c r="AO24" s="6">
        <v>31.8</v>
      </c>
      <c r="AP24" s="6">
        <v>4.2699999999999996</v>
      </c>
      <c r="AQ24" s="6">
        <v>17.899999999999999</v>
      </c>
      <c r="AR24" s="6">
        <v>4.1900000000000004</v>
      </c>
      <c r="AS24" s="6">
        <v>1.2</v>
      </c>
      <c r="AT24" s="6">
        <v>3.6</v>
      </c>
      <c r="AU24" s="6">
        <v>0.56000000000000005</v>
      </c>
      <c r="AV24" s="6">
        <v>3.45</v>
      </c>
      <c r="AW24" s="6">
        <v>0.71</v>
      </c>
      <c r="AX24" s="6">
        <v>2.08</v>
      </c>
      <c r="AY24" s="6">
        <v>0.311</v>
      </c>
      <c r="AZ24" s="6">
        <v>2.0299999999999998</v>
      </c>
      <c r="BA24" s="6">
        <v>0.307</v>
      </c>
      <c r="BB24" s="6">
        <v>2.2999999999999998</v>
      </c>
      <c r="BC24" s="6">
        <v>0.13</v>
      </c>
      <c r="BD24" s="6" t="s">
        <v>79</v>
      </c>
      <c r="BE24" s="6" t="s">
        <v>82</v>
      </c>
      <c r="BF24" s="6" t="s">
        <v>78</v>
      </c>
      <c r="BG24" s="6" t="s">
        <v>80</v>
      </c>
      <c r="BH24" s="6">
        <v>2.04</v>
      </c>
      <c r="BI24" s="6">
        <v>0.59</v>
      </c>
    </row>
    <row r="25" spans="1:61" x14ac:dyDescent="0.3">
      <c r="A25" s="5"/>
      <c r="B25" s="5"/>
      <c r="C25" s="6"/>
      <c r="D25" s="6"/>
      <c r="E25" s="6"/>
      <c r="F25" s="10"/>
      <c r="G25" s="6"/>
      <c r="H25" s="6"/>
      <c r="I25" s="6"/>
      <c r="J25" s="6"/>
      <c r="K25" s="6"/>
      <c r="L25" s="6"/>
      <c r="M25" s="6"/>
      <c r="N25" s="6"/>
      <c r="O25" s="10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</row>
    <row r="26" spans="1:61" x14ac:dyDescent="0.3">
      <c r="A26" s="5" t="s">
        <v>105</v>
      </c>
      <c r="B26" s="5">
        <v>1984</v>
      </c>
      <c r="C26" s="6">
        <v>55.35</v>
      </c>
      <c r="D26" s="6">
        <v>18.96</v>
      </c>
      <c r="E26" s="6">
        <v>8.43</v>
      </c>
      <c r="F26" s="10">
        <v>0.16500000000000001</v>
      </c>
      <c r="G26" s="6">
        <v>4.08</v>
      </c>
      <c r="H26" s="6">
        <v>8.57</v>
      </c>
      <c r="I26" s="6">
        <v>3.49</v>
      </c>
      <c r="J26" s="6">
        <v>1.1100000000000001</v>
      </c>
      <c r="K26" s="6">
        <v>0.68300000000000005</v>
      </c>
      <c r="L26" s="6">
        <v>0.27</v>
      </c>
      <c r="M26" s="6">
        <v>-0.12</v>
      </c>
      <c r="N26" s="6">
        <v>101</v>
      </c>
      <c r="O26" s="10">
        <f t="shared" ref="O26:O29" si="16">(G26/40.3044)/((G26/40.3044)+(E26*2/159.69))*100</f>
        <v>48.94832581969419</v>
      </c>
      <c r="P26" s="6"/>
      <c r="Q26" s="6">
        <v>20</v>
      </c>
      <c r="R26" s="6" t="s">
        <v>76</v>
      </c>
      <c r="S26" s="6">
        <v>223</v>
      </c>
      <c r="T26" s="6" t="s">
        <v>77</v>
      </c>
      <c r="U26" s="6">
        <v>21</v>
      </c>
      <c r="V26" s="6" t="s">
        <v>77</v>
      </c>
      <c r="W26" s="6">
        <v>60</v>
      </c>
      <c r="X26" s="6">
        <v>90</v>
      </c>
      <c r="Y26" s="6">
        <v>19</v>
      </c>
      <c r="Z26" s="6">
        <v>1.3</v>
      </c>
      <c r="AA26" s="6" t="s">
        <v>78</v>
      </c>
      <c r="AB26" s="6">
        <v>18</v>
      </c>
      <c r="AC26" s="6">
        <v>705</v>
      </c>
      <c r="AD26" s="6">
        <v>19</v>
      </c>
      <c r="AE26" s="6">
        <v>87</v>
      </c>
      <c r="AF26" s="6">
        <v>2.2000000000000002</v>
      </c>
      <c r="AG26" s="6" t="s">
        <v>84</v>
      </c>
      <c r="AH26" s="6" t="s">
        <v>79</v>
      </c>
      <c r="AI26" s="6" t="s">
        <v>80</v>
      </c>
      <c r="AJ26" s="6" t="s">
        <v>76</v>
      </c>
      <c r="AK26" s="6" t="s">
        <v>81</v>
      </c>
      <c r="AL26" s="6">
        <v>0.4</v>
      </c>
      <c r="AM26" s="6">
        <v>382</v>
      </c>
      <c r="AN26" s="6">
        <v>15.7</v>
      </c>
      <c r="AO26" s="6">
        <v>32</v>
      </c>
      <c r="AP26" s="6">
        <v>4.24</v>
      </c>
      <c r="AQ26" s="6">
        <v>18.2</v>
      </c>
      <c r="AR26" s="6">
        <v>4.26</v>
      </c>
      <c r="AS26" s="6">
        <v>1.25</v>
      </c>
      <c r="AT26" s="6">
        <v>3.63</v>
      </c>
      <c r="AU26" s="6">
        <v>0.56999999999999995</v>
      </c>
      <c r="AV26" s="6">
        <v>3.53</v>
      </c>
      <c r="AW26" s="6">
        <v>0.71</v>
      </c>
      <c r="AX26" s="6">
        <v>2.21</v>
      </c>
      <c r="AY26" s="6">
        <v>0.33200000000000002</v>
      </c>
      <c r="AZ26" s="6">
        <v>2.16</v>
      </c>
      <c r="BA26" s="6">
        <v>0.32</v>
      </c>
      <c r="BB26" s="6">
        <v>2.2999999999999998</v>
      </c>
      <c r="BC26" s="6">
        <v>0.13</v>
      </c>
      <c r="BD26" s="6" t="s">
        <v>79</v>
      </c>
      <c r="BE26" s="6" t="s">
        <v>82</v>
      </c>
      <c r="BF26" s="6" t="s">
        <v>78</v>
      </c>
      <c r="BG26" s="6" t="s">
        <v>80</v>
      </c>
      <c r="BH26" s="6">
        <v>2.15</v>
      </c>
      <c r="BI26" s="6">
        <v>0.56999999999999995</v>
      </c>
    </row>
    <row r="27" spans="1:61" x14ac:dyDescent="0.3">
      <c r="A27" s="5" t="s">
        <v>106</v>
      </c>
      <c r="B27" s="5">
        <v>1984</v>
      </c>
      <c r="C27" s="6">
        <v>54.1</v>
      </c>
      <c r="D27" s="6">
        <v>18.53</v>
      </c>
      <c r="E27" s="6">
        <v>8.31</v>
      </c>
      <c r="F27" s="10">
        <v>0.16500000000000001</v>
      </c>
      <c r="G27" s="6">
        <v>4.04</v>
      </c>
      <c r="H27" s="6">
        <v>8.5</v>
      </c>
      <c r="I27" s="6">
        <v>3.35</v>
      </c>
      <c r="J27" s="6">
        <v>1.05</v>
      </c>
      <c r="K27" s="6">
        <v>0.67900000000000005</v>
      </c>
      <c r="L27" s="6">
        <v>0.27</v>
      </c>
      <c r="M27" s="6">
        <v>-0.39</v>
      </c>
      <c r="N27" s="6">
        <v>98.59</v>
      </c>
      <c r="O27" s="10">
        <f t="shared" si="16"/>
        <v>49.060402982211961</v>
      </c>
      <c r="P27" s="6"/>
      <c r="Q27" s="6">
        <v>20</v>
      </c>
      <c r="R27" s="6" t="s">
        <v>76</v>
      </c>
      <c r="S27" s="6">
        <v>218</v>
      </c>
      <c r="T27" s="6" t="s">
        <v>77</v>
      </c>
      <c r="U27" s="6">
        <v>21</v>
      </c>
      <c r="V27" s="6" t="s">
        <v>77</v>
      </c>
      <c r="W27" s="6">
        <v>60</v>
      </c>
      <c r="X27" s="6">
        <v>70</v>
      </c>
      <c r="Y27" s="6">
        <v>19</v>
      </c>
      <c r="Z27" s="6">
        <v>1</v>
      </c>
      <c r="AA27" s="6" t="s">
        <v>78</v>
      </c>
      <c r="AB27" s="6">
        <v>18</v>
      </c>
      <c r="AC27" s="6">
        <v>688</v>
      </c>
      <c r="AD27" s="6">
        <v>18.8</v>
      </c>
      <c r="AE27" s="6">
        <v>84</v>
      </c>
      <c r="AF27" s="6">
        <v>2.1</v>
      </c>
      <c r="AG27" s="6" t="s">
        <v>84</v>
      </c>
      <c r="AH27" s="6" t="s">
        <v>79</v>
      </c>
      <c r="AI27" s="6" t="s">
        <v>80</v>
      </c>
      <c r="AJ27" s="6">
        <v>2</v>
      </c>
      <c r="AK27" s="6" t="s">
        <v>81</v>
      </c>
      <c r="AL27" s="6">
        <v>0.4</v>
      </c>
      <c r="AM27" s="6">
        <v>364</v>
      </c>
      <c r="AN27" s="6">
        <v>15.7</v>
      </c>
      <c r="AO27" s="6">
        <v>31.7</v>
      </c>
      <c r="AP27" s="6">
        <v>4.32</v>
      </c>
      <c r="AQ27" s="6">
        <v>18.600000000000001</v>
      </c>
      <c r="AR27" s="6">
        <v>4.12</v>
      </c>
      <c r="AS27" s="6">
        <v>1.25</v>
      </c>
      <c r="AT27" s="6">
        <v>3.63</v>
      </c>
      <c r="AU27" s="6">
        <v>0.57999999999999996</v>
      </c>
      <c r="AV27" s="6">
        <v>3.54</v>
      </c>
      <c r="AW27" s="6">
        <v>0.72</v>
      </c>
      <c r="AX27" s="6">
        <v>2.11</v>
      </c>
      <c r="AY27" s="6">
        <v>0.30099999999999999</v>
      </c>
      <c r="AZ27" s="6">
        <v>1.95</v>
      </c>
      <c r="BA27" s="6">
        <v>0.317</v>
      </c>
      <c r="BB27" s="6">
        <v>2.4</v>
      </c>
      <c r="BC27" s="6">
        <v>0.14000000000000001</v>
      </c>
      <c r="BD27" s="6" t="s">
        <v>79</v>
      </c>
      <c r="BE27" s="6" t="s">
        <v>82</v>
      </c>
      <c r="BF27" s="6" t="s">
        <v>78</v>
      </c>
      <c r="BG27" s="6" t="s">
        <v>80</v>
      </c>
      <c r="BH27" s="6">
        <v>2.04</v>
      </c>
      <c r="BI27" s="6">
        <v>0.56999999999999995</v>
      </c>
    </row>
    <row r="28" spans="1:61" x14ac:dyDescent="0.3">
      <c r="A28" s="5" t="s">
        <v>107</v>
      </c>
      <c r="B28" s="5">
        <v>1984</v>
      </c>
      <c r="C28" s="6">
        <v>55.58</v>
      </c>
      <c r="D28" s="6">
        <v>18.78</v>
      </c>
      <c r="E28" s="6">
        <v>8.58</v>
      </c>
      <c r="F28" s="10">
        <v>0.16800000000000001</v>
      </c>
      <c r="G28" s="6">
        <v>4.1100000000000003</v>
      </c>
      <c r="H28" s="6">
        <v>8.58</v>
      </c>
      <c r="I28" s="6">
        <v>3.46</v>
      </c>
      <c r="J28" s="6">
        <v>1.1399999999999999</v>
      </c>
      <c r="K28" s="6">
        <v>0.73299999999999998</v>
      </c>
      <c r="L28" s="6">
        <v>0.28000000000000003</v>
      </c>
      <c r="M28" s="6">
        <v>-0.47</v>
      </c>
      <c r="N28" s="6">
        <v>101</v>
      </c>
      <c r="O28" s="10">
        <f t="shared" si="16"/>
        <v>48.690692547685565</v>
      </c>
      <c r="P28" s="6"/>
      <c r="Q28" s="6">
        <v>22</v>
      </c>
      <c r="R28" s="6">
        <v>1</v>
      </c>
      <c r="S28" s="6">
        <v>221</v>
      </c>
      <c r="T28" s="6">
        <v>20</v>
      </c>
      <c r="U28" s="6">
        <v>21</v>
      </c>
      <c r="V28" s="6" t="s">
        <v>77</v>
      </c>
      <c r="W28" s="6">
        <v>50</v>
      </c>
      <c r="X28" s="6">
        <v>80</v>
      </c>
      <c r="Y28" s="6">
        <v>19</v>
      </c>
      <c r="Z28" s="6">
        <v>1.2</v>
      </c>
      <c r="AA28" s="6" t="s">
        <v>78</v>
      </c>
      <c r="AB28" s="6">
        <v>18</v>
      </c>
      <c r="AC28" s="6">
        <v>711</v>
      </c>
      <c r="AD28" s="6">
        <v>19.899999999999999</v>
      </c>
      <c r="AE28" s="6">
        <v>90</v>
      </c>
      <c r="AF28" s="6">
        <v>2.4</v>
      </c>
      <c r="AG28" s="6" t="s">
        <v>84</v>
      </c>
      <c r="AH28" s="6" t="s">
        <v>79</v>
      </c>
      <c r="AI28" s="6" t="s">
        <v>80</v>
      </c>
      <c r="AJ28" s="6">
        <v>1</v>
      </c>
      <c r="AK28" s="6" t="s">
        <v>81</v>
      </c>
      <c r="AL28" s="6">
        <v>0.4</v>
      </c>
      <c r="AM28" s="6">
        <v>389</v>
      </c>
      <c r="AN28" s="6">
        <v>16.399999999999999</v>
      </c>
      <c r="AO28" s="6">
        <v>33.299999999999997</v>
      </c>
      <c r="AP28" s="6">
        <v>4.42</v>
      </c>
      <c r="AQ28" s="6">
        <v>19.3</v>
      </c>
      <c r="AR28" s="6">
        <v>4.21</v>
      </c>
      <c r="AS28" s="6">
        <v>1.33</v>
      </c>
      <c r="AT28" s="6">
        <v>4.1100000000000003</v>
      </c>
      <c r="AU28" s="6">
        <v>0.62</v>
      </c>
      <c r="AV28" s="6">
        <v>3.63</v>
      </c>
      <c r="AW28" s="6">
        <v>0.74</v>
      </c>
      <c r="AX28" s="6">
        <v>2.12</v>
      </c>
      <c r="AY28" s="6">
        <v>0.32400000000000001</v>
      </c>
      <c r="AZ28" s="6">
        <v>2.14</v>
      </c>
      <c r="BA28" s="6">
        <v>0.32700000000000001</v>
      </c>
      <c r="BB28" s="6">
        <v>2.4</v>
      </c>
      <c r="BC28" s="6">
        <v>0.14000000000000001</v>
      </c>
      <c r="BD28" s="6">
        <v>0.5</v>
      </c>
      <c r="BE28" s="6" t="s">
        <v>82</v>
      </c>
      <c r="BF28" s="6" t="s">
        <v>78</v>
      </c>
      <c r="BG28" s="6" t="s">
        <v>80</v>
      </c>
      <c r="BH28" s="6">
        <v>2.25</v>
      </c>
      <c r="BI28" s="6">
        <v>0.59</v>
      </c>
    </row>
    <row r="29" spans="1:61" s="17" customFormat="1" x14ac:dyDescent="0.3">
      <c r="A29" s="22" t="s">
        <v>87</v>
      </c>
      <c r="B29" s="22">
        <v>1984</v>
      </c>
      <c r="C29" s="24">
        <f t="shared" ref="C29:N29" si="17">AVERAGE(C26:C28)</f>
        <v>55.01</v>
      </c>
      <c r="D29" s="24">
        <f t="shared" si="17"/>
        <v>18.756666666666668</v>
      </c>
      <c r="E29" s="24">
        <f t="shared" si="17"/>
        <v>8.44</v>
      </c>
      <c r="F29" s="24">
        <f t="shared" si="17"/>
        <v>0.16600000000000001</v>
      </c>
      <c r="G29" s="24">
        <f t="shared" si="17"/>
        <v>4.0766666666666671</v>
      </c>
      <c r="H29" s="24">
        <f t="shared" si="17"/>
        <v>8.5499999999999989</v>
      </c>
      <c r="I29" s="24">
        <f t="shared" si="17"/>
        <v>3.4333333333333336</v>
      </c>
      <c r="J29" s="24">
        <f t="shared" si="17"/>
        <v>1.0999999999999999</v>
      </c>
      <c r="K29" s="24">
        <f t="shared" si="17"/>
        <v>0.69833333333333336</v>
      </c>
      <c r="L29" s="24">
        <f t="shared" si="17"/>
        <v>0.27333333333333337</v>
      </c>
      <c r="M29" s="24">
        <f t="shared" si="17"/>
        <v>-0.32666666666666666</v>
      </c>
      <c r="N29" s="24">
        <f t="shared" si="17"/>
        <v>100.19666666666667</v>
      </c>
      <c r="O29" s="24">
        <f t="shared" si="16"/>
        <v>48.898277443191702</v>
      </c>
      <c r="P29" s="23"/>
      <c r="Q29" s="25">
        <f>AVERAGE(Q26:Q28)</f>
        <v>20.666666666666668</v>
      </c>
      <c r="R29" s="23" t="s">
        <v>92</v>
      </c>
      <c r="S29" s="25">
        <f>AVERAGE(S26:S28)</f>
        <v>220.66666666666666</v>
      </c>
      <c r="T29" s="23">
        <f>AVERAGE(T26:T28)</f>
        <v>20</v>
      </c>
      <c r="U29" s="23">
        <f>AVERAGE(U26:U28)</f>
        <v>21</v>
      </c>
      <c r="V29" s="13" t="s">
        <v>77</v>
      </c>
      <c r="W29" s="25">
        <f>AVERAGE(W26:W28)</f>
        <v>56.666666666666664</v>
      </c>
      <c r="X29" s="23">
        <f>AVERAGE(X26:X28)</f>
        <v>80</v>
      </c>
      <c r="Y29" s="23">
        <f>AVERAGE(Y26:Y28)</f>
        <v>19</v>
      </c>
      <c r="Z29" s="26">
        <f>AVERAGE(Z26:Z28)</f>
        <v>1.1666666666666667</v>
      </c>
      <c r="AA29" s="13" t="s">
        <v>78</v>
      </c>
      <c r="AB29" s="23">
        <f>AVERAGE(AB26:AB28)</f>
        <v>18</v>
      </c>
      <c r="AC29" s="25">
        <f>AVERAGE(AC26:AC28)</f>
        <v>701.33333333333337</v>
      </c>
      <c r="AD29" s="26">
        <f>AVERAGE(AD26:AD28)</f>
        <v>19.233333333333331</v>
      </c>
      <c r="AE29" s="23">
        <f>AVERAGE(AE26:AE28)</f>
        <v>87</v>
      </c>
      <c r="AF29" s="26">
        <f>AVERAGE(AF26:AF28)</f>
        <v>2.2333333333333338</v>
      </c>
      <c r="AG29" s="13" t="s">
        <v>84</v>
      </c>
      <c r="AH29" s="13" t="s">
        <v>79</v>
      </c>
      <c r="AI29" s="13" t="s">
        <v>80</v>
      </c>
      <c r="AJ29" s="23" t="s">
        <v>100</v>
      </c>
      <c r="AK29" s="13" t="s">
        <v>81</v>
      </c>
      <c r="AL29" s="23">
        <f t="shared" ref="AL29:BC29" si="18">AVERAGE(AL26:AL28)</f>
        <v>0.40000000000000008</v>
      </c>
      <c r="AM29" s="25">
        <f t="shared" si="18"/>
        <v>378.33333333333331</v>
      </c>
      <c r="AN29" s="26">
        <f t="shared" si="18"/>
        <v>15.933333333333332</v>
      </c>
      <c r="AO29" s="26">
        <f t="shared" si="18"/>
        <v>32.333333333333336</v>
      </c>
      <c r="AP29" s="24">
        <f t="shared" si="18"/>
        <v>4.3266666666666671</v>
      </c>
      <c r="AQ29" s="23">
        <f t="shared" si="18"/>
        <v>18.7</v>
      </c>
      <c r="AR29" s="24">
        <f t="shared" si="18"/>
        <v>4.1966666666666663</v>
      </c>
      <c r="AS29" s="24">
        <f t="shared" si="18"/>
        <v>1.2766666666666666</v>
      </c>
      <c r="AT29" s="23">
        <f t="shared" si="18"/>
        <v>3.7900000000000005</v>
      </c>
      <c r="AU29" s="23">
        <f t="shared" si="18"/>
        <v>0.59</v>
      </c>
      <c r="AV29" s="24">
        <f t="shared" si="18"/>
        <v>3.5666666666666664</v>
      </c>
      <c r="AW29" s="24">
        <f t="shared" si="18"/>
        <v>0.72333333333333327</v>
      </c>
      <c r="AX29" s="24">
        <f t="shared" si="18"/>
        <v>2.1466666666666669</v>
      </c>
      <c r="AY29" s="24">
        <f t="shared" si="18"/>
        <v>0.31900000000000001</v>
      </c>
      <c r="AZ29" s="24">
        <f t="shared" si="18"/>
        <v>2.0833333333333335</v>
      </c>
      <c r="BA29" s="24">
        <f t="shared" si="18"/>
        <v>0.3213333333333333</v>
      </c>
      <c r="BB29" s="24">
        <f t="shared" si="18"/>
        <v>2.3666666666666667</v>
      </c>
      <c r="BC29" s="24">
        <f t="shared" si="18"/>
        <v>0.13666666666666669</v>
      </c>
      <c r="BD29" s="23" t="s">
        <v>108</v>
      </c>
      <c r="BE29" s="13" t="s">
        <v>82</v>
      </c>
      <c r="BF29" s="13" t="s">
        <v>78</v>
      </c>
      <c r="BG29" s="13" t="s">
        <v>80</v>
      </c>
      <c r="BH29" s="24">
        <f>AVERAGE(BH26:BH28)</f>
        <v>2.1466666666666665</v>
      </c>
      <c r="BI29" s="24">
        <f>AVERAGE(BI26:BI28)</f>
        <v>0.57666666666666666</v>
      </c>
    </row>
    <row r="30" spans="1:61" x14ac:dyDescent="0.3">
      <c r="A30" s="22"/>
      <c r="B30" s="22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3"/>
      <c r="Q30" s="23"/>
      <c r="R30" s="23"/>
      <c r="S30" s="23"/>
      <c r="T30" s="23"/>
      <c r="U30" s="23"/>
      <c r="V30" s="6"/>
      <c r="W30" s="23"/>
      <c r="X30" s="23"/>
      <c r="Y30" s="23"/>
      <c r="Z30" s="23"/>
      <c r="AA30" s="6"/>
      <c r="AB30" s="23"/>
      <c r="AC30" s="23"/>
      <c r="AD30" s="23"/>
      <c r="AE30" s="23"/>
      <c r="AF30" s="23"/>
      <c r="AG30" s="6"/>
      <c r="AH30" s="6"/>
      <c r="AI30" s="6"/>
      <c r="AJ30" s="23"/>
      <c r="AK30" s="6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6"/>
      <c r="BF30" s="6"/>
      <c r="BG30" s="6"/>
      <c r="BH30" s="23"/>
      <c r="BI30" s="23"/>
    </row>
    <row r="31" spans="1:61" x14ac:dyDescent="0.3">
      <c r="A31" s="19" t="s">
        <v>109</v>
      </c>
      <c r="B31" s="19">
        <v>1993</v>
      </c>
      <c r="C31" s="20">
        <v>54.34</v>
      </c>
      <c r="D31" s="20">
        <v>18.649999999999999</v>
      </c>
      <c r="E31" s="20">
        <v>8.51</v>
      </c>
      <c r="F31" s="21">
        <v>0.16</v>
      </c>
      <c r="G31" s="20">
        <v>3.84</v>
      </c>
      <c r="H31" s="20">
        <v>8.32</v>
      </c>
      <c r="I31" s="20">
        <v>3.56</v>
      </c>
      <c r="J31" s="20">
        <v>1.1200000000000001</v>
      </c>
      <c r="K31" s="20">
        <v>0.71299999999999997</v>
      </c>
      <c r="L31" s="20">
        <v>0.31</v>
      </c>
      <c r="M31" s="20">
        <v>-0.24</v>
      </c>
      <c r="N31" s="20">
        <v>99.28</v>
      </c>
      <c r="O31" s="21">
        <f t="shared" ref="O31" si="19">(G31/40.3044)/((G31/40.3044)+(E31*2/159.69))*100</f>
        <v>47.199360345070509</v>
      </c>
      <c r="P31" s="20"/>
      <c r="Q31" s="20">
        <v>19</v>
      </c>
      <c r="R31" s="20" t="s">
        <v>76</v>
      </c>
      <c r="S31" s="20">
        <v>205</v>
      </c>
      <c r="T31" s="20">
        <v>20</v>
      </c>
      <c r="U31" s="20">
        <v>21</v>
      </c>
      <c r="V31" s="20" t="s">
        <v>77</v>
      </c>
      <c r="W31" s="20">
        <v>60</v>
      </c>
      <c r="X31" s="20">
        <v>80</v>
      </c>
      <c r="Y31" s="20">
        <v>20</v>
      </c>
      <c r="Z31" s="20">
        <v>1.3</v>
      </c>
      <c r="AA31" s="20" t="s">
        <v>78</v>
      </c>
      <c r="AB31" s="20">
        <v>20</v>
      </c>
      <c r="AC31" s="20">
        <v>738</v>
      </c>
      <c r="AD31" s="20">
        <v>21.5</v>
      </c>
      <c r="AE31" s="20">
        <v>89</v>
      </c>
      <c r="AF31" s="20">
        <v>2.8</v>
      </c>
      <c r="AG31" s="20">
        <v>2</v>
      </c>
      <c r="AH31" s="20" t="s">
        <v>79</v>
      </c>
      <c r="AI31" s="20" t="s">
        <v>80</v>
      </c>
      <c r="AJ31" s="20">
        <v>1</v>
      </c>
      <c r="AK31" s="20">
        <v>0.6</v>
      </c>
      <c r="AL31" s="20">
        <v>0.5</v>
      </c>
      <c r="AM31" s="20">
        <v>383</v>
      </c>
      <c r="AN31" s="20">
        <v>16.3</v>
      </c>
      <c r="AO31" s="20">
        <v>34.700000000000003</v>
      </c>
      <c r="AP31" s="20">
        <v>4.38</v>
      </c>
      <c r="AQ31" s="20">
        <v>18.7</v>
      </c>
      <c r="AR31" s="20">
        <v>4.1500000000000004</v>
      </c>
      <c r="AS31" s="20">
        <v>1.36</v>
      </c>
      <c r="AT31" s="20">
        <v>4.45</v>
      </c>
      <c r="AU31" s="20">
        <v>0.68</v>
      </c>
      <c r="AV31" s="20">
        <v>3.91</v>
      </c>
      <c r="AW31" s="20">
        <v>0.77</v>
      </c>
      <c r="AX31" s="20">
        <v>2.13</v>
      </c>
      <c r="AY31" s="20">
        <v>0.314</v>
      </c>
      <c r="AZ31" s="20">
        <v>2.1</v>
      </c>
      <c r="BA31" s="20">
        <v>0.33400000000000002</v>
      </c>
      <c r="BB31" s="20">
        <v>2.7</v>
      </c>
      <c r="BC31" s="20">
        <v>0.18</v>
      </c>
      <c r="BD31" s="20">
        <v>1.8</v>
      </c>
      <c r="BE31" s="20">
        <v>0.1</v>
      </c>
      <c r="BF31" s="20">
        <v>5</v>
      </c>
      <c r="BG31" s="20" t="s">
        <v>80</v>
      </c>
      <c r="BH31" s="20">
        <v>2.25</v>
      </c>
      <c r="BI31" s="20">
        <v>0.63</v>
      </c>
    </row>
    <row r="32" spans="1:61" x14ac:dyDescent="0.3">
      <c r="A32" s="19"/>
      <c r="B32" s="19"/>
      <c r="C32" s="20"/>
      <c r="D32" s="20"/>
      <c r="E32" s="20"/>
      <c r="F32" s="21"/>
      <c r="G32" s="20"/>
      <c r="H32" s="20"/>
      <c r="I32" s="20"/>
      <c r="J32" s="20"/>
      <c r="K32" s="20"/>
      <c r="L32" s="20"/>
      <c r="M32" s="20"/>
      <c r="N32" s="20"/>
      <c r="O32" s="21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  <c r="AY32" s="20"/>
      <c r="AZ32" s="20"/>
      <c r="BA32" s="20"/>
      <c r="BB32" s="20"/>
      <c r="BC32" s="20"/>
      <c r="BD32" s="20"/>
      <c r="BE32" s="20"/>
      <c r="BF32" s="20"/>
      <c r="BG32" s="20"/>
      <c r="BH32" s="20"/>
      <c r="BI32" s="20"/>
    </row>
    <row r="33" spans="1:61" x14ac:dyDescent="0.3">
      <c r="A33" s="5" t="s">
        <v>110</v>
      </c>
      <c r="B33" s="5">
        <v>2000</v>
      </c>
      <c r="C33" s="6">
        <v>55.2</v>
      </c>
      <c r="D33" s="6">
        <v>18.77</v>
      </c>
      <c r="E33" s="6">
        <v>8.36</v>
      </c>
      <c r="F33" s="10">
        <v>0.16300000000000001</v>
      </c>
      <c r="G33" s="6">
        <v>4.04</v>
      </c>
      <c r="H33" s="6">
        <v>8.52</v>
      </c>
      <c r="I33" s="6">
        <v>3.46</v>
      </c>
      <c r="J33" s="6">
        <v>1.1100000000000001</v>
      </c>
      <c r="K33" s="6">
        <v>0.71799999999999997</v>
      </c>
      <c r="L33" s="6">
        <v>0.27</v>
      </c>
      <c r="M33" s="6">
        <v>-0.3</v>
      </c>
      <c r="N33" s="6">
        <v>100.3</v>
      </c>
      <c r="O33" s="10">
        <f t="shared" ref="O33:O36" si="20">(G33/40.3044)/((G33/40.3044)+(E33*2/159.69))*100</f>
        <v>48.910494385704837</v>
      </c>
      <c r="P33" s="6"/>
      <c r="Q33" s="6">
        <v>21</v>
      </c>
      <c r="R33" s="6" t="s">
        <v>76</v>
      </c>
      <c r="S33" s="6">
        <v>219</v>
      </c>
      <c r="T33" s="6" t="s">
        <v>77</v>
      </c>
      <c r="U33" s="6">
        <v>20</v>
      </c>
      <c r="V33" s="6" t="s">
        <v>77</v>
      </c>
      <c r="W33" s="6">
        <v>50</v>
      </c>
      <c r="X33" s="6">
        <v>110</v>
      </c>
      <c r="Y33" s="6">
        <v>19</v>
      </c>
      <c r="Z33" s="6">
        <v>1.1000000000000001</v>
      </c>
      <c r="AA33" s="6" t="s">
        <v>78</v>
      </c>
      <c r="AB33" s="6">
        <v>18</v>
      </c>
      <c r="AC33" s="6">
        <v>711</v>
      </c>
      <c r="AD33" s="6">
        <v>19.100000000000001</v>
      </c>
      <c r="AE33" s="6">
        <v>88</v>
      </c>
      <c r="AF33" s="6">
        <v>2.2999999999999998</v>
      </c>
      <c r="AG33" s="6" t="s">
        <v>84</v>
      </c>
      <c r="AH33" s="6" t="s">
        <v>79</v>
      </c>
      <c r="AI33" s="6" t="s">
        <v>80</v>
      </c>
      <c r="AJ33" s="6" t="s">
        <v>76</v>
      </c>
      <c r="AK33" s="6" t="s">
        <v>81</v>
      </c>
      <c r="AL33" s="6">
        <v>0.4</v>
      </c>
      <c r="AM33" s="6">
        <v>387</v>
      </c>
      <c r="AN33" s="6">
        <v>15.6</v>
      </c>
      <c r="AO33" s="6">
        <v>32</v>
      </c>
      <c r="AP33" s="6">
        <v>4.33</v>
      </c>
      <c r="AQ33" s="6">
        <v>18.3</v>
      </c>
      <c r="AR33" s="6">
        <v>4.09</v>
      </c>
      <c r="AS33" s="6">
        <v>1.24</v>
      </c>
      <c r="AT33" s="6">
        <v>3.76</v>
      </c>
      <c r="AU33" s="6">
        <v>0.57999999999999996</v>
      </c>
      <c r="AV33" s="6">
        <v>3.49</v>
      </c>
      <c r="AW33" s="6">
        <v>0.72</v>
      </c>
      <c r="AX33" s="6">
        <v>2.16</v>
      </c>
      <c r="AY33" s="6">
        <v>0.316</v>
      </c>
      <c r="AZ33" s="6">
        <v>2.0699999999999998</v>
      </c>
      <c r="BA33" s="6">
        <v>0.312</v>
      </c>
      <c r="BB33" s="6">
        <v>2.4</v>
      </c>
      <c r="BC33" s="6">
        <v>0.14000000000000001</v>
      </c>
      <c r="BD33" s="6" t="s">
        <v>79</v>
      </c>
      <c r="BE33" s="6" t="s">
        <v>82</v>
      </c>
      <c r="BF33" s="6" t="s">
        <v>78</v>
      </c>
      <c r="BG33" s="6" t="s">
        <v>80</v>
      </c>
      <c r="BH33" s="6">
        <v>2.14</v>
      </c>
      <c r="BI33" s="6">
        <v>0.6</v>
      </c>
    </row>
    <row r="34" spans="1:61" x14ac:dyDescent="0.3">
      <c r="A34" s="5" t="s">
        <v>111</v>
      </c>
      <c r="B34" s="5">
        <v>2000</v>
      </c>
      <c r="C34" s="6">
        <v>54.97</v>
      </c>
      <c r="D34" s="6">
        <v>18.920000000000002</v>
      </c>
      <c r="E34" s="6">
        <v>8.42</v>
      </c>
      <c r="F34" s="10">
        <v>0.16400000000000001</v>
      </c>
      <c r="G34" s="6">
        <v>4.03</v>
      </c>
      <c r="H34" s="6">
        <v>8.59</v>
      </c>
      <c r="I34" s="6">
        <v>3.39</v>
      </c>
      <c r="J34" s="6">
        <v>1.1000000000000001</v>
      </c>
      <c r="K34" s="6">
        <v>0.7</v>
      </c>
      <c r="L34" s="6">
        <v>0.28000000000000003</v>
      </c>
      <c r="M34" s="6">
        <v>-0.34</v>
      </c>
      <c r="N34" s="6">
        <v>100.2</v>
      </c>
      <c r="O34" s="10">
        <f t="shared" si="20"/>
        <v>48.669892865608446</v>
      </c>
      <c r="P34" s="6"/>
      <c r="Q34" s="6">
        <v>21</v>
      </c>
      <c r="R34" s="6" t="s">
        <v>76</v>
      </c>
      <c r="S34" s="6">
        <v>217</v>
      </c>
      <c r="T34" s="6" t="s">
        <v>77</v>
      </c>
      <c r="U34" s="6">
        <v>20</v>
      </c>
      <c r="V34" s="6" t="s">
        <v>77</v>
      </c>
      <c r="W34" s="6">
        <v>50</v>
      </c>
      <c r="X34" s="6">
        <v>70</v>
      </c>
      <c r="Y34" s="6">
        <v>19</v>
      </c>
      <c r="Z34" s="6">
        <v>1.3</v>
      </c>
      <c r="AA34" s="6" t="s">
        <v>78</v>
      </c>
      <c r="AB34" s="6">
        <v>18</v>
      </c>
      <c r="AC34" s="6">
        <v>698</v>
      </c>
      <c r="AD34" s="6">
        <v>19.3</v>
      </c>
      <c r="AE34" s="6">
        <v>86</v>
      </c>
      <c r="AF34" s="6">
        <v>2.5</v>
      </c>
      <c r="AG34" s="6" t="s">
        <v>84</v>
      </c>
      <c r="AH34" s="6" t="s">
        <v>79</v>
      </c>
      <c r="AI34" s="6" t="s">
        <v>80</v>
      </c>
      <c r="AJ34" s="6" t="s">
        <v>76</v>
      </c>
      <c r="AK34" s="6" t="s">
        <v>81</v>
      </c>
      <c r="AL34" s="6">
        <v>0.4</v>
      </c>
      <c r="AM34" s="6">
        <v>376</v>
      </c>
      <c r="AN34" s="6">
        <v>15.9</v>
      </c>
      <c r="AO34" s="6">
        <v>32.5</v>
      </c>
      <c r="AP34" s="6">
        <v>4.33</v>
      </c>
      <c r="AQ34" s="6">
        <v>18.2</v>
      </c>
      <c r="AR34" s="6">
        <v>4.45</v>
      </c>
      <c r="AS34" s="6">
        <v>1.24</v>
      </c>
      <c r="AT34" s="6">
        <v>3.8</v>
      </c>
      <c r="AU34" s="6">
        <v>0.56999999999999995</v>
      </c>
      <c r="AV34" s="6">
        <v>3.38</v>
      </c>
      <c r="AW34" s="6">
        <v>0.69</v>
      </c>
      <c r="AX34" s="6">
        <v>2.16</v>
      </c>
      <c r="AY34" s="6">
        <v>0.32</v>
      </c>
      <c r="AZ34" s="6">
        <v>2.0299999999999998</v>
      </c>
      <c r="BA34" s="6">
        <v>0.316</v>
      </c>
      <c r="BB34" s="6">
        <v>2.2999999999999998</v>
      </c>
      <c r="BC34" s="6">
        <v>0.14000000000000001</v>
      </c>
      <c r="BD34" s="6" t="s">
        <v>79</v>
      </c>
      <c r="BE34" s="6" t="s">
        <v>82</v>
      </c>
      <c r="BF34" s="6" t="s">
        <v>78</v>
      </c>
      <c r="BG34" s="6" t="s">
        <v>80</v>
      </c>
      <c r="BH34" s="6">
        <v>2.12</v>
      </c>
      <c r="BI34" s="6">
        <v>0.57999999999999996</v>
      </c>
    </row>
    <row r="35" spans="1:61" x14ac:dyDescent="0.3">
      <c r="A35" s="5" t="s">
        <v>112</v>
      </c>
      <c r="B35" s="5">
        <v>2000</v>
      </c>
      <c r="C35" s="6">
        <v>54.07</v>
      </c>
      <c r="D35" s="6">
        <v>18.41</v>
      </c>
      <c r="E35" s="6">
        <v>8.26</v>
      </c>
      <c r="F35" s="10">
        <v>0.16400000000000001</v>
      </c>
      <c r="G35" s="6">
        <v>4.08</v>
      </c>
      <c r="H35" s="6">
        <v>8.49</v>
      </c>
      <c r="I35" s="6">
        <v>3.38</v>
      </c>
      <c r="J35" s="6">
        <v>1.0900000000000001</v>
      </c>
      <c r="K35" s="6">
        <v>0.69299999999999995</v>
      </c>
      <c r="L35" s="6">
        <v>0.28999999999999998</v>
      </c>
      <c r="M35" s="6">
        <v>-0.39</v>
      </c>
      <c r="N35" s="6">
        <v>98.53</v>
      </c>
      <c r="O35" s="10">
        <f t="shared" si="20"/>
        <v>49.457496591101332</v>
      </c>
      <c r="P35" s="6"/>
      <c r="Q35" s="6">
        <v>20</v>
      </c>
      <c r="R35" s="6" t="s">
        <v>76</v>
      </c>
      <c r="S35" s="6">
        <v>220</v>
      </c>
      <c r="T35" s="6">
        <v>20</v>
      </c>
      <c r="U35" s="6">
        <v>22</v>
      </c>
      <c r="V35" s="6" t="s">
        <v>77</v>
      </c>
      <c r="W35" s="6">
        <v>60</v>
      </c>
      <c r="X35" s="6">
        <v>80</v>
      </c>
      <c r="Y35" s="6">
        <v>19</v>
      </c>
      <c r="Z35" s="6">
        <v>1.1000000000000001</v>
      </c>
      <c r="AA35" s="6" t="s">
        <v>78</v>
      </c>
      <c r="AB35" s="6">
        <v>18</v>
      </c>
      <c r="AC35" s="6">
        <v>693</v>
      </c>
      <c r="AD35" s="6">
        <v>19</v>
      </c>
      <c r="AE35" s="6">
        <v>85</v>
      </c>
      <c r="AF35" s="6">
        <v>2.2999999999999998</v>
      </c>
      <c r="AG35" s="6" t="s">
        <v>84</v>
      </c>
      <c r="AH35" s="6" t="s">
        <v>79</v>
      </c>
      <c r="AI35" s="6" t="s">
        <v>80</v>
      </c>
      <c r="AJ35" s="6">
        <v>3</v>
      </c>
      <c r="AK35" s="6" t="s">
        <v>81</v>
      </c>
      <c r="AL35" s="6">
        <v>0.4</v>
      </c>
      <c r="AM35" s="6">
        <v>371</v>
      </c>
      <c r="AN35" s="6">
        <v>15.3</v>
      </c>
      <c r="AO35" s="6">
        <v>32</v>
      </c>
      <c r="AP35" s="6">
        <v>4.2</v>
      </c>
      <c r="AQ35" s="6">
        <v>18</v>
      </c>
      <c r="AR35" s="6">
        <v>3.9</v>
      </c>
      <c r="AS35" s="6">
        <v>1.26</v>
      </c>
      <c r="AT35" s="6">
        <v>3.73</v>
      </c>
      <c r="AU35" s="6">
        <v>0.59</v>
      </c>
      <c r="AV35" s="6">
        <v>3.54</v>
      </c>
      <c r="AW35" s="6">
        <v>0.72</v>
      </c>
      <c r="AX35" s="6">
        <v>2.1</v>
      </c>
      <c r="AY35" s="6">
        <v>0.31</v>
      </c>
      <c r="AZ35" s="6">
        <v>2.0299999999999998</v>
      </c>
      <c r="BA35" s="6">
        <v>0.307</v>
      </c>
      <c r="BB35" s="6">
        <v>2.2000000000000002</v>
      </c>
      <c r="BC35" s="6">
        <v>0.14000000000000001</v>
      </c>
      <c r="BD35" s="6">
        <v>0.6</v>
      </c>
      <c r="BE35" s="6" t="s">
        <v>82</v>
      </c>
      <c r="BF35" s="6" t="s">
        <v>78</v>
      </c>
      <c r="BG35" s="6" t="s">
        <v>80</v>
      </c>
      <c r="BH35" s="6">
        <v>2.04</v>
      </c>
      <c r="BI35" s="6">
        <v>0.57999999999999996</v>
      </c>
    </row>
    <row r="36" spans="1:61" s="17" customFormat="1" x14ac:dyDescent="0.3">
      <c r="A36" s="11" t="s">
        <v>87</v>
      </c>
      <c r="B36" s="11">
        <v>2000</v>
      </c>
      <c r="C36" s="24">
        <f t="shared" ref="C36:N36" si="21">AVERAGE(C33:C35)</f>
        <v>54.74666666666667</v>
      </c>
      <c r="D36" s="24">
        <f t="shared" si="21"/>
        <v>18.7</v>
      </c>
      <c r="E36" s="24">
        <f t="shared" si="21"/>
        <v>8.3466666666666658</v>
      </c>
      <c r="F36" s="24">
        <f t="shared" si="21"/>
        <v>0.16366666666666665</v>
      </c>
      <c r="G36" s="24">
        <f t="shared" si="21"/>
        <v>4.05</v>
      </c>
      <c r="H36" s="24">
        <f t="shared" si="21"/>
        <v>8.5333333333333332</v>
      </c>
      <c r="I36" s="24">
        <f t="shared" si="21"/>
        <v>3.41</v>
      </c>
      <c r="J36" s="24">
        <f t="shared" si="21"/>
        <v>1.0999999999999999</v>
      </c>
      <c r="K36" s="24">
        <f t="shared" si="21"/>
        <v>0.70366666666666655</v>
      </c>
      <c r="L36" s="24">
        <f t="shared" si="21"/>
        <v>0.28000000000000003</v>
      </c>
      <c r="M36" s="24">
        <f t="shared" si="21"/>
        <v>-0.34333333333333332</v>
      </c>
      <c r="N36" s="24">
        <f t="shared" si="21"/>
        <v>99.676666666666662</v>
      </c>
      <c r="O36" s="24">
        <f t="shared" si="20"/>
        <v>49.012159426404367</v>
      </c>
      <c r="P36" s="23"/>
      <c r="Q36" s="25">
        <f>AVERAGE(Q33:Q35)</f>
        <v>20.666666666666668</v>
      </c>
      <c r="R36" s="13" t="s">
        <v>76</v>
      </c>
      <c r="S36" s="25">
        <f>AVERAGE(S33:S35)</f>
        <v>218.66666666666666</v>
      </c>
      <c r="T36" s="23">
        <f>AVERAGE(T33:T35)</f>
        <v>20</v>
      </c>
      <c r="U36" s="25">
        <f>AVERAGE(U33:U35)</f>
        <v>20.666666666666668</v>
      </c>
      <c r="V36" s="13" t="s">
        <v>77</v>
      </c>
      <c r="W36" s="25">
        <f>AVERAGE(W33:W35)</f>
        <v>53.333333333333336</v>
      </c>
      <c r="X36" s="25">
        <f>AVERAGE(X33:X35)</f>
        <v>86.666666666666671</v>
      </c>
      <c r="Y36" s="23">
        <f>AVERAGE(Y33:Y35)</f>
        <v>19</v>
      </c>
      <c r="Z36" s="26">
        <f>AVERAGE(Z33:Z35)</f>
        <v>1.1666666666666667</v>
      </c>
      <c r="AA36" s="13" t="s">
        <v>78</v>
      </c>
      <c r="AB36" s="23">
        <f>AVERAGE(AB33:AB35)</f>
        <v>18</v>
      </c>
      <c r="AC36" s="25">
        <f>AVERAGE(AC33:AC35)</f>
        <v>700.66666666666663</v>
      </c>
      <c r="AD36" s="26">
        <f>AVERAGE(AD33:AD35)</f>
        <v>19.133333333333336</v>
      </c>
      <c r="AE36" s="25">
        <f>AVERAGE(AE33:AE35)</f>
        <v>86.333333333333329</v>
      </c>
      <c r="AF36" s="24">
        <f>AVERAGE(AF33:AF35)</f>
        <v>2.3666666666666667</v>
      </c>
      <c r="AG36" s="13" t="s">
        <v>84</v>
      </c>
      <c r="AH36" s="13" t="s">
        <v>79</v>
      </c>
      <c r="AI36" s="13" t="s">
        <v>80</v>
      </c>
      <c r="AJ36" s="23">
        <f>AVERAGE(AJ33:AJ35)</f>
        <v>3</v>
      </c>
      <c r="AK36" s="13" t="s">
        <v>81</v>
      </c>
      <c r="AL36" s="23">
        <f t="shared" ref="AL36:BC36" si="22">AVERAGE(AL33:AL35)</f>
        <v>0.40000000000000008</v>
      </c>
      <c r="AM36" s="23">
        <f t="shared" si="22"/>
        <v>378</v>
      </c>
      <c r="AN36" s="23">
        <f t="shared" si="22"/>
        <v>15.6</v>
      </c>
      <c r="AO36" s="26">
        <f t="shared" si="22"/>
        <v>32.166666666666664</v>
      </c>
      <c r="AP36" s="26">
        <f t="shared" si="22"/>
        <v>4.2866666666666662</v>
      </c>
      <c r="AQ36" s="26">
        <f t="shared" si="22"/>
        <v>18.166666666666668</v>
      </c>
      <c r="AR36" s="26">
        <f t="shared" si="22"/>
        <v>4.1466666666666665</v>
      </c>
      <c r="AS36" s="26">
        <f t="shared" si="22"/>
        <v>1.2466666666666668</v>
      </c>
      <c r="AT36" s="26">
        <f t="shared" si="22"/>
        <v>3.7633333333333332</v>
      </c>
      <c r="AU36" s="23">
        <f t="shared" si="22"/>
        <v>0.57999999999999996</v>
      </c>
      <c r="AV36" s="23">
        <f t="shared" si="22"/>
        <v>3.47</v>
      </c>
      <c r="AW36" s="23">
        <f t="shared" si="22"/>
        <v>0.71</v>
      </c>
      <c r="AX36" s="23">
        <f t="shared" si="22"/>
        <v>2.14</v>
      </c>
      <c r="AY36" s="24">
        <f t="shared" si="22"/>
        <v>0.3153333333333333</v>
      </c>
      <c r="AZ36" s="24">
        <f t="shared" si="22"/>
        <v>2.043333333333333</v>
      </c>
      <c r="BA36" s="24">
        <f t="shared" si="22"/>
        <v>0.3116666666666667</v>
      </c>
      <c r="BB36" s="23">
        <f t="shared" si="22"/>
        <v>2.2999999999999998</v>
      </c>
      <c r="BC36" s="23">
        <f t="shared" si="22"/>
        <v>0.14000000000000001</v>
      </c>
      <c r="BD36" s="23" t="s">
        <v>113</v>
      </c>
      <c r="BE36" s="13" t="s">
        <v>82</v>
      </c>
      <c r="BF36" s="13" t="s">
        <v>78</v>
      </c>
      <c r="BG36" s="13" t="s">
        <v>80</v>
      </c>
      <c r="BH36" s="23">
        <f>AVERAGE(BH33:BH35)</f>
        <v>2.1</v>
      </c>
      <c r="BI36" s="24">
        <f>AVERAGE(BI33:BI35)</f>
        <v>0.58666666666666656</v>
      </c>
    </row>
    <row r="37" spans="1:61" x14ac:dyDescent="0.3">
      <c r="A37" s="11"/>
      <c r="B37" s="11"/>
      <c r="C37" s="27"/>
      <c r="D37" s="27"/>
      <c r="E37" s="27"/>
      <c r="F37" s="24"/>
      <c r="G37" s="27"/>
      <c r="H37" s="27"/>
      <c r="I37" s="27"/>
      <c r="J37" s="27"/>
      <c r="K37" s="27"/>
      <c r="L37" s="27"/>
      <c r="M37" s="27"/>
      <c r="N37" s="27"/>
      <c r="O37" s="24"/>
      <c r="P37" s="23"/>
      <c r="Q37" s="23"/>
      <c r="R37" s="6"/>
      <c r="S37" s="23"/>
      <c r="T37" s="23"/>
      <c r="U37" s="23"/>
      <c r="V37" s="6"/>
      <c r="W37" s="23"/>
      <c r="X37" s="23"/>
      <c r="Y37" s="23"/>
      <c r="Z37" s="23"/>
      <c r="AA37" s="6"/>
      <c r="AB37" s="23"/>
      <c r="AC37" s="23"/>
      <c r="AD37" s="23"/>
      <c r="AE37" s="23"/>
      <c r="AF37" s="23"/>
      <c r="AG37" s="6"/>
      <c r="AH37" s="6"/>
      <c r="AI37" s="6"/>
      <c r="AJ37" s="23"/>
      <c r="AK37" s="6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6"/>
      <c r="BF37" s="6"/>
      <c r="BG37" s="6"/>
      <c r="BH37" s="23"/>
      <c r="BI37" s="23"/>
    </row>
    <row r="38" spans="1:61" x14ac:dyDescent="0.3">
      <c r="A38" s="5" t="s">
        <v>114</v>
      </c>
      <c r="B38" s="5">
        <v>2006</v>
      </c>
      <c r="C38" s="6">
        <v>54.97</v>
      </c>
      <c r="D38" s="6">
        <v>19.18</v>
      </c>
      <c r="E38" s="6">
        <v>8.3800000000000008</v>
      </c>
      <c r="F38" s="10">
        <v>0.16300000000000001</v>
      </c>
      <c r="G38" s="6">
        <v>3.94</v>
      </c>
      <c r="H38" s="6">
        <v>8.4600000000000009</v>
      </c>
      <c r="I38" s="6">
        <v>3.48</v>
      </c>
      <c r="J38" s="6">
        <v>1.1200000000000001</v>
      </c>
      <c r="K38" s="6">
        <v>0.71799999999999997</v>
      </c>
      <c r="L38" s="6">
        <v>0.27</v>
      </c>
      <c r="M38" s="6">
        <v>0.23</v>
      </c>
      <c r="N38" s="6">
        <v>100.9</v>
      </c>
      <c r="O38" s="10">
        <f t="shared" ref="O38" si="23">(G38/40.3044)/((G38/40.3044)+(E38*2/159.69))*100</f>
        <v>48.224732049768654</v>
      </c>
      <c r="P38" s="6"/>
      <c r="Q38" s="6">
        <v>21</v>
      </c>
      <c r="R38" s="6" t="s">
        <v>76</v>
      </c>
      <c r="S38" s="6">
        <v>212</v>
      </c>
      <c r="T38" s="6">
        <v>40</v>
      </c>
      <c r="U38" s="6">
        <v>25</v>
      </c>
      <c r="V38" s="6" t="s">
        <v>77</v>
      </c>
      <c r="W38" s="6">
        <v>60</v>
      </c>
      <c r="X38" s="6">
        <v>70</v>
      </c>
      <c r="Y38" s="6">
        <v>19</v>
      </c>
      <c r="Z38" s="6">
        <v>1.1000000000000001</v>
      </c>
      <c r="AA38" s="6" t="s">
        <v>78</v>
      </c>
      <c r="AB38" s="6">
        <v>18</v>
      </c>
      <c r="AC38" s="6">
        <v>724</v>
      </c>
      <c r="AD38" s="6">
        <v>19.2</v>
      </c>
      <c r="AE38" s="6">
        <v>88</v>
      </c>
      <c r="AF38" s="6">
        <v>2.2000000000000002</v>
      </c>
      <c r="AG38" s="6" t="s">
        <v>84</v>
      </c>
      <c r="AH38" s="6" t="s">
        <v>79</v>
      </c>
      <c r="AI38" s="6" t="s">
        <v>80</v>
      </c>
      <c r="AJ38" s="6">
        <v>4</v>
      </c>
      <c r="AK38" s="6" t="s">
        <v>81</v>
      </c>
      <c r="AL38" s="6">
        <v>0.4</v>
      </c>
      <c r="AM38" s="6">
        <v>391</v>
      </c>
      <c r="AN38" s="6">
        <v>16.2</v>
      </c>
      <c r="AO38" s="6">
        <v>32.700000000000003</v>
      </c>
      <c r="AP38" s="6">
        <v>4.47</v>
      </c>
      <c r="AQ38" s="6">
        <v>18.7</v>
      </c>
      <c r="AR38" s="6">
        <v>4.28</v>
      </c>
      <c r="AS38" s="6">
        <v>1.25</v>
      </c>
      <c r="AT38" s="6">
        <v>4.07</v>
      </c>
      <c r="AU38" s="6">
        <v>0.61</v>
      </c>
      <c r="AV38" s="6">
        <v>3.52</v>
      </c>
      <c r="AW38" s="6">
        <v>0.73</v>
      </c>
      <c r="AX38" s="6">
        <v>2.17</v>
      </c>
      <c r="AY38" s="6">
        <v>0.32700000000000001</v>
      </c>
      <c r="AZ38" s="6">
        <v>2.12</v>
      </c>
      <c r="BA38" s="6">
        <v>0.31</v>
      </c>
      <c r="BB38" s="6">
        <v>2.5</v>
      </c>
      <c r="BC38" s="6">
        <v>0.13</v>
      </c>
      <c r="BD38" s="6" t="s">
        <v>79</v>
      </c>
      <c r="BE38" s="6" t="s">
        <v>82</v>
      </c>
      <c r="BF38" s="6" t="s">
        <v>78</v>
      </c>
      <c r="BG38" s="6" t="s">
        <v>80</v>
      </c>
      <c r="BH38" s="6">
        <v>2.25</v>
      </c>
      <c r="BI38" s="6">
        <v>0.63</v>
      </c>
    </row>
    <row r="39" spans="1:61" x14ac:dyDescent="0.3">
      <c r="A39" s="5"/>
      <c r="B39" s="5"/>
      <c r="C39" s="6"/>
      <c r="D39" s="6"/>
      <c r="E39" s="6"/>
      <c r="F39" s="10"/>
      <c r="G39" s="6"/>
      <c r="H39" s="6"/>
      <c r="I39" s="6"/>
      <c r="J39" s="6"/>
      <c r="K39" s="6"/>
      <c r="L39" s="6"/>
      <c r="M39" s="6"/>
      <c r="N39" s="6"/>
      <c r="O39" s="10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</row>
    <row r="40" spans="1:61" s="18" customFormat="1" x14ac:dyDescent="0.3">
      <c r="A40" s="19" t="s">
        <v>115</v>
      </c>
      <c r="B40" s="19">
        <v>2009</v>
      </c>
      <c r="C40" s="20">
        <v>54.36</v>
      </c>
      <c r="D40" s="20">
        <v>18.579999999999998</v>
      </c>
      <c r="E40" s="20">
        <v>8.6999999999999993</v>
      </c>
      <c r="F40" s="21">
        <v>0.16400000000000001</v>
      </c>
      <c r="G40" s="20">
        <v>3.87</v>
      </c>
      <c r="H40" s="20">
        <v>8.26</v>
      </c>
      <c r="I40" s="20">
        <v>3.59</v>
      </c>
      <c r="J40" s="20">
        <v>1.1200000000000001</v>
      </c>
      <c r="K40" s="20">
        <v>0.70899999999999996</v>
      </c>
      <c r="L40" s="20">
        <v>0.31</v>
      </c>
      <c r="M40" s="20">
        <v>-0.42</v>
      </c>
      <c r="N40" s="20">
        <v>99.23</v>
      </c>
      <c r="O40" s="21">
        <f t="shared" ref="O40" si="24">(G40/40.3044)/((G40/40.3044)+(E40*2/159.69))*100</f>
        <v>46.843157043517863</v>
      </c>
      <c r="P40" s="20"/>
      <c r="Q40" s="20">
        <v>20</v>
      </c>
      <c r="R40" s="20" t="s">
        <v>76</v>
      </c>
      <c r="S40" s="20">
        <v>202</v>
      </c>
      <c r="T40" s="20">
        <v>30</v>
      </c>
      <c r="U40" s="20">
        <v>21</v>
      </c>
      <c r="V40" s="20" t="s">
        <v>77</v>
      </c>
      <c r="W40" s="20">
        <v>60</v>
      </c>
      <c r="X40" s="20">
        <v>80</v>
      </c>
      <c r="Y40" s="20">
        <v>19</v>
      </c>
      <c r="Z40" s="20">
        <v>1.3</v>
      </c>
      <c r="AA40" s="20" t="s">
        <v>78</v>
      </c>
      <c r="AB40" s="20">
        <v>19</v>
      </c>
      <c r="AC40" s="20">
        <v>739</v>
      </c>
      <c r="AD40" s="20">
        <v>21.8</v>
      </c>
      <c r="AE40" s="20">
        <v>90</v>
      </c>
      <c r="AF40" s="20">
        <v>2.8</v>
      </c>
      <c r="AG40" s="20">
        <v>3</v>
      </c>
      <c r="AH40" s="20" t="s">
        <v>79</v>
      </c>
      <c r="AI40" s="20" t="s">
        <v>80</v>
      </c>
      <c r="AJ40" s="20">
        <v>1</v>
      </c>
      <c r="AK40" s="20">
        <v>0.9</v>
      </c>
      <c r="AL40" s="20">
        <v>0.4</v>
      </c>
      <c r="AM40" s="20">
        <v>384</v>
      </c>
      <c r="AN40" s="20">
        <v>16.600000000000001</v>
      </c>
      <c r="AO40" s="20">
        <v>35.1</v>
      </c>
      <c r="AP40" s="20">
        <v>4.51</v>
      </c>
      <c r="AQ40" s="20">
        <v>19.2</v>
      </c>
      <c r="AR40" s="20">
        <v>4.38</v>
      </c>
      <c r="AS40" s="20">
        <v>1.39</v>
      </c>
      <c r="AT40" s="20">
        <v>4.3499999999999996</v>
      </c>
      <c r="AU40" s="20">
        <v>0.67</v>
      </c>
      <c r="AV40" s="20">
        <v>3.93</v>
      </c>
      <c r="AW40" s="20">
        <v>0.78</v>
      </c>
      <c r="AX40" s="20">
        <v>2.39</v>
      </c>
      <c r="AY40" s="20">
        <v>0.34899999999999998</v>
      </c>
      <c r="AZ40" s="20">
        <v>2.34</v>
      </c>
      <c r="BA40" s="20">
        <v>0.35499999999999998</v>
      </c>
      <c r="BB40" s="20">
        <v>2.5</v>
      </c>
      <c r="BC40" s="20">
        <v>0.2</v>
      </c>
      <c r="BD40" s="20">
        <v>2.4</v>
      </c>
      <c r="BE40" s="20">
        <v>0.09</v>
      </c>
      <c r="BF40" s="20">
        <v>5</v>
      </c>
      <c r="BG40" s="20" t="s">
        <v>80</v>
      </c>
      <c r="BH40" s="20">
        <v>2.23</v>
      </c>
      <c r="BI40" s="20">
        <v>0.63</v>
      </c>
    </row>
    <row r="41" spans="1:61" x14ac:dyDescent="0.3">
      <c r="A41" s="22"/>
      <c r="B41" s="22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</row>
    <row r="42" spans="1:61" s="30" customFormat="1" x14ac:dyDescent="0.3">
      <c r="A42" s="28" t="s">
        <v>116</v>
      </c>
      <c r="B42" s="28"/>
      <c r="C42" s="29">
        <f>AVERAGE(C15:C16,C20:C28,C31:C35,C38:C40)</f>
        <v>54.770000000000017</v>
      </c>
      <c r="D42" s="29">
        <f t="shared" ref="D42:O42" si="25">AVERAGE(D15:D16,D20:D28,D31:D35,D38:D40)</f>
        <v>18.604285714285716</v>
      </c>
      <c r="E42" s="29">
        <f t="shared" si="25"/>
        <v>8.401428571428573</v>
      </c>
      <c r="F42" s="29">
        <f t="shared" si="25"/>
        <v>0.16414285714285715</v>
      </c>
      <c r="G42" s="29">
        <f t="shared" si="25"/>
        <v>4.0128571428571425</v>
      </c>
      <c r="H42" s="29">
        <f t="shared" si="25"/>
        <v>8.4635714285714307</v>
      </c>
      <c r="I42" s="29">
        <f t="shared" si="25"/>
        <v>3.4542857142857142</v>
      </c>
      <c r="J42" s="29">
        <f t="shared" si="25"/>
        <v>1.1064285714285715</v>
      </c>
      <c r="K42" s="29">
        <f t="shared" si="25"/>
        <v>0.7024999999999999</v>
      </c>
      <c r="L42" s="29">
        <f t="shared" si="25"/>
        <v>0.28000000000000008</v>
      </c>
      <c r="M42" s="29">
        <f t="shared" si="25"/>
        <v>-0.30357142857142855</v>
      </c>
      <c r="N42" s="29">
        <f t="shared" si="25"/>
        <v>99.66</v>
      </c>
      <c r="O42" s="29">
        <f t="shared" si="25"/>
        <v>48.61621874703691</v>
      </c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</row>
    <row r="43" spans="1:61" x14ac:dyDescent="0.3">
      <c r="A43" s="22"/>
      <c r="B43" s="2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</row>
    <row r="44" spans="1:61" x14ac:dyDescent="0.3">
      <c r="A44" s="5"/>
      <c r="B44" s="5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</row>
    <row r="45" spans="1:61" customFormat="1" x14ac:dyDescent="0.35">
      <c r="A45" s="31" t="s">
        <v>117</v>
      </c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</row>
    <row r="46" spans="1:61" customFormat="1" ht="14.4" x14ac:dyDescent="0.3">
      <c r="A46" s="33" t="s">
        <v>118</v>
      </c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</row>
    <row r="47" spans="1:61" customFormat="1" ht="14.4" x14ac:dyDescent="0.3">
      <c r="A47" s="34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</row>
    <row r="48" spans="1:61" customFormat="1" ht="14.4" x14ac:dyDescent="0.3">
      <c r="A48" s="34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</row>
    <row r="49" spans="1:58" customFormat="1" ht="14.4" x14ac:dyDescent="0.3">
      <c r="A49" s="34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</row>
    <row r="50" spans="1:58" customFormat="1" ht="14.4" x14ac:dyDescent="0.3">
      <c r="A50" s="34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</row>
    <row r="51" spans="1:58" customFormat="1" ht="14.4" x14ac:dyDescent="0.3">
      <c r="A51" s="34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</row>
    <row r="52" spans="1:58" customFormat="1" ht="14.4" x14ac:dyDescent="0.3">
      <c r="A52" s="34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</row>
    <row r="53" spans="1:58" customFormat="1" ht="14.4" x14ac:dyDescent="0.3">
      <c r="A53" s="34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</row>
    <row r="54" spans="1:58" customFormat="1" ht="14.4" x14ac:dyDescent="0.3">
      <c r="A54" s="34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</row>
    <row r="55" spans="1:58" customFormat="1" ht="14.4" x14ac:dyDescent="0.3">
      <c r="A55" s="34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</row>
    <row r="56" spans="1:58" customFormat="1" ht="14.4" x14ac:dyDescent="0.3">
      <c r="A56" s="34"/>
      <c r="B56" s="32"/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</row>
    <row r="57" spans="1:58" customFormat="1" ht="14.4" x14ac:dyDescent="0.3">
      <c r="A57" s="34"/>
      <c r="B57" s="32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</row>
    <row r="58" spans="1:58" customFormat="1" ht="14.4" x14ac:dyDescent="0.3">
      <c r="A58" s="34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</row>
    <row r="59" spans="1:58" customFormat="1" ht="14.4" x14ac:dyDescent="0.3">
      <c r="A59" s="34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</row>
    <row r="60" spans="1:58" customFormat="1" ht="14.4" x14ac:dyDescent="0.3">
      <c r="A60" s="34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</row>
    <row r="61" spans="1:58" customFormat="1" ht="14.4" x14ac:dyDescent="0.3">
      <c r="A61" s="34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</row>
    <row r="62" spans="1:58" customFormat="1" ht="14.4" x14ac:dyDescent="0.3">
      <c r="A62" s="34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</row>
    <row r="63" spans="1:58" customFormat="1" ht="14.4" x14ac:dyDescent="0.3">
      <c r="A63" s="34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</row>
    <row r="64" spans="1:58" customFormat="1" ht="14.4" x14ac:dyDescent="0.3">
      <c r="A64" s="34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</row>
    <row r="65" spans="1:58" customFormat="1" ht="14.4" x14ac:dyDescent="0.3">
      <c r="A65" s="34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</row>
    <row r="66" spans="1:58" customFormat="1" ht="14.4" x14ac:dyDescent="0.3">
      <c r="A66" s="34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</row>
    <row r="67" spans="1:58" customFormat="1" ht="14.4" x14ac:dyDescent="0.3">
      <c r="A67" s="34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</row>
    <row r="68" spans="1:58" customFormat="1" ht="14.4" x14ac:dyDescent="0.3">
      <c r="A68" s="34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</row>
    <row r="69" spans="1:58" customFormat="1" ht="14.4" x14ac:dyDescent="0.3">
      <c r="A69" s="34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</row>
    <row r="70" spans="1:58" customFormat="1" ht="14.4" x14ac:dyDescent="0.3">
      <c r="A70" s="34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</row>
    <row r="71" spans="1:58" customFormat="1" ht="14.4" x14ac:dyDescent="0.3">
      <c r="A71" s="34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</row>
    <row r="72" spans="1:58" customFormat="1" ht="14.4" x14ac:dyDescent="0.3">
      <c r="A72" s="34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</row>
    <row r="73" spans="1:58" customFormat="1" ht="14.4" x14ac:dyDescent="0.3">
      <c r="A73" s="34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</row>
    <row r="74" spans="1:58" customFormat="1" ht="14.4" x14ac:dyDescent="0.3">
      <c r="A74" s="34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</row>
    <row r="75" spans="1:58" customFormat="1" ht="14.4" x14ac:dyDescent="0.3">
      <c r="A75" s="34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</row>
    <row r="76" spans="1:58" customFormat="1" ht="14.4" x14ac:dyDescent="0.3">
      <c r="A76" s="34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</row>
    <row r="77" spans="1:58" customFormat="1" ht="14.4" x14ac:dyDescent="0.3">
      <c r="A77" s="34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</row>
    <row r="78" spans="1:58" customFormat="1" ht="14.4" x14ac:dyDescent="0.3">
      <c r="A78" s="34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</row>
    <row r="79" spans="1:58" customFormat="1" ht="14.4" x14ac:dyDescent="0.3">
      <c r="A79" s="34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</row>
    <row r="80" spans="1:58" customFormat="1" ht="14.4" x14ac:dyDescent="0.3">
      <c r="A80" s="34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</row>
    <row r="81" spans="1:58" customFormat="1" ht="14.4" x14ac:dyDescent="0.3">
      <c r="A81" s="34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</row>
    <row r="82" spans="1:58" customFormat="1" ht="14.4" x14ac:dyDescent="0.3">
      <c r="A82" s="34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</row>
    <row r="83" spans="1:58" customFormat="1" ht="14.4" x14ac:dyDescent="0.3">
      <c r="A83" s="34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</row>
    <row r="84" spans="1:58" customFormat="1" ht="14.4" x14ac:dyDescent="0.3">
      <c r="A84" s="34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</row>
    <row r="85" spans="1:58" customFormat="1" ht="14.4" x14ac:dyDescent="0.3">
      <c r="A85" s="34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</row>
    <row r="86" spans="1:58" customFormat="1" ht="14.4" x14ac:dyDescent="0.3">
      <c r="A86" s="34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</row>
    <row r="87" spans="1:58" customFormat="1" ht="14.4" x14ac:dyDescent="0.3">
      <c r="A87" s="34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</row>
    <row r="88" spans="1:58" customFormat="1" ht="14.4" x14ac:dyDescent="0.3">
      <c r="A88" s="34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</row>
    <row r="89" spans="1:58" customFormat="1" ht="14.4" x14ac:dyDescent="0.3">
      <c r="A89" s="34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</row>
    <row r="90" spans="1:58" customFormat="1" ht="14.4" x14ac:dyDescent="0.3">
      <c r="A90" s="34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</row>
    <row r="91" spans="1:58" customFormat="1" ht="14.4" x14ac:dyDescent="0.3">
      <c r="A91" s="34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</row>
    <row r="92" spans="1:58" customFormat="1" ht="14.4" x14ac:dyDescent="0.3">
      <c r="A92" s="34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</row>
    <row r="93" spans="1:58" customFormat="1" ht="14.4" x14ac:dyDescent="0.3">
      <c r="A93" s="34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</row>
    <row r="94" spans="1:58" customFormat="1" ht="14.4" x14ac:dyDescent="0.3">
      <c r="A94" s="34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</row>
    <row r="95" spans="1:58" customFormat="1" ht="14.4" x14ac:dyDescent="0.3">
      <c r="A95" s="34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</row>
    <row r="96" spans="1:58" customFormat="1" ht="14.4" x14ac:dyDescent="0.3">
      <c r="A96" s="34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</row>
    <row r="97" spans="1:58" customFormat="1" ht="14.4" x14ac:dyDescent="0.3">
      <c r="A97" s="34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</row>
    <row r="98" spans="1:58" customFormat="1" ht="14.4" x14ac:dyDescent="0.3">
      <c r="A98" s="34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</row>
    <row r="99" spans="1:58" customFormat="1" ht="14.4" x14ac:dyDescent="0.3">
      <c r="A99" s="34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</row>
    <row r="100" spans="1:58" customFormat="1" ht="14.4" x14ac:dyDescent="0.3">
      <c r="A100" s="34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</row>
    <row r="101" spans="1:58" customFormat="1" ht="14.4" x14ac:dyDescent="0.3">
      <c r="A101" s="34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</row>
    <row r="102" spans="1:58" customFormat="1" ht="14.4" x14ac:dyDescent="0.3">
      <c r="A102" s="34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</row>
    <row r="103" spans="1:58" customFormat="1" ht="14.4" x14ac:dyDescent="0.3">
      <c r="A103" s="34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</row>
    <row r="104" spans="1:58" customFormat="1" ht="14.4" x14ac:dyDescent="0.3">
      <c r="A104" s="34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</row>
    <row r="105" spans="1:58" customFormat="1" ht="14.4" x14ac:dyDescent="0.3">
      <c r="A105" s="34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Publication Info - README</vt:lpstr>
      <vt:lpstr>Whole Rock Data - XRF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CS Ruth</dc:creator>
  <cp:lastModifiedBy>Dawn CS Ruth</cp:lastModifiedBy>
  <dcterms:created xsi:type="dcterms:W3CDTF">2021-07-22T21:19:53Z</dcterms:created>
  <dcterms:modified xsi:type="dcterms:W3CDTF">2021-07-22T22:46:39Z</dcterms:modified>
</cp:coreProperties>
</file>