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Users/tomas/Documents/01 Truffles/06 ms Magnatum Review 2023/Submission/Mycorrhiza/Proofs/"/>
    </mc:Choice>
  </mc:AlternateContent>
  <xr:revisionPtr revIDLastSave="0" documentId="13_ncr:1_{1B463E30-9D06-FF4A-B906-C1D948BC62C3}" xr6:coauthVersionLast="47" xr6:coauthVersionMax="47" xr10:uidLastSave="{00000000-0000-0000-0000-000000000000}"/>
  <bookViews>
    <workbookView xWindow="0" yWindow="500" windowWidth="38400" windowHeight="19440" xr2:uid="{55BB417E-5236-874C-9488-B79DCDFEF452}"/>
  </bookViews>
  <sheets>
    <sheet name="A-Data" sheetId="1" r:id="rId1"/>
    <sheet name="B-Data Explanation" sheetId="3" r:id="rId2"/>
    <sheet name="C-Reference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81" i="1" l="1"/>
  <c r="O381" i="1"/>
  <c r="N381" i="1"/>
  <c r="M381" i="1"/>
  <c r="M389" i="1" s="1"/>
  <c r="L381" i="1"/>
  <c r="P380" i="1"/>
  <c r="O380" i="1"/>
  <c r="N380" i="1"/>
  <c r="M380" i="1"/>
  <c r="L380" i="1"/>
  <c r="AH381" i="1"/>
  <c r="AG381" i="1"/>
  <c r="AF381" i="1"/>
  <c r="AE381" i="1"/>
  <c r="AD381" i="1"/>
  <c r="AH380" i="1"/>
  <c r="AG380" i="1"/>
  <c r="AF380" i="1"/>
  <c r="AE380" i="1"/>
  <c r="AD380" i="1"/>
  <c r="BH392" i="1"/>
  <c r="BH393" i="1"/>
  <c r="BH394" i="1"/>
  <c r="BH395" i="1"/>
  <c r="BH397" i="1"/>
  <c r="BH398" i="1"/>
  <c r="BH399" i="1"/>
  <c r="BH400" i="1"/>
  <c r="BH401" i="1"/>
  <c r="BH403" i="1"/>
  <c r="BH404" i="1"/>
  <c r="BH405" i="1"/>
  <c r="BH406" i="1"/>
  <c r="BH408" i="1"/>
  <c r="BH410" i="1"/>
  <c r="BH411" i="1"/>
  <c r="BH412" i="1"/>
  <c r="BH414" i="1"/>
  <c r="BH415" i="1"/>
  <c r="BH417" i="1"/>
  <c r="BH419" i="1"/>
  <c r="BH420" i="1"/>
  <c r="BH421" i="1"/>
  <c r="BH422" i="1"/>
  <c r="BH423" i="1"/>
  <c r="BH391" i="1"/>
  <c r="AT389" i="1"/>
  <c r="AS389" i="1"/>
  <c r="AR389" i="1"/>
  <c r="AQ389" i="1"/>
  <c r="AP389" i="1"/>
  <c r="AO389" i="1"/>
  <c r="AN389" i="1"/>
  <c r="AM389" i="1"/>
  <c r="AL389" i="1"/>
  <c r="AK389" i="1"/>
  <c r="AJ389" i="1"/>
  <c r="AI389" i="1"/>
  <c r="AH389" i="1"/>
  <c r="AG389" i="1"/>
  <c r="AF389" i="1"/>
  <c r="AD389" i="1"/>
  <c r="AC389" i="1"/>
  <c r="AB389" i="1"/>
  <c r="AA389" i="1"/>
  <c r="Z389" i="1"/>
  <c r="Y389" i="1"/>
  <c r="X389" i="1"/>
  <c r="W389" i="1"/>
  <c r="V389" i="1"/>
  <c r="U389" i="1"/>
  <c r="T389" i="1"/>
  <c r="S389" i="1"/>
  <c r="R389" i="1"/>
  <c r="Q389" i="1"/>
  <c r="P389" i="1"/>
  <c r="O389" i="1"/>
  <c r="N389" i="1"/>
  <c r="L389" i="1"/>
  <c r="K389" i="1"/>
  <c r="J389" i="1"/>
  <c r="I389" i="1"/>
  <c r="AT388" i="1"/>
  <c r="AS388" i="1"/>
  <c r="AR388" i="1"/>
  <c r="AQ388" i="1"/>
  <c r="AP388" i="1"/>
  <c r="AO388" i="1"/>
  <c r="AN388" i="1"/>
  <c r="AM388" i="1"/>
  <c r="AL388" i="1"/>
  <c r="AK388" i="1"/>
  <c r="AJ388" i="1"/>
  <c r="AI388" i="1"/>
  <c r="AH388" i="1"/>
  <c r="AG388" i="1"/>
  <c r="AF388" i="1"/>
  <c r="AE388" i="1"/>
  <c r="AD388" i="1"/>
  <c r="AC388" i="1"/>
  <c r="AB388" i="1"/>
  <c r="AA388" i="1"/>
  <c r="Z388" i="1"/>
  <c r="Y388" i="1"/>
  <c r="X388" i="1"/>
  <c r="W388" i="1"/>
  <c r="V388" i="1"/>
  <c r="U388" i="1"/>
  <c r="T388" i="1"/>
  <c r="S388" i="1"/>
  <c r="R388" i="1"/>
  <c r="Q388" i="1"/>
  <c r="P388" i="1"/>
  <c r="O388" i="1"/>
  <c r="N388" i="1"/>
  <c r="L388" i="1"/>
  <c r="K388" i="1"/>
  <c r="J388" i="1"/>
  <c r="I388" i="1"/>
  <c r="AT385" i="1"/>
  <c r="AS385" i="1"/>
  <c r="AR385" i="1"/>
  <c r="AQ385" i="1"/>
  <c r="AP385" i="1"/>
  <c r="AO385" i="1"/>
  <c r="AN385" i="1"/>
  <c r="AM385" i="1"/>
  <c r="AL385" i="1"/>
  <c r="AK385" i="1"/>
  <c r="AJ385" i="1"/>
  <c r="AI385" i="1"/>
  <c r="AH385" i="1"/>
  <c r="AG385" i="1"/>
  <c r="AF385" i="1"/>
  <c r="AE385" i="1"/>
  <c r="AD385" i="1"/>
  <c r="AC385" i="1"/>
  <c r="AB385" i="1"/>
  <c r="AA385" i="1"/>
  <c r="Z385" i="1"/>
  <c r="Y385" i="1"/>
  <c r="X385" i="1"/>
  <c r="W385" i="1"/>
  <c r="V385" i="1"/>
  <c r="U385" i="1"/>
  <c r="T385" i="1"/>
  <c r="S385" i="1"/>
  <c r="R385" i="1"/>
  <c r="Q385" i="1"/>
  <c r="P385" i="1"/>
  <c r="O385" i="1"/>
  <c r="N385" i="1"/>
  <c r="M385" i="1"/>
  <c r="L385" i="1"/>
  <c r="K385" i="1"/>
  <c r="J385" i="1"/>
  <c r="I385" i="1"/>
  <c r="AT384" i="1"/>
  <c r="AS384" i="1"/>
  <c r="AR384" i="1"/>
  <c r="AQ384" i="1"/>
  <c r="AP384" i="1"/>
  <c r="AO384" i="1"/>
  <c r="AN384" i="1"/>
  <c r="AM384" i="1"/>
  <c r="AL384" i="1"/>
  <c r="AK384" i="1"/>
  <c r="AJ384" i="1"/>
  <c r="AI384" i="1"/>
  <c r="AH384" i="1"/>
  <c r="AG384" i="1"/>
  <c r="AF384" i="1"/>
  <c r="AE384" i="1"/>
  <c r="AD384" i="1"/>
  <c r="AC384" i="1"/>
  <c r="AB384" i="1"/>
  <c r="AA384" i="1"/>
  <c r="Z384" i="1"/>
  <c r="Y384" i="1"/>
  <c r="X384" i="1"/>
  <c r="W384" i="1"/>
  <c r="V384" i="1"/>
  <c r="U384" i="1"/>
  <c r="T384" i="1"/>
  <c r="S384" i="1"/>
  <c r="R384" i="1"/>
  <c r="Q384" i="1"/>
  <c r="P384" i="1"/>
  <c r="O384" i="1"/>
  <c r="N384" i="1"/>
  <c r="L384" i="1"/>
  <c r="K384" i="1"/>
  <c r="J384" i="1"/>
  <c r="I384" i="1"/>
  <c r="AT383" i="1"/>
  <c r="AS383" i="1"/>
  <c r="AR383" i="1"/>
  <c r="AR386" i="1" s="1"/>
  <c r="AQ383" i="1"/>
  <c r="AP383" i="1"/>
  <c r="AO383" i="1"/>
  <c r="AN383" i="1"/>
  <c r="AN386" i="1" s="1"/>
  <c r="AM383" i="1"/>
  <c r="AL383" i="1"/>
  <c r="AK383" i="1"/>
  <c r="AJ383" i="1"/>
  <c r="AJ386" i="1" s="1"/>
  <c r="AI383" i="1"/>
  <c r="AH383" i="1"/>
  <c r="AG383" i="1"/>
  <c r="AF383" i="1"/>
  <c r="AF386" i="1" s="1"/>
  <c r="AE383" i="1"/>
  <c r="AD383" i="1"/>
  <c r="AC383" i="1"/>
  <c r="AB383" i="1"/>
  <c r="AB386" i="1" s="1"/>
  <c r="AA383" i="1"/>
  <c r="Z383" i="1"/>
  <c r="Y383" i="1"/>
  <c r="X383" i="1"/>
  <c r="X386" i="1" s="1"/>
  <c r="W383" i="1"/>
  <c r="V383" i="1"/>
  <c r="U383" i="1"/>
  <c r="T383" i="1"/>
  <c r="T386" i="1" s="1"/>
  <c r="S383" i="1"/>
  <c r="R383" i="1"/>
  <c r="Q383" i="1"/>
  <c r="P383" i="1"/>
  <c r="P386" i="1" s="1"/>
  <c r="O383" i="1"/>
  <c r="N383" i="1"/>
  <c r="M383" i="1"/>
  <c r="L383" i="1"/>
  <c r="L386" i="1" s="1"/>
  <c r="K383" i="1"/>
  <c r="K386" i="1" s="1"/>
  <c r="J383" i="1"/>
  <c r="J387" i="1" s="1"/>
  <c r="I383" i="1"/>
  <c r="I387" i="1" s="1"/>
  <c r="AV383" i="1"/>
  <c r="AW383" i="1"/>
  <c r="AX383" i="1"/>
  <c r="AY383" i="1"/>
  <c r="AY386" i="1" s="1"/>
  <c r="AZ383" i="1"/>
  <c r="BA383" i="1"/>
  <c r="BB383" i="1"/>
  <c r="BC383" i="1"/>
  <c r="BC386" i="1" s="1"/>
  <c r="BD383" i="1"/>
  <c r="BE383" i="1"/>
  <c r="AV384" i="1"/>
  <c r="AW384" i="1"/>
  <c r="AW387" i="1" s="1"/>
  <c r="AX384" i="1"/>
  <c r="AY384" i="1"/>
  <c r="AZ384" i="1"/>
  <c r="BA384" i="1"/>
  <c r="BA387" i="1" s="1"/>
  <c r="BB384" i="1"/>
  <c r="BC384" i="1"/>
  <c r="BD384" i="1"/>
  <c r="BD387" i="1" s="1"/>
  <c r="BE384" i="1"/>
  <c r="BE386" i="1" s="1"/>
  <c r="AV385" i="1"/>
  <c r="AW385" i="1"/>
  <c r="AX385" i="1"/>
  <c r="AY385" i="1"/>
  <c r="AZ385" i="1"/>
  <c r="BA385" i="1"/>
  <c r="BB385" i="1"/>
  <c r="BC385" i="1"/>
  <c r="BD385" i="1"/>
  <c r="BE385" i="1"/>
  <c r="AV386" i="1"/>
  <c r="AW386" i="1"/>
  <c r="AX386" i="1"/>
  <c r="AZ386" i="1"/>
  <c r="BA386" i="1"/>
  <c r="BB386" i="1"/>
  <c r="BD386" i="1"/>
  <c r="AV387" i="1"/>
  <c r="AX387" i="1"/>
  <c r="AY387" i="1"/>
  <c r="AZ387" i="1"/>
  <c r="BB387" i="1"/>
  <c r="BC387" i="1"/>
  <c r="AV388" i="1"/>
  <c r="AW388" i="1"/>
  <c r="AX388" i="1"/>
  <c r="AY388" i="1"/>
  <c r="AZ388" i="1"/>
  <c r="BA388" i="1"/>
  <c r="BB388" i="1"/>
  <c r="BC388" i="1"/>
  <c r="BD388" i="1"/>
  <c r="BE388" i="1"/>
  <c r="AV389" i="1"/>
  <c r="AW389" i="1"/>
  <c r="AX389" i="1"/>
  <c r="AY389" i="1"/>
  <c r="AZ389" i="1"/>
  <c r="BA389" i="1"/>
  <c r="BB389" i="1"/>
  <c r="BC389" i="1"/>
  <c r="BD389" i="1"/>
  <c r="BE389" i="1"/>
  <c r="AU389" i="1"/>
  <c r="AU388" i="1"/>
  <c r="AU385" i="1"/>
  <c r="AU384" i="1"/>
  <c r="AU386" i="1" s="1"/>
  <c r="AU383" i="1"/>
  <c r="BG425" i="1"/>
  <c r="K356" i="1"/>
  <c r="L356" i="1"/>
  <c r="M356" i="1"/>
  <c r="N356" i="1"/>
  <c r="O356" i="1"/>
  <c r="P356" i="1"/>
  <c r="K357" i="1"/>
  <c r="L357" i="1"/>
  <c r="M357" i="1"/>
  <c r="N357" i="1"/>
  <c r="O357" i="1"/>
  <c r="P357" i="1"/>
  <c r="K358" i="1"/>
  <c r="L358" i="1"/>
  <c r="M358" i="1"/>
  <c r="N358" i="1"/>
  <c r="O358" i="1"/>
  <c r="P358" i="1"/>
  <c r="P355" i="1"/>
  <c r="O355" i="1"/>
  <c r="N355" i="1"/>
  <c r="M355" i="1"/>
  <c r="L355" i="1"/>
  <c r="K355" i="1"/>
  <c r="K332" i="1"/>
  <c r="L332" i="1"/>
  <c r="M332" i="1"/>
  <c r="N332" i="1"/>
  <c r="O332" i="1"/>
  <c r="P332" i="1"/>
  <c r="K333" i="1"/>
  <c r="L333" i="1"/>
  <c r="M333" i="1"/>
  <c r="N333" i="1"/>
  <c r="O333" i="1"/>
  <c r="P333" i="1"/>
  <c r="K334" i="1"/>
  <c r="L334" i="1"/>
  <c r="M334" i="1"/>
  <c r="N334" i="1"/>
  <c r="O334" i="1"/>
  <c r="P334" i="1"/>
  <c r="K335" i="1"/>
  <c r="L335" i="1"/>
  <c r="M335" i="1"/>
  <c r="N335" i="1"/>
  <c r="O335" i="1"/>
  <c r="P335" i="1"/>
  <c r="K336" i="1"/>
  <c r="L336" i="1"/>
  <c r="M336" i="1"/>
  <c r="N336" i="1"/>
  <c r="O336" i="1"/>
  <c r="P336" i="1"/>
  <c r="K337" i="1"/>
  <c r="L337" i="1"/>
  <c r="M337" i="1"/>
  <c r="N337" i="1"/>
  <c r="O337" i="1"/>
  <c r="P337" i="1"/>
  <c r="K338" i="1"/>
  <c r="L338" i="1"/>
  <c r="M338" i="1"/>
  <c r="N338" i="1"/>
  <c r="O338" i="1"/>
  <c r="P338" i="1"/>
  <c r="K339" i="1"/>
  <c r="L339" i="1"/>
  <c r="M339" i="1"/>
  <c r="N339" i="1"/>
  <c r="O339" i="1"/>
  <c r="P339" i="1"/>
  <c r="K340" i="1"/>
  <c r="L340" i="1"/>
  <c r="M340" i="1"/>
  <c r="N340" i="1"/>
  <c r="O340" i="1"/>
  <c r="P340" i="1"/>
  <c r="K341" i="1"/>
  <c r="L341" i="1"/>
  <c r="M341" i="1"/>
  <c r="N341" i="1"/>
  <c r="O341" i="1"/>
  <c r="P341" i="1"/>
  <c r="K342" i="1"/>
  <c r="L342" i="1"/>
  <c r="M342" i="1"/>
  <c r="N342" i="1"/>
  <c r="O342" i="1"/>
  <c r="P342" i="1"/>
  <c r="K343" i="1"/>
  <c r="L343" i="1"/>
  <c r="M343" i="1"/>
  <c r="N343" i="1"/>
  <c r="O343" i="1"/>
  <c r="P343" i="1"/>
  <c r="K344" i="1"/>
  <c r="L344" i="1"/>
  <c r="M344" i="1"/>
  <c r="N344" i="1"/>
  <c r="O344" i="1"/>
  <c r="P344" i="1"/>
  <c r="K345" i="1"/>
  <c r="L345" i="1"/>
  <c r="M345" i="1"/>
  <c r="N345" i="1"/>
  <c r="O345" i="1"/>
  <c r="P345" i="1"/>
  <c r="K346" i="1"/>
  <c r="L346" i="1"/>
  <c r="M346" i="1"/>
  <c r="N346" i="1"/>
  <c r="O346" i="1"/>
  <c r="P346" i="1"/>
  <c r="K347" i="1"/>
  <c r="L347" i="1"/>
  <c r="M347" i="1"/>
  <c r="N347" i="1"/>
  <c r="O347" i="1"/>
  <c r="P347" i="1"/>
  <c r="K348" i="1"/>
  <c r="L348" i="1"/>
  <c r="M348" i="1"/>
  <c r="N348" i="1"/>
  <c r="O348" i="1"/>
  <c r="P348" i="1"/>
  <c r="K349" i="1"/>
  <c r="L349" i="1"/>
  <c r="M349" i="1"/>
  <c r="N349" i="1"/>
  <c r="O349" i="1"/>
  <c r="P349" i="1"/>
  <c r="K350" i="1"/>
  <c r="L350" i="1"/>
  <c r="M350" i="1"/>
  <c r="N350" i="1"/>
  <c r="O350" i="1"/>
  <c r="P350" i="1"/>
  <c r="K351" i="1"/>
  <c r="L351" i="1"/>
  <c r="M351" i="1"/>
  <c r="N351" i="1"/>
  <c r="O351" i="1"/>
  <c r="P351" i="1"/>
  <c r="K352" i="1"/>
  <c r="L352" i="1"/>
  <c r="M352" i="1"/>
  <c r="N352" i="1"/>
  <c r="O352" i="1"/>
  <c r="P352" i="1"/>
  <c r="K353" i="1"/>
  <c r="L353" i="1"/>
  <c r="M353" i="1"/>
  <c r="N353" i="1"/>
  <c r="O353" i="1"/>
  <c r="P353" i="1"/>
  <c r="P331" i="1"/>
  <c r="O331" i="1"/>
  <c r="N331" i="1"/>
  <c r="M331" i="1"/>
  <c r="L331" i="1"/>
  <c r="K331" i="1"/>
  <c r="P312" i="1"/>
  <c r="O312" i="1"/>
  <c r="N312" i="1"/>
  <c r="M312" i="1"/>
  <c r="L312" i="1"/>
  <c r="K312" i="1"/>
  <c r="P311" i="1"/>
  <c r="O311" i="1"/>
  <c r="N311" i="1"/>
  <c r="M311" i="1"/>
  <c r="L311" i="1"/>
  <c r="K311" i="1"/>
  <c r="AC348" i="1"/>
  <c r="AD348" i="1"/>
  <c r="AE348" i="1"/>
  <c r="AF348" i="1"/>
  <c r="AG348" i="1"/>
  <c r="AH348" i="1"/>
  <c r="AC349" i="1"/>
  <c r="AD349" i="1"/>
  <c r="AE349" i="1"/>
  <c r="AF349" i="1"/>
  <c r="AG349" i="1"/>
  <c r="AH349" i="1"/>
  <c r="AC350" i="1"/>
  <c r="AD350" i="1"/>
  <c r="AE350" i="1"/>
  <c r="AF350" i="1"/>
  <c r="AG350" i="1"/>
  <c r="AH350" i="1"/>
  <c r="AC351" i="1"/>
  <c r="AD351" i="1"/>
  <c r="AE351" i="1"/>
  <c r="AF351" i="1"/>
  <c r="AG351" i="1"/>
  <c r="AH351" i="1"/>
  <c r="AC352" i="1"/>
  <c r="AD352" i="1"/>
  <c r="AE352" i="1"/>
  <c r="AF352" i="1"/>
  <c r="AG352" i="1"/>
  <c r="AH352" i="1"/>
  <c r="AC353" i="1"/>
  <c r="AD353" i="1"/>
  <c r="AE353" i="1"/>
  <c r="AF353" i="1"/>
  <c r="AG353" i="1"/>
  <c r="AH353" i="1"/>
  <c r="AC355" i="1"/>
  <c r="AD355" i="1"/>
  <c r="AE355" i="1"/>
  <c r="AF355" i="1"/>
  <c r="AG355" i="1"/>
  <c r="AH355" i="1"/>
  <c r="AC356" i="1"/>
  <c r="AD356" i="1"/>
  <c r="AE356" i="1"/>
  <c r="AF356" i="1"/>
  <c r="AG356" i="1"/>
  <c r="AH356" i="1"/>
  <c r="AC357" i="1"/>
  <c r="AD357" i="1"/>
  <c r="AE357" i="1"/>
  <c r="AF357" i="1"/>
  <c r="AG357" i="1"/>
  <c r="AH357" i="1"/>
  <c r="AC358" i="1"/>
  <c r="AD358" i="1"/>
  <c r="AE358" i="1"/>
  <c r="AF358" i="1"/>
  <c r="AG358" i="1"/>
  <c r="AH358" i="1"/>
  <c r="AC335" i="1"/>
  <c r="AD335" i="1"/>
  <c r="AE335" i="1"/>
  <c r="AF335" i="1"/>
  <c r="AG335" i="1"/>
  <c r="AH335" i="1"/>
  <c r="AC336" i="1"/>
  <c r="AD336" i="1"/>
  <c r="AE336" i="1"/>
  <c r="AF336" i="1"/>
  <c r="AG336" i="1"/>
  <c r="AH336" i="1"/>
  <c r="AC337" i="1"/>
  <c r="AD337" i="1"/>
  <c r="AE337" i="1"/>
  <c r="AF337" i="1"/>
  <c r="AG337" i="1"/>
  <c r="AH337" i="1"/>
  <c r="AC338" i="1"/>
  <c r="AD338" i="1"/>
  <c r="AE338" i="1"/>
  <c r="AF338" i="1"/>
  <c r="AG338" i="1"/>
  <c r="AH338" i="1"/>
  <c r="AC339" i="1"/>
  <c r="AD339" i="1"/>
  <c r="AE339" i="1"/>
  <c r="AF339" i="1"/>
  <c r="AG339" i="1"/>
  <c r="AH339" i="1"/>
  <c r="AC340" i="1"/>
  <c r="AD340" i="1"/>
  <c r="AE340" i="1"/>
  <c r="AF340" i="1"/>
  <c r="AG340" i="1"/>
  <c r="AH340" i="1"/>
  <c r="AC341" i="1"/>
  <c r="AD341" i="1"/>
  <c r="AE341" i="1"/>
  <c r="AF341" i="1"/>
  <c r="AG341" i="1"/>
  <c r="AH341" i="1"/>
  <c r="AC342" i="1"/>
  <c r="AD342" i="1"/>
  <c r="AE342" i="1"/>
  <c r="AF342" i="1"/>
  <c r="AG342" i="1"/>
  <c r="AH342" i="1"/>
  <c r="AC343" i="1"/>
  <c r="AD343" i="1"/>
  <c r="AE343" i="1"/>
  <c r="AF343" i="1"/>
  <c r="AG343" i="1"/>
  <c r="AH343" i="1"/>
  <c r="AC344" i="1"/>
  <c r="AD344" i="1"/>
  <c r="AE344" i="1"/>
  <c r="AF344" i="1"/>
  <c r="AG344" i="1"/>
  <c r="AH344" i="1"/>
  <c r="AC345" i="1"/>
  <c r="AD345" i="1"/>
  <c r="AE345" i="1"/>
  <c r="AF345" i="1"/>
  <c r="AG345" i="1"/>
  <c r="AH345" i="1"/>
  <c r="AC346" i="1"/>
  <c r="AD346" i="1"/>
  <c r="AE346" i="1"/>
  <c r="AF346" i="1"/>
  <c r="AG346" i="1"/>
  <c r="AH346" i="1"/>
  <c r="AC347" i="1"/>
  <c r="AD347" i="1"/>
  <c r="AE347" i="1"/>
  <c r="AF347" i="1"/>
  <c r="AG347" i="1"/>
  <c r="AH347" i="1"/>
  <c r="AH334" i="1"/>
  <c r="AG334" i="1"/>
  <c r="AF334" i="1"/>
  <c r="AE334" i="1"/>
  <c r="AD334" i="1"/>
  <c r="AC334" i="1"/>
  <c r="AH333" i="1"/>
  <c r="AG333" i="1"/>
  <c r="AF333" i="1"/>
  <c r="AE333" i="1"/>
  <c r="AD333" i="1"/>
  <c r="AC333" i="1"/>
  <c r="AH332" i="1"/>
  <c r="AG332" i="1"/>
  <c r="AF332" i="1"/>
  <c r="AE332" i="1"/>
  <c r="AD332" i="1"/>
  <c r="AC332" i="1"/>
  <c r="AH331" i="1"/>
  <c r="AG331" i="1"/>
  <c r="AF331" i="1"/>
  <c r="AE331" i="1"/>
  <c r="AD331" i="1"/>
  <c r="AC331" i="1"/>
  <c r="AH312" i="1"/>
  <c r="AG312" i="1"/>
  <c r="AF312" i="1"/>
  <c r="AE312" i="1"/>
  <c r="AD312" i="1"/>
  <c r="AC312" i="1"/>
  <c r="AH311" i="1"/>
  <c r="AG311" i="1"/>
  <c r="AF311" i="1"/>
  <c r="AE311" i="1"/>
  <c r="AD311" i="1"/>
  <c r="AC311" i="1"/>
  <c r="K289" i="1"/>
  <c r="P289" i="1"/>
  <c r="O289" i="1"/>
  <c r="N289" i="1"/>
  <c r="M289" i="1"/>
  <c r="L289" i="1"/>
  <c r="AH289" i="1"/>
  <c r="AG289" i="1"/>
  <c r="AF289" i="1"/>
  <c r="AE289" i="1"/>
  <c r="AD289" i="1"/>
  <c r="AG265" i="1"/>
  <c r="AH265" i="1"/>
  <c r="AG266" i="1"/>
  <c r="AH266" i="1"/>
  <c r="AG267" i="1"/>
  <c r="AH267" i="1"/>
  <c r="AG268" i="1"/>
  <c r="AH268" i="1"/>
  <c r="AG269" i="1"/>
  <c r="AH269" i="1"/>
  <c r="AG270" i="1"/>
  <c r="AH270" i="1"/>
  <c r="AH264" i="1"/>
  <c r="AG264" i="1"/>
  <c r="AF265" i="1"/>
  <c r="AF266" i="1"/>
  <c r="AF267" i="1"/>
  <c r="AF268" i="1"/>
  <c r="AF269" i="1"/>
  <c r="AF270" i="1"/>
  <c r="AF264" i="1"/>
  <c r="AD265" i="1"/>
  <c r="AE265" i="1"/>
  <c r="AD266" i="1"/>
  <c r="AE266" i="1"/>
  <c r="AD267" i="1"/>
  <c r="AE267" i="1"/>
  <c r="AD268" i="1"/>
  <c r="AE268" i="1"/>
  <c r="AD269" i="1"/>
  <c r="AE269" i="1"/>
  <c r="AD270" i="1"/>
  <c r="AE270" i="1"/>
  <c r="AE264" i="1"/>
  <c r="AD264" i="1"/>
  <c r="AC265" i="1"/>
  <c r="AC266" i="1"/>
  <c r="AC267" i="1"/>
  <c r="AC268" i="1"/>
  <c r="AC269" i="1"/>
  <c r="AC270" i="1"/>
  <c r="AC264" i="1"/>
  <c r="K265" i="1"/>
  <c r="K266" i="1"/>
  <c r="K267" i="1"/>
  <c r="K268" i="1"/>
  <c r="K269" i="1"/>
  <c r="K270" i="1"/>
  <c r="K264" i="1"/>
  <c r="L265" i="1"/>
  <c r="L266" i="1"/>
  <c r="L267" i="1"/>
  <c r="L268" i="1"/>
  <c r="L269" i="1"/>
  <c r="L270" i="1"/>
  <c r="L264" i="1"/>
  <c r="M265" i="1"/>
  <c r="M266" i="1"/>
  <c r="M267" i="1"/>
  <c r="M268" i="1"/>
  <c r="M269" i="1"/>
  <c r="M270" i="1"/>
  <c r="M264" i="1"/>
  <c r="N265" i="1"/>
  <c r="N266" i="1"/>
  <c r="N267" i="1"/>
  <c r="N268" i="1"/>
  <c r="N269" i="1"/>
  <c r="N270" i="1"/>
  <c r="N264" i="1"/>
  <c r="O265" i="1"/>
  <c r="O266" i="1"/>
  <c r="O267" i="1"/>
  <c r="O268" i="1"/>
  <c r="O269" i="1"/>
  <c r="O270" i="1"/>
  <c r="O264" i="1"/>
  <c r="P265" i="1"/>
  <c r="P266" i="1"/>
  <c r="P267" i="1"/>
  <c r="P268" i="1"/>
  <c r="P269" i="1"/>
  <c r="P270" i="1"/>
  <c r="P264" i="1"/>
  <c r="AD257" i="1"/>
  <c r="AE257" i="1"/>
  <c r="AF257" i="1"/>
  <c r="AG257" i="1"/>
  <c r="AH257" i="1"/>
  <c r="P257" i="1"/>
  <c r="O257" i="1"/>
  <c r="N257" i="1"/>
  <c r="M257" i="1"/>
  <c r="L257" i="1"/>
  <c r="P377" i="1"/>
  <c r="O377" i="1"/>
  <c r="N377" i="1"/>
  <c r="M377" i="1"/>
  <c r="L377" i="1"/>
  <c r="K377" i="1"/>
  <c r="AE377" i="1"/>
  <c r="AH377" i="1"/>
  <c r="AG377" i="1"/>
  <c r="AF377" i="1"/>
  <c r="AD377" i="1"/>
  <c r="AH360" i="1"/>
  <c r="AG360" i="1"/>
  <c r="AF360" i="1"/>
  <c r="AE360" i="1"/>
  <c r="AD360" i="1"/>
  <c r="N360" i="1"/>
  <c r="P360" i="1"/>
  <c r="O360" i="1"/>
  <c r="M360" i="1"/>
  <c r="L360" i="1"/>
  <c r="BC293" i="1"/>
  <c r="M388" i="1" l="1"/>
  <c r="N387" i="1"/>
  <c r="O386" i="1"/>
  <c r="M384" i="1"/>
  <c r="M387" i="1" s="1"/>
  <c r="AE389" i="1"/>
  <c r="AE386" i="1"/>
  <c r="AG387" i="1"/>
  <c r="AD387" i="1"/>
  <c r="AH387" i="1"/>
  <c r="AI386" i="1"/>
  <c r="AM386" i="1"/>
  <c r="AQ386" i="1"/>
  <c r="AK387" i="1"/>
  <c r="AO387" i="1"/>
  <c r="AS387" i="1"/>
  <c r="AL387" i="1"/>
  <c r="AP387" i="1"/>
  <c r="AT387" i="1"/>
  <c r="S386" i="1"/>
  <c r="AA386" i="1"/>
  <c r="W386" i="1"/>
  <c r="U387" i="1"/>
  <c r="Y387" i="1"/>
  <c r="Q387" i="1"/>
  <c r="R387" i="1"/>
  <c r="V387" i="1"/>
  <c r="Z387" i="1"/>
  <c r="AC387" i="1"/>
  <c r="I386" i="1"/>
  <c r="Q386" i="1"/>
  <c r="U386" i="1"/>
  <c r="Y386" i="1"/>
  <c r="AC386" i="1"/>
  <c r="AG386" i="1"/>
  <c r="AK386" i="1"/>
  <c r="AO386" i="1"/>
  <c r="AS386" i="1"/>
  <c r="K387" i="1"/>
  <c r="O387" i="1"/>
  <c r="S387" i="1"/>
  <c r="W387" i="1"/>
  <c r="AA387" i="1"/>
  <c r="AE387" i="1"/>
  <c r="AI387" i="1"/>
  <c r="AM387" i="1"/>
  <c r="AQ387" i="1"/>
  <c r="J386" i="1"/>
  <c r="N386" i="1"/>
  <c r="R386" i="1"/>
  <c r="V386" i="1"/>
  <c r="Z386" i="1"/>
  <c r="AD386" i="1"/>
  <c r="AH386" i="1"/>
  <c r="AL386" i="1"/>
  <c r="AP386" i="1"/>
  <c r="AT386" i="1"/>
  <c r="L387" i="1"/>
  <c r="P387" i="1"/>
  <c r="T387" i="1"/>
  <c r="X387" i="1"/>
  <c r="AB387" i="1"/>
  <c r="AF387" i="1"/>
  <c r="AJ387" i="1"/>
  <c r="AN387" i="1"/>
  <c r="AR387" i="1"/>
  <c r="BE387" i="1"/>
  <c r="AU387" i="1"/>
  <c r="AH247" i="1"/>
  <c r="AH245" i="1"/>
  <c r="AH243" i="1"/>
  <c r="AH242" i="1"/>
  <c r="AH241" i="1"/>
  <c r="AH240" i="1"/>
  <c r="AH239" i="1"/>
  <c r="AH238" i="1"/>
  <c r="AH234" i="1"/>
  <c r="AH233" i="1"/>
  <c r="AH231" i="1"/>
  <c r="AH230" i="1"/>
  <c r="AH229" i="1"/>
  <c r="AH228" i="1"/>
  <c r="AH226" i="1"/>
  <c r="AH224" i="1"/>
  <c r="AH223" i="1"/>
  <c r="AH222" i="1"/>
  <c r="AH221" i="1"/>
  <c r="AH210" i="1"/>
  <c r="AH206" i="1"/>
  <c r="AH204" i="1"/>
  <c r="AH202" i="1"/>
  <c r="AH198" i="1"/>
  <c r="AH195" i="1"/>
  <c r="AH193" i="1"/>
  <c r="AH192" i="1"/>
  <c r="AH188" i="1"/>
  <c r="AH187" i="1"/>
  <c r="AH185" i="1"/>
  <c r="AH184" i="1"/>
  <c r="AH183" i="1"/>
  <c r="AH182" i="1"/>
  <c r="AH180" i="1"/>
  <c r="AH168" i="1"/>
  <c r="AH167" i="1"/>
  <c r="AH165" i="1"/>
  <c r="AH164" i="1"/>
  <c r="AH163" i="1"/>
  <c r="AH162" i="1"/>
  <c r="AH161" i="1"/>
  <c r="AH160" i="1"/>
  <c r="AH159" i="1"/>
  <c r="AH158" i="1"/>
  <c r="AH157" i="1"/>
  <c r="AH156" i="1"/>
  <c r="AH154" i="1"/>
  <c r="AH152" i="1"/>
  <c r="AH150" i="1"/>
  <c r="AH149" i="1"/>
  <c r="AH148" i="1"/>
  <c r="AH147" i="1"/>
  <c r="AH146" i="1"/>
  <c r="AH144" i="1"/>
  <c r="AH143" i="1"/>
  <c r="AH142" i="1"/>
  <c r="AH137" i="1"/>
  <c r="AH138" i="1"/>
  <c r="AH139" i="1"/>
  <c r="AH140" i="1"/>
  <c r="AH136" i="1"/>
  <c r="AH126" i="1"/>
  <c r="AH127" i="1"/>
  <c r="AH128" i="1"/>
  <c r="AH129" i="1"/>
  <c r="AH130" i="1"/>
  <c r="AH131" i="1"/>
  <c r="AH132" i="1"/>
  <c r="AH119" i="1"/>
  <c r="AH120" i="1"/>
  <c r="AH121" i="1"/>
  <c r="AH122" i="1"/>
  <c r="AH123" i="1"/>
  <c r="AH134" i="1"/>
  <c r="AH125" i="1"/>
  <c r="AH118" i="1"/>
  <c r="AH112" i="1"/>
  <c r="AH110" i="1"/>
  <c r="AH86" i="1"/>
  <c r="AH87" i="1"/>
  <c r="AH88" i="1"/>
  <c r="AH89" i="1"/>
  <c r="AH90" i="1"/>
  <c r="AH91" i="1"/>
  <c r="AH92" i="1"/>
  <c r="AH93" i="1"/>
  <c r="AH94" i="1"/>
  <c r="AH95" i="1"/>
  <c r="AH96" i="1"/>
  <c r="AH97" i="1"/>
  <c r="AH98" i="1"/>
  <c r="AH99" i="1"/>
  <c r="AH100" i="1"/>
  <c r="AH101" i="1"/>
  <c r="AH102" i="1"/>
  <c r="AH103" i="1"/>
  <c r="AH104" i="1"/>
  <c r="AH105" i="1"/>
  <c r="AH106" i="1"/>
  <c r="AH107" i="1"/>
  <c r="AH108" i="1"/>
  <c r="AH85" i="1"/>
  <c r="AH84" i="1"/>
  <c r="AH83" i="1"/>
  <c r="AH81" i="1"/>
  <c r="AH80" i="1"/>
  <c r="AH79" i="1"/>
  <c r="AH78" i="1"/>
  <c r="AH76" i="1"/>
  <c r="AH75" i="1"/>
  <c r="AH74" i="1"/>
  <c r="AH72" i="1"/>
  <c r="AH70" i="1"/>
  <c r="AH60" i="1"/>
  <c r="AH61" i="1"/>
  <c r="AH62" i="1"/>
  <c r="AH63" i="1"/>
  <c r="AH64" i="1"/>
  <c r="AH65" i="1"/>
  <c r="AH66" i="1"/>
  <c r="AH67" i="1"/>
  <c r="AH68" i="1"/>
  <c r="AH59" i="1"/>
  <c r="AH55" i="1"/>
  <c r="AH56" i="1"/>
  <c r="AH57" i="1"/>
  <c r="AH54" i="1"/>
  <c r="AH41" i="1"/>
  <c r="AH42" i="1"/>
  <c r="AH43" i="1"/>
  <c r="AH44" i="1"/>
  <c r="AH45" i="1"/>
  <c r="AH46" i="1"/>
  <c r="AH47" i="1"/>
  <c r="AH48" i="1"/>
  <c r="AH49" i="1"/>
  <c r="AH50" i="1"/>
  <c r="AH51" i="1"/>
  <c r="AH52" i="1"/>
  <c r="AH40" i="1"/>
  <c r="AH4" i="1"/>
  <c r="AH5" i="1"/>
  <c r="AH6" i="1"/>
  <c r="AH7" i="1"/>
  <c r="AH8" i="1"/>
  <c r="AH9" i="1"/>
  <c r="AH10" i="1"/>
  <c r="AH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 i="1"/>
  <c r="AC198" i="1"/>
  <c r="M386" i="1" l="1"/>
  <c r="AG202" i="1"/>
  <c r="AF202" i="1"/>
  <c r="AE202" i="1"/>
  <c r="AD202" i="1"/>
  <c r="AC202" i="1"/>
  <c r="P202" i="1"/>
  <c r="O202" i="1"/>
  <c r="N202" i="1"/>
  <c r="M202" i="1"/>
  <c r="L202" i="1"/>
  <c r="K202" i="1"/>
  <c r="K219" i="1" l="1"/>
  <c r="AG234" i="1"/>
  <c r="AF234" i="1"/>
  <c r="AE234" i="1"/>
  <c r="AD234" i="1"/>
  <c r="AC234" i="1"/>
  <c r="AG210" i="1"/>
  <c r="AF210" i="1"/>
  <c r="AE210" i="1"/>
  <c r="AD210" i="1"/>
  <c r="AG206" i="1"/>
  <c r="AF206" i="1"/>
  <c r="AE206" i="1"/>
  <c r="AD206" i="1"/>
  <c r="AG198" i="1"/>
  <c r="AF198" i="1"/>
  <c r="AE198" i="1"/>
  <c r="AD198" i="1"/>
  <c r="AG195" i="1"/>
  <c r="AF195" i="1"/>
  <c r="AE195" i="1"/>
  <c r="AD195" i="1"/>
  <c r="AC195" i="1"/>
  <c r="AG247" i="1"/>
  <c r="AF247" i="1"/>
  <c r="AE247" i="1"/>
  <c r="AD247" i="1"/>
  <c r="AC247" i="1"/>
  <c r="AG245" i="1"/>
  <c r="AF245" i="1"/>
  <c r="AE245" i="1"/>
  <c r="AD245" i="1"/>
  <c r="AC245" i="1"/>
  <c r="AG243" i="1"/>
  <c r="AF243" i="1"/>
  <c r="AE243" i="1"/>
  <c r="AD243" i="1"/>
  <c r="AG242" i="1"/>
  <c r="AF242" i="1"/>
  <c r="AE242" i="1"/>
  <c r="AD242" i="1"/>
  <c r="AG241" i="1"/>
  <c r="AF241" i="1"/>
  <c r="AE241" i="1"/>
  <c r="AD241" i="1"/>
  <c r="AG240" i="1"/>
  <c r="AF240" i="1"/>
  <c r="AE240" i="1"/>
  <c r="AD240" i="1"/>
  <c r="AG239" i="1"/>
  <c r="AF239" i="1"/>
  <c r="AE239" i="1"/>
  <c r="AD239" i="1"/>
  <c r="AG238" i="1"/>
  <c r="AF238" i="1"/>
  <c r="AE238" i="1"/>
  <c r="AD238" i="1"/>
  <c r="AG233" i="1"/>
  <c r="AF233" i="1"/>
  <c r="AE233" i="1"/>
  <c r="AD233" i="1"/>
  <c r="AG231" i="1"/>
  <c r="AF231" i="1"/>
  <c r="AE231" i="1"/>
  <c r="AD231" i="1"/>
  <c r="AC231" i="1"/>
  <c r="AG230" i="1"/>
  <c r="AF230" i="1"/>
  <c r="AE230" i="1"/>
  <c r="AD230" i="1"/>
  <c r="AC230" i="1"/>
  <c r="AG228" i="1"/>
  <c r="AF228" i="1"/>
  <c r="AE228" i="1"/>
  <c r="AD228" i="1"/>
  <c r="AC228" i="1"/>
  <c r="AG229" i="1"/>
  <c r="AF229" i="1"/>
  <c r="AE229" i="1"/>
  <c r="AD229" i="1"/>
  <c r="AC229" i="1"/>
  <c r="AG226" i="1"/>
  <c r="AF226" i="1"/>
  <c r="AE226" i="1"/>
  <c r="AD226" i="1"/>
  <c r="AG224" i="1"/>
  <c r="AF224" i="1"/>
  <c r="AE224" i="1"/>
  <c r="AD224" i="1"/>
  <c r="AC224" i="1"/>
  <c r="AG223" i="1"/>
  <c r="AF223" i="1"/>
  <c r="AE223" i="1"/>
  <c r="AD223" i="1"/>
  <c r="AC223" i="1"/>
  <c r="AG222" i="1"/>
  <c r="AF222" i="1"/>
  <c r="AE222" i="1"/>
  <c r="AD222" i="1"/>
  <c r="AC222" i="1"/>
  <c r="AG221" i="1"/>
  <c r="AF221" i="1"/>
  <c r="AE221" i="1"/>
  <c r="AD221" i="1"/>
  <c r="AC221" i="1"/>
  <c r="AH219" i="1"/>
  <c r="AG219" i="1"/>
  <c r="AF219" i="1"/>
  <c r="AE219" i="1"/>
  <c r="AD219" i="1"/>
  <c r="AC219" i="1"/>
  <c r="AG204" i="1"/>
  <c r="AF204" i="1"/>
  <c r="AE204" i="1"/>
  <c r="AD204" i="1"/>
  <c r="AG193" i="1"/>
  <c r="AF193" i="1"/>
  <c r="AE193" i="1"/>
  <c r="AD193" i="1"/>
  <c r="AG192" i="1"/>
  <c r="AF192" i="1"/>
  <c r="AE192" i="1"/>
  <c r="AD192" i="1"/>
  <c r="AG188" i="1"/>
  <c r="AF188" i="1"/>
  <c r="AE188" i="1"/>
  <c r="AD188" i="1"/>
  <c r="AC188" i="1"/>
  <c r="AG187" i="1"/>
  <c r="AF187" i="1"/>
  <c r="AE187" i="1"/>
  <c r="AD187" i="1"/>
  <c r="AC187" i="1"/>
  <c r="AG185" i="1"/>
  <c r="AF185" i="1"/>
  <c r="AE185" i="1"/>
  <c r="AD185" i="1"/>
  <c r="AC185" i="1"/>
  <c r="AG184" i="1"/>
  <c r="AF184" i="1"/>
  <c r="AE184" i="1"/>
  <c r="AD184" i="1"/>
  <c r="AG183" i="1"/>
  <c r="AF183" i="1"/>
  <c r="AE183" i="1"/>
  <c r="AD183" i="1"/>
  <c r="AG182" i="1"/>
  <c r="AF182" i="1"/>
  <c r="AE182" i="1"/>
  <c r="AD182" i="1"/>
  <c r="AG180" i="1"/>
  <c r="AF180" i="1"/>
  <c r="AE180" i="1"/>
  <c r="AD180" i="1"/>
  <c r="AC180" i="1"/>
  <c r="AH178" i="1"/>
  <c r="AG178" i="1"/>
  <c r="AF178" i="1"/>
  <c r="AE178" i="1"/>
  <c r="AD178" i="1"/>
  <c r="AC178" i="1"/>
  <c r="AH176" i="1"/>
  <c r="AG176" i="1"/>
  <c r="AF176" i="1"/>
  <c r="AE176" i="1"/>
  <c r="AD176" i="1"/>
  <c r="AC176" i="1"/>
  <c r="AH177" i="1"/>
  <c r="AG177" i="1"/>
  <c r="AF177" i="1"/>
  <c r="AE177" i="1"/>
  <c r="AD177" i="1"/>
  <c r="AC177" i="1"/>
  <c r="AH175" i="1"/>
  <c r="AG175" i="1"/>
  <c r="AF175" i="1"/>
  <c r="AE175" i="1"/>
  <c r="AD175" i="1"/>
  <c r="AC175" i="1"/>
  <c r="AH174" i="1"/>
  <c r="AG174" i="1"/>
  <c r="AF174" i="1"/>
  <c r="AE174" i="1"/>
  <c r="AD174" i="1"/>
  <c r="AC174" i="1"/>
  <c r="AH173" i="1"/>
  <c r="AG173" i="1"/>
  <c r="AF173" i="1"/>
  <c r="AE173" i="1"/>
  <c r="AD173" i="1"/>
  <c r="AC173" i="1"/>
  <c r="AH172" i="1"/>
  <c r="AG172" i="1"/>
  <c r="AF172" i="1"/>
  <c r="AE172" i="1"/>
  <c r="AD172" i="1"/>
  <c r="AC172" i="1"/>
  <c r="AH171" i="1"/>
  <c r="AG171" i="1"/>
  <c r="AF171" i="1"/>
  <c r="AE171" i="1"/>
  <c r="AD171" i="1"/>
  <c r="AC171" i="1"/>
  <c r="AH170" i="1"/>
  <c r="AG170" i="1"/>
  <c r="AF170" i="1"/>
  <c r="AE170" i="1"/>
  <c r="AD170" i="1"/>
  <c r="AC170" i="1"/>
  <c r="AG168" i="1"/>
  <c r="AF168" i="1"/>
  <c r="AE168" i="1"/>
  <c r="AD168" i="1"/>
  <c r="AC168" i="1"/>
  <c r="AG167" i="1"/>
  <c r="AF167" i="1"/>
  <c r="AE167" i="1"/>
  <c r="AD167" i="1"/>
  <c r="AC167" i="1"/>
  <c r="AG161" i="1"/>
  <c r="AF161" i="1"/>
  <c r="AE161" i="1"/>
  <c r="AD161" i="1"/>
  <c r="AC161" i="1"/>
  <c r="AG162" i="1"/>
  <c r="AF162" i="1"/>
  <c r="AE162" i="1"/>
  <c r="AD162" i="1"/>
  <c r="AC162" i="1"/>
  <c r="AG163" i="1"/>
  <c r="AF163" i="1"/>
  <c r="AE163" i="1"/>
  <c r="AD163" i="1"/>
  <c r="AC163" i="1"/>
  <c r="AG164" i="1"/>
  <c r="AF164" i="1"/>
  <c r="AE164" i="1"/>
  <c r="AD164" i="1"/>
  <c r="AC164" i="1"/>
  <c r="AG165" i="1"/>
  <c r="AF165" i="1"/>
  <c r="AE165" i="1"/>
  <c r="AD165" i="1"/>
  <c r="AC165" i="1"/>
  <c r="AG160" i="1"/>
  <c r="AF160" i="1"/>
  <c r="AE160" i="1"/>
  <c r="AD160" i="1"/>
  <c r="AC160" i="1"/>
  <c r="AG159" i="1"/>
  <c r="AF159" i="1"/>
  <c r="AE159" i="1"/>
  <c r="AD159" i="1"/>
  <c r="AC159" i="1"/>
  <c r="AG158" i="1"/>
  <c r="AF158" i="1"/>
  <c r="AE158" i="1"/>
  <c r="AD158" i="1"/>
  <c r="AC158" i="1"/>
  <c r="AG157" i="1"/>
  <c r="AF157" i="1"/>
  <c r="AE157" i="1"/>
  <c r="AD157" i="1"/>
  <c r="AC157" i="1"/>
  <c r="AG156" i="1"/>
  <c r="AF156" i="1"/>
  <c r="AE156" i="1"/>
  <c r="AD156" i="1"/>
  <c r="AC156" i="1"/>
  <c r="AG154" i="1"/>
  <c r="AF154" i="1"/>
  <c r="AE154" i="1"/>
  <c r="AD154" i="1"/>
  <c r="AC154" i="1"/>
  <c r="AG152" i="1"/>
  <c r="AF152" i="1"/>
  <c r="AE152" i="1"/>
  <c r="AD152" i="1"/>
  <c r="AC152" i="1"/>
  <c r="AG150" i="1"/>
  <c r="AF150" i="1"/>
  <c r="AE150" i="1"/>
  <c r="AD150" i="1"/>
  <c r="AC150" i="1"/>
  <c r="AG149" i="1"/>
  <c r="AF149" i="1"/>
  <c r="AE149" i="1"/>
  <c r="AD149" i="1"/>
  <c r="AC149" i="1"/>
  <c r="AG148" i="1"/>
  <c r="AF148" i="1"/>
  <c r="AE148" i="1"/>
  <c r="AD148" i="1"/>
  <c r="AC148" i="1"/>
  <c r="AG147" i="1"/>
  <c r="AF147" i="1"/>
  <c r="AE147" i="1"/>
  <c r="AD147" i="1"/>
  <c r="AC147" i="1"/>
  <c r="AG146" i="1"/>
  <c r="AF146" i="1"/>
  <c r="AE146" i="1"/>
  <c r="AD146" i="1"/>
  <c r="AC146" i="1"/>
  <c r="AG144" i="1"/>
  <c r="AF144" i="1"/>
  <c r="AE144" i="1"/>
  <c r="AD144" i="1"/>
  <c r="AC144" i="1"/>
  <c r="AG143" i="1"/>
  <c r="AF143" i="1"/>
  <c r="AE143" i="1"/>
  <c r="AD143" i="1"/>
  <c r="AC143" i="1"/>
  <c r="AG142" i="1"/>
  <c r="AF142" i="1"/>
  <c r="AE142" i="1"/>
  <c r="AD142" i="1"/>
  <c r="AC142" i="1"/>
  <c r="AG140" i="1"/>
  <c r="AF140" i="1"/>
  <c r="AE140" i="1"/>
  <c r="AD140" i="1"/>
  <c r="AG139" i="1"/>
  <c r="AF139" i="1"/>
  <c r="AE139" i="1"/>
  <c r="AD139" i="1"/>
  <c r="AG138" i="1"/>
  <c r="AF138" i="1"/>
  <c r="AE138" i="1"/>
  <c r="AD138" i="1"/>
  <c r="AG137" i="1"/>
  <c r="AF137" i="1"/>
  <c r="AE137" i="1"/>
  <c r="AD137" i="1"/>
  <c r="AC137" i="1"/>
  <c r="AG136" i="1"/>
  <c r="AF136" i="1"/>
  <c r="AE136" i="1"/>
  <c r="AD136" i="1"/>
  <c r="AC136" i="1"/>
  <c r="AG134" i="1"/>
  <c r="AF134" i="1"/>
  <c r="AE134" i="1"/>
  <c r="AD134" i="1"/>
  <c r="AC134" i="1"/>
  <c r="AG132" i="1"/>
  <c r="AF132" i="1"/>
  <c r="AE132" i="1"/>
  <c r="AD132" i="1"/>
  <c r="AC132" i="1"/>
  <c r="AG131" i="1"/>
  <c r="AF131" i="1"/>
  <c r="AE131" i="1"/>
  <c r="AD131" i="1"/>
  <c r="AC131" i="1"/>
  <c r="AG130" i="1"/>
  <c r="AF130" i="1"/>
  <c r="AE130" i="1"/>
  <c r="AD130" i="1"/>
  <c r="AC130" i="1"/>
  <c r="AG129" i="1"/>
  <c r="AF129" i="1"/>
  <c r="AE129" i="1"/>
  <c r="AD129" i="1"/>
  <c r="AC129" i="1"/>
  <c r="AG128" i="1"/>
  <c r="AF128" i="1"/>
  <c r="AE128" i="1"/>
  <c r="AD128" i="1"/>
  <c r="AC128" i="1"/>
  <c r="AG127" i="1"/>
  <c r="AF127" i="1"/>
  <c r="AE127" i="1"/>
  <c r="AD127" i="1"/>
  <c r="AC127" i="1"/>
  <c r="AG126" i="1"/>
  <c r="AF126" i="1"/>
  <c r="AE126" i="1"/>
  <c r="AD126" i="1"/>
  <c r="AC126" i="1"/>
  <c r="AG125" i="1"/>
  <c r="AF125" i="1"/>
  <c r="AE125" i="1"/>
  <c r="AD125" i="1"/>
  <c r="AC125" i="1"/>
  <c r="AG123" i="1"/>
  <c r="AF123" i="1"/>
  <c r="AE123" i="1"/>
  <c r="AD123" i="1"/>
  <c r="AG122" i="1"/>
  <c r="AF122" i="1"/>
  <c r="AE122" i="1"/>
  <c r="AD122" i="1"/>
  <c r="AG121" i="1"/>
  <c r="AF121" i="1"/>
  <c r="AE121" i="1"/>
  <c r="AD121" i="1"/>
  <c r="AG120" i="1"/>
  <c r="AF120" i="1"/>
  <c r="AE120" i="1"/>
  <c r="AD120" i="1"/>
  <c r="AG119" i="1"/>
  <c r="AF119" i="1"/>
  <c r="AE119" i="1"/>
  <c r="AD119" i="1"/>
  <c r="AG118" i="1"/>
  <c r="AF118" i="1"/>
  <c r="AE118" i="1"/>
  <c r="AD118" i="1"/>
  <c r="AG99" i="1"/>
  <c r="AF99" i="1"/>
  <c r="AE99" i="1"/>
  <c r="AD99" i="1"/>
  <c r="AC99" i="1"/>
  <c r="AG98" i="1"/>
  <c r="AF98" i="1"/>
  <c r="AE98" i="1"/>
  <c r="AD98" i="1"/>
  <c r="AC98" i="1"/>
  <c r="AG97" i="1"/>
  <c r="AF97" i="1"/>
  <c r="AE97" i="1"/>
  <c r="AD97" i="1"/>
  <c r="AC97" i="1"/>
  <c r="AG96" i="1"/>
  <c r="AF96" i="1"/>
  <c r="AE96" i="1"/>
  <c r="AD96" i="1"/>
  <c r="AC96" i="1"/>
  <c r="AG95" i="1"/>
  <c r="AF95" i="1"/>
  <c r="AE95" i="1"/>
  <c r="AD95" i="1"/>
  <c r="AC95" i="1"/>
  <c r="AG94" i="1"/>
  <c r="AF94" i="1"/>
  <c r="AE94" i="1"/>
  <c r="AD94" i="1"/>
  <c r="AC94" i="1"/>
  <c r="AG93" i="1"/>
  <c r="AF93" i="1"/>
  <c r="AE93" i="1"/>
  <c r="AD93" i="1"/>
  <c r="AC93" i="1"/>
  <c r="AG92" i="1"/>
  <c r="AF92" i="1"/>
  <c r="AE92" i="1"/>
  <c r="AD92" i="1"/>
  <c r="AC92" i="1"/>
  <c r="AG91" i="1"/>
  <c r="AF91" i="1"/>
  <c r="AE91" i="1"/>
  <c r="AD91" i="1"/>
  <c r="AC91" i="1"/>
  <c r="AG90" i="1"/>
  <c r="AF90" i="1"/>
  <c r="AE90" i="1"/>
  <c r="AD90" i="1"/>
  <c r="AC90" i="1"/>
  <c r="AG89" i="1"/>
  <c r="AF89" i="1"/>
  <c r="AE89" i="1"/>
  <c r="AD89" i="1"/>
  <c r="AC89" i="1"/>
  <c r="AG88" i="1"/>
  <c r="AF88" i="1"/>
  <c r="AE88" i="1"/>
  <c r="AD88" i="1"/>
  <c r="AC88" i="1"/>
  <c r="AG100" i="1"/>
  <c r="AF100" i="1"/>
  <c r="AE100" i="1"/>
  <c r="AD100" i="1"/>
  <c r="AC100" i="1"/>
  <c r="AG101" i="1"/>
  <c r="AF101" i="1"/>
  <c r="AE101" i="1"/>
  <c r="AD101" i="1"/>
  <c r="AC101" i="1"/>
  <c r="AG102" i="1"/>
  <c r="AF102" i="1"/>
  <c r="AE102" i="1"/>
  <c r="AD102" i="1"/>
  <c r="AC102" i="1"/>
  <c r="AG103" i="1"/>
  <c r="AF103" i="1"/>
  <c r="AE103" i="1"/>
  <c r="AD103" i="1"/>
  <c r="AC103" i="1"/>
  <c r="AG104" i="1"/>
  <c r="AF104" i="1"/>
  <c r="AE104" i="1"/>
  <c r="AD104" i="1"/>
  <c r="AC104" i="1"/>
  <c r="AG105" i="1"/>
  <c r="AF105" i="1"/>
  <c r="AE105" i="1"/>
  <c r="AD105" i="1"/>
  <c r="AC105" i="1"/>
  <c r="AG106" i="1"/>
  <c r="AF106" i="1"/>
  <c r="AE106" i="1"/>
  <c r="AD106" i="1"/>
  <c r="AC106" i="1"/>
  <c r="AG107" i="1"/>
  <c r="AF107" i="1"/>
  <c r="AE107" i="1"/>
  <c r="AD107" i="1"/>
  <c r="AC107" i="1"/>
  <c r="AG112" i="1"/>
  <c r="AF112" i="1"/>
  <c r="AE112" i="1"/>
  <c r="AD112" i="1"/>
  <c r="AC112" i="1"/>
  <c r="AG110" i="1"/>
  <c r="AF110" i="1"/>
  <c r="AE110" i="1"/>
  <c r="AD110" i="1"/>
  <c r="AC110" i="1"/>
  <c r="AG108" i="1"/>
  <c r="AF108" i="1"/>
  <c r="AE108" i="1"/>
  <c r="AD108" i="1"/>
  <c r="AC108" i="1"/>
  <c r="AG85" i="1"/>
  <c r="AF85" i="1"/>
  <c r="AE85" i="1"/>
  <c r="AD85" i="1"/>
  <c r="AC85" i="1"/>
  <c r="AG86" i="1"/>
  <c r="AF86" i="1"/>
  <c r="AE86" i="1"/>
  <c r="AD86" i="1"/>
  <c r="AC86" i="1"/>
  <c r="AG87" i="1"/>
  <c r="AF87" i="1"/>
  <c r="AE87" i="1"/>
  <c r="AD87" i="1"/>
  <c r="AC87" i="1"/>
  <c r="AG84" i="1"/>
  <c r="AF84" i="1"/>
  <c r="AE84" i="1"/>
  <c r="AD84" i="1"/>
  <c r="AC84" i="1"/>
  <c r="AG83" i="1"/>
  <c r="AF83" i="1"/>
  <c r="AE83" i="1"/>
  <c r="AD83" i="1"/>
  <c r="AC83" i="1"/>
  <c r="AG81" i="1"/>
  <c r="AF81" i="1"/>
  <c r="AE81" i="1"/>
  <c r="AD81" i="1"/>
  <c r="AC81" i="1"/>
  <c r="AG80" i="1"/>
  <c r="AF80" i="1"/>
  <c r="AE80" i="1"/>
  <c r="AD80" i="1"/>
  <c r="AC80" i="1"/>
  <c r="AG79" i="1"/>
  <c r="AF79" i="1"/>
  <c r="AE79" i="1"/>
  <c r="AD79" i="1"/>
  <c r="AC79" i="1"/>
  <c r="AG78" i="1"/>
  <c r="AF78" i="1"/>
  <c r="AE78" i="1"/>
  <c r="AD78" i="1"/>
  <c r="AC78" i="1"/>
  <c r="AG76" i="1"/>
  <c r="AF76" i="1"/>
  <c r="AE76" i="1"/>
  <c r="AD76" i="1"/>
  <c r="AC76" i="1"/>
  <c r="AG75" i="1"/>
  <c r="AF75" i="1"/>
  <c r="AE75" i="1"/>
  <c r="AD75" i="1"/>
  <c r="AC75" i="1"/>
  <c r="AG74" i="1"/>
  <c r="AF74" i="1"/>
  <c r="AE74" i="1"/>
  <c r="AD74" i="1"/>
  <c r="AC74" i="1"/>
  <c r="AG72" i="1"/>
  <c r="AF72" i="1"/>
  <c r="AE72" i="1"/>
  <c r="AD72" i="1"/>
  <c r="AC72" i="1"/>
  <c r="AG70" i="1"/>
  <c r="AF70" i="1"/>
  <c r="AE70" i="1"/>
  <c r="AD70" i="1"/>
  <c r="AC70" i="1"/>
  <c r="AG49" i="1"/>
  <c r="AF49" i="1"/>
  <c r="AE49" i="1"/>
  <c r="AD49" i="1"/>
  <c r="AC49" i="1"/>
  <c r="AG50" i="1"/>
  <c r="AF50" i="1"/>
  <c r="AE50" i="1"/>
  <c r="AD50" i="1"/>
  <c r="AC50" i="1"/>
  <c r="AG51" i="1"/>
  <c r="AF51" i="1"/>
  <c r="AE51" i="1"/>
  <c r="AD51" i="1"/>
  <c r="AC51" i="1"/>
  <c r="AG52" i="1"/>
  <c r="AF52" i="1"/>
  <c r="AE52" i="1"/>
  <c r="AD52" i="1"/>
  <c r="AC52" i="1"/>
  <c r="AG54" i="1"/>
  <c r="AF54" i="1"/>
  <c r="AE54" i="1"/>
  <c r="AD54" i="1"/>
  <c r="AC54" i="1"/>
  <c r="AG55" i="1"/>
  <c r="AF55" i="1"/>
  <c r="AE55" i="1"/>
  <c r="AD55" i="1"/>
  <c r="AC55" i="1"/>
  <c r="AG56" i="1"/>
  <c r="AF56" i="1"/>
  <c r="AE56" i="1"/>
  <c r="AD56" i="1"/>
  <c r="AC56" i="1"/>
  <c r="AG57" i="1"/>
  <c r="AF57" i="1"/>
  <c r="AE57" i="1"/>
  <c r="AD57" i="1"/>
  <c r="AC57" i="1"/>
  <c r="AG68" i="1"/>
  <c r="AF68" i="1"/>
  <c r="AE68" i="1"/>
  <c r="AD68" i="1"/>
  <c r="AC68" i="1"/>
  <c r="AG67" i="1"/>
  <c r="AF67" i="1"/>
  <c r="AE67" i="1"/>
  <c r="AD67" i="1"/>
  <c r="AC67" i="1"/>
  <c r="AG66" i="1"/>
  <c r="AF66" i="1"/>
  <c r="AE66" i="1"/>
  <c r="AD66" i="1"/>
  <c r="AC66" i="1"/>
  <c r="AG65" i="1"/>
  <c r="AF65" i="1"/>
  <c r="AE65" i="1"/>
  <c r="AD65" i="1"/>
  <c r="AC65" i="1"/>
  <c r="AG64" i="1"/>
  <c r="AF64" i="1"/>
  <c r="AE64" i="1"/>
  <c r="AD64" i="1"/>
  <c r="AC64" i="1"/>
  <c r="AG63" i="1"/>
  <c r="AF63" i="1"/>
  <c r="AE63" i="1"/>
  <c r="AD63" i="1"/>
  <c r="AC63" i="1"/>
  <c r="AG62" i="1"/>
  <c r="AF62" i="1"/>
  <c r="AE62" i="1"/>
  <c r="AD62" i="1"/>
  <c r="AC62" i="1"/>
  <c r="AG61" i="1"/>
  <c r="AF61" i="1"/>
  <c r="AE61" i="1"/>
  <c r="AD61" i="1"/>
  <c r="AC61" i="1"/>
  <c r="AG60" i="1"/>
  <c r="AF60" i="1"/>
  <c r="AE60" i="1"/>
  <c r="AD60" i="1"/>
  <c r="AC60" i="1"/>
  <c r="AG59" i="1"/>
  <c r="AF59" i="1"/>
  <c r="AE59" i="1"/>
  <c r="AD59" i="1"/>
  <c r="AC59" i="1"/>
  <c r="AG48" i="1"/>
  <c r="AF48" i="1"/>
  <c r="AE48" i="1"/>
  <c r="AD48" i="1"/>
  <c r="AC48" i="1"/>
  <c r="AG47" i="1"/>
  <c r="AF47" i="1"/>
  <c r="AE47" i="1"/>
  <c r="AD47" i="1"/>
  <c r="AC47" i="1"/>
  <c r="AG46" i="1"/>
  <c r="AF46" i="1"/>
  <c r="AE46" i="1"/>
  <c r="AD46" i="1"/>
  <c r="AC46" i="1"/>
  <c r="AG45" i="1"/>
  <c r="AF45" i="1"/>
  <c r="AE45" i="1"/>
  <c r="AD45" i="1"/>
  <c r="AC45" i="1"/>
  <c r="AG44" i="1"/>
  <c r="AF44" i="1"/>
  <c r="AE44" i="1"/>
  <c r="AD44" i="1"/>
  <c r="AC44" i="1"/>
  <c r="AG43" i="1"/>
  <c r="AF43" i="1"/>
  <c r="AE43" i="1"/>
  <c r="AD43" i="1"/>
  <c r="AC43" i="1"/>
  <c r="AG42" i="1"/>
  <c r="AF42" i="1"/>
  <c r="AE42" i="1"/>
  <c r="AD42" i="1"/>
  <c r="AC42" i="1"/>
  <c r="AG41" i="1"/>
  <c r="AF41" i="1"/>
  <c r="AE41" i="1"/>
  <c r="AD41" i="1"/>
  <c r="AC41" i="1"/>
  <c r="AG40" i="1"/>
  <c r="AF40" i="1"/>
  <c r="AE40" i="1"/>
  <c r="AD40" i="1"/>
  <c r="AC40" i="1"/>
  <c r="AG38" i="1"/>
  <c r="AF38" i="1"/>
  <c r="AE38" i="1"/>
  <c r="AD38" i="1"/>
  <c r="AC38" i="1"/>
  <c r="AG37" i="1"/>
  <c r="AF37" i="1"/>
  <c r="AE37" i="1"/>
  <c r="AD37" i="1"/>
  <c r="AC37" i="1"/>
  <c r="AG36" i="1"/>
  <c r="AF36" i="1"/>
  <c r="AE36" i="1"/>
  <c r="AD36" i="1"/>
  <c r="AC36" i="1"/>
  <c r="AG35" i="1"/>
  <c r="AF35" i="1"/>
  <c r="AE35" i="1"/>
  <c r="AD35" i="1"/>
  <c r="AC35" i="1"/>
  <c r="AG34" i="1"/>
  <c r="AF34" i="1"/>
  <c r="AE34" i="1"/>
  <c r="AD34" i="1"/>
  <c r="AC34" i="1"/>
  <c r="AG33" i="1"/>
  <c r="AF33" i="1"/>
  <c r="AE33" i="1"/>
  <c r="AD33" i="1"/>
  <c r="AC33" i="1"/>
  <c r="AG32" i="1"/>
  <c r="AF32" i="1"/>
  <c r="AE32" i="1"/>
  <c r="AD32" i="1"/>
  <c r="AC32" i="1"/>
  <c r="AG31" i="1"/>
  <c r="AF31" i="1"/>
  <c r="AE31" i="1"/>
  <c r="AD31" i="1"/>
  <c r="AC31" i="1"/>
  <c r="AG30" i="1"/>
  <c r="AF30" i="1"/>
  <c r="AE30" i="1"/>
  <c r="AD30" i="1"/>
  <c r="AC30" i="1"/>
  <c r="AG29" i="1"/>
  <c r="AF29" i="1"/>
  <c r="AE29" i="1"/>
  <c r="AD29" i="1"/>
  <c r="AC29" i="1"/>
  <c r="AG28" i="1"/>
  <c r="AF28" i="1"/>
  <c r="AE28" i="1"/>
  <c r="AD28" i="1"/>
  <c r="AC28" i="1"/>
  <c r="AG27" i="1"/>
  <c r="AF27" i="1"/>
  <c r="AE27" i="1"/>
  <c r="AD27" i="1"/>
  <c r="AC27" i="1"/>
  <c r="AG26" i="1"/>
  <c r="AF26" i="1"/>
  <c r="AE26" i="1"/>
  <c r="AD26" i="1"/>
  <c r="AC26" i="1"/>
  <c r="AG25" i="1"/>
  <c r="AF25" i="1"/>
  <c r="AE25" i="1"/>
  <c r="AD25" i="1"/>
  <c r="AC25" i="1"/>
  <c r="AG24" i="1"/>
  <c r="AF24" i="1"/>
  <c r="AE24" i="1"/>
  <c r="AD24" i="1"/>
  <c r="AC24" i="1"/>
  <c r="AG23" i="1"/>
  <c r="AF23" i="1"/>
  <c r="AE23" i="1"/>
  <c r="AD23" i="1"/>
  <c r="AC23" i="1"/>
  <c r="AG22" i="1"/>
  <c r="AF22" i="1"/>
  <c r="AE22" i="1"/>
  <c r="AD22" i="1"/>
  <c r="AC22" i="1"/>
  <c r="AG21" i="1"/>
  <c r="AF21" i="1"/>
  <c r="AE21" i="1"/>
  <c r="AD21" i="1"/>
  <c r="AC21" i="1"/>
  <c r="AG20" i="1"/>
  <c r="AF20" i="1"/>
  <c r="AE20" i="1"/>
  <c r="AD20" i="1"/>
  <c r="AC20" i="1"/>
  <c r="AG19" i="1"/>
  <c r="AF19" i="1"/>
  <c r="AE19" i="1"/>
  <c r="AD19" i="1"/>
  <c r="AC19" i="1"/>
  <c r="AG18" i="1"/>
  <c r="AF18" i="1"/>
  <c r="AE18" i="1"/>
  <c r="AD18" i="1"/>
  <c r="AC18" i="1"/>
  <c r="AG17" i="1"/>
  <c r="AF17" i="1"/>
  <c r="AE17" i="1"/>
  <c r="AD17" i="1"/>
  <c r="AC17" i="1"/>
  <c r="AG16" i="1"/>
  <c r="AF16" i="1"/>
  <c r="AE16" i="1"/>
  <c r="AD16" i="1"/>
  <c r="AC16" i="1"/>
  <c r="AG15" i="1"/>
  <c r="AF15" i="1"/>
  <c r="AE15" i="1"/>
  <c r="AD15" i="1"/>
  <c r="AC15" i="1"/>
  <c r="AG14" i="1"/>
  <c r="AF14" i="1"/>
  <c r="AE14" i="1"/>
  <c r="AD14" i="1"/>
  <c r="AC14" i="1"/>
  <c r="AG13" i="1"/>
  <c r="AF13" i="1"/>
  <c r="AE13" i="1"/>
  <c r="AD13" i="1"/>
  <c r="AC13" i="1"/>
  <c r="AG12" i="1"/>
  <c r="AF12" i="1"/>
  <c r="AE12" i="1"/>
  <c r="AD12" i="1"/>
  <c r="AC12" i="1"/>
  <c r="AG11" i="1"/>
  <c r="AF11" i="1"/>
  <c r="AE11" i="1"/>
  <c r="AD11" i="1"/>
  <c r="AC11" i="1"/>
  <c r="AG10" i="1"/>
  <c r="AF10" i="1"/>
  <c r="AE10" i="1"/>
  <c r="AD10" i="1"/>
  <c r="AC10" i="1"/>
  <c r="AG9" i="1"/>
  <c r="AF9" i="1"/>
  <c r="AE9" i="1"/>
  <c r="AD9" i="1"/>
  <c r="AC9" i="1"/>
  <c r="AG8" i="1"/>
  <c r="AF8" i="1"/>
  <c r="AE8" i="1"/>
  <c r="AD8" i="1"/>
  <c r="AC8" i="1"/>
  <c r="AG7" i="1"/>
  <c r="AF7" i="1"/>
  <c r="AE7" i="1"/>
  <c r="AD7" i="1"/>
  <c r="AC7" i="1"/>
  <c r="AG6" i="1"/>
  <c r="AF6" i="1"/>
  <c r="AE6" i="1"/>
  <c r="AD6" i="1"/>
  <c r="AC6" i="1"/>
  <c r="AG5" i="1"/>
  <c r="AF5" i="1"/>
  <c r="AE5" i="1"/>
  <c r="AD5" i="1"/>
  <c r="AC5" i="1"/>
  <c r="AG4" i="1"/>
  <c r="AF4" i="1"/>
  <c r="AE4" i="1"/>
  <c r="AD4" i="1"/>
  <c r="AC4" i="1"/>
  <c r="AG3" i="1"/>
  <c r="AF3" i="1"/>
  <c r="AE3" i="1"/>
  <c r="AD3" i="1"/>
  <c r="AC3" i="1"/>
  <c r="P247" i="1"/>
  <c r="O247" i="1"/>
  <c r="N247" i="1"/>
  <c r="M247" i="1"/>
  <c r="L247" i="1"/>
  <c r="K247" i="1"/>
  <c r="P245" i="1"/>
  <c r="O245" i="1"/>
  <c r="N245" i="1"/>
  <c r="M245" i="1"/>
  <c r="L245" i="1"/>
  <c r="K245" i="1"/>
  <c r="P243" i="1"/>
  <c r="O243" i="1"/>
  <c r="N243" i="1"/>
  <c r="M243" i="1"/>
  <c r="L243" i="1"/>
  <c r="P242" i="1"/>
  <c r="O242" i="1"/>
  <c r="N242" i="1"/>
  <c r="M242" i="1"/>
  <c r="L242" i="1"/>
  <c r="P241" i="1"/>
  <c r="O241" i="1"/>
  <c r="N241" i="1"/>
  <c r="M241" i="1"/>
  <c r="L241" i="1"/>
  <c r="P240" i="1"/>
  <c r="O240" i="1"/>
  <c r="N240" i="1"/>
  <c r="M240" i="1"/>
  <c r="L240" i="1"/>
  <c r="P239" i="1"/>
  <c r="O239" i="1"/>
  <c r="N239" i="1"/>
  <c r="M239" i="1"/>
  <c r="L239" i="1"/>
  <c r="P238" i="1"/>
  <c r="O238" i="1"/>
  <c r="N238" i="1"/>
  <c r="M238" i="1"/>
  <c r="L238" i="1"/>
  <c r="P234" i="1"/>
  <c r="O234" i="1"/>
  <c r="N234" i="1"/>
  <c r="M234" i="1"/>
  <c r="L234" i="1"/>
  <c r="P233" i="1"/>
  <c r="O233" i="1"/>
  <c r="N233" i="1"/>
  <c r="M233" i="1"/>
  <c r="L233" i="1"/>
  <c r="P231" i="1"/>
  <c r="O231" i="1"/>
  <c r="N231" i="1"/>
  <c r="M231" i="1"/>
  <c r="L231" i="1"/>
  <c r="K231" i="1"/>
  <c r="P230" i="1"/>
  <c r="O230" i="1"/>
  <c r="N230" i="1"/>
  <c r="M230" i="1"/>
  <c r="L230" i="1"/>
  <c r="K230" i="1"/>
  <c r="P229" i="1"/>
  <c r="O229" i="1"/>
  <c r="N229" i="1"/>
  <c r="M229" i="1"/>
  <c r="L229" i="1"/>
  <c r="K229" i="1"/>
  <c r="P228" i="1"/>
  <c r="O228" i="1"/>
  <c r="N228" i="1"/>
  <c r="M228" i="1"/>
  <c r="L228" i="1"/>
  <c r="K228" i="1"/>
  <c r="P226" i="1"/>
  <c r="O226" i="1"/>
  <c r="N226" i="1"/>
  <c r="M226" i="1"/>
  <c r="L226" i="1"/>
  <c r="P224" i="1"/>
  <c r="O224" i="1"/>
  <c r="N224" i="1"/>
  <c r="M224" i="1"/>
  <c r="L224" i="1"/>
  <c r="K224" i="1"/>
  <c r="P223" i="1"/>
  <c r="O223" i="1"/>
  <c r="N223" i="1"/>
  <c r="M223" i="1"/>
  <c r="L223" i="1"/>
  <c r="K223" i="1"/>
  <c r="P222" i="1"/>
  <c r="O222" i="1"/>
  <c r="N222" i="1"/>
  <c r="M222" i="1"/>
  <c r="L222" i="1"/>
  <c r="K222" i="1"/>
  <c r="P221" i="1"/>
  <c r="O221" i="1"/>
  <c r="N221" i="1"/>
  <c r="M221" i="1"/>
  <c r="L221" i="1"/>
  <c r="K221" i="1"/>
  <c r="P219" i="1"/>
  <c r="O219" i="1"/>
  <c r="N219" i="1"/>
  <c r="M219" i="1"/>
  <c r="L219" i="1"/>
  <c r="P204" i="1"/>
  <c r="O204" i="1"/>
  <c r="N204" i="1"/>
  <c r="M204" i="1"/>
  <c r="L204" i="1"/>
  <c r="K204" i="1"/>
  <c r="P210" i="1"/>
  <c r="O210" i="1"/>
  <c r="N210" i="1"/>
  <c r="M210" i="1"/>
  <c r="L210" i="1"/>
  <c r="P206" i="1"/>
  <c r="O206" i="1"/>
  <c r="N206" i="1"/>
  <c r="M206" i="1"/>
  <c r="L206" i="1"/>
  <c r="P198" i="1"/>
  <c r="O198" i="1"/>
  <c r="N198" i="1"/>
  <c r="M198" i="1"/>
  <c r="L198" i="1"/>
  <c r="K198" i="1"/>
  <c r="O195" i="1"/>
  <c r="N195" i="1"/>
  <c r="M195" i="1"/>
  <c r="P195" i="1"/>
  <c r="L195" i="1"/>
  <c r="K195" i="1"/>
  <c r="P193" i="1"/>
  <c r="O193" i="1"/>
  <c r="N193" i="1"/>
  <c r="M193" i="1"/>
  <c r="L193" i="1"/>
  <c r="K193" i="1"/>
  <c r="P192" i="1"/>
  <c r="O192" i="1"/>
  <c r="N192" i="1"/>
  <c r="M192" i="1"/>
  <c r="L192" i="1"/>
  <c r="K192" i="1"/>
  <c r="P188" i="1"/>
  <c r="O188" i="1"/>
  <c r="N188" i="1"/>
  <c r="M188" i="1"/>
  <c r="L188" i="1"/>
  <c r="K188" i="1"/>
  <c r="P187" i="1"/>
  <c r="O187" i="1"/>
  <c r="N187" i="1"/>
  <c r="M187" i="1"/>
  <c r="L187" i="1"/>
  <c r="K187" i="1"/>
  <c r="P185" i="1"/>
  <c r="O185" i="1"/>
  <c r="N185" i="1"/>
  <c r="M185" i="1"/>
  <c r="L185" i="1"/>
  <c r="K185" i="1"/>
  <c r="P184" i="1"/>
  <c r="O184" i="1"/>
  <c r="N184" i="1"/>
  <c r="M184" i="1"/>
  <c r="L184" i="1"/>
  <c r="P183" i="1"/>
  <c r="O183" i="1"/>
  <c r="N183" i="1"/>
  <c r="M183" i="1"/>
  <c r="L183" i="1"/>
  <c r="P182" i="1"/>
  <c r="O182" i="1"/>
  <c r="N182" i="1"/>
  <c r="M182" i="1"/>
  <c r="L182" i="1"/>
  <c r="P180" i="1"/>
  <c r="O180" i="1"/>
  <c r="N180" i="1"/>
  <c r="M180" i="1"/>
  <c r="L180" i="1"/>
  <c r="K180" i="1"/>
  <c r="P178" i="1"/>
  <c r="O178" i="1"/>
  <c r="N178" i="1"/>
  <c r="M178" i="1"/>
  <c r="L178" i="1"/>
  <c r="K178" i="1"/>
  <c r="P177" i="1"/>
  <c r="O177" i="1"/>
  <c r="N177" i="1"/>
  <c r="M177" i="1"/>
  <c r="L177" i="1"/>
  <c r="K177" i="1"/>
  <c r="P176" i="1"/>
  <c r="O176" i="1"/>
  <c r="N176" i="1"/>
  <c r="M176" i="1"/>
  <c r="L176" i="1"/>
  <c r="K176" i="1"/>
  <c r="P175" i="1"/>
  <c r="O175" i="1"/>
  <c r="N175" i="1"/>
  <c r="M175" i="1"/>
  <c r="L175" i="1"/>
  <c r="K175" i="1"/>
  <c r="P174" i="1"/>
  <c r="O174" i="1"/>
  <c r="N174" i="1"/>
  <c r="M174" i="1"/>
  <c r="L174" i="1"/>
  <c r="K174" i="1"/>
  <c r="P173" i="1"/>
  <c r="O173" i="1"/>
  <c r="N173" i="1"/>
  <c r="M173" i="1"/>
  <c r="L173" i="1"/>
  <c r="K173" i="1"/>
  <c r="P172" i="1"/>
  <c r="O172" i="1"/>
  <c r="N172" i="1"/>
  <c r="M172" i="1"/>
  <c r="L172" i="1"/>
  <c r="K172" i="1"/>
  <c r="P171" i="1"/>
  <c r="O171" i="1"/>
  <c r="N171" i="1"/>
  <c r="M171" i="1"/>
  <c r="L171" i="1"/>
  <c r="K171" i="1"/>
  <c r="P170" i="1"/>
  <c r="O170" i="1"/>
  <c r="N170" i="1"/>
  <c r="M170" i="1"/>
  <c r="L170" i="1"/>
  <c r="K170" i="1"/>
  <c r="P165" i="1"/>
  <c r="O165" i="1"/>
  <c r="N165" i="1"/>
  <c r="M165" i="1"/>
  <c r="L165" i="1"/>
  <c r="K165" i="1"/>
  <c r="P164" i="1"/>
  <c r="O164" i="1"/>
  <c r="N164" i="1"/>
  <c r="M164" i="1"/>
  <c r="L164" i="1"/>
  <c r="K164" i="1"/>
  <c r="P163" i="1"/>
  <c r="O163" i="1"/>
  <c r="N163" i="1"/>
  <c r="M163" i="1"/>
  <c r="L163" i="1"/>
  <c r="K163" i="1"/>
  <c r="P162" i="1"/>
  <c r="O162" i="1"/>
  <c r="N162" i="1"/>
  <c r="M162" i="1"/>
  <c r="L162" i="1"/>
  <c r="K162" i="1"/>
  <c r="P161" i="1"/>
  <c r="O161" i="1"/>
  <c r="N161" i="1"/>
  <c r="M161" i="1"/>
  <c r="L161" i="1"/>
  <c r="K161" i="1"/>
  <c r="P160" i="1"/>
  <c r="O160" i="1"/>
  <c r="N160" i="1"/>
  <c r="M160" i="1"/>
  <c r="L160" i="1"/>
  <c r="K160" i="1"/>
  <c r="P159" i="1"/>
  <c r="O159" i="1"/>
  <c r="N159" i="1"/>
  <c r="M159" i="1"/>
  <c r="L159" i="1"/>
  <c r="K159" i="1"/>
  <c r="P158" i="1"/>
  <c r="O158" i="1"/>
  <c r="N158" i="1"/>
  <c r="M158" i="1"/>
  <c r="L158" i="1"/>
  <c r="K158" i="1"/>
  <c r="P157" i="1"/>
  <c r="O157" i="1"/>
  <c r="N157" i="1"/>
  <c r="M157" i="1"/>
  <c r="L157" i="1"/>
  <c r="K157" i="1"/>
  <c r="P156" i="1"/>
  <c r="O156" i="1"/>
  <c r="N156" i="1"/>
  <c r="M156" i="1"/>
  <c r="L156" i="1"/>
  <c r="K156" i="1"/>
  <c r="P168" i="1"/>
  <c r="O168" i="1"/>
  <c r="N168" i="1"/>
  <c r="M168" i="1"/>
  <c r="L168" i="1"/>
  <c r="K168" i="1"/>
  <c r="P167" i="1"/>
  <c r="O167" i="1"/>
  <c r="N167" i="1"/>
  <c r="M167" i="1"/>
  <c r="L167" i="1"/>
  <c r="K167" i="1"/>
  <c r="P154" i="1"/>
  <c r="O154" i="1"/>
  <c r="N154" i="1"/>
  <c r="M154" i="1"/>
  <c r="L154" i="1"/>
  <c r="K154" i="1"/>
  <c r="P152" i="1"/>
  <c r="O152" i="1"/>
  <c r="N152" i="1"/>
  <c r="M152" i="1"/>
  <c r="L152" i="1"/>
  <c r="K152" i="1"/>
  <c r="P150" i="1"/>
  <c r="O150" i="1"/>
  <c r="N150" i="1"/>
  <c r="M150" i="1"/>
  <c r="L150" i="1"/>
  <c r="K150" i="1"/>
  <c r="P149" i="1"/>
  <c r="O149" i="1"/>
  <c r="N149" i="1"/>
  <c r="M149" i="1"/>
  <c r="L149" i="1"/>
  <c r="K149" i="1"/>
  <c r="P148" i="1"/>
  <c r="O148" i="1"/>
  <c r="N148" i="1"/>
  <c r="M148" i="1"/>
  <c r="L148" i="1"/>
  <c r="K148" i="1"/>
  <c r="P147" i="1"/>
  <c r="O147" i="1"/>
  <c r="N147" i="1"/>
  <c r="M147" i="1"/>
  <c r="L147" i="1"/>
  <c r="K147" i="1"/>
  <c r="P146" i="1"/>
  <c r="O146" i="1"/>
  <c r="N146" i="1"/>
  <c r="M146" i="1"/>
  <c r="L146" i="1"/>
  <c r="K146" i="1"/>
  <c r="P144" i="1"/>
  <c r="O144" i="1"/>
  <c r="N144" i="1"/>
  <c r="M144" i="1"/>
  <c r="L144" i="1"/>
  <c r="K144" i="1"/>
  <c r="P143" i="1"/>
  <c r="O143" i="1"/>
  <c r="N143" i="1"/>
  <c r="M143" i="1"/>
  <c r="L143" i="1"/>
  <c r="K143" i="1"/>
  <c r="P142" i="1"/>
  <c r="O142" i="1"/>
  <c r="N142" i="1"/>
  <c r="M142" i="1"/>
  <c r="L142" i="1"/>
  <c r="K142" i="1"/>
  <c r="P132" i="1"/>
  <c r="O132" i="1"/>
  <c r="N132" i="1"/>
  <c r="M132" i="1"/>
  <c r="L132" i="1"/>
  <c r="K132" i="1"/>
  <c r="P131" i="1"/>
  <c r="O131" i="1"/>
  <c r="N131" i="1"/>
  <c r="M131" i="1"/>
  <c r="L131" i="1"/>
  <c r="K131" i="1"/>
  <c r="P134" i="1"/>
  <c r="O134" i="1"/>
  <c r="N134" i="1"/>
  <c r="M134" i="1"/>
  <c r="L134" i="1"/>
  <c r="K134" i="1"/>
  <c r="P140" i="1"/>
  <c r="O140" i="1"/>
  <c r="N140" i="1"/>
  <c r="M140" i="1"/>
  <c r="L140" i="1"/>
  <c r="P139" i="1"/>
  <c r="O139" i="1"/>
  <c r="N139" i="1"/>
  <c r="M139" i="1"/>
  <c r="L139" i="1"/>
  <c r="P138" i="1"/>
  <c r="O138" i="1"/>
  <c r="N138" i="1"/>
  <c r="M138" i="1"/>
  <c r="L138" i="1"/>
  <c r="P137" i="1"/>
  <c r="O137" i="1"/>
  <c r="N137" i="1"/>
  <c r="M137" i="1"/>
  <c r="L137" i="1"/>
  <c r="K137" i="1"/>
  <c r="P136" i="1"/>
  <c r="O136" i="1"/>
  <c r="N136" i="1"/>
  <c r="M136" i="1"/>
  <c r="L136" i="1"/>
  <c r="K136" i="1"/>
  <c r="P130" i="1"/>
  <c r="O130" i="1"/>
  <c r="N130" i="1"/>
  <c r="M130" i="1"/>
  <c r="L130" i="1"/>
  <c r="K130" i="1"/>
  <c r="P129" i="1"/>
  <c r="O129" i="1"/>
  <c r="N129" i="1"/>
  <c r="M129" i="1"/>
  <c r="L129" i="1"/>
  <c r="K129" i="1"/>
  <c r="P128" i="1"/>
  <c r="O128" i="1"/>
  <c r="N128" i="1"/>
  <c r="M128" i="1"/>
  <c r="L128" i="1"/>
  <c r="K128" i="1"/>
  <c r="P127" i="1"/>
  <c r="O127" i="1"/>
  <c r="N127" i="1"/>
  <c r="M127" i="1"/>
  <c r="L127" i="1"/>
  <c r="K127" i="1"/>
  <c r="P126" i="1"/>
  <c r="O126" i="1"/>
  <c r="N126" i="1"/>
  <c r="M126" i="1"/>
  <c r="L126" i="1"/>
  <c r="K126" i="1"/>
  <c r="P125" i="1"/>
  <c r="O125" i="1"/>
  <c r="N125" i="1"/>
  <c r="M125" i="1"/>
  <c r="L125" i="1"/>
  <c r="K125" i="1"/>
  <c r="P123" i="1"/>
  <c r="O123" i="1"/>
  <c r="N123" i="1"/>
  <c r="M123" i="1"/>
  <c r="L123" i="1"/>
  <c r="P122" i="1"/>
  <c r="O122" i="1"/>
  <c r="N122" i="1"/>
  <c r="M122" i="1"/>
  <c r="L122" i="1"/>
  <c r="P121" i="1"/>
  <c r="O121" i="1"/>
  <c r="N121" i="1"/>
  <c r="M121" i="1"/>
  <c r="L121" i="1"/>
  <c r="P120" i="1"/>
  <c r="O120" i="1"/>
  <c r="N120" i="1"/>
  <c r="M120" i="1"/>
  <c r="L120" i="1"/>
  <c r="P119" i="1"/>
  <c r="O119" i="1"/>
  <c r="N119" i="1"/>
  <c r="M119" i="1"/>
  <c r="L119" i="1"/>
  <c r="P118" i="1"/>
  <c r="O118" i="1"/>
  <c r="N118" i="1"/>
  <c r="M118" i="1"/>
  <c r="L118" i="1"/>
  <c r="P108" i="1"/>
  <c r="O108" i="1"/>
  <c r="N108" i="1"/>
  <c r="M108" i="1"/>
  <c r="L108" i="1"/>
  <c r="K108" i="1"/>
  <c r="P107" i="1"/>
  <c r="O107" i="1"/>
  <c r="N107" i="1"/>
  <c r="M107" i="1"/>
  <c r="L107" i="1"/>
  <c r="K107" i="1"/>
  <c r="P106" i="1"/>
  <c r="O106" i="1"/>
  <c r="N106" i="1"/>
  <c r="M106" i="1"/>
  <c r="L106" i="1"/>
  <c r="K106" i="1"/>
  <c r="P105" i="1"/>
  <c r="O105" i="1"/>
  <c r="N105" i="1"/>
  <c r="M105" i="1"/>
  <c r="L105" i="1"/>
  <c r="K105" i="1"/>
  <c r="P104" i="1"/>
  <c r="O104" i="1"/>
  <c r="N104" i="1"/>
  <c r="M104" i="1"/>
  <c r="L104" i="1"/>
  <c r="K104" i="1"/>
  <c r="P103" i="1"/>
  <c r="O103" i="1"/>
  <c r="N103" i="1"/>
  <c r="M103" i="1"/>
  <c r="L103" i="1"/>
  <c r="K103" i="1"/>
  <c r="P102" i="1"/>
  <c r="O102" i="1"/>
  <c r="N102" i="1"/>
  <c r="M102" i="1"/>
  <c r="L102" i="1"/>
  <c r="K102" i="1"/>
  <c r="P101" i="1"/>
  <c r="O101" i="1"/>
  <c r="N101" i="1"/>
  <c r="M101" i="1"/>
  <c r="L101" i="1"/>
  <c r="K101" i="1"/>
  <c r="P100" i="1"/>
  <c r="O100" i="1"/>
  <c r="N100" i="1"/>
  <c r="M100" i="1"/>
  <c r="L100" i="1"/>
  <c r="K100" i="1"/>
  <c r="P99" i="1"/>
  <c r="O99" i="1"/>
  <c r="N99" i="1"/>
  <c r="M99" i="1"/>
  <c r="L99" i="1"/>
  <c r="K99" i="1"/>
  <c r="P98" i="1"/>
  <c r="O98" i="1"/>
  <c r="N98" i="1"/>
  <c r="M98" i="1"/>
  <c r="L98" i="1"/>
  <c r="K98" i="1"/>
  <c r="P97" i="1"/>
  <c r="O97" i="1"/>
  <c r="N97" i="1"/>
  <c r="M97" i="1"/>
  <c r="L97" i="1"/>
  <c r="K97" i="1"/>
  <c r="P96" i="1"/>
  <c r="O96" i="1"/>
  <c r="N96" i="1"/>
  <c r="M96" i="1"/>
  <c r="L96" i="1"/>
  <c r="K96" i="1"/>
  <c r="P95" i="1"/>
  <c r="O95" i="1"/>
  <c r="N95" i="1"/>
  <c r="M95" i="1"/>
  <c r="L95" i="1"/>
  <c r="K95" i="1"/>
  <c r="P94" i="1"/>
  <c r="O94" i="1"/>
  <c r="N94" i="1"/>
  <c r="M94" i="1"/>
  <c r="L94" i="1"/>
  <c r="K94" i="1"/>
  <c r="P93" i="1"/>
  <c r="O93" i="1"/>
  <c r="N93" i="1"/>
  <c r="M93" i="1"/>
  <c r="L93" i="1"/>
  <c r="K93" i="1"/>
  <c r="P92" i="1"/>
  <c r="O92" i="1"/>
  <c r="N92" i="1"/>
  <c r="M92" i="1"/>
  <c r="L92" i="1"/>
  <c r="K92" i="1"/>
  <c r="P91" i="1"/>
  <c r="O91" i="1"/>
  <c r="N91" i="1"/>
  <c r="M91" i="1"/>
  <c r="L91" i="1"/>
  <c r="K91" i="1"/>
  <c r="P90" i="1"/>
  <c r="O90" i="1"/>
  <c r="N90" i="1"/>
  <c r="M90" i="1"/>
  <c r="L90" i="1"/>
  <c r="K90" i="1"/>
  <c r="P89" i="1"/>
  <c r="O89" i="1"/>
  <c r="N89" i="1"/>
  <c r="M89" i="1"/>
  <c r="L89" i="1"/>
  <c r="K89" i="1"/>
  <c r="P88" i="1"/>
  <c r="O88" i="1"/>
  <c r="N88" i="1"/>
  <c r="M88" i="1"/>
  <c r="L88" i="1"/>
  <c r="K88" i="1"/>
  <c r="P87" i="1"/>
  <c r="O87" i="1"/>
  <c r="N87" i="1"/>
  <c r="M87" i="1"/>
  <c r="L87" i="1"/>
  <c r="K87" i="1"/>
  <c r="P86" i="1"/>
  <c r="O86" i="1"/>
  <c r="N86" i="1"/>
  <c r="M86" i="1"/>
  <c r="L86" i="1"/>
  <c r="K86" i="1"/>
  <c r="P85" i="1"/>
  <c r="O85" i="1"/>
  <c r="N85" i="1"/>
  <c r="M85" i="1"/>
  <c r="L85" i="1"/>
  <c r="K85" i="1"/>
  <c r="P84" i="1"/>
  <c r="O84" i="1"/>
  <c r="N84" i="1"/>
  <c r="M84" i="1"/>
  <c r="L84" i="1"/>
  <c r="K84" i="1"/>
  <c r="P81" i="1"/>
  <c r="O81" i="1"/>
  <c r="N81" i="1"/>
  <c r="M81" i="1"/>
  <c r="L81" i="1"/>
  <c r="K81" i="1"/>
  <c r="P80" i="1"/>
  <c r="O80" i="1"/>
  <c r="N80" i="1"/>
  <c r="M80" i="1"/>
  <c r="L80" i="1"/>
  <c r="K80" i="1"/>
  <c r="P79" i="1"/>
  <c r="O79" i="1"/>
  <c r="N79" i="1"/>
  <c r="M79" i="1"/>
  <c r="L79" i="1"/>
  <c r="K79" i="1"/>
  <c r="P76" i="1"/>
  <c r="O76" i="1"/>
  <c r="N76" i="1"/>
  <c r="M76" i="1"/>
  <c r="L76" i="1"/>
  <c r="K76" i="1"/>
  <c r="P75" i="1"/>
  <c r="O75" i="1"/>
  <c r="N75" i="1"/>
  <c r="M75" i="1"/>
  <c r="L75" i="1"/>
  <c r="K75" i="1"/>
  <c r="P68" i="1"/>
  <c r="O68" i="1"/>
  <c r="N68" i="1"/>
  <c r="M68" i="1"/>
  <c r="L68" i="1"/>
  <c r="K68" i="1"/>
  <c r="P67" i="1"/>
  <c r="O67" i="1"/>
  <c r="N67" i="1"/>
  <c r="M67" i="1"/>
  <c r="L67" i="1"/>
  <c r="K67" i="1"/>
  <c r="P66" i="1"/>
  <c r="O66" i="1"/>
  <c r="N66" i="1"/>
  <c r="M66" i="1"/>
  <c r="L66" i="1"/>
  <c r="K66" i="1"/>
  <c r="P65" i="1"/>
  <c r="O65" i="1"/>
  <c r="N65" i="1"/>
  <c r="M65" i="1"/>
  <c r="L65" i="1"/>
  <c r="K65" i="1"/>
  <c r="P64" i="1"/>
  <c r="O64" i="1"/>
  <c r="N64" i="1"/>
  <c r="M64" i="1"/>
  <c r="L64" i="1"/>
  <c r="K64" i="1"/>
  <c r="P63" i="1"/>
  <c r="O63" i="1"/>
  <c r="N63" i="1"/>
  <c r="M63" i="1"/>
  <c r="L63" i="1"/>
  <c r="K63" i="1"/>
  <c r="P62" i="1"/>
  <c r="O62" i="1"/>
  <c r="N62" i="1"/>
  <c r="M62" i="1"/>
  <c r="L62" i="1"/>
  <c r="K62" i="1"/>
  <c r="P61" i="1"/>
  <c r="O61" i="1"/>
  <c r="N61" i="1"/>
  <c r="M61" i="1"/>
  <c r="L61" i="1"/>
  <c r="K61" i="1"/>
  <c r="P60" i="1"/>
  <c r="O60" i="1"/>
  <c r="N60" i="1"/>
  <c r="M60" i="1"/>
  <c r="L60" i="1"/>
  <c r="K60" i="1"/>
  <c r="P57" i="1"/>
  <c r="O57" i="1"/>
  <c r="N57" i="1"/>
  <c r="M57" i="1"/>
  <c r="L57" i="1"/>
  <c r="K57" i="1"/>
  <c r="P56" i="1"/>
  <c r="O56" i="1"/>
  <c r="N56" i="1"/>
  <c r="M56" i="1"/>
  <c r="L56" i="1"/>
  <c r="K56" i="1"/>
  <c r="P55" i="1"/>
  <c r="O55" i="1"/>
  <c r="N55" i="1"/>
  <c r="M55" i="1"/>
  <c r="L55" i="1"/>
  <c r="K55" i="1"/>
  <c r="P52" i="1"/>
  <c r="O52" i="1"/>
  <c r="N52" i="1"/>
  <c r="M52" i="1"/>
  <c r="L52" i="1"/>
  <c r="K52" i="1"/>
  <c r="P51" i="1"/>
  <c r="O51" i="1"/>
  <c r="N51" i="1"/>
  <c r="M51" i="1"/>
  <c r="L51" i="1"/>
  <c r="K51" i="1"/>
  <c r="P50" i="1"/>
  <c r="O50" i="1"/>
  <c r="N50" i="1"/>
  <c r="M50" i="1"/>
  <c r="L50" i="1"/>
  <c r="K50" i="1"/>
  <c r="P49" i="1"/>
  <c r="O49" i="1"/>
  <c r="N49" i="1"/>
  <c r="M49" i="1"/>
  <c r="L49" i="1"/>
  <c r="K49" i="1"/>
  <c r="P48" i="1"/>
  <c r="O48" i="1"/>
  <c r="N48" i="1"/>
  <c r="M48" i="1"/>
  <c r="L48" i="1"/>
  <c r="K48" i="1"/>
  <c r="P47" i="1"/>
  <c r="O47" i="1"/>
  <c r="N47" i="1"/>
  <c r="M47" i="1"/>
  <c r="L47" i="1"/>
  <c r="K47" i="1"/>
  <c r="P46" i="1"/>
  <c r="O46" i="1"/>
  <c r="N46" i="1"/>
  <c r="M46" i="1"/>
  <c r="L46" i="1"/>
  <c r="K46" i="1"/>
  <c r="P45" i="1"/>
  <c r="O45" i="1"/>
  <c r="N45" i="1"/>
  <c r="M45" i="1"/>
  <c r="L45" i="1"/>
  <c r="K45" i="1"/>
  <c r="P44" i="1"/>
  <c r="O44" i="1"/>
  <c r="N44" i="1"/>
  <c r="M44" i="1"/>
  <c r="L44" i="1"/>
  <c r="K44" i="1"/>
  <c r="P43" i="1"/>
  <c r="O43" i="1"/>
  <c r="N43" i="1"/>
  <c r="M43" i="1"/>
  <c r="L43" i="1"/>
  <c r="K43" i="1"/>
  <c r="P42" i="1"/>
  <c r="O42" i="1"/>
  <c r="N42" i="1"/>
  <c r="M42" i="1"/>
  <c r="L42" i="1"/>
  <c r="K42" i="1"/>
  <c r="P41" i="1"/>
  <c r="O41" i="1"/>
  <c r="N41" i="1"/>
  <c r="M41" i="1"/>
  <c r="L41" i="1"/>
  <c r="K41" i="1"/>
  <c r="P38" i="1"/>
  <c r="O38" i="1"/>
  <c r="N38" i="1"/>
  <c r="M38" i="1"/>
  <c r="L38" i="1"/>
  <c r="K38" i="1"/>
  <c r="P37" i="1"/>
  <c r="O37" i="1"/>
  <c r="N37" i="1"/>
  <c r="M37" i="1"/>
  <c r="L37" i="1"/>
  <c r="K37" i="1"/>
  <c r="P36" i="1"/>
  <c r="O36" i="1"/>
  <c r="N36" i="1"/>
  <c r="M36" i="1"/>
  <c r="L36" i="1"/>
  <c r="K36" i="1"/>
  <c r="P35" i="1"/>
  <c r="O35" i="1"/>
  <c r="N35" i="1"/>
  <c r="M35" i="1"/>
  <c r="L35" i="1"/>
  <c r="K35" i="1"/>
  <c r="P34" i="1"/>
  <c r="O34" i="1"/>
  <c r="N34" i="1"/>
  <c r="M34" i="1"/>
  <c r="L34" i="1"/>
  <c r="K34" i="1"/>
  <c r="P33" i="1"/>
  <c r="O33" i="1"/>
  <c r="N33" i="1"/>
  <c r="M33" i="1"/>
  <c r="L33" i="1"/>
  <c r="K33" i="1"/>
  <c r="P32" i="1"/>
  <c r="O32" i="1"/>
  <c r="N32" i="1"/>
  <c r="M32" i="1"/>
  <c r="L32" i="1"/>
  <c r="K32" i="1"/>
  <c r="P31" i="1"/>
  <c r="O31" i="1"/>
  <c r="N31" i="1"/>
  <c r="M31" i="1"/>
  <c r="L31" i="1"/>
  <c r="K31" i="1"/>
  <c r="P30" i="1"/>
  <c r="O30" i="1"/>
  <c r="N30" i="1"/>
  <c r="M30" i="1"/>
  <c r="L30" i="1"/>
  <c r="K30" i="1"/>
  <c r="P29" i="1"/>
  <c r="O29" i="1"/>
  <c r="N29" i="1"/>
  <c r="M29" i="1"/>
  <c r="L29" i="1"/>
  <c r="K29" i="1"/>
  <c r="P28" i="1"/>
  <c r="O28" i="1"/>
  <c r="N28" i="1"/>
  <c r="M28" i="1"/>
  <c r="L28" i="1"/>
  <c r="K28" i="1"/>
  <c r="P27" i="1"/>
  <c r="O27" i="1"/>
  <c r="N27" i="1"/>
  <c r="M27" i="1"/>
  <c r="L27" i="1"/>
  <c r="K27" i="1"/>
  <c r="P26" i="1"/>
  <c r="O26" i="1"/>
  <c r="N26" i="1"/>
  <c r="M26" i="1"/>
  <c r="L26" i="1"/>
  <c r="K26" i="1"/>
  <c r="P25" i="1"/>
  <c r="O25" i="1"/>
  <c r="N25" i="1"/>
  <c r="M25" i="1"/>
  <c r="L25" i="1"/>
  <c r="K25" i="1"/>
  <c r="P24" i="1"/>
  <c r="O24" i="1"/>
  <c r="N24" i="1"/>
  <c r="M24" i="1"/>
  <c r="L24" i="1"/>
  <c r="K24" i="1"/>
  <c r="P23" i="1"/>
  <c r="O23" i="1"/>
  <c r="N23" i="1"/>
  <c r="M23" i="1"/>
  <c r="L23" i="1"/>
  <c r="K23" i="1"/>
  <c r="P22" i="1"/>
  <c r="O22" i="1"/>
  <c r="N22" i="1"/>
  <c r="M22" i="1"/>
  <c r="L22" i="1"/>
  <c r="K22" i="1"/>
  <c r="P21" i="1"/>
  <c r="O21" i="1"/>
  <c r="N21" i="1"/>
  <c r="M21" i="1"/>
  <c r="L21" i="1"/>
  <c r="K21" i="1"/>
  <c r="P20" i="1"/>
  <c r="O20" i="1"/>
  <c r="N20" i="1"/>
  <c r="M20" i="1"/>
  <c r="L20" i="1"/>
  <c r="K20" i="1"/>
  <c r="P19" i="1"/>
  <c r="O19" i="1"/>
  <c r="N19" i="1"/>
  <c r="M19" i="1"/>
  <c r="L19" i="1"/>
  <c r="K19" i="1"/>
  <c r="P18" i="1"/>
  <c r="O18" i="1"/>
  <c r="N18" i="1"/>
  <c r="M18" i="1"/>
  <c r="L18" i="1"/>
  <c r="K18" i="1"/>
  <c r="P17" i="1"/>
  <c r="O17" i="1"/>
  <c r="N17" i="1"/>
  <c r="M17" i="1"/>
  <c r="L17" i="1"/>
  <c r="K17" i="1"/>
  <c r="P16" i="1"/>
  <c r="O16" i="1"/>
  <c r="N16" i="1"/>
  <c r="M16" i="1"/>
  <c r="L16" i="1"/>
  <c r="K16" i="1"/>
  <c r="P15" i="1"/>
  <c r="O15" i="1"/>
  <c r="N15" i="1"/>
  <c r="M15" i="1"/>
  <c r="L15" i="1"/>
  <c r="K15" i="1"/>
  <c r="P14" i="1"/>
  <c r="O14" i="1"/>
  <c r="N14" i="1"/>
  <c r="M14" i="1"/>
  <c r="L14" i="1"/>
  <c r="K14" i="1"/>
  <c r="P13" i="1"/>
  <c r="O13" i="1"/>
  <c r="N13" i="1"/>
  <c r="M13" i="1"/>
  <c r="L13" i="1"/>
  <c r="K13" i="1"/>
  <c r="P12" i="1"/>
  <c r="O12" i="1"/>
  <c r="N12" i="1"/>
  <c r="M12" i="1"/>
  <c r="L12" i="1"/>
  <c r="K12" i="1"/>
  <c r="P11" i="1"/>
  <c r="O11" i="1"/>
  <c r="N11" i="1"/>
  <c r="M11" i="1"/>
  <c r="L11" i="1"/>
  <c r="K11" i="1"/>
  <c r="P10" i="1"/>
  <c r="O10" i="1"/>
  <c r="N10" i="1"/>
  <c r="M10" i="1"/>
  <c r="L10" i="1"/>
  <c r="K10" i="1"/>
  <c r="P9" i="1"/>
  <c r="O9" i="1"/>
  <c r="N9" i="1"/>
  <c r="M9" i="1"/>
  <c r="L9" i="1"/>
  <c r="K9" i="1"/>
  <c r="P8" i="1"/>
  <c r="O8" i="1"/>
  <c r="N8" i="1"/>
  <c r="M8" i="1"/>
  <c r="L8" i="1"/>
  <c r="K8" i="1"/>
  <c r="P7" i="1"/>
  <c r="O7" i="1"/>
  <c r="N7" i="1"/>
  <c r="M7" i="1"/>
  <c r="L7" i="1"/>
  <c r="K7" i="1"/>
  <c r="P6" i="1"/>
  <c r="O6" i="1"/>
  <c r="N6" i="1"/>
  <c r="M6" i="1"/>
  <c r="L6" i="1"/>
  <c r="K6" i="1"/>
  <c r="P5" i="1"/>
  <c r="O5" i="1"/>
  <c r="N5" i="1"/>
  <c r="M5" i="1"/>
  <c r="L5" i="1"/>
  <c r="K5" i="1"/>
  <c r="P112" i="1"/>
  <c r="O112" i="1"/>
  <c r="N112" i="1"/>
  <c r="M112" i="1"/>
  <c r="L112" i="1"/>
  <c r="K112" i="1"/>
  <c r="P110" i="1"/>
  <c r="O110" i="1"/>
  <c r="N110" i="1"/>
  <c r="M110" i="1"/>
  <c r="L110" i="1"/>
  <c r="K110" i="1"/>
  <c r="P83" i="1"/>
  <c r="O83" i="1"/>
  <c r="N83" i="1"/>
  <c r="M83" i="1"/>
  <c r="L83" i="1"/>
  <c r="K83" i="1"/>
  <c r="P78" i="1"/>
  <c r="O78" i="1"/>
  <c r="N78" i="1"/>
  <c r="M78" i="1"/>
  <c r="L78" i="1"/>
  <c r="K78" i="1"/>
  <c r="P74" i="1"/>
  <c r="O74" i="1"/>
  <c r="N74" i="1"/>
  <c r="M74" i="1"/>
  <c r="L74" i="1"/>
  <c r="K74" i="1"/>
  <c r="P72" i="1"/>
  <c r="O72" i="1"/>
  <c r="N72" i="1"/>
  <c r="M72" i="1"/>
  <c r="L72" i="1"/>
  <c r="K72" i="1"/>
  <c r="P70" i="1"/>
  <c r="O70" i="1"/>
  <c r="N70" i="1"/>
  <c r="M70" i="1"/>
  <c r="L70" i="1"/>
  <c r="K70" i="1"/>
  <c r="P59" i="1"/>
  <c r="O59" i="1"/>
  <c r="N59" i="1"/>
  <c r="M59" i="1"/>
  <c r="L59" i="1"/>
  <c r="K59" i="1"/>
  <c r="P54" i="1"/>
  <c r="O54" i="1"/>
  <c r="N54" i="1"/>
  <c r="M54" i="1"/>
  <c r="L54" i="1"/>
  <c r="K54" i="1"/>
  <c r="P40" i="1"/>
  <c r="O40" i="1"/>
  <c r="N40" i="1"/>
  <c r="M40" i="1"/>
  <c r="L40" i="1"/>
  <c r="K40" i="1"/>
  <c r="P4" i="1"/>
  <c r="O4" i="1"/>
  <c r="N4" i="1"/>
  <c r="M4" i="1"/>
  <c r="L4" i="1"/>
  <c r="K4" i="1"/>
  <c r="P3" i="1"/>
  <c r="O3" i="1"/>
  <c r="N3" i="1"/>
  <c r="M3" i="1"/>
  <c r="L3" i="1"/>
  <c r="K3" i="1"/>
</calcChain>
</file>

<file path=xl/sharedStrings.xml><?xml version="1.0" encoding="utf-8"?>
<sst xmlns="http://schemas.openxmlformats.org/spreadsheetml/2006/main" count="4597" uniqueCount="595">
  <si>
    <t>Reference</t>
  </si>
  <si>
    <t>Country</t>
  </si>
  <si>
    <t>Iotti et al. 2014</t>
  </si>
  <si>
    <t>Italy</t>
  </si>
  <si>
    <t>1d</t>
  </si>
  <si>
    <t>Serbia, Montenegro</t>
  </si>
  <si>
    <t>Sites unspecified</t>
  </si>
  <si>
    <t>–</t>
  </si>
  <si>
    <t>Q. pubescens</t>
  </si>
  <si>
    <t>Piattoni et al. 2012</t>
  </si>
  <si>
    <t>Belfiori et al. 2020</t>
  </si>
  <si>
    <t>Croatia-Slovenia</t>
  </si>
  <si>
    <t>Hungary</t>
  </si>
  <si>
    <t>Serbia</t>
  </si>
  <si>
    <t>Romania</t>
  </si>
  <si>
    <t>Bulgaria</t>
  </si>
  <si>
    <t>Greece</t>
  </si>
  <si>
    <t>Rubini et al. 2005</t>
  </si>
  <si>
    <t>1a</t>
  </si>
  <si>
    <t>Lalli et al. 2015</t>
  </si>
  <si>
    <t>Salerni et al. 2014</t>
  </si>
  <si>
    <t>Murat et al. 2005</t>
  </si>
  <si>
    <t>Mello et al. 2005</t>
  </si>
  <si>
    <t>Croatia</t>
  </si>
  <si>
    <t>Zampieri et al. 2010</t>
  </si>
  <si>
    <t>Zampieri et al. 2014</t>
  </si>
  <si>
    <t>Number of FB</t>
  </si>
  <si>
    <t>Site 1 Montà d' Alba</t>
  </si>
  <si>
    <t>Lanfranco et al. 1993</t>
  </si>
  <si>
    <t>Neuner-Plattner et al. 1994</t>
  </si>
  <si>
    <t>Rubini et al. 2001</t>
  </si>
  <si>
    <t>Murat et al. 2018</t>
  </si>
  <si>
    <t>Paolocci et al. 2006</t>
  </si>
  <si>
    <t>Q. cerris, P. alba</t>
  </si>
  <si>
    <t>Site 1 Montemagno</t>
  </si>
  <si>
    <t>Q. robur</t>
  </si>
  <si>
    <t>Pavić et al. 2013</t>
  </si>
  <si>
    <t>1b</t>
  </si>
  <si>
    <t>Site 1 Western Serbia</t>
  </si>
  <si>
    <t>Zarivi et al. 2000</t>
  </si>
  <si>
    <t>1c</t>
  </si>
  <si>
    <t>Vita et al. 2015</t>
  </si>
  <si>
    <t>Vita et al. 2018</t>
  </si>
  <si>
    <t>Segelke et al. 2020</t>
  </si>
  <si>
    <t>Krauß and Vetter 2020</t>
  </si>
  <si>
    <t>Pennazza et al. 2013</t>
  </si>
  <si>
    <t>Lorenzelli et al. 1996</t>
  </si>
  <si>
    <t>Büntgen et al. 2019</t>
  </si>
  <si>
    <t>Buzzini et al. 2005</t>
  </si>
  <si>
    <t>Popović-Djordjević et al. 2019</t>
  </si>
  <si>
    <t>Slovenia</t>
  </si>
  <si>
    <t>Gregorčič et al. 2020</t>
  </si>
  <si>
    <t>Bontempo et al. 2020</t>
  </si>
  <si>
    <t>Mello et al. 2010</t>
  </si>
  <si>
    <t>Bertini et al. 2006</t>
  </si>
  <si>
    <t>C. orientalis</t>
  </si>
  <si>
    <t>Christopoulos et al. 2013</t>
  </si>
  <si>
    <t>Site 1 Unspecified – soil sample 1</t>
  </si>
  <si>
    <t>Site 1 Unspecified – soil sample 2</t>
  </si>
  <si>
    <t>Site 1 Unspecified – soil sample 3</t>
  </si>
  <si>
    <t>Site 1 Unspecified – soil sample 4</t>
  </si>
  <si>
    <t>Marjanović et al. 2020</t>
  </si>
  <si>
    <t>C/N ratio</t>
  </si>
  <si>
    <t>Leonardi et al. 2013</t>
  </si>
  <si>
    <t>Iotti et al. 2012</t>
  </si>
  <si>
    <t>Iotti et al. 2018</t>
  </si>
  <si>
    <t>Marjanović et al. 2015</t>
  </si>
  <si>
    <t>Bragato et al. 2010</t>
  </si>
  <si>
    <t>Hall et al. 1998</t>
  </si>
  <si>
    <t>Sites 1–4 near Bologna, Lugano, Milan, Treviso</t>
  </si>
  <si>
    <t>Site 1 Valle del Crati</t>
  </si>
  <si>
    <t>Lat °N</t>
  </si>
  <si>
    <t>Long °E</t>
  </si>
  <si>
    <t>Site 2 Potenza</t>
  </si>
  <si>
    <t>Site 3 Benevento, Avellino</t>
  </si>
  <si>
    <t>Site 6 Castel del Giudice</t>
  </si>
  <si>
    <t>Site 5 Agnone</t>
  </si>
  <si>
    <t>Site 4 Isernia, Campobasso</t>
  </si>
  <si>
    <t>Site number and Location</t>
  </si>
  <si>
    <t>Site 9 Quadri, Rosello</t>
  </si>
  <si>
    <t>Site 8 Roio del Sangro</t>
  </si>
  <si>
    <t>Site 7 Ateleta, SP. Avellana</t>
  </si>
  <si>
    <t>Site 11 Chieti</t>
  </si>
  <si>
    <t>Site 10 Valle Roveto</t>
  </si>
  <si>
    <t>Site 16 Gubbio</t>
  </si>
  <si>
    <t>Site 15 Appennino umbro</t>
  </si>
  <si>
    <t>Site 14 Fabro</t>
  </si>
  <si>
    <t>Site 13 Montecastrilli</t>
  </si>
  <si>
    <t>Site 12 Ascoli Piceno</t>
  </si>
  <si>
    <t>Site 17 Città di Castello</t>
  </si>
  <si>
    <t>Site 19 Pietralunga</t>
  </si>
  <si>
    <t>Site 18 Montemaggiore</t>
  </si>
  <si>
    <t>Site 21 Val di Zena</t>
  </si>
  <si>
    <t>Site 20 Firenze</t>
  </si>
  <si>
    <t>Site 22 Pianoro</t>
  </si>
  <si>
    <t>Site 23 Alba</t>
  </si>
  <si>
    <t>Site 24 Asti</t>
  </si>
  <si>
    <t>Site 25 Langhe</t>
  </si>
  <si>
    <t>Site 27 Istria</t>
  </si>
  <si>
    <t>Site 26 Pavia</t>
  </si>
  <si>
    <t>Site 28 Southern Hungary</t>
  </si>
  <si>
    <t>Site 29 Šabac</t>
  </si>
  <si>
    <t>Site 30 Valjevo</t>
  </si>
  <si>
    <t>Site 31 Anina</t>
  </si>
  <si>
    <t>Site 32 Craiova</t>
  </si>
  <si>
    <t>Site 33 Oryahovo</t>
  </si>
  <si>
    <t>Site 34 Razgrad</t>
  </si>
  <si>
    <t>Site 35 Kastoria</t>
  </si>
  <si>
    <t>Site 36 Elatochori</t>
  </si>
  <si>
    <t>Site 1 Asti*</t>
  </si>
  <si>
    <t>Site 2 Alba*</t>
  </si>
  <si>
    <t>Site 3 Ceva*</t>
  </si>
  <si>
    <t>Site 4 Loiano*</t>
  </si>
  <si>
    <t>Site 5 Pianoro*</t>
  </si>
  <si>
    <t>Site 1 Istria</t>
  </si>
  <si>
    <t>Site 2 Pavia</t>
  </si>
  <si>
    <t>Site 3 Langhe</t>
  </si>
  <si>
    <t>Site 4 Asti</t>
  </si>
  <si>
    <t>Site 5 Alba</t>
  </si>
  <si>
    <t>Site 6 Pianoro</t>
  </si>
  <si>
    <t>Site 7 Val di Zena</t>
  </si>
  <si>
    <t>Site 8 Firenze</t>
  </si>
  <si>
    <t>Site 9 Pietralunga</t>
  </si>
  <si>
    <t>Site 10 Montemaggiore</t>
  </si>
  <si>
    <t>Site 11 Città di Castello</t>
  </si>
  <si>
    <t>Site 12 Gubbio</t>
  </si>
  <si>
    <t>Site 13 Appennino umbro</t>
  </si>
  <si>
    <t>Site 15 Montecastrilli</t>
  </si>
  <si>
    <t>Site 16 Ascoli Piceno</t>
  </si>
  <si>
    <t>Site 20 Roio del Sangro</t>
  </si>
  <si>
    <t>Site 19 Quadri, Rosello</t>
  </si>
  <si>
    <t>Site 18 Valle Roveto</t>
  </si>
  <si>
    <t>Site 17 Chieti</t>
  </si>
  <si>
    <t>Site 21 Ateleta, SP. Avellana</t>
  </si>
  <si>
    <t>Site 22 Castel del Giudice</t>
  </si>
  <si>
    <t>Site 23 Agnone</t>
  </si>
  <si>
    <t>Site 26 Potenza</t>
  </si>
  <si>
    <t>Site 25 Benevento, Avellino</t>
  </si>
  <si>
    <t>Site 24 Isernia, Campobasso</t>
  </si>
  <si>
    <t>Site 1 Motovun Forest, Istria – productive 1*</t>
  </si>
  <si>
    <t>Site 1 Motovun Forest, Istria – productive 2*</t>
  </si>
  <si>
    <t>Site 1 Motovun Forest, Istria – productive 4*</t>
  </si>
  <si>
    <t>Site 1 Čepic Polje – productive soil type 1</t>
  </si>
  <si>
    <t>Site 1 Čepic Polje – productive soil type 2</t>
  </si>
  <si>
    <t>Site 1 Čepic Polje – productive soil type 3</t>
  </si>
  <si>
    <t>Site 1 Il Colle</t>
  </si>
  <si>
    <t>Site 3 Kolubara river basin, Western Serbia</t>
  </si>
  <si>
    <t>Site 2 Kolubara river basin, Western Serbia</t>
  </si>
  <si>
    <t>Site 1 Kolubara river basin, Western Serbia</t>
  </si>
  <si>
    <t>Site 5 Kolubara river basin, Western Serbia</t>
  </si>
  <si>
    <t>Site 6 Kolubara river basin, Western Serbia</t>
  </si>
  <si>
    <t>Site 4 Kolubara river basin, Western Serbia</t>
  </si>
  <si>
    <t>Site 2 Ub – productive*</t>
  </si>
  <si>
    <t>Site 1 Ub – conditionally productive*</t>
  </si>
  <si>
    <t>Site 4 Riserva M&amp;B di Collemeluccio</t>
  </si>
  <si>
    <t>Site 3 FDR Torre di Feudozzo</t>
  </si>
  <si>
    <t>Site 2 Barbialla Nuova</t>
  </si>
  <si>
    <t>Site 1 Bonifica Renana park</t>
  </si>
  <si>
    <t>Site 1 FDR Torre di Feudozzo</t>
  </si>
  <si>
    <t>Site 2 Riserva M&amp;B di Collemeluccio</t>
  </si>
  <si>
    <t>Site 1 Langhe region</t>
  </si>
  <si>
    <t>Site 2 Marche region</t>
  </si>
  <si>
    <t>Site 3 Molise region</t>
  </si>
  <si>
    <t>Site 4 Monferrato region</t>
  </si>
  <si>
    <t>Site 5 Toscana region</t>
  </si>
  <si>
    <t>Site 6 Istria region</t>
  </si>
  <si>
    <t>Site 1 Öcsény</t>
  </si>
  <si>
    <t>Site 2 Endröc</t>
  </si>
  <si>
    <t>Site 3 Hercegszántó</t>
  </si>
  <si>
    <t>Site 4 Pettend</t>
  </si>
  <si>
    <t>Site 5 Sumony</t>
  </si>
  <si>
    <t>Site 6 Kolked</t>
  </si>
  <si>
    <t>Site 7 Drávasztára</t>
  </si>
  <si>
    <t>Site 1 Krčenik - Donji Miholjac</t>
  </si>
  <si>
    <t>Site 5 Vanganel</t>
  </si>
  <si>
    <t>Site 4 Lukini</t>
  </si>
  <si>
    <t>Site 3 Glem</t>
  </si>
  <si>
    <t>Site 2 Perugia</t>
  </si>
  <si>
    <t>Site 8 Drávaiványi</t>
  </si>
  <si>
    <t>Site 3 Alba*</t>
  </si>
  <si>
    <t>Site 1 Alba*</t>
  </si>
  <si>
    <t>Site 10 Motovun*</t>
  </si>
  <si>
    <t>Site 1 Montemagno*</t>
  </si>
  <si>
    <t>Site 1 Montà d' Alba*</t>
  </si>
  <si>
    <t>Site 3 Urbino*</t>
  </si>
  <si>
    <t>Site 4 Ceva*</t>
  </si>
  <si>
    <t>Site 9 Castelli, Abruzzi*</t>
  </si>
  <si>
    <t>Site 6 San Miniato, Tuscany*</t>
  </si>
  <si>
    <t>Site 7 Sant'Angelo in Vado, Marches*</t>
  </si>
  <si>
    <t>Site 8 Gubbio*</t>
  </si>
  <si>
    <t>Site 10 Civitella Roveto*</t>
  </si>
  <si>
    <t>Site 11 Pizzoferrato, Province of Chieti*</t>
  </si>
  <si>
    <t>Site 12 Quadri, Province of Chieti*</t>
  </si>
  <si>
    <t>Site 13 Roio del Sangro, Province of Chieti*</t>
  </si>
  <si>
    <t>Site 1 L'Aquila*</t>
  </si>
  <si>
    <t>Site 1 Città di Castello*</t>
  </si>
  <si>
    <t>Site 2 Florence, Tuscany*</t>
  </si>
  <si>
    <t>Site 3 Valtopina*</t>
  </si>
  <si>
    <t>Site 2 Pietralunga*</t>
  </si>
  <si>
    <t>Site 4 Isernia*</t>
  </si>
  <si>
    <t>Site 1 Campello sul Clitunno*</t>
  </si>
  <si>
    <t>Site 1 Buzet*</t>
  </si>
  <si>
    <t>Site 2 Sliven*</t>
  </si>
  <si>
    <t>Site 1 Urbino*</t>
  </si>
  <si>
    <t>Site 1 Šabac, southern Srem*</t>
  </si>
  <si>
    <t>Site 1 San Chierlo*</t>
  </si>
  <si>
    <t>Site 2 Apecchio*</t>
  </si>
  <si>
    <t>Site 4 Marmorta*</t>
  </si>
  <si>
    <t>Site 5 Vallona*</t>
  </si>
  <si>
    <t>Site 3 Musumatico, San Pietro in Casale*</t>
  </si>
  <si>
    <t>Site 1 Alba, Piedmont*</t>
  </si>
  <si>
    <t>Site 2 San Miniato*</t>
  </si>
  <si>
    <t>Site 1 San Lazzaro municipality, Bologna*</t>
  </si>
  <si>
    <t>Site 1 Campobasso*</t>
  </si>
  <si>
    <t>Site 2 L'Aquila*</t>
  </si>
  <si>
    <t>Site 3 L'Aquila*</t>
  </si>
  <si>
    <t>Site 3 Ancna, Marche*</t>
  </si>
  <si>
    <t>Site 4 Perugia*</t>
  </si>
  <si>
    <t>Site 5 Torino*</t>
  </si>
  <si>
    <t>Site 6 Naples*</t>
  </si>
  <si>
    <t>Site 7 Rome*</t>
  </si>
  <si>
    <t>Site 8 Sliven*</t>
  </si>
  <si>
    <t>Site 9 Buzet*</t>
  </si>
  <si>
    <t>Site 10 Târgu Jiu, Gori*</t>
  </si>
  <si>
    <t>Site 3 Târgu Jiu, Gori*</t>
  </si>
  <si>
    <t>Site 2 Isernia, Isernia Province, Molise*</t>
  </si>
  <si>
    <t>Site 4 Levade*</t>
  </si>
  <si>
    <t>Site 5 San Miniato*</t>
  </si>
  <si>
    <t>Site 7 San Gimignano*</t>
  </si>
  <si>
    <t>Site 8 Sant'Angelo In Vado*</t>
  </si>
  <si>
    <t>Site 6 Casentino valley* (GPS data are from Poppi)</t>
  </si>
  <si>
    <t>Site 9 Mercatello sul Metauro*</t>
  </si>
  <si>
    <t>Site 2 Zanco*</t>
  </si>
  <si>
    <t>Site 3 Ponzano*</t>
  </si>
  <si>
    <t>Site 4 San Desiderio*</t>
  </si>
  <si>
    <t>Site 6 Montemagno (another sampling)*</t>
  </si>
  <si>
    <t>Site 7 Salerno*</t>
  </si>
  <si>
    <t>Site 8 Campobasso*</t>
  </si>
  <si>
    <t>Site 5 Castellalfero*</t>
  </si>
  <si>
    <t>Site 9 Motovun-Montona (another sampling)*</t>
  </si>
  <si>
    <t>pH H2O</t>
  </si>
  <si>
    <t>Category</t>
  </si>
  <si>
    <t>Frizzi et al. 2001</t>
  </si>
  <si>
    <t>Altitude (m)</t>
  </si>
  <si>
    <t>Average</t>
  </si>
  <si>
    <t>Standard Deviation</t>
  </si>
  <si>
    <t>Site 2 Ozzano dell'Emilia municipality, Bologna*</t>
  </si>
  <si>
    <t>Number of Values (n)</t>
  </si>
  <si>
    <t>Sand (%)</t>
  </si>
  <si>
    <t>Silt (%)</t>
  </si>
  <si>
    <t>Clay (%)</t>
  </si>
  <si>
    <t>Organic Matter (%)</t>
  </si>
  <si>
    <t>Total C (%)</t>
  </si>
  <si>
    <t>Total N (%)</t>
  </si>
  <si>
    <t xml:space="preserve">Total carbonate - CaCO3 (%) </t>
  </si>
  <si>
    <t>K2O (mg/100g)</t>
  </si>
  <si>
    <t>CEC (meq/100g)</t>
  </si>
  <si>
    <t>Jan (mm)</t>
  </si>
  <si>
    <t>Feb (mm)</t>
  </si>
  <si>
    <t>Mar (mm)</t>
  </si>
  <si>
    <t>Apr (mm)</t>
  </si>
  <si>
    <t>May (mm)</t>
  </si>
  <si>
    <t>Jun (mm)</t>
  </si>
  <si>
    <t>Jul (mm)</t>
  </si>
  <si>
    <t>Aug (mm)</t>
  </si>
  <si>
    <t>Sep (mm)</t>
  </si>
  <si>
    <t>Oct (mm)</t>
  </si>
  <si>
    <t>Nov (mm)</t>
  </si>
  <si>
    <t>Dec (mm)</t>
  </si>
  <si>
    <t>Jan (°C)</t>
  </si>
  <si>
    <t>Feb (°C)</t>
  </si>
  <si>
    <t>Mar (°C)</t>
  </si>
  <si>
    <t>Apr (°C)</t>
  </si>
  <si>
    <t>May (°C)</t>
  </si>
  <si>
    <t>Jun (°C)</t>
  </si>
  <si>
    <t>Jul (°C)</t>
  </si>
  <si>
    <t>Aug (°C)</t>
  </si>
  <si>
    <t>Sep (°C)</t>
  </si>
  <si>
    <t>Oct (°C)</t>
  </si>
  <si>
    <t>Nov (°C)</t>
  </si>
  <si>
    <t>Dec (°C)</t>
  </si>
  <si>
    <t>Annual Mean (°C)</t>
  </si>
  <si>
    <t>MAM Mean (°C)</t>
  </si>
  <si>
    <t>JJA Mean (°C)</t>
  </si>
  <si>
    <t>SON Mean (°C)</t>
  </si>
  <si>
    <t>DJF Mean (°C)</t>
  </si>
  <si>
    <t>AMJJAS Mean (°C)</t>
  </si>
  <si>
    <t>Annual Total (mm)</t>
  </si>
  <si>
    <t>MAM Total (mm)</t>
  </si>
  <si>
    <t>JJA Total (mm)</t>
  </si>
  <si>
    <t>AMJJAS Total (mm)</t>
  </si>
  <si>
    <t>SON Total (mm)</t>
  </si>
  <si>
    <t>DJF Total (mm)</t>
  </si>
  <si>
    <t>Soil characteristics (information related to a site)</t>
  </si>
  <si>
    <t>Precipitation (information related to a site)</t>
  </si>
  <si>
    <t>Temperature (information related to a site)</t>
  </si>
  <si>
    <t>P. alba, Q. pubescens, P. canadensis</t>
  </si>
  <si>
    <t>Q. cerris, F. sylvatica, C. avellana, C. betulus, O. carpinifolia, P. tremula, S. caprea, S. purpurea, A. alba, P. canadensis, A. cordata</t>
  </si>
  <si>
    <t>O. carpinifolia, P. alba, Q. cerris, Q. petraea (mattuschka), P. nigra, T. vulgaris</t>
  </si>
  <si>
    <t>P. deltoides</t>
  </si>
  <si>
    <t>Field sampling from 2017-2018.</t>
  </si>
  <si>
    <t>Collected in 11/2003.</t>
  </si>
  <si>
    <t>Buntgen et al. 2019</t>
  </si>
  <si>
    <t>Switzerland</t>
  </si>
  <si>
    <t>Site 1 Geneva City Park</t>
  </si>
  <si>
    <t>F. sylvatica</t>
  </si>
  <si>
    <t>Sampling in 2018-2019.</t>
  </si>
  <si>
    <t>Sampling in 2017-2019.</t>
  </si>
  <si>
    <t>Sampling in 1997-1998.</t>
  </si>
  <si>
    <t>Sampling in 2018.</t>
  </si>
  <si>
    <t>Climate data are for the year 2012.</t>
  </si>
  <si>
    <t>Unproductive sites neglected. Climate data 1961-1990.</t>
  </si>
  <si>
    <t>Other climate parameters not included.</t>
  </si>
  <si>
    <t xml:space="preserve">Averaged three soil horizonts. Climate 1991-2015.  </t>
  </si>
  <si>
    <t>Climate data  average of 2012-2016, FB sampling 2014-2015.</t>
  </si>
  <si>
    <t>Latitude for Marche corrected from 45.5N based on publication's figure.</t>
  </si>
  <si>
    <t>Unproductive sites neglected. Climate data 1961-1990. PST1 (n=2), PST2 (n=3), PST3 (n=3)</t>
  </si>
  <si>
    <t>Twenty FB before tillage, twenty FB after tillage. Soil parameters  based on data from 3 plots, with each value being average of 3 years (1 control and 2 tillage years).</t>
  </si>
  <si>
    <t>Sampling Site 1 = 2004 and 2006, Sampling Site 2 = 2006-2007</t>
  </si>
  <si>
    <t>Eight FB for Tuber genus (10 in total).</t>
  </si>
  <si>
    <t>Sampling 2008-2010. MAT and MAP for Sites 1-3 (2008-2010 period).</t>
  </si>
  <si>
    <t>The site entitled "black truffle-producing forest" is neglected. K2O averaged three values for June, August, and November.</t>
  </si>
  <si>
    <t>Review Short Note</t>
  </si>
  <si>
    <t>Sampling in 2018. Total N % = converted from mg/kg (ppm): 380.233 (soil), FB sample: 2769.593 mg/kg = 0.2769593 %</t>
  </si>
  <si>
    <r>
      <t xml:space="preserve">P. nigra, T. vulgaris, O. carpinifolia, Q. cerris, </t>
    </r>
    <r>
      <rPr>
        <i/>
        <sz val="12"/>
        <color theme="1"/>
        <rFont val="Arial"/>
        <family val="2"/>
      </rPr>
      <t>Q. petraea</t>
    </r>
    <r>
      <rPr>
        <i/>
        <sz val="12"/>
        <color theme="1"/>
        <rFont val="Arial"/>
        <family val="2"/>
        <charset val="238"/>
      </rPr>
      <t xml:space="preserve">, </t>
    </r>
    <r>
      <rPr>
        <i/>
        <sz val="12"/>
        <color theme="1"/>
        <rFont val="Arial"/>
        <family val="2"/>
      </rPr>
      <t>Q. ilex</t>
    </r>
    <r>
      <rPr>
        <i/>
        <sz val="12"/>
        <color theme="1"/>
        <rFont val="Arial"/>
        <family val="2"/>
        <charset val="238"/>
      </rPr>
      <t>, P. alba, A. alba, P. tremula, S. alba, S. apennina, S. caprea, S. purpurea, C. betulus, C. orientalis, C. avellana</t>
    </r>
  </si>
  <si>
    <t>A. cordata, C. avellana, O. carpinifolia, P. alba, P. tremula, P. nigra, Q. cerris, Q. ilex, Q. pubescens, Q. robur, S. alba, S. caprea, T. cordata, T. platyphyllos</t>
  </si>
  <si>
    <r>
      <t xml:space="preserve">C. betulus, </t>
    </r>
    <r>
      <rPr>
        <i/>
        <sz val="12"/>
        <color theme="1"/>
        <rFont val="Arial"/>
        <family val="2"/>
      </rPr>
      <t>Q. robur,</t>
    </r>
    <r>
      <rPr>
        <i/>
        <sz val="12"/>
        <color theme="1"/>
        <rFont val="Arial"/>
        <family val="2"/>
        <charset val="238"/>
      </rPr>
      <t xml:space="preserve"> C. avellana</t>
    </r>
  </si>
  <si>
    <r>
      <t xml:space="preserve">P. nigra, T. vulgaris, P. alba, </t>
    </r>
    <r>
      <rPr>
        <i/>
        <sz val="12"/>
        <color theme="1"/>
        <rFont val="Arial"/>
        <family val="2"/>
      </rPr>
      <t>Q. cerris</t>
    </r>
    <r>
      <rPr>
        <i/>
        <sz val="12"/>
        <color theme="1"/>
        <rFont val="Arial"/>
        <family val="2"/>
        <charset val="238"/>
      </rPr>
      <t>, F. sylvatica, C. avellana, C. betulus, O. carpinifolia, S. caprea, P. tremula, S. purpurea, A. alba, P. canadensis, A. cordata</t>
    </r>
  </si>
  <si>
    <t>Non-productive sites lacking any herbaceus layer. Soil chemistry average of spring, summer and autumn.</t>
  </si>
  <si>
    <t>Suwannarach et al. 2017</t>
  </si>
  <si>
    <t>Thailand</t>
  </si>
  <si>
    <r>
      <t xml:space="preserve">P. nigra, </t>
    </r>
    <r>
      <rPr>
        <i/>
        <sz val="12"/>
        <color theme="1"/>
        <rFont val="Arial"/>
        <family val="2"/>
      </rPr>
      <t>Q. robur,</t>
    </r>
    <r>
      <rPr>
        <i/>
        <sz val="12"/>
        <color theme="1"/>
        <rFont val="Arial"/>
        <family val="2"/>
        <charset val="238"/>
      </rPr>
      <t xml:space="preserve"> T. vulgaris, Q. cerris, </t>
    </r>
    <r>
      <rPr>
        <i/>
        <sz val="12"/>
        <color theme="1"/>
        <rFont val="Arial"/>
        <family val="2"/>
      </rPr>
      <t>Q. ilex,</t>
    </r>
    <r>
      <rPr>
        <i/>
        <sz val="12"/>
        <color theme="1"/>
        <rFont val="Arial"/>
        <family val="2"/>
        <charset val="238"/>
      </rPr>
      <t xml:space="preserve"> </t>
    </r>
    <r>
      <rPr>
        <i/>
        <sz val="12"/>
        <color theme="1"/>
        <rFont val="Arial"/>
        <family val="2"/>
      </rPr>
      <t>Q. petraea</t>
    </r>
    <r>
      <rPr>
        <i/>
        <sz val="12"/>
        <color theme="1"/>
        <rFont val="Arial"/>
        <family val="2"/>
        <charset val="238"/>
      </rPr>
      <t>, Q. pubescens, O. carpinifolia, P. alba, C. betulus, P. tremula, A. alba, C. avellana, P. canadensis, T. platyphyllos</t>
    </r>
  </si>
  <si>
    <t>Mirabella 1983 + Elisei and Zazzi 1985 + Tocci 1985</t>
  </si>
  <si>
    <t>Site 1 (average of 322 sites in Central Italy)</t>
  </si>
  <si>
    <t>Bencivenga and Granetti 1988</t>
  </si>
  <si>
    <t>Site 1 (average of 68 sites in Central Italy)</t>
  </si>
  <si>
    <t>Site 1 (average of 138 sites in Central Italy)</t>
  </si>
  <si>
    <t>Q. pubescens, O. carpinifolia, Q. cerris, C. avellana, P. pyraster, P. tremula, U. minor, P. alba, P. canadensis</t>
  </si>
  <si>
    <t>Site 2</t>
  </si>
  <si>
    <t>Site 3</t>
  </si>
  <si>
    <t>Site 4</t>
  </si>
  <si>
    <t>Site 5</t>
  </si>
  <si>
    <t>This publication contains information from a total of 27 sites (Abruzzo region), seven of which are described in detail here.</t>
  </si>
  <si>
    <r>
      <t xml:space="preserve">Belfiori et al. (2020) Genetic Structure and Phylogeography of </t>
    </r>
    <r>
      <rPr>
        <i/>
        <sz val="12"/>
        <color theme="1"/>
        <rFont val="Arial"/>
        <family val="2"/>
      </rPr>
      <t>Tuber magnatum</t>
    </r>
    <r>
      <rPr>
        <sz val="12"/>
        <color theme="1"/>
        <rFont val="Arial"/>
        <family val="2"/>
      </rPr>
      <t xml:space="preserve"> Populations. </t>
    </r>
    <r>
      <rPr>
        <i/>
        <sz val="12"/>
        <color theme="1"/>
        <rFont val="Arial"/>
        <family val="2"/>
      </rPr>
      <t>Diversity</t>
    </r>
    <r>
      <rPr>
        <sz val="12"/>
        <color theme="1"/>
        <rFont val="Arial"/>
        <family val="2"/>
      </rPr>
      <t xml:space="preserve"> 12:44</t>
    </r>
  </si>
  <si>
    <r>
      <t xml:space="preserve">Bertini et al. (2006) Molecular identification of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ectomycorrhizae in the field. </t>
    </r>
    <r>
      <rPr>
        <i/>
        <sz val="12"/>
        <color theme="1"/>
        <rFont val="Arial"/>
        <family val="2"/>
      </rPr>
      <t>Microbiological Research</t>
    </r>
    <r>
      <rPr>
        <sz val="12"/>
        <color theme="1"/>
        <rFont val="Arial"/>
        <family val="2"/>
      </rPr>
      <t xml:space="preserve"> 161:59-64.</t>
    </r>
  </si>
  <si>
    <t>Bragato G. (2010) Soils suitable for the white truffle. In: Domizia D (ed) Proceedings of 3° Congresso Internazionale Di Spoleto Sul Tartufo. Spoleto, 25-28 November 2008, pp 140-146.</t>
  </si>
  <si>
    <t>Ciaschetti et al. 2010</t>
  </si>
  <si>
    <t>Marjanović et al. 2010a</t>
  </si>
  <si>
    <t>Bragato et al. 2004 + Bragato 2010</t>
  </si>
  <si>
    <t>32 + 53</t>
  </si>
  <si>
    <t>Site 1</t>
  </si>
  <si>
    <t>Site 6</t>
  </si>
  <si>
    <t>Site 7</t>
  </si>
  <si>
    <t>Site 8</t>
  </si>
  <si>
    <t>Site 9</t>
  </si>
  <si>
    <t>Site 10</t>
  </si>
  <si>
    <t>Analysis of soil parameters of 16 productive sites in the West Balkans. For some soil parameters we averaged the values for all sites in Serbia and Slovenia.</t>
  </si>
  <si>
    <t>Marjanović et al. 2010b</t>
  </si>
  <si>
    <r>
      <t xml:space="preserve">Bontempo et al. (2020) Isotopic and elemental characterisation of Italian white truffle: A first exploratory study. </t>
    </r>
    <r>
      <rPr>
        <i/>
        <sz val="12"/>
        <color theme="1"/>
        <rFont val="Arial"/>
        <family val="2"/>
      </rPr>
      <t>Food and Chemical Toxicology</t>
    </r>
    <r>
      <rPr>
        <sz val="12"/>
        <color theme="1"/>
        <rFont val="Arial"/>
        <family val="2"/>
      </rPr>
      <t xml:space="preserve"> 145:111627.</t>
    </r>
  </si>
  <si>
    <r>
      <t xml:space="preserve">Bragato et al. (2010) Physical characteristics of the soil environment suitable for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production in fluvial landscapes. </t>
    </r>
    <r>
      <rPr>
        <i/>
        <sz val="12"/>
        <color theme="1"/>
        <rFont val="Arial"/>
        <family val="2"/>
      </rPr>
      <t>Plant and Soil</t>
    </r>
    <r>
      <rPr>
        <sz val="12"/>
        <color theme="1"/>
        <rFont val="Arial"/>
        <family val="2"/>
      </rPr>
      <t xml:space="preserve"> 329:51-63.</t>
    </r>
  </si>
  <si>
    <t>Di Massimo et al. 2010</t>
  </si>
  <si>
    <t>O. carpinifolia, Q. cerris, Q. pubescens, C. betulus, P. alba, P. nigra, S. alba</t>
  </si>
  <si>
    <t>Carpinus betulus (n = 8), Carpinus orientalis (n = 2)</t>
  </si>
  <si>
    <t>Three truffle sites between Gubbio and Sigillo in the Umbria region. Only data from productive sites are included here.</t>
  </si>
  <si>
    <t>Di Massimo G, Benucci GMN, Albertini E, Raggi L, Gigliotti G, Bencivenga M (2010) Ecologia di Tuber magnatum Pico Nell'Alta Valle del Chiascio (Italia Centrale). In: Domizia D (ed) Proceedings of 3° Congresso Internazionale Di Spoleto Sul Tartufo. Spoleto, 25-28 November 2008, pp 196-204.</t>
  </si>
  <si>
    <t>Chiuchiarelli et al. 2010</t>
  </si>
  <si>
    <t>A soil study covering approximately 200 sites in Abruzzo region where Tuber magnatum and T. melanosporum grow. The soil data represent the average of most sites. The clay fraction is the average of the reported range (18-35 %), the sand fraction is the sum of the reported sand (&gt; 15 %) and skeleton (&lt; 35 %). The remaining clay fraction is additional to 100 %.</t>
  </si>
  <si>
    <t>Site 1 (average of approximately 200 sites)</t>
  </si>
  <si>
    <t>Chiuchiarelli I, Santucci S, Paolanti M (2010) I suoli delle tartufaie naturali in Abruzzo. In: Domizia D (ed) Proceedings of 3° Congresso Internazionale Di Spoleto Sul Tartufo. Spoleto, 25-28 November 2008, pp 242-246.</t>
  </si>
  <si>
    <t>Donnini et al. 2010</t>
  </si>
  <si>
    <t>Site 11</t>
  </si>
  <si>
    <t>Site 13</t>
  </si>
  <si>
    <t>Site 14</t>
  </si>
  <si>
    <t>Site 15</t>
  </si>
  <si>
    <t>Site 12</t>
  </si>
  <si>
    <t>Vegetation surveys carried out in the province of Rieti in central Italy (15 Tuber magnatum sites). Much of the information concerning the flora is at the association level, which we do not include in our review.</t>
  </si>
  <si>
    <t>Donnini D, Gabrielli F, Bencivenga M, Raglione M (2010) Botanical and environmental aspects of the natural truffle beds. In: Domizia D (ed) Proceedings of 3° Congresso Internazionale Di Spoleto Sul Tartufo. Spoleto, 25-28 November 2008, pp 258-265.</t>
  </si>
  <si>
    <t>Ferrara and Palenzona 2010</t>
  </si>
  <si>
    <r>
      <t xml:space="preserve">A microbiological study at two </t>
    </r>
    <r>
      <rPr>
        <i/>
        <sz val="12"/>
        <color theme="1"/>
        <rFont val="Arial"/>
        <family val="2"/>
      </rPr>
      <t>Tuber magnatum</t>
    </r>
    <r>
      <rPr>
        <sz val="12"/>
        <color theme="1"/>
        <rFont val="Arial"/>
        <family val="2"/>
      </rPr>
      <t xml:space="preserve"> sites in northern Italy. Only the genus is given for the host vegetation, not the species, so we do not include this information.</t>
    </r>
  </si>
  <si>
    <t>Pavarino et al. 2010</t>
  </si>
  <si>
    <t>Site 1 River sediment with bank vegetation</t>
  </si>
  <si>
    <t>Site 2 Alluvial plain, sowable land</t>
  </si>
  <si>
    <t>Site 3 Incised and moderatly steep slopes, forest</t>
  </si>
  <si>
    <t>Site 4 Slightly steep slope, discontinuous forest</t>
  </si>
  <si>
    <t>Site 5 Very steep slope with rock outcrops, shrubbery</t>
  </si>
  <si>
    <t>Site 6 Badlands with low vegetation cover</t>
  </si>
  <si>
    <t>Site 7 Fluvial terraces, sowable land</t>
  </si>
  <si>
    <t>P. alba, P. canescens (tremula), P. nigra, S. alba, C. avellana, Q. cerris</t>
  </si>
  <si>
    <t>T. cordata, Q. pubescens, Q. cerris, P. alba, S. alba, Q. pubescens</t>
  </si>
  <si>
    <r>
      <t xml:space="preserve">Environmental assessment of the distribution of </t>
    </r>
    <r>
      <rPr>
        <i/>
        <sz val="12"/>
        <color theme="1"/>
        <rFont val="Arial"/>
        <family val="2"/>
      </rPr>
      <t xml:space="preserve">Tuber magnatum </t>
    </r>
    <r>
      <rPr>
        <sz val="12"/>
        <color theme="1"/>
        <rFont val="Arial"/>
        <family val="2"/>
      </rPr>
      <t>based on occurrence, soil and vegetation data in the Liguria region of Italy. Soil data represent suitable/productive sites.</t>
    </r>
  </si>
  <si>
    <t>Raglione et al. 2010</t>
  </si>
  <si>
    <t>Natural truffle grounds in Rieti Province (Latium, Central Italy).</t>
  </si>
  <si>
    <t>Site 1 Lower Sabina</t>
  </si>
  <si>
    <t>Site 2 Salto river valley</t>
  </si>
  <si>
    <t>Description of four production areas/sites in Italy.</t>
  </si>
  <si>
    <t>Gregori et al. 2010</t>
  </si>
  <si>
    <t>Site 1 Ravenna province (Emilia-Romagna)</t>
  </si>
  <si>
    <t>Site 2 Padova province (Veneto)</t>
  </si>
  <si>
    <t>Site 3 Pesaro-Urbino province (Marche)</t>
  </si>
  <si>
    <t>Site 4 Perugia (Umbria)</t>
  </si>
  <si>
    <t>T. cordata, T. platyphyllos, Q. robur</t>
  </si>
  <si>
    <t>Site 8 Moderatly steep slopes with terrace-cultivation</t>
  </si>
  <si>
    <t>Q. robur, Q. pubescens, P. alba</t>
  </si>
  <si>
    <t>T. platyphyllos, P. alba, Q. cerris, O. carpinifolia</t>
  </si>
  <si>
    <t>C. avellana, Q. pubescens, O. carpinifolia, S. caprea, P. nigra, P. alba</t>
  </si>
  <si>
    <t>Site 1 Treiso*</t>
  </si>
  <si>
    <t>Site 2 Bussoleno*</t>
  </si>
  <si>
    <t>Site 3 Cortiglione*</t>
  </si>
  <si>
    <t>Site 4 Alba*</t>
  </si>
  <si>
    <t>Site 5 Alba*</t>
  </si>
  <si>
    <t>Site 6 Castellinaldo*</t>
  </si>
  <si>
    <t>Site 7 Castellinaldo*</t>
  </si>
  <si>
    <t>Site 8 Priocca*</t>
  </si>
  <si>
    <t>Site 9 Castellinaldo*</t>
  </si>
  <si>
    <t>Site 10 Canale*</t>
  </si>
  <si>
    <t>Site 12 Montà d'Alba*</t>
  </si>
  <si>
    <t>Site 11 Cortemilia*</t>
  </si>
  <si>
    <t>Site 13 Monesiglio*</t>
  </si>
  <si>
    <t>Site 14 Prunetto*</t>
  </si>
  <si>
    <t>Site 15 Murazzano*</t>
  </si>
  <si>
    <t>Site 16 Belvedere Langhe*</t>
  </si>
  <si>
    <t>Site 17 Cissone*</t>
  </si>
  <si>
    <t>Site 18 Carrù*</t>
  </si>
  <si>
    <t>Site 19 Clavesana*</t>
  </si>
  <si>
    <t>Site 20 Bene Vagienna*</t>
  </si>
  <si>
    <t>Site 21 Novelo*</t>
  </si>
  <si>
    <t>Site 22 Bra*</t>
  </si>
  <si>
    <t>Site 23 Torino-collina*</t>
  </si>
  <si>
    <t>Site 1 Priero, Cuneo Province*</t>
  </si>
  <si>
    <t>Site 2 Monchiero, Cuneo Province*</t>
  </si>
  <si>
    <t>Site 1 Campli*</t>
  </si>
  <si>
    <t>Site 2 Morino*</t>
  </si>
  <si>
    <t>Site 3 Brittoli*</t>
  </si>
  <si>
    <t>Site 4 Castellafiume*</t>
  </si>
  <si>
    <t>Site 5 Quadri*</t>
  </si>
  <si>
    <t>Site 6 Torrebruna e Schiavi d’Abruzzo*</t>
  </si>
  <si>
    <t>Site 7 Canistro*</t>
  </si>
  <si>
    <t>Defined as ECM Trees</t>
  </si>
  <si>
    <t>Vegetation</t>
  </si>
  <si>
    <t>P. nigra, Q. robur, Q. petraea, Q. pubescens, Q. cerris.</t>
  </si>
  <si>
    <t>Geochemical (Caramiello 1968) and vegetation (Montacchini 1968) data from productive sites in the Piedmont region. For the vegetation data, we included only those species that were explicitly classified as host tree species and omitted species with listed occurrences.</t>
  </si>
  <si>
    <t>Caramiello 1968 + Montacchini 1968 + Montacchini and Caramielo 1968</t>
  </si>
  <si>
    <t>44 + 45 + 46</t>
  </si>
  <si>
    <t>48 + 49 + 50</t>
  </si>
  <si>
    <r>
      <t>Montacchini F, Caramiello R (1968) Ecologia del “</t>
    </r>
    <r>
      <rPr>
        <i/>
        <sz val="12"/>
        <color theme="1"/>
        <rFont val="Arial"/>
        <family val="2"/>
      </rPr>
      <t>Tuber magnatum</t>
    </r>
    <r>
      <rPr>
        <sz val="12"/>
        <color theme="1"/>
        <rFont val="Arial"/>
        <family val="2"/>
      </rPr>
      <t>” Pico in Piemonte. Allionia 14:1-29.</t>
    </r>
  </si>
  <si>
    <r>
      <t xml:space="preserve">Suwannarach N, Kumla J, Meerak J, Lumyong S (2017) </t>
    </r>
    <r>
      <rPr>
        <i/>
        <sz val="12"/>
        <color theme="1"/>
        <rFont val="Arial"/>
        <family val="2"/>
      </rPr>
      <t>Tuber magnatum</t>
    </r>
    <r>
      <rPr>
        <sz val="12"/>
        <color theme="1"/>
        <rFont val="Arial"/>
        <family val="2"/>
      </rPr>
      <t xml:space="preserve"> in Thailand, a first report from Asia. Mycotaxon 132:635-642.</t>
    </r>
  </si>
  <si>
    <r>
      <t xml:space="preserve">Mirabella A (1983) Indagine preliminare sui suoli di alcune tartufaie di </t>
    </r>
    <r>
      <rPr>
        <i/>
        <sz val="12"/>
        <color theme="1"/>
        <rFont val="Arial"/>
        <family val="2"/>
      </rPr>
      <t>Tuber magnatum</t>
    </r>
    <r>
      <rPr>
        <sz val="12"/>
        <color theme="1"/>
        <rFont val="Arial"/>
        <family val="2"/>
      </rPr>
      <t xml:space="preserve"> Pico (tartufo bianco pregiato) nelle valli del Metauro, Foglia, Marecchia e Savio nelle Marche. Ann Ist Sper Selvicolt Arezzo 14:389-407.</t>
    </r>
  </si>
  <si>
    <t>Elisei S, Zazzi A (1985) Caratteri fisico-chimici dei suoli tartufigeni del Centro Italia. Ann Ist Sper Selvicolt Arezzo 16:543-587.</t>
  </si>
  <si>
    <r>
      <t xml:space="preserve">Tocci A (1985) Ecologia del </t>
    </r>
    <r>
      <rPr>
        <i/>
        <sz val="12"/>
        <color theme="1"/>
        <rFont val="Arial"/>
        <family val="2"/>
      </rPr>
      <t>Tuber magnatum</t>
    </r>
    <r>
      <rPr>
        <sz val="12"/>
        <color theme="1"/>
        <rFont val="Arial"/>
        <family val="2"/>
      </rPr>
      <t xml:space="preserve"> Pico nell’Italia Centrale. Ann Ist Sper Selvicolt Arezzo 16:425-542.</t>
    </r>
  </si>
  <si>
    <r>
      <t xml:space="preserve">Bencivenga M, Granetti B (1988) Ricerca comparativa sulle esigenze ecologiche di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Pico e </t>
    </r>
    <r>
      <rPr>
        <i/>
        <sz val="12"/>
        <color theme="1"/>
        <rFont val="Arial"/>
        <family val="2"/>
      </rPr>
      <t>Tuber</t>
    </r>
    <r>
      <rPr>
        <sz val="12"/>
        <color theme="1"/>
        <rFont val="Arial"/>
        <family val="2"/>
      </rPr>
      <t xml:space="preserve"> </t>
    </r>
    <r>
      <rPr>
        <i/>
        <sz val="12"/>
        <color theme="1"/>
        <rFont val="Arial"/>
        <family val="2"/>
      </rPr>
      <t>melanosporum</t>
    </r>
    <r>
      <rPr>
        <sz val="12"/>
        <color theme="1"/>
        <rFont val="Arial"/>
        <family val="2"/>
      </rPr>
      <t xml:space="preserve"> Vitt. dell’Italia Centrale. Ann Fac Agrar Univ Perugia 42:861-872.</t>
    </r>
  </si>
  <si>
    <t>Lulli L, Bragato G, Panini T, Gardin L, Primavera F (1992) I suoli delle tartufaie naturali della bassa valle del Santerno (Mugello – Toscana). Ital Forest Montana 47:251-267.</t>
  </si>
  <si>
    <r>
      <t xml:space="preserve">Lulli L, Pagliai M, Bragato G, Primavera F (1993) La combinazione dei caratteri che determinano il pedoambiente favorevole alla crescita del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Pico nei suoli dei depositi marnosi dello Schlier in Acqualagna (Marche). Quad Sci Suolo 5:143-155.</t>
    </r>
  </si>
  <si>
    <r>
      <t xml:space="preserve">Bragato G, Marjanović Ž (2016) Soil Characteristics for </t>
    </r>
    <r>
      <rPr>
        <i/>
        <sz val="12"/>
        <color theme="1"/>
        <rFont val="Arial"/>
        <family val="2"/>
      </rPr>
      <t>Tuber magnatum</t>
    </r>
    <r>
      <rPr>
        <sz val="12"/>
        <color theme="1"/>
        <rFont val="Arial"/>
        <family val="2"/>
      </rPr>
      <t>. In: Zambonelli A, Iotti M, Murat C (eds) True Truffle (</t>
    </r>
    <r>
      <rPr>
        <i/>
        <sz val="12"/>
        <color theme="1"/>
        <rFont val="Arial"/>
        <family val="2"/>
      </rPr>
      <t>Tuber</t>
    </r>
    <r>
      <rPr>
        <sz val="12"/>
        <color theme="1"/>
        <rFont val="Arial"/>
        <family val="2"/>
      </rPr>
      <t xml:space="preserve"> spp.). Springer, Switzerland, pp 191-209.</t>
    </r>
  </si>
  <si>
    <t>Site 1 Doi Suthep-Pui National Park</t>
  </si>
  <si>
    <r>
      <t>Since only the genus is listed (</t>
    </r>
    <r>
      <rPr>
        <i/>
        <sz val="12"/>
        <color theme="1"/>
        <rFont val="Arial"/>
        <family val="2"/>
      </rPr>
      <t>Carpinus</t>
    </r>
    <r>
      <rPr>
        <sz val="12"/>
        <color theme="1"/>
        <rFont val="Arial"/>
        <family val="2"/>
      </rPr>
      <t>), we have omitted information on host trees.</t>
    </r>
  </si>
  <si>
    <t>Petrella et al. 2020</t>
  </si>
  <si>
    <t>P. nigra</t>
  </si>
  <si>
    <t>P. nigra, P. alba, Q. robur, Q. pubescens</t>
  </si>
  <si>
    <t>S. alba, Q. robur, P. alba</t>
  </si>
  <si>
    <t>Site 1 Mombercelli*</t>
  </si>
  <si>
    <t>Site 2 Aramengo*</t>
  </si>
  <si>
    <t>Site 3 Viarigi*</t>
  </si>
  <si>
    <t>Pedological description of truffle sites. Note that values are averages over multiple soil horizons. Note also that climatic data are available but are not given in numerical form.</t>
  </si>
  <si>
    <r>
      <t xml:space="preserve">Petrella F, Grieco C, Palenzona M (2020) Influence of Pedoclimatic Factors on the Fructification of </t>
    </r>
    <r>
      <rPr>
        <i/>
        <sz val="12"/>
        <color theme="1"/>
        <rFont val="Arial"/>
        <family val="2"/>
      </rPr>
      <t>Tuber Magnatum</t>
    </r>
    <r>
      <rPr>
        <sz val="12"/>
        <color theme="1"/>
        <rFont val="Arial"/>
        <family val="2"/>
      </rPr>
      <t xml:space="preserve"> Pico in four Piedmontese Truffles. Int. J. of of Scientific Research in Multidisciplinary Studies 6:1-18.</t>
    </r>
  </si>
  <si>
    <t>Pannini et al. 1991</t>
  </si>
  <si>
    <t>Q. pubescens, Q. ilex, Q. cerris, O. carpinifolia, P. alba</t>
  </si>
  <si>
    <t>Data from truffle sites in Tuscany. Climatic data from the San Miniato station.</t>
  </si>
  <si>
    <t>Panini T, Bragato G, Gardin L, Lulli L, Primavera F (1991) Suoli e siti tartufigeni di un versante tipico della zona di San Miniato in Toscana. L'Italia Forestale e Montana 46:373-393.</t>
  </si>
  <si>
    <t>Mirabella et al. 1992</t>
  </si>
  <si>
    <t>P. alba, Q. pubescens, P. nigra, S. alba</t>
  </si>
  <si>
    <t>Eight soil profiles from the productive area of Crete Senesi.</t>
  </si>
  <si>
    <r>
      <t xml:space="preserve">Mirabella A, Primavera F, Gardin L (1992) Formation dynamics and characterization of clay minerals in a natural truffle bed of </t>
    </r>
    <r>
      <rPr>
        <i/>
        <sz val="12"/>
        <color theme="1"/>
        <rFont val="Arial"/>
        <family val="2"/>
      </rPr>
      <t>Tuber magnatum</t>
    </r>
    <r>
      <rPr>
        <sz val="12"/>
        <color theme="1"/>
        <rFont val="Arial"/>
        <family val="2"/>
      </rPr>
      <t xml:space="preserve"> Pico on Pliocene sediments in Tuscany. Agr. Med. 122:275-281.</t>
    </r>
  </si>
  <si>
    <t>Lulli L, Panini T, Bragato G, Gardin L, Primavera F (1991) I suoli delle tartufaie naturali delle Crete Senesi. Monti e Boschi 5:31-39.</t>
  </si>
  <si>
    <t>Lulli et al. 1991</t>
  </si>
  <si>
    <t>Q. cerris, Q. pubescens, P. alba, P. nigra, T. cordata</t>
  </si>
  <si>
    <t>Lulli et al. 1992</t>
  </si>
  <si>
    <t>Lulli et al. 1993 + Bragato et al. 1992a + Bragato and Marjanović 2016</t>
  </si>
  <si>
    <t>Bragato G, Panini T, Pagliai M (1992a) Soil porosity and structural conditions in soils involved in white truffle production in the “Crete Senesi” area (Tuscany). Agric Medit 122:180-188.</t>
  </si>
  <si>
    <t>Bragato et al. 1992b</t>
  </si>
  <si>
    <t>References 44-49 and 52 are included in Bragato and Marjanović 2016. The averages reported here are based in part on data provided by Lulli et al. 1992.</t>
  </si>
  <si>
    <t>Site 1 Asso (profile 62)</t>
  </si>
  <si>
    <t>Site 2 Arbia (profile 100)</t>
  </si>
  <si>
    <t>Site 1 La Vanella (profile 209)</t>
  </si>
  <si>
    <t>Site 2 Sassiglioni (profile 225)</t>
  </si>
  <si>
    <t>Site 3 Botrone (profile 285)</t>
  </si>
  <si>
    <t>Site 4 Palazzo (289)</t>
  </si>
  <si>
    <t>63 + 64 + 65</t>
  </si>
  <si>
    <r>
      <t xml:space="preserve">Ciaschetti G, Di Lena B, Paolanti M, Spinelli D, De Laurentiis G, Pacioni G (2010) Caratterizzazione ecologica delle tartufaie naturali di </t>
    </r>
    <r>
      <rPr>
        <i/>
        <sz val="12"/>
        <color theme="1"/>
        <rFont val="Arial"/>
        <family val="2"/>
      </rPr>
      <t>Tuber melanosporum</t>
    </r>
    <r>
      <rPr>
        <sz val="12"/>
        <color theme="1"/>
        <rFont val="Arial"/>
        <family val="2"/>
      </rPr>
      <t xml:space="preserve"> Vittad. e</t>
    </r>
    <r>
      <rPr>
        <i/>
        <sz val="12"/>
        <color theme="1"/>
        <rFont val="Arial"/>
        <family val="2"/>
      </rPr>
      <t xml:space="preserve"> Tuber magnatum</t>
    </r>
    <r>
      <rPr>
        <sz val="12"/>
        <color theme="1"/>
        <rFont val="Arial"/>
        <family val="2"/>
      </rPr>
      <t xml:space="preserve"> Pico in Abruzzo (Italia Centrale). In: Domizia D (ed) Proceedings of 3° Congresso Internazionale Di Spoleto Sul Tartufo. Spoleto, 25-28 November 2008, pp 173-181.</t>
    </r>
  </si>
  <si>
    <r>
      <t xml:space="preserve">Marjanović Ž, Saljnikov E, Milenković M, Grebenc T (2010b) Ecological features of </t>
    </r>
    <r>
      <rPr>
        <i/>
        <sz val="12"/>
        <color theme="1"/>
        <rFont val="Arial"/>
        <family val="2"/>
      </rPr>
      <t>Tuber magnatum</t>
    </r>
    <r>
      <rPr>
        <sz val="12"/>
        <color theme="1"/>
        <rFont val="Arial"/>
        <family val="2"/>
      </rPr>
      <t xml:space="preserve"> Pico in the conditions of West Balkans – soil characterization. In: Domizia D (ed) Proceedings of 3° Congresso Internazionale Di Spoleto Sul Tartufo. Spoleto, 25-28 November 2008, pp 190-195.</t>
    </r>
  </si>
  <si>
    <r>
      <t xml:space="preserve">Ferrara AM, Palenzona M (2010) Indagine preliminare sulla micoflora rizosferica in querceto e pioppeto con differenti livelli di produttività di </t>
    </r>
    <r>
      <rPr>
        <i/>
        <sz val="12"/>
        <color theme="1"/>
        <rFont val="Arial"/>
        <family val="2"/>
      </rPr>
      <t>Tuber magnatum</t>
    </r>
    <r>
      <rPr>
        <sz val="12"/>
        <color theme="1"/>
        <rFont val="Arial"/>
        <family val="2"/>
      </rPr>
      <t>. In: Domizia D (ed) Proceedings of 3° Congresso Internazionale Di Spoleto Sul Tartufo. Spoleto, 25-28 November 2008, pp 266-272.</t>
    </r>
  </si>
  <si>
    <r>
      <t xml:space="preserve">Pavarino M, Rellini I, Bozzano M, Mariotti MG, Zotti M (2010) Indicator-based approach for mapping and assessing </t>
    </r>
    <r>
      <rPr>
        <i/>
        <sz val="12"/>
        <color theme="1"/>
        <rFont val="Arial"/>
        <family val="2"/>
      </rPr>
      <t>Tuber magnatum</t>
    </r>
    <r>
      <rPr>
        <sz val="12"/>
        <color theme="1"/>
        <rFont val="Arial"/>
        <family val="2"/>
      </rPr>
      <t xml:space="preserve"> Pico presence in western Liguria (Italy). In: Domizia D (ed) Proceedings of 3° Congresso Internazionale Di Spoleto Sul Tartufo. Spoleto, 25-28 November 2008, pp 273-281.</t>
    </r>
  </si>
  <si>
    <r>
      <t xml:space="preserve">Raglione M, Owczarek M, Bonifazi A, Lorenzoni P (2010) Pedological aspects of natural truffle beds of </t>
    </r>
    <r>
      <rPr>
        <i/>
        <sz val="12"/>
        <color theme="1"/>
        <rFont val="Arial"/>
        <family val="2"/>
      </rPr>
      <t>Tuber magnatum</t>
    </r>
    <r>
      <rPr>
        <sz val="12"/>
        <color theme="1"/>
        <rFont val="Arial"/>
        <family val="2"/>
      </rPr>
      <t xml:space="preserve"> Pico in the Rieti Province (central Apennines, Italy). In: Domizia D (ed) Proceedings of 3° Congresso Internazionale Di Spoleto Sul Tartufo. Spoleto, 25-28 November 2008, pp 283-285.</t>
    </r>
  </si>
  <si>
    <r>
      <t xml:space="preserve">Gregori GL, Donnini D, Bencivenga M (2010) </t>
    </r>
    <r>
      <rPr>
        <i/>
        <sz val="12"/>
        <color theme="1"/>
        <rFont val="Arial"/>
        <family val="2"/>
      </rPr>
      <t>Tuber magnatum</t>
    </r>
    <r>
      <rPr>
        <sz val="12"/>
        <color theme="1"/>
        <rFont val="Arial"/>
        <family val="2"/>
      </rPr>
      <t>: alcuni esempi produttivi di tartufaie coltivate in Italia. In: Domizia D (ed) Proceedings of 3° Congresso Internazionale Di Spoleto Sul Tartufo. Spoleto, 25-28 November 2008, pp 741-749.</t>
    </r>
  </si>
  <si>
    <r>
      <t xml:space="preserve">Caramielo R (1968) I terreni del </t>
    </r>
    <r>
      <rPr>
        <i/>
        <sz val="12"/>
        <color theme="1"/>
        <rFont val="Arial"/>
        <family val="2"/>
      </rPr>
      <t>Tuber magnatum</t>
    </r>
    <r>
      <rPr>
        <sz val="12"/>
        <color theme="1"/>
        <rFont val="Arial"/>
        <family val="2"/>
      </rPr>
      <t xml:space="preserve"> Pico in Piemonte. In: Polvani G (ed) Atti del I Congresso Internazionale sul Tartufo. Spoleto, 24-25 May 1968, pp 95-107.</t>
    </r>
  </si>
  <si>
    <r>
      <t xml:space="preserve">Montacchini F (1968) Relazioni fra la vegetazione el il </t>
    </r>
    <r>
      <rPr>
        <i/>
        <sz val="12"/>
        <color theme="1"/>
        <rFont val="Arial"/>
        <family val="2"/>
      </rPr>
      <t>Tuber magnatum</t>
    </r>
    <r>
      <rPr>
        <sz val="12"/>
        <color theme="1"/>
        <rFont val="Arial"/>
        <family val="2"/>
      </rPr>
      <t xml:space="preserve"> Pico in Piemonte. In: Polvani G (ed) Atti del I Congresso Internazionale sul Tartufo. Spoleto, 24-25 May 1968, pp 108-123.</t>
    </r>
  </si>
  <si>
    <t>Soils of natural truffle ground in the low valley of the Santerno River
(Mugello-Tuscany).</t>
  </si>
  <si>
    <t>Q. cerris, Q. pubescens, P. nigra, P. alba, S. caprea, S. alba, C. avellana</t>
  </si>
  <si>
    <t>Site 1 Asso (profile 22)</t>
  </si>
  <si>
    <t>Several soil profiles presented (65), only one of which (number 22) is included because it gives the mean values, not the median. Climatic data are taken from the San Miniato weather station (same as in Pannini et al. 1991).</t>
  </si>
  <si>
    <t>Q. pubescens, Q. cerris, P. alba, O. carpinifolia</t>
  </si>
  <si>
    <t>Bragato G, Gardin L, Lulli L, Panini T, Primavera (1992b) I suoli delle tartufaie naturali della zona di San Miniatio (Pisa). Monti e Boschi 2:17-24.</t>
  </si>
  <si>
    <t>2 + 2 + 2</t>
  </si>
  <si>
    <t>Average + Standard Deviation</t>
  </si>
  <si>
    <t>Average - Standard Deviation</t>
  </si>
  <si>
    <t>99th percentile</t>
  </si>
  <si>
    <t>1th percentile</t>
  </si>
  <si>
    <t>Tilia platyphyllos (n = 4), Tilia cordata (n = 4), Tilia vulgaris (n = 4)</t>
  </si>
  <si>
    <t>Q cerris</t>
  </si>
  <si>
    <t>Q robur</t>
  </si>
  <si>
    <t>Q pubescens</t>
  </si>
  <si>
    <t>Q petraea</t>
  </si>
  <si>
    <t>Q ilex</t>
  </si>
  <si>
    <t>S caprea</t>
  </si>
  <si>
    <t>S alba</t>
  </si>
  <si>
    <t>S purpurea</t>
  </si>
  <si>
    <t>S apennina</t>
  </si>
  <si>
    <t>P alba</t>
  </si>
  <si>
    <t>P nigra</t>
  </si>
  <si>
    <t>P tremula</t>
  </si>
  <si>
    <t>P canadensis</t>
  </si>
  <si>
    <t>P deltoides</t>
  </si>
  <si>
    <t>C betulus</t>
  </si>
  <si>
    <t>C orientalis</t>
  </si>
  <si>
    <t>T platyphyllos</t>
  </si>
  <si>
    <t>T cordata</t>
  </si>
  <si>
    <t>T vulgaris</t>
  </si>
  <si>
    <t>C avellana</t>
  </si>
  <si>
    <t>O carpinifolia</t>
  </si>
  <si>
    <t>A alba</t>
  </si>
  <si>
    <t>A cordata</t>
  </si>
  <si>
    <t>F sylvatica</t>
  </si>
  <si>
    <t>P pyraster</t>
  </si>
  <si>
    <t>U minor</t>
  </si>
  <si>
    <t>Sum</t>
  </si>
  <si>
    <t>Salix alba (n = 9), Salix caprea (n = 6), Salix purpurea (n = 3), Salix apennina (n = 1)</t>
  </si>
  <si>
    <t>Only the genus is given for the host vegetation, not the species, so we do not include this information.</t>
  </si>
  <si>
    <t>O. carpinifolia (n = 12)</t>
  </si>
  <si>
    <t>Q. robur, P. nigra</t>
  </si>
  <si>
    <t>Q. robur, P. alba, C. betulus</t>
  </si>
  <si>
    <t>Q. petraea, P. alba, S. alba, C. betulus, Q. pubescens, Q. cerris</t>
  </si>
  <si>
    <t>Site 1 ZP 1*</t>
  </si>
  <si>
    <t>Site 2 ZP 2*</t>
  </si>
  <si>
    <t>Site 3 ZP 3*</t>
  </si>
  <si>
    <r>
      <t>Supplementary Table S1. Ecological review of the white truffle (</t>
    </r>
    <r>
      <rPr>
        <b/>
        <i/>
        <sz val="12"/>
        <color theme="1"/>
        <rFont val="Arial"/>
        <family val="2"/>
      </rPr>
      <t xml:space="preserve">Tuber magnatum </t>
    </r>
    <r>
      <rPr>
        <b/>
        <sz val="12"/>
        <color theme="1"/>
        <rFont val="Arial"/>
        <family val="2"/>
      </rPr>
      <t xml:space="preserve">Vitt.). </t>
    </r>
    <r>
      <rPr>
        <sz val="12"/>
        <color theme="1"/>
        <rFont val="Arial"/>
        <family val="2"/>
      </rPr>
      <t>Abbreviation(s): FB = fruiting body. 1a-d) study based on FB production (four categories 'a = Genetics and PCR', 'b = (Nitrogen-fixing) bacteria', 'c = Biochemistry (volatile organic compounds, isotopic and elemental composition)', 'd = Ecology'). 2) ecological data from sites with confirmed production (without analysing any fruitbodies). Coloured text: If the color of the text is other than black, it means that the values have been extrapolated (see manuscript for more information).</t>
    </r>
    <r>
      <rPr>
        <b/>
        <sz val="12"/>
        <color theme="1"/>
        <rFont val="Arial"/>
        <family val="2"/>
      </rPr>
      <t xml:space="preserve"> </t>
    </r>
    <r>
      <rPr>
        <sz val="12"/>
        <color theme="1"/>
        <rFont val="Arial"/>
        <family val="2"/>
      </rPr>
      <t>Site names with an asterisk use a public gazzeter to derive their GPS data.</t>
    </r>
  </si>
  <si>
    <t>Vasquez et al. 2014</t>
  </si>
  <si>
    <t>Approximately 80 soil profiles, here are only the two most representative sites that have been described in detail. Climatic data from the Monte Oliveto station.</t>
  </si>
  <si>
    <t>Two Italian sites around Piazza Armerina in Erean Mountains, Sicily.</t>
  </si>
  <si>
    <t>Site 2 Contrada Bosco di Bubudello</t>
  </si>
  <si>
    <t>Site 1 Vallone Contrada Leano</t>
  </si>
  <si>
    <t>P. alba, C. avellana</t>
  </si>
  <si>
    <t>P. alba, Q. cerris, Q. ilex, Q. pubescens</t>
  </si>
  <si>
    <t>Populus alba (n = 25), Populus nigra (n = 15), Populus tremula (n = 7), Populus canadensis (n = 5), Populus deltoides (n = 1)</t>
  </si>
  <si>
    <t>C. avellana (n = 11), Abies alba (n = 4), Alnus cordata (n = 3), Fagus sylvatica (n = 3), Pyrus pyraster (n = 1), Ulmus minor (n = 1)</t>
  </si>
  <si>
    <t>Quercus cerris (n = 19), Quercus pubescens (n = 18), Quercus robur (n = 11), Quercus petraea (n = 5), Quercus ilex (n = 5)</t>
  </si>
  <si>
    <r>
      <t xml:space="preserve">Vasquez G, Gargano ML, Zambonelli A, Venturella G (2014) New distributive and ecological data on </t>
    </r>
    <r>
      <rPr>
        <i/>
        <sz val="12"/>
        <color theme="1"/>
        <rFont val="Arial"/>
        <family val="2"/>
      </rPr>
      <t>Tuber magnatum</t>
    </r>
    <r>
      <rPr>
        <sz val="12"/>
        <color theme="1"/>
        <rFont val="Arial"/>
        <family val="2"/>
      </rPr>
      <t xml:space="preserve"> (</t>
    </r>
    <r>
      <rPr>
        <i/>
        <sz val="12"/>
        <color theme="1"/>
        <rFont val="Arial"/>
        <family val="2"/>
      </rPr>
      <t>Tuberaceae</t>
    </r>
    <r>
      <rPr>
        <sz val="12"/>
        <color theme="1"/>
        <rFont val="Arial"/>
        <family val="2"/>
      </rPr>
      <t>) in Italy. Flora Mediterranea 24:239-245.</t>
    </r>
  </si>
  <si>
    <t>Bragato et al. (2004) THE SOIL ENVIRONMENT FOR TUBER MAGNATUM GROWTH IN MOTOVUN FOREST, ISTRIA. Natura Croatica 13: 171-185.</t>
  </si>
  <si>
    <t>Büntgen et al. (2019) Truffles on the move. Frontiers in Ecology and the Environment 17: 200-202.</t>
  </si>
  <si>
    <r>
      <t>Büntgen et al. (2019) No radioactive contamination from the Chernobyl disaster in Hungarian white truffles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Environmental Pollution 252: 1643-1647.</t>
    </r>
  </si>
  <si>
    <r>
      <t>Buzzini et al. (2005) Production of volatile organic compounds (VOCs) by yeasts isolated from the ascocarps of black (</t>
    </r>
    <r>
      <rPr>
        <i/>
        <sz val="12"/>
        <color theme="1"/>
        <rFont val="Arial"/>
        <family val="2"/>
      </rPr>
      <t>Tuber</t>
    </r>
    <r>
      <rPr>
        <sz val="12"/>
        <color theme="1"/>
        <rFont val="Arial"/>
        <family val="2"/>
      </rPr>
      <t xml:space="preserve"> </t>
    </r>
    <r>
      <rPr>
        <i/>
        <sz val="12"/>
        <color theme="1"/>
        <rFont val="Arial"/>
        <family val="2"/>
      </rPr>
      <t>melanosporum</t>
    </r>
    <r>
      <rPr>
        <sz val="12"/>
        <color theme="1"/>
        <rFont val="Arial"/>
        <family val="2"/>
      </rPr>
      <t xml:space="preserve"> Vitt.) and white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Pico) truffles. Archives of Microbiology 184: 187-193.</t>
    </r>
  </si>
  <si>
    <r>
      <t xml:space="preserve">Frizzi et al. (2001) Intraspecific isozyme variability in Italian populations of the white truffle </t>
    </r>
    <r>
      <rPr>
        <i/>
        <sz val="12"/>
        <color theme="1"/>
        <rFont val="Arial"/>
        <family val="2"/>
      </rPr>
      <t>Tuber magnatum</t>
    </r>
    <r>
      <rPr>
        <sz val="12"/>
        <color theme="1"/>
        <rFont val="Arial"/>
        <family val="2"/>
      </rPr>
      <t>. Mycological Research 105: 265-369.</t>
    </r>
  </si>
  <si>
    <t>Gregorčič et al. (2020) Can We Discover Truffle’s True Identity? Molecules 25: 2217.</t>
  </si>
  <si>
    <t>Hall et al. (1998) Ectomycorrhizal fungi with edible fruiting bodies 3. Tuber magnatum, Tuberaceae. Economic Botany 52: 192-200.</t>
  </si>
  <si>
    <r>
      <t xml:space="preserve">Christopoulos et al. (2013) Site characteristics of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in Greece. Acta Mycologica 48: 27-32.</t>
    </r>
  </si>
  <si>
    <r>
      <t xml:space="preserve">Iotti et al. (2012) Development and validation of a real-time PCR assay for detection and quantification of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in soil. BMC Microbiology 12: 93.</t>
    </r>
  </si>
  <si>
    <r>
      <t xml:space="preserve">Iotti et al. (2018) Effect of summer soil moisture and temperature on the vertical distribution of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mycelium in soil. Biology and Fertility of Soils 54: 707-716.</t>
    </r>
  </si>
  <si>
    <r>
      <t xml:space="preserve">Iotti et al. (2014) Spatio-Temporal Dynamic of </t>
    </r>
    <r>
      <rPr>
        <i/>
        <sz val="12"/>
        <color theme="1"/>
        <rFont val="Arial"/>
        <family val="2"/>
      </rPr>
      <t>Tuber magnatum</t>
    </r>
    <r>
      <rPr>
        <sz val="12"/>
        <color theme="1"/>
        <rFont val="Arial"/>
        <family val="2"/>
      </rPr>
      <t xml:space="preserve"> Mycelium in Natural Truffle Grounds. PLOS One 9: e115921.</t>
    </r>
  </si>
  <si>
    <r>
      <t>Krauß and Vetter Geographical and species differentiation of truffles (</t>
    </r>
    <r>
      <rPr>
        <i/>
        <sz val="12"/>
        <color theme="1"/>
        <rFont val="Arial"/>
        <family val="2"/>
      </rPr>
      <t>Tuber</t>
    </r>
    <r>
      <rPr>
        <sz val="12"/>
        <color theme="1"/>
        <rFont val="Arial"/>
        <family val="2"/>
      </rPr>
      <t xml:space="preserve"> spp.) by means of stable isotope ratio analysis of light elements (H, C, N). (2020) Journal of Agricultural and Food Chemistry 68: 14386-14392.</t>
    </r>
  </si>
  <si>
    <r>
      <t xml:space="preserve">Lalli et al. (2015) Expanding the understanding of a forest ectomycorrhizal community by combining root tips and fruiting bodies: a case study of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stands. Turkish Journal of Botany 39: 527-534.</t>
    </r>
  </si>
  <si>
    <r>
      <t xml:space="preserve">Lanfranco et al. (1993) DNA probes for identification of the ectomycorrhizal fungus </t>
    </r>
    <r>
      <rPr>
        <i/>
        <sz val="12"/>
        <color theme="1"/>
        <rFont val="Arial"/>
        <family val="2"/>
      </rPr>
      <t>Tuber magnatum</t>
    </r>
    <r>
      <rPr>
        <sz val="12"/>
        <color theme="1"/>
        <rFont val="Arial"/>
        <family val="2"/>
      </rPr>
      <t xml:space="preserve"> Pico. FEMS Microbiology Letters 114: 245-252.</t>
    </r>
  </si>
  <si>
    <r>
      <t xml:space="preserve">Leonardi et al. (2013) Assessment of ectomycorrhizal fungal communities in the natural habitats of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(Ascomycota, Pezizales). Mycorrhiza 23: 349-358.</t>
    </r>
  </si>
  <si>
    <r>
      <t xml:space="preserve">Lorenzelli et al. (1996) 137Cs CONTENT IN THE FRUIT BODIES OF VARIOUS </t>
    </r>
    <r>
      <rPr>
        <i/>
        <sz val="12"/>
        <color theme="1"/>
        <rFont val="Arial"/>
        <family val="2"/>
      </rPr>
      <t>TUBER</t>
    </r>
    <r>
      <rPr>
        <sz val="12"/>
        <color theme="1"/>
        <rFont val="Arial"/>
        <family val="2"/>
      </rPr>
      <t xml:space="preserve"> SPECIES. Health Physics 71: 956-959.</t>
    </r>
  </si>
  <si>
    <t>Marjanović et al. (2010a) Ecological specificities and molecular diversity of truffles (genus Tuber) originating from mid-west of the Balkan Peninsula. Sydowia 62: 67-87.</t>
  </si>
  <si>
    <r>
      <t xml:space="preserve">Marjanović et al. (2015) Ecosystems supporting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Pico production in Serbia experience specific soil environment seasonality that may facilitate truffle lifecycle completion. Applied Soil Ecology 95: 179-190.</t>
    </r>
  </si>
  <si>
    <t>Marjanović et al. (2020) Root-Associated Mycobiome Differentiate between Habitats Supporting Production of Different Truffle Species in Serbian Riparian Forests. Microorganisms 8: 1331.</t>
  </si>
  <si>
    <r>
      <t xml:space="preserve">Mello et al. (2010) Bacterial and fungal communities associated with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-productive niches. Plant Biosystems 144: 323-332.</t>
    </r>
  </si>
  <si>
    <r>
      <t xml:space="preserve">Mello et al. (2005) </t>
    </r>
    <r>
      <rPr>
        <i/>
        <sz val="12"/>
        <color theme="1"/>
        <rFont val="Arial"/>
        <family val="2"/>
      </rPr>
      <t>Tuber magnatum</t>
    </r>
    <r>
      <rPr>
        <sz val="12"/>
        <color theme="1"/>
        <rFont val="Arial"/>
        <family val="2"/>
      </rPr>
      <t xml:space="preserve"> Pico, a species of limited geographical distribution: its genetic diversity inside and outside a truffle ground. Environmental Microbiology 7: 55-65.</t>
    </r>
  </si>
  <si>
    <t>Murat et al. (2018) Pezizomycetes genomes reveal the molecular basis of ectomycorrhizal truffle lifestyle. Nature Ecology and Evolution 2: 1956-1965.</t>
  </si>
  <si>
    <r>
      <t xml:space="preserve">Murat et al. (2005) Morphological and molecular typing of the below-ground fungal community in a natural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truffle-ground. FEMS Microbiology Letters 245: 307-313.</t>
    </r>
  </si>
  <si>
    <r>
      <t xml:space="preserve">Neuner-Plattner et al. (1994) A comparison of immunological assays for the identification of </t>
    </r>
    <r>
      <rPr>
        <i/>
        <sz val="12"/>
        <color theme="1"/>
        <rFont val="Arial"/>
        <family val="2"/>
      </rPr>
      <t>Tuber</t>
    </r>
    <r>
      <rPr>
        <sz val="12"/>
        <color theme="1"/>
        <rFont val="Arial"/>
        <family val="2"/>
      </rPr>
      <t xml:space="preserve"> spp. and other edible ectomycorrhizal fungi. Mycological Research 103: 403-412.</t>
    </r>
  </si>
  <si>
    <r>
      <t xml:space="preserve">Paolocci et al. (2006) Reevaluation of the Life Cycle of </t>
    </r>
    <r>
      <rPr>
        <i/>
        <sz val="12"/>
        <color theme="1"/>
        <rFont val="Arial"/>
        <family val="2"/>
      </rPr>
      <t>Tuber magnatum</t>
    </r>
    <r>
      <rPr>
        <sz val="12"/>
        <color theme="1"/>
        <rFont val="Arial"/>
        <family val="2"/>
      </rPr>
      <t>. Applied and Environmental Microbiology 72: 2390.</t>
    </r>
  </si>
  <si>
    <r>
      <t>Pavić et al. (2013) Actinobacteria may influence white truffle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Pico) nutrition, ascocarp degradation and interactions with other soil fungi. Fungal Ecology 6: 527-538.</t>
    </r>
  </si>
  <si>
    <r>
      <t xml:space="preserve">Pennazza et al. (2013) Electronic nose and GC–MS analysis of volatile compounds in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Pico: Evaluation of different storage conditions. Food Chemistry 136: 668-674.</t>
    </r>
  </si>
  <si>
    <t>Piattoni et al. (2012) The role of wild boars in spore dispersal of hypogeous fungi. Acta Mycologica 47: 145-153.</t>
  </si>
  <si>
    <t>Popović-Djordjević et al. (2019) Essential elements as a distinguishing factor between mycorrhizal potentials of two cohabiting truffle species in riparian forest habitat in Serbia. Chemistry &amp; Biodiversity 16: e1800693.</t>
  </si>
  <si>
    <t>Rubini et al. (2005) Genetic and Phylogeographic Structures of the Symbiotic Fungus Tuber magnatum. Applied and Environmental Microbiology 71: 6584-6589.</t>
  </si>
  <si>
    <r>
      <t xml:space="preserve">Rubini et al. (2001) Morphological characterization of molecular-typed </t>
    </r>
    <r>
      <rPr>
        <i/>
        <sz val="12"/>
        <color theme="1"/>
        <rFont val="Arial"/>
        <family val="2"/>
      </rPr>
      <t>Tuber magnatum</t>
    </r>
    <r>
      <rPr>
        <sz val="12"/>
        <color theme="1"/>
        <rFont val="Arial"/>
        <family val="2"/>
      </rPr>
      <t xml:space="preserve"> ectomycorrhizae. Mycorrhiza 11: 179-185.</t>
    </r>
  </si>
  <si>
    <t>Salerni et al. (2014) Effects of soil tillage on Tuber magnatum development in natural truffières. Mycorrhiza 24: 79-87.</t>
  </si>
  <si>
    <r>
      <t>Segelke et al. (2020) Food Authentication: Species and origin determination of truffles (</t>
    </r>
    <r>
      <rPr>
        <i/>
        <sz val="12"/>
        <color theme="1"/>
        <rFont val="Arial"/>
        <family val="2"/>
      </rPr>
      <t>Tuber</t>
    </r>
    <r>
      <rPr>
        <sz val="12"/>
        <color theme="1"/>
        <rFont val="Arial"/>
        <family val="2"/>
      </rPr>
      <t xml:space="preserve"> spp.) by inductively coupled plasma mass spectrometry (ICP-MS) and chemometrics. Journal of Agricultural and Food Chemistry 68: 14374-14385.</t>
    </r>
  </si>
  <si>
    <r>
      <t xml:space="preserve">Vita et al. (2018) Environmental conditions influence the biochemical properties of the fruiting bodies of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Pico. Scientific Reports 8: 7243.</t>
    </r>
  </si>
  <si>
    <r>
      <t>Vita et al. (2015) Volatile organic compounds in truffle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Pico): comparison of samples from different regions of Italy and from different seasons. Scientific Reports 5: 12629.</t>
    </r>
  </si>
  <si>
    <r>
      <t xml:space="preserve">Zampieri et al. (2014) Gene expression and metabolite changes during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fruiting body storage. Current Genetics 60: 285-294.</t>
    </r>
  </si>
  <si>
    <r>
      <t xml:space="preserve">Zampieri et al. (2010) Soil analysis reveals the presence of an extended mycelial network in a </t>
    </r>
    <r>
      <rPr>
        <i/>
        <sz val="12"/>
        <color theme="1"/>
        <rFont val="Arial"/>
        <family val="2"/>
      </rPr>
      <t>Tuber</t>
    </r>
    <r>
      <rPr>
        <sz val="12"/>
        <color theme="1"/>
        <rFont val="Arial"/>
        <family val="2"/>
      </rPr>
      <t xml:space="preserve"> </t>
    </r>
    <r>
      <rPr>
        <i/>
        <sz val="12"/>
        <color theme="1"/>
        <rFont val="Arial"/>
        <family val="2"/>
      </rPr>
      <t>magnatum</t>
    </r>
    <r>
      <rPr>
        <sz val="12"/>
        <color theme="1"/>
        <rFont val="Arial"/>
        <family val="2"/>
      </rPr>
      <t xml:space="preserve"> truffle-ground. FEMS Microbiology Ecology 71: 43-49.</t>
    </r>
  </si>
  <si>
    <t>Zarivi et al. (2000) Biochemical, electrophoretic and immunohistochemical aspects of malate dehydrogenase in truffles (Ascomycotina). FEMS Microbiology Letters 185: 213-219.</t>
  </si>
  <si>
    <t>Count</t>
  </si>
  <si>
    <t>Relative proportion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</si>
</sst>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
  </numFmts>
  <fonts count="25" x14ac:knownFonts="1">
    <font>
      <sz val="12"/>
      <color theme="1"/>
      <name val="Calibri"/>
      <family val="2"/>
      <charset val="238"/>
      <scheme val="minor"/>
    </font>
    <font>
      <sz val="12"/>
      <color theme="1"/>
      <name val="Arial"/>
      <family val="2"/>
    </font>
    <font>
      <b/>
      <sz val="12"/>
      <color theme="1"/>
      <name val="Arial"/>
      <family val="2"/>
    </font>
    <font>
      <sz val="12"/>
      <color rgb="FFFF0000"/>
      <name val="Arial"/>
      <family val="2"/>
    </font>
    <font>
      <sz val="12"/>
      <color rgb="FF0070C0"/>
      <name val="Arial"/>
      <family val="2"/>
    </font>
    <font>
      <sz val="12"/>
      <color rgb="FF7030A0"/>
      <name val="Arial"/>
      <family val="2"/>
    </font>
    <font>
      <b/>
      <i/>
      <sz val="12"/>
      <color theme="1"/>
      <name val="Arial"/>
      <family val="2"/>
    </font>
    <font>
      <sz val="12"/>
      <color rgb="FF000000"/>
      <name val="Arial"/>
      <family val="2"/>
    </font>
    <font>
      <sz val="12"/>
      <color theme="0" tint="-4.9989318521683403E-2"/>
      <name val="Arial"/>
      <family val="2"/>
    </font>
    <font>
      <i/>
      <sz val="12"/>
      <color theme="1"/>
      <name val="Arial"/>
      <family val="2"/>
      <charset val="238"/>
    </font>
    <font>
      <i/>
      <sz val="12"/>
      <color theme="1"/>
      <name val="Calibri"/>
      <family val="2"/>
      <charset val="238"/>
      <scheme val="minor"/>
    </font>
    <font>
      <i/>
      <sz val="12"/>
      <color theme="1"/>
      <name val="Arial"/>
      <family val="2"/>
    </font>
    <font>
      <sz val="12"/>
      <color rgb="FFC00000"/>
      <name val="Arial"/>
      <family val="2"/>
    </font>
    <font>
      <sz val="12"/>
      <color rgb="FF0070C0"/>
      <name val="Calibri"/>
      <family val="2"/>
      <charset val="238"/>
      <scheme val="minor"/>
    </font>
    <font>
      <sz val="12"/>
      <color rgb="FF7030A0"/>
      <name val="Calibri"/>
      <family val="2"/>
      <charset val="238"/>
      <scheme val="minor"/>
    </font>
    <font>
      <b/>
      <sz val="14"/>
      <color theme="1"/>
      <name val="Arial"/>
      <family val="2"/>
    </font>
    <font>
      <b/>
      <sz val="12"/>
      <color rgb="FFC00000"/>
      <name val="Arial"/>
      <family val="2"/>
    </font>
    <font>
      <b/>
      <sz val="12"/>
      <color theme="1"/>
      <name val="Calibri"/>
      <family val="2"/>
      <charset val="238"/>
      <scheme val="minor"/>
    </font>
    <font>
      <b/>
      <sz val="12"/>
      <color theme="1"/>
      <name val="Arial"/>
      <family val="2"/>
      <charset val="238"/>
    </font>
    <font>
      <b/>
      <sz val="12"/>
      <color rgb="FF7030A0"/>
      <name val="Arial"/>
      <family val="2"/>
    </font>
    <font>
      <b/>
      <sz val="12"/>
      <color rgb="FF0070C0"/>
      <name val="Arial"/>
      <family val="2"/>
    </font>
    <font>
      <sz val="12"/>
      <color rgb="FFFF0000"/>
      <name val="Calibri"/>
      <family val="2"/>
      <charset val="238"/>
      <scheme val="minor"/>
    </font>
    <font>
      <b/>
      <sz val="14"/>
      <color theme="1"/>
      <name val="Arial"/>
      <family val="2"/>
      <charset val="238"/>
    </font>
    <font>
      <b/>
      <sz val="14"/>
      <color theme="1"/>
      <name val="Calibri"/>
      <family val="2"/>
      <charset val="238"/>
      <scheme val="minor"/>
    </font>
    <font>
      <i/>
      <sz val="12"/>
      <color rgb="FF000000"/>
      <name val="Arial"/>
      <family val="2"/>
      <charset val="238"/>
    </font>
  </fonts>
  <fills count="2">
    <fill>
      <patternFill patternType="none"/>
    </fill>
    <fill>
      <patternFill patternType="gray125"/>
    </fill>
  </fills>
  <borders count="1">
    <border>
      <left/>
      <right/>
      <top/>
      <bottom/>
      <diagonal/>
    </border>
  </borders>
  <cellStyleXfs count="1">
    <xf numFmtId="0" fontId="0" fillId="0" borderId="0"/>
  </cellStyleXfs>
  <cellXfs count="165">
    <xf numFmtId="0" fontId="0" fillId="0" borderId="0" xfId="0"/>
    <xf numFmtId="0" fontId="1" fillId="0" borderId="0" xfId="0" applyFont="1"/>
    <xf numFmtId="0" fontId="1" fillId="0" borderId="0" xfId="0" applyFont="1" applyAlignment="1">
      <alignment horizontal="left" vertical="center"/>
    </xf>
    <xf numFmtId="0" fontId="2" fillId="0" borderId="0" xfId="0" applyFont="1"/>
    <xf numFmtId="2" fontId="1" fillId="0" borderId="0" xfId="0" applyNumberFormat="1" applyFont="1"/>
    <xf numFmtId="0" fontId="1" fillId="0" borderId="0" xfId="0" applyFont="1" applyAlignment="1">
      <alignment horizontal="center"/>
    </xf>
    <xf numFmtId="0" fontId="7" fillId="0" borderId="0" xfId="0" applyFont="1" applyAlignment="1">
      <alignment horizontal="center" vertical="center"/>
    </xf>
    <xf numFmtId="0" fontId="7" fillId="0" borderId="0" xfId="0" applyFont="1"/>
    <xf numFmtId="0" fontId="8" fillId="0" borderId="0" xfId="0" applyFont="1"/>
    <xf numFmtId="1" fontId="1" fillId="0" borderId="0" xfId="0" applyNumberFormat="1" applyFont="1"/>
    <xf numFmtId="2" fontId="5" fillId="0" borderId="0" xfId="0" applyNumberFormat="1" applyFont="1"/>
    <xf numFmtId="0" fontId="8" fillId="0" borderId="0" xfId="0" applyFont="1" applyAlignment="1">
      <alignment horizontal="center" vertical="center"/>
    </xf>
    <xf numFmtId="0" fontId="3" fillId="0" borderId="0" xfId="0" applyFont="1"/>
    <xf numFmtId="164" fontId="12" fillId="0" borderId="0" xfId="0" applyNumberFormat="1" applyFont="1"/>
    <xf numFmtId="0" fontId="1" fillId="0" borderId="0" xfId="0" applyFont="1" applyAlignment="1">
      <alignment horizontal="center" vertical="center"/>
    </xf>
    <xf numFmtId="1" fontId="1" fillId="0" borderId="0" xfId="0" applyNumberFormat="1" applyFont="1" applyAlignment="1">
      <alignment horizontal="center" vertical="center"/>
    </xf>
    <xf numFmtId="165" fontId="1" fillId="0" borderId="0" xfId="0" applyNumberFormat="1" applyFont="1"/>
    <xf numFmtId="0" fontId="2" fillId="0" borderId="0" xfId="0" applyFont="1" applyAlignment="1">
      <alignment horizontal="left" vertical="top" wrapText="1"/>
    </xf>
    <xf numFmtId="2" fontId="1" fillId="0" borderId="0" xfId="0" applyNumberFormat="1" applyFont="1" applyAlignment="1">
      <alignment horizontal="left" vertical="center"/>
    </xf>
    <xf numFmtId="164" fontId="1" fillId="0" borderId="0" xfId="0" applyNumberFormat="1" applyFont="1" applyAlignment="1">
      <alignment horizontal="right" vertical="center"/>
    </xf>
    <xf numFmtId="165" fontId="1" fillId="0" borderId="0" xfId="0" applyNumberFormat="1" applyFont="1" applyAlignment="1">
      <alignment horizontal="right" vertical="center"/>
    </xf>
    <xf numFmtId="165" fontId="7" fillId="0" borderId="0" xfId="0" applyNumberFormat="1" applyFont="1"/>
    <xf numFmtId="164" fontId="1" fillId="0" borderId="0" xfId="0" applyNumberFormat="1" applyFont="1"/>
    <xf numFmtId="164" fontId="1" fillId="0" borderId="0" xfId="0" applyNumberFormat="1" applyFont="1" applyAlignment="1">
      <alignment vertical="center"/>
    </xf>
    <xf numFmtId="1" fontId="3" fillId="0" borderId="0" xfId="0" applyNumberFormat="1" applyFont="1" applyAlignment="1">
      <alignment horizontal="center" vertical="center"/>
    </xf>
    <xf numFmtId="0" fontId="1" fillId="0" borderId="0" xfId="0" applyFont="1" applyAlignment="1">
      <alignment horizontal="right" vertical="center"/>
    </xf>
    <xf numFmtId="2" fontId="1" fillId="0" borderId="0" xfId="0" applyNumberFormat="1" applyFont="1" applyAlignment="1">
      <alignment horizontal="center" vertical="center"/>
    </xf>
    <xf numFmtId="2" fontId="7" fillId="0" borderId="0" xfId="0" applyNumberFormat="1" applyFont="1" applyAlignment="1">
      <alignment horizontal="center" vertical="center"/>
    </xf>
    <xf numFmtId="164" fontId="2" fillId="0" borderId="0" xfId="0" applyNumberFormat="1" applyFont="1" applyAlignment="1">
      <alignment horizontal="center" vertical="center"/>
    </xf>
    <xf numFmtId="0" fontId="1" fillId="0" borderId="0" xfId="0" applyFont="1" applyAlignment="1">
      <alignment horizontal="center" vertical="center" wrapText="1"/>
    </xf>
    <xf numFmtId="164" fontId="5" fillId="0" borderId="0" xfId="0" applyNumberFormat="1" applyFont="1"/>
    <xf numFmtId="1" fontId="4" fillId="0" borderId="0" xfId="0" applyNumberFormat="1" applyFont="1"/>
    <xf numFmtId="164" fontId="4" fillId="0" borderId="0" xfId="0" applyNumberFormat="1" applyFont="1"/>
    <xf numFmtId="0" fontId="5" fillId="0" borderId="0" xfId="0" applyFont="1"/>
    <xf numFmtId="0" fontId="4" fillId="0" borderId="0" xfId="0" applyFont="1"/>
    <xf numFmtId="2" fontId="1" fillId="0" borderId="0" xfId="0" applyNumberFormat="1" applyFont="1" applyAlignment="1">
      <alignment horizontal="center"/>
    </xf>
    <xf numFmtId="165" fontId="2" fillId="0" borderId="0" xfId="0" applyNumberFormat="1" applyFont="1"/>
    <xf numFmtId="164" fontId="16" fillId="0" borderId="0" xfId="0" applyNumberFormat="1" applyFont="1"/>
    <xf numFmtId="164" fontId="19" fillId="0" borderId="0" xfId="0" applyNumberFormat="1" applyFont="1"/>
    <xf numFmtId="2" fontId="19" fillId="0" borderId="0" xfId="0" applyNumberFormat="1" applyFont="1"/>
    <xf numFmtId="1" fontId="20" fillId="0" borderId="0" xfId="0" applyNumberFormat="1" applyFont="1"/>
    <xf numFmtId="164" fontId="20" fillId="0" borderId="0" xfId="0" applyNumberFormat="1" applyFont="1"/>
    <xf numFmtId="165" fontId="1" fillId="0" borderId="0" xfId="0" applyNumberFormat="1" applyFont="1" applyAlignment="1">
      <alignment horizontal="center" vertical="center"/>
    </xf>
    <xf numFmtId="164" fontId="1" fillId="0" borderId="0" xfId="0" applyNumberFormat="1" applyFont="1" applyAlignment="1">
      <alignment horizontal="center" vertical="center"/>
    </xf>
    <xf numFmtId="1" fontId="1" fillId="0" borderId="0" xfId="0" applyNumberFormat="1" applyFont="1" applyAlignment="1">
      <alignment horizontal="center"/>
    </xf>
    <xf numFmtId="1" fontId="8" fillId="0" borderId="0" xfId="0" applyNumberFormat="1" applyFont="1" applyAlignment="1">
      <alignment horizontal="center" vertical="center"/>
    </xf>
    <xf numFmtId="0" fontId="8" fillId="0" borderId="0" xfId="0" applyFont="1" applyAlignment="1">
      <alignment horizontal="left" vertical="center"/>
    </xf>
    <xf numFmtId="165" fontId="8" fillId="0" borderId="0" xfId="0" applyNumberFormat="1" applyFont="1"/>
    <xf numFmtId="164" fontId="8" fillId="0" borderId="0" xfId="0" applyNumberFormat="1" applyFont="1"/>
    <xf numFmtId="2" fontId="8" fillId="0" borderId="0" xfId="0" applyNumberFormat="1" applyFont="1" applyAlignment="1">
      <alignment horizontal="center" vertical="center"/>
    </xf>
    <xf numFmtId="2" fontId="8" fillId="0" borderId="0" xfId="0" applyNumberFormat="1" applyFont="1" applyAlignment="1">
      <alignment horizontal="center"/>
    </xf>
    <xf numFmtId="2" fontId="4" fillId="0" borderId="0" xfId="0" applyNumberFormat="1" applyFont="1" applyAlignment="1">
      <alignment horizontal="center" vertical="center"/>
    </xf>
    <xf numFmtId="2" fontId="5" fillId="0" borderId="0" xfId="0" applyNumberFormat="1" applyFont="1" applyAlignment="1">
      <alignment horizontal="center"/>
    </xf>
    <xf numFmtId="2" fontId="7" fillId="0" borderId="0" xfId="0" applyNumberFormat="1" applyFont="1" applyAlignment="1">
      <alignment horizontal="center"/>
    </xf>
    <xf numFmtId="164" fontId="5" fillId="0" borderId="0" xfId="0" applyNumberFormat="1" applyFont="1" applyAlignment="1">
      <alignment horizontal="right" vertical="center"/>
    </xf>
    <xf numFmtId="1" fontId="4" fillId="0" borderId="0" xfId="0" applyNumberFormat="1" applyFont="1" applyAlignment="1">
      <alignment horizontal="right" vertical="center"/>
    </xf>
    <xf numFmtId="164" fontId="4" fillId="0" borderId="0" xfId="0" applyNumberFormat="1" applyFont="1" applyAlignment="1">
      <alignment horizontal="right" vertical="center"/>
    </xf>
    <xf numFmtId="165" fontId="12" fillId="0" borderId="0" xfId="0" applyNumberFormat="1" applyFont="1"/>
    <xf numFmtId="2" fontId="2" fillId="0" borderId="0" xfId="0" applyNumberFormat="1" applyFont="1" applyAlignment="1">
      <alignment horizontal="left" vertical="center"/>
    </xf>
    <xf numFmtId="1" fontId="1" fillId="0" borderId="0" xfId="0" applyNumberFormat="1" applyFont="1" applyAlignment="1">
      <alignment horizontal="left" vertical="center"/>
    </xf>
    <xf numFmtId="1" fontId="2" fillId="0" borderId="0" xfId="0" applyNumberFormat="1" applyFont="1"/>
    <xf numFmtId="0" fontId="3" fillId="0" borderId="0" xfId="0" applyFont="1" applyAlignment="1">
      <alignment horizontal="left" vertical="center"/>
    </xf>
    <xf numFmtId="0" fontId="21" fillId="0" borderId="0" xfId="0" applyFont="1"/>
    <xf numFmtId="2" fontId="2" fillId="0" borderId="0" xfId="0" applyNumberFormat="1" applyFont="1" applyAlignment="1">
      <alignment vertical="center"/>
    </xf>
    <xf numFmtId="2" fontId="2" fillId="0" borderId="0" xfId="0" applyNumberFormat="1" applyFont="1"/>
    <xf numFmtId="2" fontId="2" fillId="0" borderId="0" xfId="0" applyNumberFormat="1" applyFont="1" applyAlignment="1">
      <alignment horizontal="center" vertical="center"/>
    </xf>
    <xf numFmtId="0" fontId="2" fillId="0" borderId="0" xfId="0" applyFont="1" applyAlignment="1">
      <alignment horizontal="center" vertical="center"/>
    </xf>
    <xf numFmtId="164" fontId="2" fillId="0" borderId="0" xfId="0" applyNumberFormat="1" applyFont="1" applyAlignment="1">
      <alignment horizontal="left" vertical="center"/>
    </xf>
    <xf numFmtId="164" fontId="2" fillId="0" borderId="0" xfId="0" applyNumberFormat="1" applyFont="1" applyAlignment="1">
      <alignment horizontal="left"/>
    </xf>
    <xf numFmtId="164" fontId="1" fillId="0" borderId="0" xfId="0" applyNumberFormat="1" applyFont="1" applyAlignment="1">
      <alignment horizontal="right"/>
    </xf>
    <xf numFmtId="0" fontId="22"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xf>
    <xf numFmtId="2" fontId="1" fillId="0" borderId="0" xfId="0" applyNumberFormat="1" applyFont="1" applyAlignment="1">
      <alignment vertical="center"/>
    </xf>
    <xf numFmtId="165" fontId="7" fillId="0" borderId="0" xfId="0" applyNumberFormat="1" applyFont="1" applyAlignment="1">
      <alignment horizontal="center" vertical="center"/>
    </xf>
    <xf numFmtId="2" fontId="1" fillId="0" borderId="0" xfId="0" applyNumberFormat="1" applyFont="1" applyAlignment="1">
      <alignment horizontal="right" vertical="center"/>
    </xf>
    <xf numFmtId="2" fontId="2" fillId="0" borderId="0" xfId="0" applyNumberFormat="1" applyFont="1" applyAlignment="1">
      <alignment horizontal="center"/>
    </xf>
    <xf numFmtId="164" fontId="2" fillId="0" borderId="0" xfId="0" applyNumberFormat="1" applyFont="1"/>
    <xf numFmtId="166" fontId="1" fillId="0" borderId="0" xfId="0" applyNumberFormat="1" applyFont="1" applyAlignment="1">
      <alignment horizontal="center" vertical="center"/>
    </xf>
    <xf numFmtId="0" fontId="1" fillId="0" borderId="0" xfId="0" applyFont="1" applyAlignment="1">
      <alignment horizontal="center" wrapText="1"/>
    </xf>
    <xf numFmtId="2" fontId="1" fillId="0" borderId="0" xfId="0" applyNumberFormat="1" applyFont="1" applyAlignment="1">
      <alignment horizontal="right"/>
    </xf>
    <xf numFmtId="0" fontId="1" fillId="0" borderId="0" xfId="0" applyFont="1" applyAlignment="1">
      <alignment horizontal="right"/>
    </xf>
    <xf numFmtId="1" fontId="1" fillId="0" borderId="0" xfId="0" applyNumberFormat="1" applyFont="1" applyAlignment="1">
      <alignment horizontal="right" vertical="center"/>
    </xf>
    <xf numFmtId="2" fontId="5" fillId="0" borderId="0" xfId="0" applyNumberFormat="1" applyFont="1" applyAlignment="1">
      <alignment horizontal="right" vertical="center"/>
    </xf>
    <xf numFmtId="1" fontId="12" fillId="0" borderId="0" xfId="0" applyNumberFormat="1" applyFont="1" applyAlignment="1">
      <alignment horizontal="right" vertical="center"/>
    </xf>
    <xf numFmtId="1" fontId="12" fillId="0" borderId="0" xfId="0" applyNumberFormat="1" applyFont="1" applyAlignment="1">
      <alignment horizontal="right"/>
    </xf>
    <xf numFmtId="1" fontId="1" fillId="0" borderId="0" xfId="0" applyNumberFormat="1" applyFont="1" applyAlignment="1">
      <alignment horizontal="right"/>
    </xf>
    <xf numFmtId="1" fontId="4" fillId="0" borderId="0" xfId="0" applyNumberFormat="1" applyFont="1" applyAlignment="1">
      <alignment horizontal="right"/>
    </xf>
    <xf numFmtId="2" fontId="5" fillId="0" borderId="0" xfId="0" applyNumberFormat="1" applyFont="1" applyAlignment="1">
      <alignment horizontal="right"/>
    </xf>
    <xf numFmtId="0" fontId="9" fillId="0" borderId="0" xfId="0" applyFont="1" applyAlignment="1">
      <alignment horizontal="center" vertical="center"/>
    </xf>
    <xf numFmtId="2" fontId="9" fillId="0" borderId="0" xfId="0" applyNumberFormat="1" applyFont="1" applyAlignment="1">
      <alignment horizontal="center" vertical="center"/>
    </xf>
    <xf numFmtId="0" fontId="9" fillId="0" borderId="0" xfId="0" applyFont="1"/>
    <xf numFmtId="0" fontId="9" fillId="0" borderId="0" xfId="0" applyFont="1" applyAlignment="1">
      <alignment horizontal="center"/>
    </xf>
    <xf numFmtId="2" fontId="24" fillId="0" borderId="0" xfId="0" applyNumberFormat="1" applyFont="1" applyAlignment="1">
      <alignment horizontal="center" vertical="center"/>
    </xf>
    <xf numFmtId="0" fontId="9" fillId="0" borderId="0" xfId="0" applyFont="1" applyAlignment="1">
      <alignment horizontal="left" vertical="center" wrapText="1"/>
    </xf>
    <xf numFmtId="2" fontId="9" fillId="0" borderId="0" xfId="0" applyNumberFormat="1" applyFont="1" applyAlignment="1">
      <alignment horizontal="left" vertical="center"/>
    </xf>
    <xf numFmtId="2" fontId="9" fillId="0" borderId="0" xfId="0" applyNumberFormat="1" applyFont="1" applyAlignment="1">
      <alignment horizontal="left" vertical="center" wrapText="1"/>
    </xf>
    <xf numFmtId="1" fontId="9" fillId="0" borderId="0" xfId="0" applyNumberFormat="1" applyFont="1" applyAlignment="1">
      <alignment horizontal="left" vertical="center" wrapText="1"/>
    </xf>
    <xf numFmtId="0" fontId="9" fillId="0" borderId="0" xfId="0" applyFont="1" applyAlignment="1">
      <alignment horizontal="left" vertical="center"/>
    </xf>
    <xf numFmtId="0" fontId="11" fillId="0" borderId="0" xfId="0" applyFont="1"/>
    <xf numFmtId="0" fontId="1" fillId="0" borderId="0" xfId="0" applyFont="1" applyAlignment="1">
      <alignment horizontal="center" vertical="center"/>
    </xf>
    <xf numFmtId="0" fontId="1" fillId="0" borderId="0" xfId="0" applyFont="1" applyAlignment="1">
      <alignment horizontal="center" vertical="center" wrapText="1"/>
    </xf>
    <xf numFmtId="1" fontId="1" fillId="0" borderId="0" xfId="0" applyNumberFormat="1" applyFont="1" applyAlignment="1">
      <alignment horizontal="center" vertical="center"/>
    </xf>
    <xf numFmtId="0" fontId="1" fillId="0" borderId="0" xfId="0" applyFont="1" applyAlignment="1">
      <alignment horizontal="left" vertical="center"/>
    </xf>
    <xf numFmtId="2" fontId="9" fillId="0" borderId="0" xfId="0" applyNumberFormat="1" applyFont="1" applyAlignment="1">
      <alignment horizontal="center" vertical="center" wrapText="1"/>
    </xf>
    <xf numFmtId="2" fontId="9" fillId="0" borderId="0" xfId="0" applyNumberFormat="1" applyFont="1" applyAlignment="1">
      <alignment horizontal="center" vertical="center"/>
    </xf>
    <xf numFmtId="164" fontId="1" fillId="0" borderId="0" xfId="0" applyNumberFormat="1" applyFont="1" applyAlignment="1">
      <alignment horizontal="right" vertical="center"/>
    </xf>
    <xf numFmtId="0" fontId="1" fillId="0" borderId="0" xfId="0" applyFont="1" applyAlignment="1">
      <alignment horizontal="right" vertical="center"/>
    </xf>
    <xf numFmtId="2" fontId="1" fillId="0" borderId="0" xfId="0" applyNumberFormat="1" applyFont="1" applyAlignment="1">
      <alignment horizontal="center" vertical="center"/>
    </xf>
    <xf numFmtId="164" fontId="1" fillId="0" borderId="0" xfId="0" applyNumberFormat="1" applyFont="1" applyAlignment="1">
      <alignment horizontal="center" vertical="center"/>
    </xf>
    <xf numFmtId="0" fontId="9" fillId="0" borderId="0" xfId="0" applyFont="1" applyAlignment="1">
      <alignment horizontal="center" vertical="center"/>
    </xf>
    <xf numFmtId="1" fontId="1" fillId="0" borderId="0" xfId="0" applyNumberFormat="1" applyFont="1" applyAlignment="1">
      <alignment horizontal="center" vertical="center" wrapText="1"/>
    </xf>
    <xf numFmtId="0" fontId="1" fillId="0" borderId="0" xfId="0" applyFont="1" applyAlignment="1">
      <alignment horizontal="left" vertical="center" wrapText="1"/>
    </xf>
    <xf numFmtId="165" fontId="18" fillId="0" borderId="0" xfId="0" applyNumberFormat="1" applyFont="1" applyAlignment="1">
      <alignment horizontal="center" vertical="center" wrapText="1"/>
    </xf>
    <xf numFmtId="0" fontId="17" fillId="0" borderId="0" xfId="0" applyFont="1" applyAlignment="1">
      <alignment horizontal="center" vertical="center" wrapText="1"/>
    </xf>
    <xf numFmtId="165" fontId="18" fillId="0" borderId="0" xfId="0" applyNumberFormat="1"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wrapText="1"/>
    </xf>
    <xf numFmtId="0" fontId="0" fillId="0" borderId="0" xfId="0" applyAlignment="1">
      <alignment horizontal="center" vertical="center" wrapText="1"/>
    </xf>
    <xf numFmtId="164" fontId="18" fillId="0" borderId="0" xfId="0" applyNumberFormat="1" applyFont="1" applyAlignment="1">
      <alignment horizontal="center" vertical="center"/>
    </xf>
    <xf numFmtId="0" fontId="0" fillId="0" borderId="0" xfId="0" applyAlignment="1">
      <alignment wrapText="1"/>
    </xf>
    <xf numFmtId="0" fontId="0" fillId="0" borderId="0" xfId="0" applyAlignment="1">
      <alignment horizontal="center" vertical="center"/>
    </xf>
    <xf numFmtId="2" fontId="7" fillId="0" borderId="0" xfId="0" applyNumberFormat="1" applyFont="1" applyAlignment="1">
      <alignment horizontal="center" vertical="center"/>
    </xf>
    <xf numFmtId="2" fontId="0" fillId="0" borderId="0" xfId="0" applyNumberFormat="1" applyAlignment="1">
      <alignment horizontal="center" vertical="center"/>
    </xf>
    <xf numFmtId="0" fontId="0" fillId="0" borderId="0" xfId="0" applyAlignment="1">
      <alignment horizontal="left" vertical="center"/>
    </xf>
    <xf numFmtId="165" fontId="1" fillId="0" borderId="0" xfId="0" applyNumberFormat="1" applyFont="1" applyAlignment="1">
      <alignment horizontal="right" vertical="center"/>
    </xf>
    <xf numFmtId="165" fontId="0" fillId="0" borderId="0" xfId="0" applyNumberFormat="1" applyAlignment="1">
      <alignment horizontal="right" vertical="center"/>
    </xf>
    <xf numFmtId="0" fontId="0" fillId="0" borderId="0" xfId="0" applyAlignment="1">
      <alignment horizontal="right" vertical="center"/>
    </xf>
    <xf numFmtId="165" fontId="1" fillId="0" borderId="0" xfId="0" applyNumberFormat="1" applyFont="1" applyAlignment="1">
      <alignment horizontal="center" vertical="center"/>
    </xf>
    <xf numFmtId="165" fontId="0" fillId="0" borderId="0" xfId="0" applyNumberFormat="1" applyAlignment="1">
      <alignment horizontal="center" vertical="center"/>
    </xf>
    <xf numFmtId="164" fontId="4" fillId="0" borderId="0" xfId="0" applyNumberFormat="1" applyFont="1" applyAlignment="1">
      <alignment horizontal="center" vertical="center"/>
    </xf>
    <xf numFmtId="164" fontId="13" fillId="0" borderId="0" xfId="0" applyNumberFormat="1" applyFont="1" applyAlignment="1">
      <alignment horizontal="center" vertical="center"/>
    </xf>
    <xf numFmtId="164" fontId="4" fillId="0" borderId="0" xfId="0" applyNumberFormat="1" applyFont="1" applyAlignment="1">
      <alignment horizontal="right" vertical="center"/>
    </xf>
    <xf numFmtId="0" fontId="0" fillId="0" borderId="0" xfId="0" applyAlignment="1">
      <alignment horizontal="center"/>
    </xf>
    <xf numFmtId="1" fontId="0" fillId="0" borderId="0" xfId="0" applyNumberFormat="1" applyAlignment="1">
      <alignment horizontal="center" vertical="center"/>
    </xf>
    <xf numFmtId="0" fontId="0" fillId="0" borderId="0" xfId="0"/>
    <xf numFmtId="164" fontId="0" fillId="0" borderId="0" xfId="0" applyNumberFormat="1" applyAlignment="1">
      <alignment horizontal="center" vertical="center"/>
    </xf>
    <xf numFmtId="0" fontId="0" fillId="0" borderId="0" xfId="0" applyAlignment="1">
      <alignment vertical="center" wrapText="1"/>
    </xf>
    <xf numFmtId="0" fontId="0" fillId="0" borderId="0" xfId="0" applyAlignment="1">
      <alignment vertical="center"/>
    </xf>
    <xf numFmtId="0" fontId="1" fillId="0" borderId="0" xfId="0" applyFont="1" applyAlignment="1">
      <alignment vertical="center"/>
    </xf>
    <xf numFmtId="1" fontId="7" fillId="0" borderId="0" xfId="0" applyNumberFormat="1"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center" vertical="center"/>
    </xf>
    <xf numFmtId="2" fontId="5" fillId="0" borderId="0" xfId="0" applyNumberFormat="1" applyFont="1" applyAlignment="1">
      <alignment horizontal="right" vertical="center"/>
    </xf>
    <xf numFmtId="2" fontId="1" fillId="0" borderId="0" xfId="0" applyNumberFormat="1" applyFont="1" applyAlignment="1">
      <alignment horizontal="right" vertical="center"/>
    </xf>
    <xf numFmtId="0" fontId="14" fillId="0" borderId="0" xfId="0" applyFont="1" applyAlignment="1">
      <alignment horizontal="right" vertical="center"/>
    </xf>
    <xf numFmtId="2" fontId="0" fillId="0" borderId="0" xfId="0" applyNumberFormat="1" applyAlignment="1">
      <alignment horizontal="right" vertical="center"/>
    </xf>
    <xf numFmtId="1" fontId="4" fillId="0" borderId="0" xfId="0" applyNumberFormat="1" applyFont="1" applyAlignment="1">
      <alignment horizontal="right" vertical="center"/>
    </xf>
    <xf numFmtId="164" fontId="5" fillId="0" borderId="0" xfId="0" applyNumberFormat="1" applyFont="1" applyAlignment="1">
      <alignment horizontal="right" vertical="center"/>
    </xf>
    <xf numFmtId="2" fontId="4" fillId="0" borderId="0" xfId="0" applyNumberFormat="1" applyFont="1" applyAlignment="1">
      <alignment horizontal="center" vertical="center"/>
    </xf>
    <xf numFmtId="2" fontId="13" fillId="0" borderId="0" xfId="0" applyNumberFormat="1" applyFont="1" applyAlignment="1">
      <alignment horizontal="center" vertical="center"/>
    </xf>
    <xf numFmtId="164" fontId="0" fillId="0" borderId="0" xfId="0" applyNumberFormat="1" applyAlignment="1">
      <alignment horizontal="right" vertical="center"/>
    </xf>
    <xf numFmtId="1" fontId="1" fillId="0" borderId="0" xfId="0" applyNumberFormat="1" applyFont="1" applyAlignment="1">
      <alignment horizontal="right"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2" fontId="22" fillId="0" borderId="0" xfId="0" applyNumberFormat="1" applyFont="1" applyAlignment="1">
      <alignment horizontal="center" vertical="center"/>
    </xf>
    <xf numFmtId="0" fontId="23" fillId="0" borderId="0" xfId="0" applyFont="1" applyAlignment="1">
      <alignment horizontal="center"/>
    </xf>
    <xf numFmtId="0" fontId="15" fillId="0" borderId="0" xfId="0" applyFont="1" applyAlignment="1">
      <alignment horizontal="center" vertical="center"/>
    </xf>
    <xf numFmtId="2" fontId="10" fillId="0" borderId="0" xfId="0" applyNumberFormat="1" applyFont="1" applyAlignment="1">
      <alignment horizontal="center" vertical="center"/>
    </xf>
    <xf numFmtId="0" fontId="10" fillId="0" borderId="0" xfId="0" applyFont="1"/>
    <xf numFmtId="1" fontId="0" fillId="0" borderId="0" xfId="0" applyNumberFormat="1" applyAlignment="1">
      <alignment horizontal="right" vertical="center"/>
    </xf>
    <xf numFmtId="0" fontId="3" fillId="0" borderId="0" xfId="0" applyFont="1" applyAlignment="1">
      <alignment horizontal="left" vertical="center" wrapText="1"/>
    </xf>
    <xf numFmtId="164" fontId="1" fillId="0" borderId="0" xfId="0" applyNumberFormat="1" applyFont="1" applyAlignment="1">
      <alignment horizontal="right" vertical="center" wrapText="1"/>
    </xf>
    <xf numFmtId="0" fontId="2" fillId="0" borderId="0" xfId="0" applyFont="1" applyAlignment="1">
      <alignment horizont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9814B-0BFE-3B4A-A6BC-2F06AEA91F6F}">
  <dimension ref="A1:CE453"/>
  <sheetViews>
    <sheetView tabSelected="1" zoomScaleNormal="100" workbookViewId="0">
      <pane ySplit="2" topLeftCell="A3" activePane="bottomLeft" state="frozen"/>
      <selection pane="bottomLeft" sqref="A1:A2"/>
    </sheetView>
  </sheetViews>
  <sheetFormatPr baseColWidth="10" defaultRowHeight="16" x14ac:dyDescent="0.2"/>
  <cols>
    <col min="1" max="1" width="18.6640625" style="15" customWidth="1"/>
    <col min="2" max="2" width="80.33203125" style="2" customWidth="1"/>
    <col min="3" max="3" width="13.5" style="1" customWidth="1"/>
    <col min="4" max="4" width="109" style="1" customWidth="1"/>
    <col min="5" max="5" width="20.5" style="1" customWidth="1"/>
    <col min="6" max="6" width="57.1640625" style="1" customWidth="1"/>
    <col min="7" max="8" width="10.33203125" style="16" customWidth="1"/>
    <col min="9" max="9" width="15.5" style="14" customWidth="1"/>
    <col min="10" max="10" width="12.1640625" style="22" customWidth="1"/>
    <col min="11" max="11" width="18" style="22" customWidth="1"/>
    <col min="12" max="12" width="15.6640625" style="22" customWidth="1"/>
    <col min="13" max="13" width="14.5" style="22" customWidth="1"/>
    <col min="14" max="14" width="19.1640625" style="22" customWidth="1"/>
    <col min="15" max="15" width="15.6640625" style="22" customWidth="1"/>
    <col min="16" max="16" width="14.83203125" style="22" customWidth="1"/>
    <col min="17" max="28" width="8.83203125" style="4" customWidth="1"/>
    <col min="29" max="29" width="18.83203125" customWidth="1"/>
    <col min="30" max="30" width="16.83203125" customWidth="1"/>
    <col min="31" max="31" width="15.6640625" customWidth="1"/>
    <col min="32" max="32" width="20" customWidth="1"/>
    <col min="33" max="33" width="16.5" customWidth="1"/>
    <col min="34" max="34" width="17.6640625" customWidth="1"/>
    <col min="35" max="46" width="13.33203125" style="22" customWidth="1"/>
    <col min="47" max="47" width="15.6640625" style="26" customWidth="1"/>
    <col min="48" max="48" width="19" style="26" customWidth="1"/>
    <col min="49" max="49" width="18.5" style="26" customWidth="1"/>
    <col min="50" max="50" width="19.5" style="26" customWidth="1"/>
    <col min="51" max="51" width="19.6640625" style="26" customWidth="1"/>
    <col min="52" max="52" width="18.33203125" style="35" customWidth="1"/>
    <col min="53" max="53" width="16.6640625" style="26" customWidth="1"/>
    <col min="54" max="54" width="15.1640625" style="26" customWidth="1"/>
    <col min="55" max="55" width="16.83203125" style="26" customWidth="1"/>
    <col min="56" max="56" width="29.33203125" style="26" customWidth="1"/>
    <col min="57" max="57" width="18.83203125" style="26" customWidth="1"/>
    <col min="58" max="58" width="162.6640625" style="1" customWidth="1"/>
    <col min="60" max="60" width="28.1640625" customWidth="1"/>
    <col min="61" max="61" width="17.33203125" bestFit="1" customWidth="1"/>
    <col min="84" max="16384" width="10.83203125" style="1"/>
  </cols>
  <sheetData>
    <row r="1" spans="1:58" ht="19" x14ac:dyDescent="0.25">
      <c r="A1" s="111"/>
      <c r="B1" s="117" t="s">
        <v>0</v>
      </c>
      <c r="C1" s="117" t="s">
        <v>241</v>
      </c>
      <c r="D1" s="117" t="s">
        <v>322</v>
      </c>
      <c r="E1" s="117" t="s">
        <v>1</v>
      </c>
      <c r="F1" s="117" t="s">
        <v>78</v>
      </c>
      <c r="G1" s="113" t="s">
        <v>71</v>
      </c>
      <c r="H1" s="115" t="s">
        <v>72</v>
      </c>
      <c r="I1" s="117" t="s">
        <v>26</v>
      </c>
      <c r="J1" s="119" t="s">
        <v>243</v>
      </c>
      <c r="K1" s="158" t="s">
        <v>295</v>
      </c>
      <c r="L1" s="158"/>
      <c r="M1" s="158"/>
      <c r="N1" s="158"/>
      <c r="O1" s="158"/>
      <c r="P1" s="158"/>
      <c r="Q1" s="158"/>
      <c r="R1" s="158"/>
      <c r="S1" s="158"/>
      <c r="T1" s="158"/>
      <c r="U1" s="158"/>
      <c r="V1" s="158"/>
      <c r="W1" s="158"/>
      <c r="X1" s="158"/>
      <c r="Y1" s="158"/>
      <c r="Z1" s="158"/>
      <c r="AA1" s="158"/>
      <c r="AB1" s="158"/>
      <c r="AC1" s="158" t="s">
        <v>294</v>
      </c>
      <c r="AD1" s="158"/>
      <c r="AE1" s="158"/>
      <c r="AF1" s="158"/>
      <c r="AG1" s="158"/>
      <c r="AH1" s="158"/>
      <c r="AI1" s="158"/>
      <c r="AJ1" s="158"/>
      <c r="AK1" s="158"/>
      <c r="AL1" s="158"/>
      <c r="AM1" s="158"/>
      <c r="AN1" s="158"/>
      <c r="AO1" s="158"/>
      <c r="AP1" s="158"/>
      <c r="AQ1" s="158"/>
      <c r="AR1" s="158"/>
      <c r="AS1" s="158"/>
      <c r="AT1" s="158"/>
      <c r="AU1" s="156" t="s">
        <v>293</v>
      </c>
      <c r="AV1" s="157"/>
      <c r="AW1" s="157"/>
      <c r="AX1" s="157"/>
      <c r="AY1" s="157"/>
      <c r="AZ1" s="157"/>
      <c r="BA1" s="157"/>
      <c r="BB1" s="157"/>
      <c r="BC1" s="157"/>
      <c r="BD1" s="157"/>
      <c r="BE1" s="157"/>
      <c r="BF1" s="70" t="s">
        <v>438</v>
      </c>
    </row>
    <row r="2" spans="1:58" s="3" customFormat="1" x14ac:dyDescent="0.2">
      <c r="A2" s="118"/>
      <c r="B2" s="114"/>
      <c r="C2" s="114"/>
      <c r="D2" s="114"/>
      <c r="E2" s="114"/>
      <c r="F2" s="114"/>
      <c r="G2" s="114"/>
      <c r="H2" s="116"/>
      <c r="I2" s="114"/>
      <c r="J2" s="116"/>
      <c r="K2" s="63" t="s">
        <v>281</v>
      </c>
      <c r="L2" s="63" t="s">
        <v>282</v>
      </c>
      <c r="M2" s="64" t="s">
        <v>283</v>
      </c>
      <c r="N2" s="64" t="s">
        <v>286</v>
      </c>
      <c r="O2" s="64" t="s">
        <v>284</v>
      </c>
      <c r="P2" s="64" t="s">
        <v>285</v>
      </c>
      <c r="Q2" s="64" t="s">
        <v>269</v>
      </c>
      <c r="R2" s="64" t="s">
        <v>270</v>
      </c>
      <c r="S2" s="64" t="s">
        <v>271</v>
      </c>
      <c r="T2" s="64" t="s">
        <v>272</v>
      </c>
      <c r="U2" s="64" t="s">
        <v>273</v>
      </c>
      <c r="V2" s="64" t="s">
        <v>274</v>
      </c>
      <c r="W2" s="64" t="s">
        <v>275</v>
      </c>
      <c r="X2" s="64" t="s">
        <v>276</v>
      </c>
      <c r="Y2" s="64" t="s">
        <v>277</v>
      </c>
      <c r="Z2" s="64" t="s">
        <v>278</v>
      </c>
      <c r="AA2" s="64" t="s">
        <v>279</v>
      </c>
      <c r="AB2" s="64" t="s">
        <v>280</v>
      </c>
      <c r="AC2" s="3" t="s">
        <v>287</v>
      </c>
      <c r="AD2" s="3" t="s">
        <v>288</v>
      </c>
      <c r="AE2" s="3" t="s">
        <v>289</v>
      </c>
      <c r="AF2" s="3" t="s">
        <v>290</v>
      </c>
      <c r="AG2" s="3" t="s">
        <v>291</v>
      </c>
      <c r="AH2" s="3" t="s">
        <v>292</v>
      </c>
      <c r="AI2" s="28" t="s">
        <v>257</v>
      </c>
      <c r="AJ2" s="28" t="s">
        <v>258</v>
      </c>
      <c r="AK2" s="28" t="s">
        <v>259</v>
      </c>
      <c r="AL2" s="28" t="s">
        <v>260</v>
      </c>
      <c r="AM2" s="28" t="s">
        <v>261</v>
      </c>
      <c r="AN2" s="28" t="s">
        <v>262</v>
      </c>
      <c r="AO2" s="28" t="s">
        <v>263</v>
      </c>
      <c r="AP2" s="28" t="s">
        <v>264</v>
      </c>
      <c r="AQ2" s="28" t="s">
        <v>265</v>
      </c>
      <c r="AR2" s="28" t="s">
        <v>266</v>
      </c>
      <c r="AS2" s="28" t="s">
        <v>267</v>
      </c>
      <c r="AT2" s="28" t="s">
        <v>268</v>
      </c>
      <c r="AU2" s="65" t="s">
        <v>240</v>
      </c>
      <c r="AV2" s="65" t="s">
        <v>248</v>
      </c>
      <c r="AW2" s="65" t="s">
        <v>249</v>
      </c>
      <c r="AX2" s="65" t="s">
        <v>250</v>
      </c>
      <c r="AY2" s="65" t="s">
        <v>251</v>
      </c>
      <c r="AZ2" s="65" t="s">
        <v>256</v>
      </c>
      <c r="BA2" s="65" t="s">
        <v>252</v>
      </c>
      <c r="BB2" s="65" t="s">
        <v>253</v>
      </c>
      <c r="BC2" s="65" t="s">
        <v>62</v>
      </c>
      <c r="BD2" s="65" t="s">
        <v>254</v>
      </c>
      <c r="BE2" s="65" t="s">
        <v>255</v>
      </c>
      <c r="BF2" s="66" t="s">
        <v>437</v>
      </c>
    </row>
    <row r="3" spans="1:58" x14ac:dyDescent="0.2">
      <c r="A3" s="102">
        <v>1</v>
      </c>
      <c r="B3" s="103" t="s">
        <v>10</v>
      </c>
      <c r="C3" s="100" t="s">
        <v>18</v>
      </c>
      <c r="D3" s="101" t="s">
        <v>7</v>
      </c>
      <c r="E3" s="100" t="s">
        <v>3</v>
      </c>
      <c r="F3" s="1" t="s">
        <v>70</v>
      </c>
      <c r="G3" s="16">
        <v>39.613</v>
      </c>
      <c r="H3" s="16">
        <v>16.302</v>
      </c>
      <c r="I3" s="14">
        <v>3</v>
      </c>
      <c r="J3" s="13">
        <v>54.64</v>
      </c>
      <c r="K3" s="30">
        <f t="shared" ref="K3:K38" si="0">AVERAGE(Q3:AB3)</f>
        <v>16.293333333333333</v>
      </c>
      <c r="L3" s="30">
        <f t="shared" ref="L3:L38" si="1">AVERAGE(S3:U3)</f>
        <v>14.276666666666666</v>
      </c>
      <c r="M3" s="30">
        <f t="shared" ref="M3:M38" si="2">AVERAGE(V3:X3)</f>
        <v>24.853333333333335</v>
      </c>
      <c r="N3" s="30">
        <f t="shared" ref="N3:N38" si="3">AVERAGE(T3:Y3)</f>
        <v>21.341666666666669</v>
      </c>
      <c r="O3" s="30">
        <f t="shared" ref="O3:O38" si="4">AVERAGE(Y3:AA3)</f>
        <v>17.33666666666667</v>
      </c>
      <c r="P3" s="30">
        <f t="shared" ref="P3:P38" si="5">AVERAGE(AB3,R3,Q3)</f>
        <v>8.7066666666666652</v>
      </c>
      <c r="Q3" s="10">
        <v>8.2100000000000009</v>
      </c>
      <c r="R3" s="10">
        <v>8.5399999999999991</v>
      </c>
      <c r="S3" s="10">
        <v>10.96</v>
      </c>
      <c r="T3" s="10">
        <v>13.7</v>
      </c>
      <c r="U3" s="10">
        <v>18.170000000000002</v>
      </c>
      <c r="V3" s="10">
        <v>22.92</v>
      </c>
      <c r="W3" s="10">
        <v>25.7</v>
      </c>
      <c r="X3" s="10">
        <v>25.94</v>
      </c>
      <c r="Y3" s="10">
        <v>21.62</v>
      </c>
      <c r="Z3" s="10">
        <v>17.420000000000002</v>
      </c>
      <c r="AA3" s="10">
        <v>12.97</v>
      </c>
      <c r="AB3" s="10">
        <v>9.3699999999999992</v>
      </c>
      <c r="AC3" s="31">
        <f t="shared" ref="AC3:AC38" si="6">SUM(AI3:AT3)</f>
        <v>626.00000000000011</v>
      </c>
      <c r="AD3" s="31">
        <f t="shared" ref="AD3:AD38" si="7">SUM(AK3:AM3)</f>
        <v>147.1</v>
      </c>
      <c r="AE3" s="31">
        <f t="shared" ref="AE3:AE38" si="8">SUM(AN3:AP3)</f>
        <v>48.1</v>
      </c>
      <c r="AF3" s="31">
        <f t="shared" ref="AF3:AF38" si="9">SUM(AL3:AQ3)</f>
        <v>177.29999999999998</v>
      </c>
      <c r="AG3" s="31">
        <f t="shared" ref="AG3:AG38" si="10">SUM(AQ3:AS3)</f>
        <v>208.7</v>
      </c>
      <c r="AH3" s="31">
        <f>(AI3+AJ3+AT3)</f>
        <v>222.09999999999997</v>
      </c>
      <c r="AI3" s="32">
        <v>73.8</v>
      </c>
      <c r="AJ3" s="32">
        <v>68.099999999999994</v>
      </c>
      <c r="AK3" s="32">
        <v>67</v>
      </c>
      <c r="AL3" s="32">
        <v>45.1</v>
      </c>
      <c r="AM3" s="32">
        <v>35</v>
      </c>
      <c r="AN3" s="32">
        <v>19</v>
      </c>
      <c r="AO3" s="32">
        <v>12.1</v>
      </c>
      <c r="AP3" s="32">
        <v>17</v>
      </c>
      <c r="AQ3" s="32">
        <v>49.1</v>
      </c>
      <c r="AR3" s="32">
        <v>68.8</v>
      </c>
      <c r="AS3" s="32">
        <v>90.8</v>
      </c>
      <c r="AT3" s="32">
        <v>80.2</v>
      </c>
      <c r="AU3" s="122" t="s">
        <v>7</v>
      </c>
      <c r="AV3" s="122" t="s">
        <v>7</v>
      </c>
      <c r="AW3" s="122" t="s">
        <v>7</v>
      </c>
      <c r="AX3" s="122" t="s">
        <v>7</v>
      </c>
      <c r="AY3" s="122" t="s">
        <v>7</v>
      </c>
      <c r="AZ3" s="122" t="s">
        <v>7</v>
      </c>
      <c r="BA3" s="122" t="s">
        <v>7</v>
      </c>
      <c r="BB3" s="122" t="s">
        <v>7</v>
      </c>
      <c r="BC3" s="122" t="s">
        <v>7</v>
      </c>
      <c r="BD3" s="122" t="s">
        <v>7</v>
      </c>
      <c r="BE3" s="122" t="s">
        <v>7</v>
      </c>
      <c r="BF3" s="105" t="s">
        <v>7</v>
      </c>
    </row>
    <row r="4" spans="1:58" x14ac:dyDescent="0.2">
      <c r="A4" s="100"/>
      <c r="B4" s="103"/>
      <c r="C4" s="139"/>
      <c r="D4" s="137"/>
      <c r="E4" s="121"/>
      <c r="F4" s="1" t="s">
        <v>73</v>
      </c>
      <c r="G4" s="16">
        <v>40.29</v>
      </c>
      <c r="H4" s="16">
        <v>16.03</v>
      </c>
      <c r="I4" s="14">
        <v>14</v>
      </c>
      <c r="J4" s="13">
        <v>827</v>
      </c>
      <c r="K4" s="30">
        <f t="shared" si="0"/>
        <v>13.702499999999999</v>
      </c>
      <c r="L4" s="30">
        <f t="shared" si="1"/>
        <v>11.563333333333333</v>
      </c>
      <c r="M4" s="30">
        <f t="shared" si="2"/>
        <v>21.703333333333333</v>
      </c>
      <c r="N4" s="30">
        <f t="shared" si="3"/>
        <v>18.376666666666669</v>
      </c>
      <c r="O4" s="30">
        <f t="shared" si="4"/>
        <v>14.983333333333333</v>
      </c>
      <c r="P4" s="30">
        <f t="shared" si="5"/>
        <v>6.56</v>
      </c>
      <c r="Q4" s="10">
        <v>6.16</v>
      </c>
      <c r="R4" s="10">
        <v>6.13</v>
      </c>
      <c r="S4" s="10">
        <v>8.3000000000000007</v>
      </c>
      <c r="T4" s="10">
        <v>10.98</v>
      </c>
      <c r="U4" s="10">
        <v>15.41</v>
      </c>
      <c r="V4" s="10">
        <v>19.78</v>
      </c>
      <c r="W4" s="10">
        <v>22.47</v>
      </c>
      <c r="X4" s="10">
        <v>22.86</v>
      </c>
      <c r="Y4" s="10">
        <v>18.760000000000002</v>
      </c>
      <c r="Z4" s="10">
        <v>15.18</v>
      </c>
      <c r="AA4" s="10">
        <v>11.01</v>
      </c>
      <c r="AB4" s="10">
        <v>7.39</v>
      </c>
      <c r="AC4" s="31">
        <f t="shared" si="6"/>
        <v>827.10000000000014</v>
      </c>
      <c r="AD4" s="31">
        <f t="shared" si="7"/>
        <v>211.7</v>
      </c>
      <c r="AE4" s="31">
        <f t="shared" si="8"/>
        <v>73.5</v>
      </c>
      <c r="AF4" s="31">
        <f t="shared" si="9"/>
        <v>265.8</v>
      </c>
      <c r="AG4" s="31">
        <f t="shared" si="10"/>
        <v>261.10000000000002</v>
      </c>
      <c r="AH4" s="31">
        <f t="shared" ref="AH4:AH67" si="11">(AI4+AJ4+AT4)</f>
        <v>280.79999999999995</v>
      </c>
      <c r="AI4" s="32">
        <v>92.2</v>
      </c>
      <c r="AJ4" s="32">
        <v>82</v>
      </c>
      <c r="AK4" s="32">
        <v>83.4</v>
      </c>
      <c r="AL4" s="32">
        <v>72.099999999999994</v>
      </c>
      <c r="AM4" s="32">
        <v>56.2</v>
      </c>
      <c r="AN4" s="32">
        <v>30</v>
      </c>
      <c r="AO4" s="32">
        <v>21.9</v>
      </c>
      <c r="AP4" s="32">
        <v>21.6</v>
      </c>
      <c r="AQ4" s="32">
        <v>64</v>
      </c>
      <c r="AR4" s="32">
        <v>76.7</v>
      </c>
      <c r="AS4" s="32">
        <v>120.4</v>
      </c>
      <c r="AT4" s="32">
        <v>106.6</v>
      </c>
      <c r="AU4" s="123"/>
      <c r="AV4" s="108"/>
      <c r="AW4" s="108"/>
      <c r="AX4" s="108"/>
      <c r="AY4" s="108"/>
      <c r="AZ4" s="108"/>
      <c r="BA4" s="108"/>
      <c r="BB4" s="108"/>
      <c r="BC4" s="108"/>
      <c r="BD4" s="108"/>
      <c r="BE4" s="108"/>
      <c r="BF4" s="105"/>
    </row>
    <row r="5" spans="1:58" x14ac:dyDescent="0.2">
      <c r="A5" s="100"/>
      <c r="B5" s="103"/>
      <c r="C5" s="139"/>
      <c r="D5" s="137"/>
      <c r="E5" s="121"/>
      <c r="F5" s="1" t="s">
        <v>74</v>
      </c>
      <c r="G5" s="16">
        <v>40.987000000000002</v>
      </c>
      <c r="H5" s="16">
        <v>14.836</v>
      </c>
      <c r="I5" s="14">
        <v>5</v>
      </c>
      <c r="J5" s="13">
        <v>337.6</v>
      </c>
      <c r="K5" s="30">
        <f t="shared" si="0"/>
        <v>15.222499999999998</v>
      </c>
      <c r="L5" s="30">
        <f t="shared" si="1"/>
        <v>13.170000000000002</v>
      </c>
      <c r="M5" s="30">
        <f t="shared" si="2"/>
        <v>23.036666666666662</v>
      </c>
      <c r="N5" s="30">
        <f t="shared" si="3"/>
        <v>19.831666666666667</v>
      </c>
      <c r="O5" s="30">
        <f t="shared" si="4"/>
        <v>16.55</v>
      </c>
      <c r="P5" s="30">
        <f t="shared" si="5"/>
        <v>8.1333333333333329</v>
      </c>
      <c r="Q5" s="10">
        <v>7.72</v>
      </c>
      <c r="R5" s="10">
        <v>7.77</v>
      </c>
      <c r="S5" s="10">
        <v>9.9600000000000009</v>
      </c>
      <c r="T5" s="10">
        <v>12.61</v>
      </c>
      <c r="U5" s="10">
        <v>16.940000000000001</v>
      </c>
      <c r="V5" s="10">
        <v>21.08</v>
      </c>
      <c r="W5" s="10">
        <v>23.74</v>
      </c>
      <c r="X5" s="10">
        <v>24.29</v>
      </c>
      <c r="Y5" s="10">
        <v>20.329999999999998</v>
      </c>
      <c r="Z5" s="10">
        <v>16.79</v>
      </c>
      <c r="AA5" s="10">
        <v>12.53</v>
      </c>
      <c r="AB5" s="10">
        <v>8.91</v>
      </c>
      <c r="AC5" s="31">
        <f t="shared" si="6"/>
        <v>698.7</v>
      </c>
      <c r="AD5" s="31">
        <f t="shared" si="7"/>
        <v>175.5</v>
      </c>
      <c r="AE5" s="31">
        <f t="shared" si="8"/>
        <v>61</v>
      </c>
      <c r="AF5" s="31">
        <f t="shared" si="9"/>
        <v>223.1</v>
      </c>
      <c r="AG5" s="31">
        <f t="shared" si="10"/>
        <v>229.60000000000002</v>
      </c>
      <c r="AH5" s="31">
        <f t="shared" si="11"/>
        <v>232.6</v>
      </c>
      <c r="AI5" s="32">
        <v>74.400000000000006</v>
      </c>
      <c r="AJ5" s="32">
        <v>68.8</v>
      </c>
      <c r="AK5" s="32">
        <v>71</v>
      </c>
      <c r="AL5" s="32">
        <v>59.5</v>
      </c>
      <c r="AM5" s="32">
        <v>45</v>
      </c>
      <c r="AN5" s="32">
        <v>29.1</v>
      </c>
      <c r="AO5" s="32">
        <v>15.9</v>
      </c>
      <c r="AP5" s="32">
        <v>16</v>
      </c>
      <c r="AQ5" s="32">
        <v>57.6</v>
      </c>
      <c r="AR5" s="32">
        <v>68.3</v>
      </c>
      <c r="AS5" s="32">
        <v>103.7</v>
      </c>
      <c r="AT5" s="32">
        <v>89.4</v>
      </c>
      <c r="AU5" s="123"/>
      <c r="AV5" s="108"/>
      <c r="AW5" s="108"/>
      <c r="AX5" s="108"/>
      <c r="AY5" s="108"/>
      <c r="AZ5" s="108"/>
      <c r="BA5" s="108"/>
      <c r="BB5" s="108"/>
      <c r="BC5" s="108"/>
      <c r="BD5" s="108"/>
      <c r="BE5" s="108"/>
      <c r="BF5" s="105"/>
    </row>
    <row r="6" spans="1:58" x14ac:dyDescent="0.2">
      <c r="A6" s="100"/>
      <c r="B6" s="103"/>
      <c r="C6" s="139"/>
      <c r="D6" s="137"/>
      <c r="E6" s="121"/>
      <c r="F6" s="1" t="s">
        <v>77</v>
      </c>
      <c r="G6" s="16">
        <v>41.497999999999998</v>
      </c>
      <c r="H6" s="16">
        <v>14.506</v>
      </c>
      <c r="I6" s="14">
        <v>16</v>
      </c>
      <c r="J6" s="13">
        <v>512.28</v>
      </c>
      <c r="K6" s="30">
        <f t="shared" si="0"/>
        <v>13.676666666666668</v>
      </c>
      <c r="L6" s="30">
        <f t="shared" si="1"/>
        <v>11.756666666666668</v>
      </c>
      <c r="M6" s="30">
        <f t="shared" si="2"/>
        <v>21.903333333333336</v>
      </c>
      <c r="N6" s="30">
        <f t="shared" si="3"/>
        <v>18.545000000000002</v>
      </c>
      <c r="O6" s="30">
        <f t="shared" si="4"/>
        <v>14.766666666666667</v>
      </c>
      <c r="P6" s="30">
        <f t="shared" si="5"/>
        <v>6.28</v>
      </c>
      <c r="Q6" s="10">
        <v>5.88</v>
      </c>
      <c r="R6" s="10">
        <v>5.96</v>
      </c>
      <c r="S6" s="10">
        <v>8.36</v>
      </c>
      <c r="T6" s="10">
        <v>11.17</v>
      </c>
      <c r="U6" s="10">
        <v>15.74</v>
      </c>
      <c r="V6" s="10">
        <v>19.98</v>
      </c>
      <c r="W6" s="10">
        <v>22.64</v>
      </c>
      <c r="X6" s="10">
        <v>23.09</v>
      </c>
      <c r="Y6" s="10">
        <v>18.649999999999999</v>
      </c>
      <c r="Z6" s="10">
        <v>15.02</v>
      </c>
      <c r="AA6" s="10">
        <v>10.63</v>
      </c>
      <c r="AB6" s="10">
        <v>7</v>
      </c>
      <c r="AC6" s="31">
        <f t="shared" si="6"/>
        <v>751.10000000000014</v>
      </c>
      <c r="AD6" s="31">
        <f t="shared" si="7"/>
        <v>193.8</v>
      </c>
      <c r="AE6" s="31">
        <f t="shared" si="8"/>
        <v>80.099999999999994</v>
      </c>
      <c r="AF6" s="31">
        <f t="shared" si="9"/>
        <v>257.70000000000005</v>
      </c>
      <c r="AG6" s="31">
        <f t="shared" si="10"/>
        <v>236.10000000000002</v>
      </c>
      <c r="AH6" s="31">
        <f t="shared" si="11"/>
        <v>241.1</v>
      </c>
      <c r="AI6" s="32">
        <v>77.400000000000006</v>
      </c>
      <c r="AJ6" s="32">
        <v>71.599999999999994</v>
      </c>
      <c r="AK6" s="32">
        <v>75.900000000000006</v>
      </c>
      <c r="AL6" s="32">
        <v>64.900000000000006</v>
      </c>
      <c r="AM6" s="32">
        <v>53</v>
      </c>
      <c r="AN6" s="32">
        <v>38.200000000000003</v>
      </c>
      <c r="AO6" s="32">
        <v>19.8</v>
      </c>
      <c r="AP6" s="32">
        <v>22.1</v>
      </c>
      <c r="AQ6" s="32">
        <v>59.7</v>
      </c>
      <c r="AR6" s="32">
        <v>66.2</v>
      </c>
      <c r="AS6" s="32">
        <v>110.2</v>
      </c>
      <c r="AT6" s="32">
        <v>92.1</v>
      </c>
      <c r="AU6" s="123"/>
      <c r="AV6" s="108"/>
      <c r="AW6" s="108"/>
      <c r="AX6" s="108"/>
      <c r="AY6" s="108"/>
      <c r="AZ6" s="108"/>
      <c r="BA6" s="108"/>
      <c r="BB6" s="108"/>
      <c r="BC6" s="108"/>
      <c r="BD6" s="108"/>
      <c r="BE6" s="108"/>
      <c r="BF6" s="105"/>
    </row>
    <row r="7" spans="1:58" x14ac:dyDescent="0.2">
      <c r="A7" s="100"/>
      <c r="B7" s="103"/>
      <c r="C7" s="139"/>
      <c r="D7" s="137"/>
      <c r="E7" s="121"/>
      <c r="F7" s="1" t="s">
        <v>76</v>
      </c>
      <c r="G7" s="16">
        <v>41.808999999999997</v>
      </c>
      <c r="H7" s="16">
        <v>14.374000000000001</v>
      </c>
      <c r="I7" s="14">
        <v>10</v>
      </c>
      <c r="J7" s="13">
        <v>812.96</v>
      </c>
      <c r="K7" s="30">
        <f t="shared" si="0"/>
        <v>12.100833333333334</v>
      </c>
      <c r="L7" s="30">
        <f t="shared" si="1"/>
        <v>10.229999999999999</v>
      </c>
      <c r="M7" s="30">
        <f t="shared" si="2"/>
        <v>20.383333333333329</v>
      </c>
      <c r="N7" s="30">
        <f t="shared" si="3"/>
        <v>17.013333333333332</v>
      </c>
      <c r="O7" s="30">
        <f t="shared" si="4"/>
        <v>13.113333333333335</v>
      </c>
      <c r="P7" s="30">
        <f t="shared" si="5"/>
        <v>4.6766666666666667</v>
      </c>
      <c r="Q7" s="33">
        <v>4.33</v>
      </c>
      <c r="R7" s="33">
        <v>4.33</v>
      </c>
      <c r="S7" s="33">
        <v>6.74</v>
      </c>
      <c r="T7" s="33">
        <v>9.66</v>
      </c>
      <c r="U7" s="33">
        <v>14.29</v>
      </c>
      <c r="V7" s="33">
        <v>18.47</v>
      </c>
      <c r="W7" s="33">
        <v>21.13</v>
      </c>
      <c r="X7" s="33">
        <v>21.55</v>
      </c>
      <c r="Y7" s="33">
        <v>16.98</v>
      </c>
      <c r="Z7" s="33">
        <v>13.34</v>
      </c>
      <c r="AA7" s="33">
        <v>9.02</v>
      </c>
      <c r="AB7" s="33">
        <v>5.37</v>
      </c>
      <c r="AC7" s="31">
        <f t="shared" si="6"/>
        <v>837.69999999999993</v>
      </c>
      <c r="AD7" s="31">
        <f t="shared" si="7"/>
        <v>219.00000000000003</v>
      </c>
      <c r="AE7" s="31">
        <f t="shared" si="8"/>
        <v>95.4</v>
      </c>
      <c r="AF7" s="31">
        <f t="shared" si="9"/>
        <v>304.10000000000002</v>
      </c>
      <c r="AG7" s="31">
        <f t="shared" si="10"/>
        <v>263.8</v>
      </c>
      <c r="AH7" s="31">
        <f t="shared" si="11"/>
        <v>259.5</v>
      </c>
      <c r="AI7" s="32">
        <v>80.599999999999994</v>
      </c>
      <c r="AJ7" s="32">
        <v>76.400000000000006</v>
      </c>
      <c r="AK7" s="32">
        <v>78.400000000000006</v>
      </c>
      <c r="AL7" s="32">
        <v>77.2</v>
      </c>
      <c r="AM7" s="32">
        <v>63.4</v>
      </c>
      <c r="AN7" s="32">
        <v>43.9</v>
      </c>
      <c r="AO7" s="32">
        <v>25.4</v>
      </c>
      <c r="AP7" s="32">
        <v>26.1</v>
      </c>
      <c r="AQ7" s="32">
        <v>68.099999999999994</v>
      </c>
      <c r="AR7" s="32">
        <v>74.400000000000006</v>
      </c>
      <c r="AS7" s="32">
        <v>121.3</v>
      </c>
      <c r="AT7" s="32">
        <v>102.5</v>
      </c>
      <c r="AU7" s="123"/>
      <c r="AV7" s="108"/>
      <c r="AW7" s="108"/>
      <c r="AX7" s="108"/>
      <c r="AY7" s="108"/>
      <c r="AZ7" s="108"/>
      <c r="BA7" s="108"/>
      <c r="BB7" s="108"/>
      <c r="BC7" s="108"/>
      <c r="BD7" s="108"/>
      <c r="BE7" s="108"/>
      <c r="BF7" s="105"/>
    </row>
    <row r="8" spans="1:58" x14ac:dyDescent="0.2">
      <c r="A8" s="100"/>
      <c r="B8" s="103"/>
      <c r="C8" s="139"/>
      <c r="D8" s="137"/>
      <c r="E8" s="121"/>
      <c r="F8" s="1" t="s">
        <v>75</v>
      </c>
      <c r="G8" s="16">
        <v>41.854999999999997</v>
      </c>
      <c r="H8" s="16">
        <v>14.231999999999999</v>
      </c>
      <c r="I8" s="14">
        <v>16</v>
      </c>
      <c r="J8" s="13">
        <v>813.8</v>
      </c>
      <c r="K8" s="30">
        <f t="shared" si="0"/>
        <v>11.369166666666667</v>
      </c>
      <c r="L8" s="30">
        <f t="shared" si="1"/>
        <v>9.4933333333333341</v>
      </c>
      <c r="M8" s="30">
        <f t="shared" si="2"/>
        <v>19.63</v>
      </c>
      <c r="N8" s="30">
        <f t="shared" si="3"/>
        <v>16.260000000000002</v>
      </c>
      <c r="O8" s="30">
        <f t="shared" si="4"/>
        <v>12.373333333333333</v>
      </c>
      <c r="P8" s="30">
        <f t="shared" si="5"/>
        <v>3.98</v>
      </c>
      <c r="Q8" s="10">
        <v>3.68</v>
      </c>
      <c r="R8" s="10">
        <v>3.6</v>
      </c>
      <c r="S8" s="10">
        <v>6.01</v>
      </c>
      <c r="T8" s="10">
        <v>8.92</v>
      </c>
      <c r="U8" s="10">
        <v>13.55</v>
      </c>
      <c r="V8" s="10">
        <v>17.7</v>
      </c>
      <c r="W8" s="10">
        <v>20.37</v>
      </c>
      <c r="X8" s="10">
        <v>20.82</v>
      </c>
      <c r="Y8" s="10">
        <v>16.2</v>
      </c>
      <c r="Z8" s="10">
        <v>12.6</v>
      </c>
      <c r="AA8" s="10">
        <v>8.32</v>
      </c>
      <c r="AB8" s="10">
        <v>4.66</v>
      </c>
      <c r="AC8" s="31">
        <f t="shared" si="6"/>
        <v>897.5</v>
      </c>
      <c r="AD8" s="31">
        <f t="shared" si="7"/>
        <v>237.39999999999998</v>
      </c>
      <c r="AE8" s="31">
        <f t="shared" si="8"/>
        <v>103.4</v>
      </c>
      <c r="AF8" s="31">
        <f t="shared" si="9"/>
        <v>329.29999999999995</v>
      </c>
      <c r="AG8" s="31">
        <f t="shared" si="10"/>
        <v>280.29999999999995</v>
      </c>
      <c r="AH8" s="31">
        <f t="shared" si="11"/>
        <v>276.39999999999998</v>
      </c>
      <c r="AI8" s="32">
        <v>86.5</v>
      </c>
      <c r="AJ8" s="32">
        <v>80.5</v>
      </c>
      <c r="AK8" s="32">
        <v>83.7</v>
      </c>
      <c r="AL8" s="32">
        <v>84.5</v>
      </c>
      <c r="AM8" s="32">
        <v>69.2</v>
      </c>
      <c r="AN8" s="32">
        <v>45.7</v>
      </c>
      <c r="AO8" s="32">
        <v>29.6</v>
      </c>
      <c r="AP8" s="32">
        <v>28.1</v>
      </c>
      <c r="AQ8" s="32">
        <v>72.2</v>
      </c>
      <c r="AR8" s="32">
        <v>78.5</v>
      </c>
      <c r="AS8" s="32">
        <v>129.6</v>
      </c>
      <c r="AT8" s="32">
        <v>109.4</v>
      </c>
      <c r="AU8" s="123"/>
      <c r="AV8" s="108"/>
      <c r="AW8" s="108"/>
      <c r="AX8" s="108"/>
      <c r="AY8" s="108"/>
      <c r="AZ8" s="108"/>
      <c r="BA8" s="108"/>
      <c r="BB8" s="108"/>
      <c r="BC8" s="108"/>
      <c r="BD8" s="108"/>
      <c r="BE8" s="108"/>
      <c r="BF8" s="105"/>
    </row>
    <row r="9" spans="1:58" x14ac:dyDescent="0.2">
      <c r="A9" s="100"/>
      <c r="B9" s="103"/>
      <c r="C9" s="139"/>
      <c r="D9" s="137"/>
      <c r="E9" s="121"/>
      <c r="F9" s="1" t="s">
        <v>81</v>
      </c>
      <c r="G9" s="16">
        <v>41.819000000000003</v>
      </c>
      <c r="H9" s="16">
        <v>14.173</v>
      </c>
      <c r="I9" s="14">
        <v>36</v>
      </c>
      <c r="J9" s="13">
        <v>752.12</v>
      </c>
      <c r="K9" s="30">
        <f t="shared" si="0"/>
        <v>11.22</v>
      </c>
      <c r="L9" s="30">
        <f t="shared" si="1"/>
        <v>9.3533333333333335</v>
      </c>
      <c r="M9" s="30">
        <f t="shared" si="2"/>
        <v>19.456666666666667</v>
      </c>
      <c r="N9" s="30">
        <f t="shared" si="3"/>
        <v>16.099999999999998</v>
      </c>
      <c r="O9" s="30">
        <f t="shared" si="4"/>
        <v>12.219999999999999</v>
      </c>
      <c r="P9" s="30">
        <f t="shared" si="5"/>
        <v>3.85</v>
      </c>
      <c r="Q9" s="10">
        <v>3.56</v>
      </c>
      <c r="R9" s="10">
        <v>3.47</v>
      </c>
      <c r="S9" s="10">
        <v>5.87</v>
      </c>
      <c r="T9" s="10">
        <v>8.7899999999999991</v>
      </c>
      <c r="U9" s="10">
        <v>13.4</v>
      </c>
      <c r="V9" s="10">
        <v>17.52</v>
      </c>
      <c r="W9" s="10">
        <v>20.2</v>
      </c>
      <c r="X9" s="10">
        <v>20.65</v>
      </c>
      <c r="Y9" s="10">
        <v>16.04</v>
      </c>
      <c r="Z9" s="10">
        <v>12.45</v>
      </c>
      <c r="AA9" s="10">
        <v>8.17</v>
      </c>
      <c r="AB9" s="10">
        <v>4.5199999999999996</v>
      </c>
      <c r="AC9" s="31">
        <f t="shared" si="6"/>
        <v>934.00000000000011</v>
      </c>
      <c r="AD9" s="31">
        <f t="shared" si="7"/>
        <v>248.99999999999997</v>
      </c>
      <c r="AE9" s="31">
        <f t="shared" si="8"/>
        <v>109</v>
      </c>
      <c r="AF9" s="31">
        <f t="shared" si="9"/>
        <v>345.9</v>
      </c>
      <c r="AG9" s="31">
        <f t="shared" si="10"/>
        <v>290.8</v>
      </c>
      <c r="AH9" s="31">
        <f t="shared" si="11"/>
        <v>285.20000000000005</v>
      </c>
      <c r="AI9" s="32">
        <v>87.5</v>
      </c>
      <c r="AJ9" s="32">
        <v>83.3</v>
      </c>
      <c r="AK9" s="32">
        <v>86.8</v>
      </c>
      <c r="AL9" s="32">
        <v>89.1</v>
      </c>
      <c r="AM9" s="32">
        <v>73.099999999999994</v>
      </c>
      <c r="AN9" s="32">
        <v>48</v>
      </c>
      <c r="AO9" s="32">
        <v>32.4</v>
      </c>
      <c r="AP9" s="32">
        <v>28.6</v>
      </c>
      <c r="AQ9" s="32">
        <v>74.7</v>
      </c>
      <c r="AR9" s="32">
        <v>80.599999999999994</v>
      </c>
      <c r="AS9" s="32">
        <v>135.5</v>
      </c>
      <c r="AT9" s="32">
        <v>114.4</v>
      </c>
      <c r="AU9" s="123"/>
      <c r="AV9" s="108"/>
      <c r="AW9" s="108"/>
      <c r="AX9" s="108"/>
      <c r="AY9" s="108"/>
      <c r="AZ9" s="108"/>
      <c r="BA9" s="108"/>
      <c r="BB9" s="108"/>
      <c r="BC9" s="108"/>
      <c r="BD9" s="108"/>
      <c r="BE9" s="108"/>
      <c r="BF9" s="105"/>
    </row>
    <row r="10" spans="1:58" x14ac:dyDescent="0.2">
      <c r="A10" s="100"/>
      <c r="B10" s="103"/>
      <c r="C10" s="139"/>
      <c r="D10" s="137"/>
      <c r="E10" s="121"/>
      <c r="F10" s="1" t="s">
        <v>80</v>
      </c>
      <c r="G10" s="16">
        <v>41.866</v>
      </c>
      <c r="H10" s="16">
        <v>14.64</v>
      </c>
      <c r="I10" s="14">
        <v>10</v>
      </c>
      <c r="J10" s="13">
        <v>649.4</v>
      </c>
      <c r="K10" s="30">
        <f t="shared" si="0"/>
        <v>14.380833333333335</v>
      </c>
      <c r="L10" s="30">
        <f t="shared" si="1"/>
        <v>12.506666666666666</v>
      </c>
      <c r="M10" s="30">
        <f t="shared" si="2"/>
        <v>22.669999999999998</v>
      </c>
      <c r="N10" s="30">
        <f t="shared" si="3"/>
        <v>19.313333333333333</v>
      </c>
      <c r="O10" s="30">
        <f t="shared" si="4"/>
        <v>15.443333333333333</v>
      </c>
      <c r="P10" s="30">
        <f t="shared" si="5"/>
        <v>6.9033333333333333</v>
      </c>
      <c r="Q10" s="10">
        <v>6.45</v>
      </c>
      <c r="R10" s="10">
        <v>6.64</v>
      </c>
      <c r="S10" s="10">
        <v>9.0500000000000007</v>
      </c>
      <c r="T10" s="10">
        <v>11.95</v>
      </c>
      <c r="U10" s="10">
        <v>16.52</v>
      </c>
      <c r="V10" s="10">
        <v>20.78</v>
      </c>
      <c r="W10" s="10">
        <v>23.44</v>
      </c>
      <c r="X10" s="10">
        <v>23.79</v>
      </c>
      <c r="Y10" s="10">
        <v>19.399999999999999</v>
      </c>
      <c r="Z10" s="10">
        <v>15.66</v>
      </c>
      <c r="AA10" s="10">
        <v>11.27</v>
      </c>
      <c r="AB10" s="10">
        <v>7.62</v>
      </c>
      <c r="AC10" s="31">
        <f t="shared" si="6"/>
        <v>674.7</v>
      </c>
      <c r="AD10" s="31">
        <f t="shared" si="7"/>
        <v>170.5</v>
      </c>
      <c r="AE10" s="31">
        <f t="shared" si="8"/>
        <v>74.300000000000011</v>
      </c>
      <c r="AF10" s="31">
        <f t="shared" si="9"/>
        <v>238.10000000000002</v>
      </c>
      <c r="AG10" s="31">
        <f t="shared" si="10"/>
        <v>215.6</v>
      </c>
      <c r="AH10" s="31">
        <f t="shared" si="11"/>
        <v>214.3</v>
      </c>
      <c r="AI10" s="32">
        <v>68</v>
      </c>
      <c r="AJ10" s="32">
        <v>63.1</v>
      </c>
      <c r="AK10" s="32">
        <v>63.7</v>
      </c>
      <c r="AL10" s="32">
        <v>59.4</v>
      </c>
      <c r="AM10" s="32">
        <v>47.4</v>
      </c>
      <c r="AN10" s="32">
        <v>35.6</v>
      </c>
      <c r="AO10" s="32">
        <v>18.8</v>
      </c>
      <c r="AP10" s="32">
        <v>19.899999999999999</v>
      </c>
      <c r="AQ10" s="32">
        <v>57</v>
      </c>
      <c r="AR10" s="32">
        <v>59.1</v>
      </c>
      <c r="AS10" s="32">
        <v>99.5</v>
      </c>
      <c r="AT10" s="32">
        <v>83.2</v>
      </c>
      <c r="AU10" s="123"/>
      <c r="AV10" s="108"/>
      <c r="AW10" s="108"/>
      <c r="AX10" s="108"/>
      <c r="AY10" s="108"/>
      <c r="AZ10" s="108"/>
      <c r="BA10" s="108"/>
      <c r="BB10" s="108"/>
      <c r="BC10" s="108"/>
      <c r="BD10" s="108"/>
      <c r="BE10" s="108"/>
      <c r="BF10" s="105"/>
    </row>
    <row r="11" spans="1:58" x14ac:dyDescent="0.2">
      <c r="A11" s="100"/>
      <c r="B11" s="103"/>
      <c r="C11" s="139"/>
      <c r="D11" s="137"/>
      <c r="E11" s="121"/>
      <c r="F11" s="1" t="s">
        <v>79</v>
      </c>
      <c r="G11" s="16">
        <v>41.892000000000003</v>
      </c>
      <c r="H11" s="16">
        <v>14.343999999999999</v>
      </c>
      <c r="I11" s="14">
        <v>14</v>
      </c>
      <c r="J11" s="13">
        <v>992.32</v>
      </c>
      <c r="K11" s="30">
        <f t="shared" si="0"/>
        <v>12.100833333333334</v>
      </c>
      <c r="L11" s="30">
        <f t="shared" si="1"/>
        <v>10.229999999999999</v>
      </c>
      <c r="M11" s="30">
        <f t="shared" si="2"/>
        <v>20.383333333333329</v>
      </c>
      <c r="N11" s="30">
        <f t="shared" si="3"/>
        <v>17.013333333333332</v>
      </c>
      <c r="O11" s="30">
        <f t="shared" si="4"/>
        <v>13.113333333333335</v>
      </c>
      <c r="P11" s="30">
        <f t="shared" si="5"/>
        <v>4.6766666666666667</v>
      </c>
      <c r="Q11" s="10">
        <v>4.33</v>
      </c>
      <c r="R11" s="10">
        <v>4.33</v>
      </c>
      <c r="S11" s="10">
        <v>6.74</v>
      </c>
      <c r="T11" s="10">
        <v>9.66</v>
      </c>
      <c r="U11" s="10">
        <v>14.29</v>
      </c>
      <c r="V11" s="10">
        <v>18.47</v>
      </c>
      <c r="W11" s="10">
        <v>21.13</v>
      </c>
      <c r="X11" s="10">
        <v>21.55</v>
      </c>
      <c r="Y11" s="10">
        <v>16.98</v>
      </c>
      <c r="Z11" s="10">
        <v>13.34</v>
      </c>
      <c r="AA11" s="10">
        <v>9.02</v>
      </c>
      <c r="AB11" s="10">
        <v>5.37</v>
      </c>
      <c r="AC11" s="31">
        <f t="shared" si="6"/>
        <v>837.69999999999993</v>
      </c>
      <c r="AD11" s="31">
        <f t="shared" si="7"/>
        <v>219.00000000000003</v>
      </c>
      <c r="AE11" s="31">
        <f t="shared" si="8"/>
        <v>95.4</v>
      </c>
      <c r="AF11" s="31">
        <f t="shared" si="9"/>
        <v>304.10000000000002</v>
      </c>
      <c r="AG11" s="31">
        <f t="shared" si="10"/>
        <v>263.8</v>
      </c>
      <c r="AH11" s="31">
        <f t="shared" si="11"/>
        <v>259.5</v>
      </c>
      <c r="AI11" s="32">
        <v>80.599999999999994</v>
      </c>
      <c r="AJ11" s="32">
        <v>76.400000000000006</v>
      </c>
      <c r="AK11" s="32">
        <v>78.400000000000006</v>
      </c>
      <c r="AL11" s="32">
        <v>77.2</v>
      </c>
      <c r="AM11" s="32">
        <v>63.4</v>
      </c>
      <c r="AN11" s="32">
        <v>43.9</v>
      </c>
      <c r="AO11" s="32">
        <v>25.4</v>
      </c>
      <c r="AP11" s="32">
        <v>26.1</v>
      </c>
      <c r="AQ11" s="32">
        <v>68.099999999999994</v>
      </c>
      <c r="AR11" s="32">
        <v>74.400000000000006</v>
      </c>
      <c r="AS11" s="32">
        <v>121.3</v>
      </c>
      <c r="AT11" s="32">
        <v>102.5</v>
      </c>
      <c r="AU11" s="123"/>
      <c r="AV11" s="108"/>
      <c r="AW11" s="108"/>
      <c r="AX11" s="108"/>
      <c r="AY11" s="108"/>
      <c r="AZ11" s="108"/>
      <c r="BA11" s="108"/>
      <c r="BB11" s="108"/>
      <c r="BC11" s="108"/>
      <c r="BD11" s="108"/>
      <c r="BE11" s="108"/>
      <c r="BF11" s="105"/>
    </row>
    <row r="12" spans="1:58" x14ac:dyDescent="0.2">
      <c r="A12" s="100"/>
      <c r="B12" s="103"/>
      <c r="C12" s="139"/>
      <c r="D12" s="137"/>
      <c r="E12" s="121"/>
      <c r="F12" s="1" t="s">
        <v>83</v>
      </c>
      <c r="G12" s="16">
        <v>41.93</v>
      </c>
      <c r="H12" s="16">
        <v>13.39</v>
      </c>
      <c r="I12" s="14">
        <v>7</v>
      </c>
      <c r="J12" s="13">
        <v>959</v>
      </c>
      <c r="K12" s="30">
        <f t="shared" si="0"/>
        <v>10.301666666666668</v>
      </c>
      <c r="L12" s="30">
        <f t="shared" si="1"/>
        <v>8.5033333333333321</v>
      </c>
      <c r="M12" s="30">
        <f t="shared" si="2"/>
        <v>18.400000000000002</v>
      </c>
      <c r="N12" s="30">
        <f t="shared" si="3"/>
        <v>15.115</v>
      </c>
      <c r="O12" s="30">
        <f t="shared" si="4"/>
        <v>11.26</v>
      </c>
      <c r="P12" s="30">
        <f t="shared" si="5"/>
        <v>3.043333333333333</v>
      </c>
      <c r="Q12" s="10">
        <v>2.84</v>
      </c>
      <c r="R12" s="10">
        <v>2.7</v>
      </c>
      <c r="S12" s="10">
        <v>5.08</v>
      </c>
      <c r="T12" s="10">
        <v>7.96</v>
      </c>
      <c r="U12" s="10">
        <v>12.47</v>
      </c>
      <c r="V12" s="10">
        <v>16.399999999999999</v>
      </c>
      <c r="W12" s="10">
        <v>19.14</v>
      </c>
      <c r="X12" s="10">
        <v>19.66</v>
      </c>
      <c r="Y12" s="10">
        <v>15.06</v>
      </c>
      <c r="Z12" s="10">
        <v>11.49</v>
      </c>
      <c r="AA12" s="10">
        <v>7.23</v>
      </c>
      <c r="AB12" s="10">
        <v>3.59</v>
      </c>
      <c r="AC12" s="31">
        <f t="shared" si="6"/>
        <v>1237.1000000000001</v>
      </c>
      <c r="AD12" s="31">
        <f t="shared" si="7"/>
        <v>322</v>
      </c>
      <c r="AE12" s="31">
        <f t="shared" si="8"/>
        <v>145</v>
      </c>
      <c r="AF12" s="31">
        <f t="shared" si="9"/>
        <v>452</v>
      </c>
      <c r="AG12" s="31">
        <f t="shared" si="10"/>
        <v>399.4</v>
      </c>
      <c r="AH12" s="31">
        <f t="shared" si="11"/>
        <v>370.70000000000005</v>
      </c>
      <c r="AI12" s="32">
        <v>108.3</v>
      </c>
      <c r="AJ12" s="32">
        <v>105.5</v>
      </c>
      <c r="AK12" s="32">
        <v>106.9</v>
      </c>
      <c r="AL12" s="32">
        <v>115.1</v>
      </c>
      <c r="AM12" s="32">
        <v>100</v>
      </c>
      <c r="AN12" s="32">
        <v>60.5</v>
      </c>
      <c r="AO12" s="32">
        <v>44</v>
      </c>
      <c r="AP12" s="32">
        <v>40.5</v>
      </c>
      <c r="AQ12" s="32">
        <v>91.9</v>
      </c>
      <c r="AR12" s="32">
        <v>115.4</v>
      </c>
      <c r="AS12" s="32">
        <v>192.1</v>
      </c>
      <c r="AT12" s="32">
        <v>156.9</v>
      </c>
      <c r="AU12" s="123"/>
      <c r="AV12" s="108"/>
      <c r="AW12" s="108"/>
      <c r="AX12" s="108"/>
      <c r="AY12" s="108"/>
      <c r="AZ12" s="108"/>
      <c r="BA12" s="108"/>
      <c r="BB12" s="108"/>
      <c r="BC12" s="108"/>
      <c r="BD12" s="108"/>
      <c r="BE12" s="108"/>
      <c r="BF12" s="105"/>
    </row>
    <row r="13" spans="1:58" x14ac:dyDescent="0.2">
      <c r="A13" s="100"/>
      <c r="B13" s="103"/>
      <c r="C13" s="139"/>
      <c r="D13" s="137"/>
      <c r="E13" s="121"/>
      <c r="F13" s="1" t="s">
        <v>82</v>
      </c>
      <c r="G13" s="16">
        <v>42.35</v>
      </c>
      <c r="H13" s="16">
        <v>14.113</v>
      </c>
      <c r="I13" s="14">
        <v>5</v>
      </c>
      <c r="J13" s="13">
        <v>40.200000000000003</v>
      </c>
      <c r="K13" s="30">
        <f t="shared" si="0"/>
        <v>15.806666666666667</v>
      </c>
      <c r="L13" s="30">
        <f t="shared" si="1"/>
        <v>14.116666666666665</v>
      </c>
      <c r="M13" s="30">
        <f t="shared" si="2"/>
        <v>24.073333333333334</v>
      </c>
      <c r="N13" s="30">
        <f t="shared" si="3"/>
        <v>20.824999999999999</v>
      </c>
      <c r="O13" s="30">
        <f t="shared" si="4"/>
        <v>16.843333333333334</v>
      </c>
      <c r="P13" s="30">
        <f t="shared" si="5"/>
        <v>8.1933333333333334</v>
      </c>
      <c r="Q13" s="10">
        <v>7.64</v>
      </c>
      <c r="R13" s="10">
        <v>8.1</v>
      </c>
      <c r="S13" s="10">
        <v>10.6</v>
      </c>
      <c r="T13" s="10">
        <v>13.66</v>
      </c>
      <c r="U13" s="10">
        <v>18.09</v>
      </c>
      <c r="V13" s="10">
        <v>22.28</v>
      </c>
      <c r="W13" s="10">
        <v>24.86</v>
      </c>
      <c r="X13" s="10">
        <v>25.08</v>
      </c>
      <c r="Y13" s="10">
        <v>20.98</v>
      </c>
      <c r="Z13" s="10">
        <v>17</v>
      </c>
      <c r="AA13" s="10">
        <v>12.55</v>
      </c>
      <c r="AB13" s="10">
        <v>8.84</v>
      </c>
      <c r="AC13" s="31">
        <f t="shared" si="6"/>
        <v>682.19999999999993</v>
      </c>
      <c r="AD13" s="31">
        <f t="shared" si="7"/>
        <v>174.3</v>
      </c>
      <c r="AE13" s="31">
        <f t="shared" si="8"/>
        <v>83.4</v>
      </c>
      <c r="AF13" s="31">
        <f t="shared" si="9"/>
        <v>258.60000000000002</v>
      </c>
      <c r="AG13" s="31">
        <f t="shared" si="10"/>
        <v>225.9</v>
      </c>
      <c r="AH13" s="31">
        <f t="shared" si="11"/>
        <v>198.6</v>
      </c>
      <c r="AI13" s="32">
        <v>59.9</v>
      </c>
      <c r="AJ13" s="32">
        <v>56.9</v>
      </c>
      <c r="AK13" s="32">
        <v>64</v>
      </c>
      <c r="AL13" s="32">
        <v>61</v>
      </c>
      <c r="AM13" s="32">
        <v>49.3</v>
      </c>
      <c r="AN13" s="32">
        <v>36.5</v>
      </c>
      <c r="AO13" s="32">
        <v>24.5</v>
      </c>
      <c r="AP13" s="32">
        <v>22.4</v>
      </c>
      <c r="AQ13" s="32">
        <v>64.900000000000006</v>
      </c>
      <c r="AR13" s="32">
        <v>66.099999999999994</v>
      </c>
      <c r="AS13" s="32">
        <v>94.9</v>
      </c>
      <c r="AT13" s="32">
        <v>81.8</v>
      </c>
      <c r="AU13" s="123"/>
      <c r="AV13" s="108"/>
      <c r="AW13" s="108"/>
      <c r="AX13" s="108"/>
      <c r="AY13" s="108"/>
      <c r="AZ13" s="108"/>
      <c r="BA13" s="108"/>
      <c r="BB13" s="108"/>
      <c r="BC13" s="108"/>
      <c r="BD13" s="108"/>
      <c r="BE13" s="108"/>
      <c r="BF13" s="105"/>
    </row>
    <row r="14" spans="1:58" x14ac:dyDescent="0.2">
      <c r="A14" s="100"/>
      <c r="B14" s="103"/>
      <c r="C14" s="139"/>
      <c r="D14" s="137"/>
      <c r="E14" s="121"/>
      <c r="F14" s="1" t="s">
        <v>88</v>
      </c>
      <c r="G14" s="16">
        <v>42.853999999999999</v>
      </c>
      <c r="H14" s="16">
        <v>13.574999999999999</v>
      </c>
      <c r="I14" s="14">
        <v>10</v>
      </c>
      <c r="J14" s="13">
        <v>162</v>
      </c>
      <c r="K14" s="30">
        <f t="shared" si="0"/>
        <v>14.525</v>
      </c>
      <c r="L14" s="30">
        <f t="shared" si="1"/>
        <v>13.043333333333331</v>
      </c>
      <c r="M14" s="30">
        <f t="shared" si="2"/>
        <v>23.243333333333336</v>
      </c>
      <c r="N14" s="30">
        <f t="shared" si="3"/>
        <v>19.813333333333333</v>
      </c>
      <c r="O14" s="30">
        <f t="shared" si="4"/>
        <v>15.256666666666666</v>
      </c>
      <c r="P14" s="30">
        <f t="shared" si="5"/>
        <v>6.5566666666666675</v>
      </c>
      <c r="Q14" s="10">
        <v>6.07</v>
      </c>
      <c r="R14" s="10">
        <v>6.61</v>
      </c>
      <c r="S14" s="10">
        <v>9.52</v>
      </c>
      <c r="T14" s="10">
        <v>12.5</v>
      </c>
      <c r="U14" s="10">
        <v>17.11</v>
      </c>
      <c r="V14" s="10">
        <v>21.44</v>
      </c>
      <c r="W14" s="10">
        <v>24.1</v>
      </c>
      <c r="X14" s="10">
        <v>24.19</v>
      </c>
      <c r="Y14" s="10">
        <v>19.54</v>
      </c>
      <c r="Z14" s="10">
        <v>15.4</v>
      </c>
      <c r="AA14" s="10">
        <v>10.83</v>
      </c>
      <c r="AB14" s="10">
        <v>6.99</v>
      </c>
      <c r="AC14" s="31">
        <f t="shared" si="6"/>
        <v>825.09999999999991</v>
      </c>
      <c r="AD14" s="31">
        <f t="shared" si="7"/>
        <v>224.8</v>
      </c>
      <c r="AE14" s="31">
        <f t="shared" si="8"/>
        <v>141.6</v>
      </c>
      <c r="AF14" s="31">
        <f t="shared" si="9"/>
        <v>365</v>
      </c>
      <c r="AG14" s="31">
        <f t="shared" si="10"/>
        <v>245.89999999999998</v>
      </c>
      <c r="AH14" s="31">
        <f t="shared" si="11"/>
        <v>212.8</v>
      </c>
      <c r="AI14" s="32">
        <v>61.4</v>
      </c>
      <c r="AJ14" s="32">
        <v>59.5</v>
      </c>
      <c r="AK14" s="32">
        <v>76.7</v>
      </c>
      <c r="AL14" s="32">
        <v>79.3</v>
      </c>
      <c r="AM14" s="32">
        <v>68.8</v>
      </c>
      <c r="AN14" s="32">
        <v>60.6</v>
      </c>
      <c r="AO14" s="32">
        <v>43.1</v>
      </c>
      <c r="AP14" s="32">
        <v>37.9</v>
      </c>
      <c r="AQ14" s="32">
        <v>75.3</v>
      </c>
      <c r="AR14" s="32">
        <v>73.8</v>
      </c>
      <c r="AS14" s="32">
        <v>96.8</v>
      </c>
      <c r="AT14" s="32">
        <v>91.9</v>
      </c>
      <c r="AU14" s="123"/>
      <c r="AV14" s="108"/>
      <c r="AW14" s="108"/>
      <c r="AX14" s="108"/>
      <c r="AY14" s="108"/>
      <c r="AZ14" s="108"/>
      <c r="BA14" s="108"/>
      <c r="BB14" s="108"/>
      <c r="BC14" s="108"/>
      <c r="BD14" s="108"/>
      <c r="BE14" s="108"/>
      <c r="BF14" s="105"/>
    </row>
    <row r="15" spans="1:58" x14ac:dyDescent="0.2">
      <c r="A15" s="100"/>
      <c r="B15" s="103"/>
      <c r="C15" s="139"/>
      <c r="D15" s="137"/>
      <c r="E15" s="121"/>
      <c r="F15" s="1" t="s">
        <v>87</v>
      </c>
      <c r="G15" s="16">
        <v>42.58</v>
      </c>
      <c r="H15" s="16">
        <v>12.69</v>
      </c>
      <c r="I15" s="14">
        <v>9</v>
      </c>
      <c r="J15" s="13">
        <v>192</v>
      </c>
      <c r="K15" s="30">
        <f t="shared" si="0"/>
        <v>14.998333333333333</v>
      </c>
      <c r="L15" s="30">
        <f t="shared" si="1"/>
        <v>13.533333333333333</v>
      </c>
      <c r="M15" s="30">
        <f t="shared" si="2"/>
        <v>23.36</v>
      </c>
      <c r="N15" s="30">
        <f t="shared" si="3"/>
        <v>20.106666666666669</v>
      </c>
      <c r="O15" s="30">
        <f t="shared" si="4"/>
        <v>15.883333333333333</v>
      </c>
      <c r="P15" s="30">
        <f t="shared" si="5"/>
        <v>7.2166666666666659</v>
      </c>
      <c r="Q15" s="10">
        <v>6.65</v>
      </c>
      <c r="R15" s="10">
        <v>7.49</v>
      </c>
      <c r="S15" s="10">
        <v>10.220000000000001</v>
      </c>
      <c r="T15" s="10">
        <v>13.06</v>
      </c>
      <c r="U15" s="10">
        <v>17.32</v>
      </c>
      <c r="V15" s="10">
        <v>21.43</v>
      </c>
      <c r="W15" s="10">
        <v>24.17</v>
      </c>
      <c r="X15" s="10">
        <v>24.48</v>
      </c>
      <c r="Y15" s="10">
        <v>20.18</v>
      </c>
      <c r="Z15" s="10">
        <v>16.100000000000001</v>
      </c>
      <c r="AA15" s="10">
        <v>11.37</v>
      </c>
      <c r="AB15" s="10">
        <v>7.51</v>
      </c>
      <c r="AC15" s="31">
        <f t="shared" si="6"/>
        <v>817.5</v>
      </c>
      <c r="AD15" s="31">
        <f t="shared" si="7"/>
        <v>213.3</v>
      </c>
      <c r="AE15" s="31">
        <f t="shared" si="8"/>
        <v>87.8</v>
      </c>
      <c r="AF15" s="31">
        <f t="shared" si="9"/>
        <v>302.3</v>
      </c>
      <c r="AG15" s="31">
        <f t="shared" si="10"/>
        <v>293.20000000000005</v>
      </c>
      <c r="AH15" s="31">
        <f t="shared" si="11"/>
        <v>223.2</v>
      </c>
      <c r="AI15" s="32">
        <v>60.2</v>
      </c>
      <c r="AJ15" s="32">
        <v>68.8</v>
      </c>
      <c r="AK15" s="32">
        <v>73</v>
      </c>
      <c r="AL15" s="32">
        <v>71.599999999999994</v>
      </c>
      <c r="AM15" s="32">
        <v>68.7</v>
      </c>
      <c r="AN15" s="32">
        <v>36.299999999999997</v>
      </c>
      <c r="AO15" s="32">
        <v>26.6</v>
      </c>
      <c r="AP15" s="32">
        <v>24.9</v>
      </c>
      <c r="AQ15" s="32">
        <v>74.2</v>
      </c>
      <c r="AR15" s="32">
        <v>93.1</v>
      </c>
      <c r="AS15" s="32">
        <v>125.9</v>
      </c>
      <c r="AT15" s="32">
        <v>94.2</v>
      </c>
      <c r="AU15" s="123"/>
      <c r="AV15" s="108"/>
      <c r="AW15" s="108"/>
      <c r="AX15" s="108"/>
      <c r="AY15" s="108"/>
      <c r="AZ15" s="108"/>
      <c r="BA15" s="108"/>
      <c r="BB15" s="108"/>
      <c r="BC15" s="108"/>
      <c r="BD15" s="108"/>
      <c r="BE15" s="108"/>
      <c r="BF15" s="105"/>
    </row>
    <row r="16" spans="1:58" x14ac:dyDescent="0.2">
      <c r="A16" s="100"/>
      <c r="B16" s="103"/>
      <c r="C16" s="139"/>
      <c r="D16" s="137"/>
      <c r="E16" s="121"/>
      <c r="F16" s="1" t="s">
        <v>86</v>
      </c>
      <c r="G16" s="16">
        <v>42.87</v>
      </c>
      <c r="H16" s="16">
        <v>12.02</v>
      </c>
      <c r="I16" s="14">
        <v>11</v>
      </c>
      <c r="J16" s="13">
        <v>236</v>
      </c>
      <c r="K16" s="30">
        <f t="shared" si="0"/>
        <v>14.541666666666666</v>
      </c>
      <c r="L16" s="30">
        <f t="shared" si="1"/>
        <v>12.993333333333334</v>
      </c>
      <c r="M16" s="30">
        <f t="shared" si="2"/>
        <v>22.87</v>
      </c>
      <c r="N16" s="30">
        <f t="shared" si="3"/>
        <v>19.60166666666667</v>
      </c>
      <c r="O16" s="30">
        <f t="shared" si="4"/>
        <v>15.443333333333333</v>
      </c>
      <c r="P16" s="30">
        <f t="shared" si="5"/>
        <v>6.8599999999999994</v>
      </c>
      <c r="Q16" s="10">
        <v>6.33</v>
      </c>
      <c r="R16" s="10">
        <v>7.03</v>
      </c>
      <c r="S16" s="10">
        <v>9.69</v>
      </c>
      <c r="T16" s="10">
        <v>12.56</v>
      </c>
      <c r="U16" s="10">
        <v>16.73</v>
      </c>
      <c r="V16" s="10">
        <v>20.87</v>
      </c>
      <c r="W16" s="10">
        <v>23.71</v>
      </c>
      <c r="X16" s="10">
        <v>24.03</v>
      </c>
      <c r="Y16" s="10">
        <v>19.71</v>
      </c>
      <c r="Z16" s="10">
        <v>15.67</v>
      </c>
      <c r="AA16" s="10">
        <v>10.95</v>
      </c>
      <c r="AB16" s="10">
        <v>7.22</v>
      </c>
      <c r="AC16" s="31">
        <f t="shared" si="6"/>
        <v>743.6</v>
      </c>
      <c r="AD16" s="31">
        <f t="shared" si="7"/>
        <v>181.7</v>
      </c>
      <c r="AE16" s="31">
        <f t="shared" si="8"/>
        <v>86.100000000000009</v>
      </c>
      <c r="AF16" s="31">
        <f t="shared" si="9"/>
        <v>274.10000000000002</v>
      </c>
      <c r="AG16" s="31">
        <f t="shared" si="10"/>
        <v>277.10000000000002</v>
      </c>
      <c r="AH16" s="31">
        <f t="shared" si="11"/>
        <v>198.7</v>
      </c>
      <c r="AI16" s="32">
        <v>54.9</v>
      </c>
      <c r="AJ16" s="32">
        <v>60.2</v>
      </c>
      <c r="AK16" s="32">
        <v>62.6</v>
      </c>
      <c r="AL16" s="32">
        <v>60.5</v>
      </c>
      <c r="AM16" s="32">
        <v>58.6</v>
      </c>
      <c r="AN16" s="32">
        <v>37.200000000000003</v>
      </c>
      <c r="AO16" s="32">
        <v>22.6</v>
      </c>
      <c r="AP16" s="32">
        <v>26.3</v>
      </c>
      <c r="AQ16" s="32">
        <v>68.900000000000006</v>
      </c>
      <c r="AR16" s="32">
        <v>87.8</v>
      </c>
      <c r="AS16" s="32">
        <v>120.4</v>
      </c>
      <c r="AT16" s="32">
        <v>83.6</v>
      </c>
      <c r="AU16" s="123"/>
      <c r="AV16" s="108"/>
      <c r="AW16" s="108"/>
      <c r="AX16" s="108"/>
      <c r="AY16" s="108"/>
      <c r="AZ16" s="108"/>
      <c r="BA16" s="108"/>
      <c r="BB16" s="108"/>
      <c r="BC16" s="108"/>
      <c r="BD16" s="108"/>
      <c r="BE16" s="108"/>
      <c r="BF16" s="105"/>
    </row>
    <row r="17" spans="1:58" x14ac:dyDescent="0.2">
      <c r="A17" s="100"/>
      <c r="B17" s="103"/>
      <c r="C17" s="139"/>
      <c r="D17" s="137"/>
      <c r="E17" s="121"/>
      <c r="F17" s="1" t="s">
        <v>85</v>
      </c>
      <c r="G17" s="16">
        <v>43.38</v>
      </c>
      <c r="H17" s="16">
        <v>12.53</v>
      </c>
      <c r="I17" s="14">
        <v>9</v>
      </c>
      <c r="J17" s="13">
        <v>697</v>
      </c>
      <c r="K17" s="30">
        <f t="shared" si="0"/>
        <v>12.968333333333334</v>
      </c>
      <c r="L17" s="30">
        <f t="shared" si="1"/>
        <v>11.62</v>
      </c>
      <c r="M17" s="30">
        <f t="shared" si="2"/>
        <v>21.58666666666667</v>
      </c>
      <c r="N17" s="30">
        <f t="shared" si="3"/>
        <v>18.193333333333332</v>
      </c>
      <c r="O17" s="30">
        <f t="shared" si="4"/>
        <v>13.513333333333334</v>
      </c>
      <c r="P17" s="30">
        <f t="shared" si="5"/>
        <v>5.1533333333333333</v>
      </c>
      <c r="Q17" s="10">
        <v>4.6900000000000004</v>
      </c>
      <c r="R17" s="10">
        <v>5.27</v>
      </c>
      <c r="S17" s="10">
        <v>8.24</v>
      </c>
      <c r="T17" s="10">
        <v>11.14</v>
      </c>
      <c r="U17" s="10">
        <v>15.48</v>
      </c>
      <c r="V17" s="10">
        <v>19.68</v>
      </c>
      <c r="W17" s="10">
        <v>22.41</v>
      </c>
      <c r="X17" s="10">
        <v>22.67</v>
      </c>
      <c r="Y17" s="10">
        <v>17.78</v>
      </c>
      <c r="Z17" s="10">
        <v>13.62</v>
      </c>
      <c r="AA17" s="10">
        <v>9.14</v>
      </c>
      <c r="AB17" s="10">
        <v>5.5</v>
      </c>
      <c r="AC17" s="31">
        <f t="shared" si="6"/>
        <v>1093.1000000000001</v>
      </c>
      <c r="AD17" s="31">
        <f t="shared" si="7"/>
        <v>275.40000000000003</v>
      </c>
      <c r="AE17" s="31">
        <f t="shared" si="8"/>
        <v>151.89999999999998</v>
      </c>
      <c r="AF17" s="31">
        <f t="shared" si="9"/>
        <v>438</v>
      </c>
      <c r="AG17" s="31">
        <f t="shared" si="10"/>
        <v>360.5</v>
      </c>
      <c r="AH17" s="31">
        <f t="shared" si="11"/>
        <v>305.29999999999995</v>
      </c>
      <c r="AI17" s="32">
        <v>87.6</v>
      </c>
      <c r="AJ17" s="32">
        <v>91.3</v>
      </c>
      <c r="AK17" s="32">
        <v>88.4</v>
      </c>
      <c r="AL17" s="32">
        <v>98.2</v>
      </c>
      <c r="AM17" s="32">
        <v>88.8</v>
      </c>
      <c r="AN17" s="32">
        <v>65.599999999999994</v>
      </c>
      <c r="AO17" s="32">
        <v>43.1</v>
      </c>
      <c r="AP17" s="32">
        <v>43.2</v>
      </c>
      <c r="AQ17" s="32">
        <v>99.1</v>
      </c>
      <c r="AR17" s="32">
        <v>109.6</v>
      </c>
      <c r="AS17" s="32">
        <v>151.80000000000001</v>
      </c>
      <c r="AT17" s="32">
        <v>126.4</v>
      </c>
      <c r="AU17" s="123"/>
      <c r="AV17" s="108"/>
      <c r="AW17" s="108"/>
      <c r="AX17" s="108"/>
      <c r="AY17" s="108"/>
      <c r="AZ17" s="108"/>
      <c r="BA17" s="108"/>
      <c r="BB17" s="108"/>
      <c r="BC17" s="108"/>
      <c r="BD17" s="108"/>
      <c r="BE17" s="108"/>
      <c r="BF17" s="105"/>
    </row>
    <row r="18" spans="1:58" x14ac:dyDescent="0.2">
      <c r="A18" s="100"/>
      <c r="B18" s="103"/>
      <c r="C18" s="139"/>
      <c r="D18" s="137"/>
      <c r="E18" s="121"/>
      <c r="F18" s="1" t="s">
        <v>84</v>
      </c>
      <c r="G18" s="16">
        <v>43.350999999999999</v>
      </c>
      <c r="H18" s="16">
        <v>12.574999999999999</v>
      </c>
      <c r="I18" s="14">
        <v>25</v>
      </c>
      <c r="J18" s="13">
        <v>491.6</v>
      </c>
      <c r="K18" s="30">
        <f t="shared" si="0"/>
        <v>12.968333333333334</v>
      </c>
      <c r="L18" s="30">
        <f t="shared" si="1"/>
        <v>11.62</v>
      </c>
      <c r="M18" s="30">
        <f t="shared" si="2"/>
        <v>21.58666666666667</v>
      </c>
      <c r="N18" s="30">
        <f t="shared" si="3"/>
        <v>18.193333333333332</v>
      </c>
      <c r="O18" s="30">
        <f t="shared" si="4"/>
        <v>13.513333333333334</v>
      </c>
      <c r="P18" s="30">
        <f t="shared" si="5"/>
        <v>5.1533333333333333</v>
      </c>
      <c r="Q18" s="10">
        <v>4.6900000000000004</v>
      </c>
      <c r="R18" s="10">
        <v>5.27</v>
      </c>
      <c r="S18" s="10">
        <v>8.24</v>
      </c>
      <c r="T18" s="10">
        <v>11.14</v>
      </c>
      <c r="U18" s="10">
        <v>15.48</v>
      </c>
      <c r="V18" s="10">
        <v>19.68</v>
      </c>
      <c r="W18" s="10">
        <v>22.41</v>
      </c>
      <c r="X18" s="10">
        <v>22.67</v>
      </c>
      <c r="Y18" s="10">
        <v>17.78</v>
      </c>
      <c r="Z18" s="10">
        <v>13.62</v>
      </c>
      <c r="AA18" s="10">
        <v>9.14</v>
      </c>
      <c r="AB18" s="10">
        <v>5.5</v>
      </c>
      <c r="AC18" s="31">
        <f t="shared" si="6"/>
        <v>1093.1000000000001</v>
      </c>
      <c r="AD18" s="31">
        <f t="shared" si="7"/>
        <v>275.40000000000003</v>
      </c>
      <c r="AE18" s="31">
        <f t="shared" si="8"/>
        <v>151.89999999999998</v>
      </c>
      <c r="AF18" s="31">
        <f t="shared" si="9"/>
        <v>438</v>
      </c>
      <c r="AG18" s="31">
        <f t="shared" si="10"/>
        <v>360.5</v>
      </c>
      <c r="AH18" s="31">
        <f t="shared" si="11"/>
        <v>305.29999999999995</v>
      </c>
      <c r="AI18" s="32">
        <v>87.6</v>
      </c>
      <c r="AJ18" s="32">
        <v>91.3</v>
      </c>
      <c r="AK18" s="32">
        <v>88.4</v>
      </c>
      <c r="AL18" s="32">
        <v>98.2</v>
      </c>
      <c r="AM18" s="32">
        <v>88.8</v>
      </c>
      <c r="AN18" s="32">
        <v>65.599999999999994</v>
      </c>
      <c r="AO18" s="32">
        <v>43.1</v>
      </c>
      <c r="AP18" s="32">
        <v>43.2</v>
      </c>
      <c r="AQ18" s="32">
        <v>99.1</v>
      </c>
      <c r="AR18" s="32">
        <v>109.6</v>
      </c>
      <c r="AS18" s="32">
        <v>151.80000000000001</v>
      </c>
      <c r="AT18" s="32">
        <v>126.4</v>
      </c>
      <c r="AU18" s="123"/>
      <c r="AV18" s="108"/>
      <c r="AW18" s="108"/>
      <c r="AX18" s="108"/>
      <c r="AY18" s="108"/>
      <c r="AZ18" s="108"/>
      <c r="BA18" s="108"/>
      <c r="BB18" s="108"/>
      <c r="BC18" s="108"/>
      <c r="BD18" s="108"/>
      <c r="BE18" s="108"/>
      <c r="BF18" s="105"/>
    </row>
    <row r="19" spans="1:58" x14ac:dyDescent="0.2">
      <c r="A19" s="100"/>
      <c r="B19" s="103"/>
      <c r="C19" s="139"/>
      <c r="D19" s="137"/>
      <c r="E19" s="121"/>
      <c r="F19" s="1" t="s">
        <v>89</v>
      </c>
      <c r="G19" s="16">
        <v>43.463999999999999</v>
      </c>
      <c r="H19" s="16">
        <v>12.24</v>
      </c>
      <c r="I19" s="14">
        <v>12</v>
      </c>
      <c r="J19" s="13">
        <v>286.60000000000002</v>
      </c>
      <c r="K19" s="30">
        <f t="shared" si="0"/>
        <v>13.589166666666666</v>
      </c>
      <c r="L19" s="30">
        <f t="shared" si="1"/>
        <v>12.32</v>
      </c>
      <c r="M19" s="30">
        <f t="shared" si="2"/>
        <v>22.25333333333333</v>
      </c>
      <c r="N19" s="30">
        <f t="shared" si="3"/>
        <v>18.901666666666667</v>
      </c>
      <c r="O19" s="30">
        <f t="shared" si="4"/>
        <v>14.200000000000001</v>
      </c>
      <c r="P19" s="30">
        <f t="shared" si="5"/>
        <v>5.583333333333333</v>
      </c>
      <c r="Q19" s="10">
        <v>5.04</v>
      </c>
      <c r="R19" s="10">
        <v>5.85</v>
      </c>
      <c r="S19" s="10">
        <v>8.94</v>
      </c>
      <c r="T19" s="10">
        <v>11.9</v>
      </c>
      <c r="U19" s="10">
        <v>16.12</v>
      </c>
      <c r="V19" s="10">
        <v>20.329999999999998</v>
      </c>
      <c r="W19" s="10">
        <v>23.08</v>
      </c>
      <c r="X19" s="10">
        <v>23.35</v>
      </c>
      <c r="Y19" s="10">
        <v>18.63</v>
      </c>
      <c r="Z19" s="10">
        <v>14.34</v>
      </c>
      <c r="AA19" s="10">
        <v>9.6300000000000008</v>
      </c>
      <c r="AB19" s="10">
        <v>5.86</v>
      </c>
      <c r="AC19" s="31">
        <f t="shared" si="6"/>
        <v>867.9</v>
      </c>
      <c r="AD19" s="31">
        <f t="shared" si="7"/>
        <v>220.39999999999998</v>
      </c>
      <c r="AE19" s="31">
        <f t="shared" si="8"/>
        <v>123.70000000000002</v>
      </c>
      <c r="AF19" s="31">
        <f t="shared" si="9"/>
        <v>363.4</v>
      </c>
      <c r="AG19" s="31">
        <f t="shared" si="10"/>
        <v>302.8</v>
      </c>
      <c r="AH19" s="31">
        <f t="shared" si="11"/>
        <v>221</v>
      </c>
      <c r="AI19" s="32">
        <v>62.1</v>
      </c>
      <c r="AJ19" s="32">
        <v>67.099999999999994</v>
      </c>
      <c r="AK19" s="32">
        <v>68.400000000000006</v>
      </c>
      <c r="AL19" s="32">
        <v>76.3</v>
      </c>
      <c r="AM19" s="32">
        <v>75.7</v>
      </c>
      <c r="AN19" s="32">
        <v>54.6</v>
      </c>
      <c r="AO19" s="32">
        <v>34.200000000000003</v>
      </c>
      <c r="AP19" s="32">
        <v>34.9</v>
      </c>
      <c r="AQ19" s="32">
        <v>87.7</v>
      </c>
      <c r="AR19" s="32">
        <v>94.6</v>
      </c>
      <c r="AS19" s="32">
        <v>120.5</v>
      </c>
      <c r="AT19" s="32">
        <v>91.8</v>
      </c>
      <c r="AU19" s="123"/>
      <c r="AV19" s="108"/>
      <c r="AW19" s="108"/>
      <c r="AX19" s="108"/>
      <c r="AY19" s="108"/>
      <c r="AZ19" s="108"/>
      <c r="BA19" s="108"/>
      <c r="BB19" s="108"/>
      <c r="BC19" s="108"/>
      <c r="BD19" s="108"/>
      <c r="BE19" s="108"/>
      <c r="BF19" s="105"/>
    </row>
    <row r="20" spans="1:58" x14ac:dyDescent="0.2">
      <c r="A20" s="100"/>
      <c r="B20" s="103"/>
      <c r="C20" s="139"/>
      <c r="D20" s="137"/>
      <c r="E20" s="121"/>
      <c r="F20" s="1" t="s">
        <v>91</v>
      </c>
      <c r="G20" s="16">
        <v>43.487000000000002</v>
      </c>
      <c r="H20" s="16">
        <v>12.37</v>
      </c>
      <c r="I20" s="14">
        <v>12</v>
      </c>
      <c r="J20" s="13">
        <v>495</v>
      </c>
      <c r="K20" s="30">
        <f t="shared" si="0"/>
        <v>12.969166666666666</v>
      </c>
      <c r="L20" s="30">
        <f t="shared" si="1"/>
        <v>11.643333333333333</v>
      </c>
      <c r="M20" s="30">
        <f t="shared" si="2"/>
        <v>21.593333333333334</v>
      </c>
      <c r="N20" s="30">
        <f t="shared" si="3"/>
        <v>18.218333333333334</v>
      </c>
      <c r="O20" s="30">
        <f t="shared" si="4"/>
        <v>13.54</v>
      </c>
      <c r="P20" s="30">
        <f t="shared" si="5"/>
        <v>5.1000000000000005</v>
      </c>
      <c r="Q20" s="10">
        <v>4.63</v>
      </c>
      <c r="R20" s="10">
        <v>5.24</v>
      </c>
      <c r="S20" s="10">
        <v>8.26</v>
      </c>
      <c r="T20" s="10">
        <v>11.2</v>
      </c>
      <c r="U20" s="10">
        <v>15.47</v>
      </c>
      <c r="V20" s="10">
        <v>19.670000000000002</v>
      </c>
      <c r="W20" s="10">
        <v>22.42</v>
      </c>
      <c r="X20" s="10">
        <v>22.69</v>
      </c>
      <c r="Y20" s="10">
        <v>17.86</v>
      </c>
      <c r="Z20" s="10">
        <v>13.65</v>
      </c>
      <c r="AA20" s="10">
        <v>9.11</v>
      </c>
      <c r="AB20" s="10">
        <v>5.43</v>
      </c>
      <c r="AC20" s="31">
        <f t="shared" si="6"/>
        <v>973.7</v>
      </c>
      <c r="AD20" s="31">
        <f t="shared" si="7"/>
        <v>246.90000000000003</v>
      </c>
      <c r="AE20" s="31">
        <f t="shared" si="8"/>
        <v>136.69999999999999</v>
      </c>
      <c r="AF20" s="31">
        <f t="shared" si="9"/>
        <v>403.09999999999997</v>
      </c>
      <c r="AG20" s="31">
        <f t="shared" si="10"/>
        <v>332.1</v>
      </c>
      <c r="AH20" s="31">
        <f t="shared" si="11"/>
        <v>258</v>
      </c>
      <c r="AI20" s="32">
        <v>73.400000000000006</v>
      </c>
      <c r="AJ20" s="32">
        <v>78.2</v>
      </c>
      <c r="AK20" s="32">
        <v>74.7</v>
      </c>
      <c r="AL20" s="32">
        <v>87.4</v>
      </c>
      <c r="AM20" s="32">
        <v>84.8</v>
      </c>
      <c r="AN20" s="32">
        <v>59.7</v>
      </c>
      <c r="AO20" s="32">
        <v>39</v>
      </c>
      <c r="AP20" s="32">
        <v>38</v>
      </c>
      <c r="AQ20" s="32">
        <v>94.2</v>
      </c>
      <c r="AR20" s="32">
        <v>103</v>
      </c>
      <c r="AS20" s="32">
        <v>134.9</v>
      </c>
      <c r="AT20" s="32">
        <v>106.4</v>
      </c>
      <c r="AU20" s="123"/>
      <c r="AV20" s="108"/>
      <c r="AW20" s="108"/>
      <c r="AX20" s="108"/>
      <c r="AY20" s="108"/>
      <c r="AZ20" s="108"/>
      <c r="BA20" s="108"/>
      <c r="BB20" s="108"/>
      <c r="BC20" s="108"/>
      <c r="BD20" s="108"/>
      <c r="BE20" s="108"/>
      <c r="BF20" s="105"/>
    </row>
    <row r="21" spans="1:58" x14ac:dyDescent="0.2">
      <c r="A21" s="100"/>
      <c r="B21" s="103"/>
      <c r="C21" s="139"/>
      <c r="D21" s="137"/>
      <c r="E21" s="121"/>
      <c r="F21" s="1" t="s">
        <v>90</v>
      </c>
      <c r="G21" s="16">
        <v>43.445</v>
      </c>
      <c r="H21" s="16">
        <v>12.451000000000001</v>
      </c>
      <c r="I21" s="14">
        <v>7</v>
      </c>
      <c r="J21" s="13">
        <v>584</v>
      </c>
      <c r="K21" s="30">
        <f t="shared" si="0"/>
        <v>12.774999999999999</v>
      </c>
      <c r="L21" s="30">
        <f t="shared" si="1"/>
        <v>11.436666666666667</v>
      </c>
      <c r="M21" s="30">
        <f t="shared" si="2"/>
        <v>21.400000000000002</v>
      </c>
      <c r="N21" s="30">
        <f t="shared" si="3"/>
        <v>18.010000000000002</v>
      </c>
      <c r="O21" s="30">
        <f t="shared" si="4"/>
        <v>13.316666666666668</v>
      </c>
      <c r="P21" s="30">
        <f t="shared" si="5"/>
        <v>4.9466666666666663</v>
      </c>
      <c r="Q21" s="10">
        <v>4.51</v>
      </c>
      <c r="R21" s="10">
        <v>5.04</v>
      </c>
      <c r="S21" s="10">
        <v>8.0399999999999991</v>
      </c>
      <c r="T21" s="10">
        <v>10.97</v>
      </c>
      <c r="U21" s="10">
        <v>15.3</v>
      </c>
      <c r="V21" s="10">
        <v>19.5</v>
      </c>
      <c r="W21" s="10">
        <v>22.22</v>
      </c>
      <c r="X21" s="10">
        <v>22.48</v>
      </c>
      <c r="Y21" s="10">
        <v>17.59</v>
      </c>
      <c r="Z21" s="10">
        <v>13.41</v>
      </c>
      <c r="AA21" s="10">
        <v>8.9499999999999993</v>
      </c>
      <c r="AB21" s="10">
        <v>5.29</v>
      </c>
      <c r="AC21" s="31">
        <f t="shared" si="6"/>
        <v>1051.8</v>
      </c>
      <c r="AD21" s="31">
        <f t="shared" si="7"/>
        <v>267.2</v>
      </c>
      <c r="AE21" s="31">
        <f t="shared" si="8"/>
        <v>145.39999999999998</v>
      </c>
      <c r="AF21" s="31">
        <f t="shared" si="9"/>
        <v>428.1</v>
      </c>
      <c r="AG21" s="31">
        <f t="shared" si="10"/>
        <v>351.79999999999995</v>
      </c>
      <c r="AH21" s="31">
        <f t="shared" si="11"/>
        <v>287.39999999999998</v>
      </c>
      <c r="AI21" s="32">
        <v>81.5</v>
      </c>
      <c r="AJ21" s="32">
        <v>86.5</v>
      </c>
      <c r="AK21" s="32">
        <v>82.3</v>
      </c>
      <c r="AL21" s="32">
        <v>95.7</v>
      </c>
      <c r="AM21" s="32">
        <v>89.2</v>
      </c>
      <c r="AN21" s="32">
        <v>63.7</v>
      </c>
      <c r="AO21" s="32">
        <v>40.9</v>
      </c>
      <c r="AP21" s="32">
        <v>40.799999999999997</v>
      </c>
      <c r="AQ21" s="32">
        <v>97.8</v>
      </c>
      <c r="AR21" s="32">
        <v>107.4</v>
      </c>
      <c r="AS21" s="32">
        <v>146.6</v>
      </c>
      <c r="AT21" s="32">
        <v>119.4</v>
      </c>
      <c r="AU21" s="123"/>
      <c r="AV21" s="108"/>
      <c r="AW21" s="108"/>
      <c r="AX21" s="108"/>
      <c r="AY21" s="108"/>
      <c r="AZ21" s="108"/>
      <c r="BA21" s="108"/>
      <c r="BB21" s="108"/>
      <c r="BC21" s="108"/>
      <c r="BD21" s="108"/>
      <c r="BE21" s="108"/>
      <c r="BF21" s="105"/>
    </row>
    <row r="22" spans="1:58" x14ac:dyDescent="0.2">
      <c r="A22" s="100"/>
      <c r="B22" s="103"/>
      <c r="C22" s="139"/>
      <c r="D22" s="137"/>
      <c r="E22" s="121"/>
      <c r="F22" s="1" t="s">
        <v>93</v>
      </c>
      <c r="G22" s="16">
        <v>43.65</v>
      </c>
      <c r="H22" s="16">
        <v>10.86</v>
      </c>
      <c r="I22" s="14">
        <v>32</v>
      </c>
      <c r="J22" s="13">
        <v>170</v>
      </c>
      <c r="K22" s="30">
        <f t="shared" si="0"/>
        <v>15.001666666666667</v>
      </c>
      <c r="L22" s="30">
        <f t="shared" si="1"/>
        <v>13.663333333333334</v>
      </c>
      <c r="M22" s="30">
        <f t="shared" si="2"/>
        <v>23.406666666666666</v>
      </c>
      <c r="N22" s="30">
        <f t="shared" si="3"/>
        <v>20.193333333333335</v>
      </c>
      <c r="O22" s="30">
        <f t="shared" si="4"/>
        <v>15.773333333333332</v>
      </c>
      <c r="P22" s="30">
        <f t="shared" si="5"/>
        <v>7.163333333333334</v>
      </c>
      <c r="Q22" s="10">
        <v>6.64</v>
      </c>
      <c r="R22" s="10">
        <v>7.4</v>
      </c>
      <c r="S22" s="10">
        <v>10.25</v>
      </c>
      <c r="T22" s="10">
        <v>13.39</v>
      </c>
      <c r="U22" s="10">
        <v>17.350000000000001</v>
      </c>
      <c r="V22" s="10">
        <v>21.53</v>
      </c>
      <c r="W22" s="10">
        <v>24.21</v>
      </c>
      <c r="X22" s="10">
        <v>24.48</v>
      </c>
      <c r="Y22" s="10">
        <v>20.2</v>
      </c>
      <c r="Z22" s="10">
        <v>15.93</v>
      </c>
      <c r="AA22" s="10">
        <v>11.19</v>
      </c>
      <c r="AB22" s="10">
        <v>7.45</v>
      </c>
      <c r="AC22" s="31">
        <f t="shared" si="6"/>
        <v>796.90000000000009</v>
      </c>
      <c r="AD22" s="31">
        <f t="shared" si="7"/>
        <v>184</v>
      </c>
      <c r="AE22" s="31">
        <f t="shared" si="8"/>
        <v>100.3</v>
      </c>
      <c r="AF22" s="31">
        <f t="shared" si="9"/>
        <v>298.5</v>
      </c>
      <c r="AG22" s="31">
        <f t="shared" si="10"/>
        <v>305.7</v>
      </c>
      <c r="AH22" s="31">
        <f t="shared" si="11"/>
        <v>206.9</v>
      </c>
      <c r="AI22" s="32">
        <v>60.8</v>
      </c>
      <c r="AJ22" s="32">
        <v>61.6</v>
      </c>
      <c r="AK22" s="32">
        <v>59.1</v>
      </c>
      <c r="AL22" s="32">
        <v>63.7</v>
      </c>
      <c r="AM22" s="32">
        <v>61.2</v>
      </c>
      <c r="AN22" s="32">
        <v>41.5</v>
      </c>
      <c r="AO22" s="32">
        <v>23</v>
      </c>
      <c r="AP22" s="32">
        <v>35.799999999999997</v>
      </c>
      <c r="AQ22" s="32">
        <v>73.3</v>
      </c>
      <c r="AR22" s="32">
        <v>113.2</v>
      </c>
      <c r="AS22" s="32">
        <v>119.2</v>
      </c>
      <c r="AT22" s="32">
        <v>84.5</v>
      </c>
      <c r="AU22" s="123"/>
      <c r="AV22" s="108"/>
      <c r="AW22" s="108"/>
      <c r="AX22" s="108"/>
      <c r="AY22" s="108"/>
      <c r="AZ22" s="108"/>
      <c r="BA22" s="108"/>
      <c r="BB22" s="108"/>
      <c r="BC22" s="108"/>
      <c r="BD22" s="108"/>
      <c r="BE22" s="108"/>
      <c r="BF22" s="105"/>
    </row>
    <row r="23" spans="1:58" x14ac:dyDescent="0.2">
      <c r="A23" s="100"/>
      <c r="B23" s="103"/>
      <c r="C23" s="139"/>
      <c r="D23" s="137"/>
      <c r="E23" s="121"/>
      <c r="F23" s="1" t="s">
        <v>92</v>
      </c>
      <c r="G23" s="16">
        <v>44.36</v>
      </c>
      <c r="H23" s="16">
        <v>11.34</v>
      </c>
      <c r="I23" s="14">
        <v>10</v>
      </c>
      <c r="J23" s="13">
        <v>262</v>
      </c>
      <c r="K23" s="30">
        <f t="shared" si="0"/>
        <v>13.487500000000002</v>
      </c>
      <c r="L23" s="30">
        <f t="shared" si="1"/>
        <v>12.786666666666667</v>
      </c>
      <c r="M23" s="30">
        <f t="shared" si="2"/>
        <v>23.26</v>
      </c>
      <c r="N23" s="30">
        <f t="shared" si="3"/>
        <v>19.743333333333336</v>
      </c>
      <c r="O23" s="30">
        <f t="shared" si="4"/>
        <v>13.886666666666668</v>
      </c>
      <c r="P23" s="30">
        <f t="shared" si="5"/>
        <v>4.0166666666666666</v>
      </c>
      <c r="Q23" s="10">
        <v>3.37</v>
      </c>
      <c r="R23" s="10">
        <v>4.6900000000000004</v>
      </c>
      <c r="S23" s="10">
        <v>8.7200000000000006</v>
      </c>
      <c r="T23" s="10">
        <v>12.52</v>
      </c>
      <c r="U23" s="10">
        <v>17.12</v>
      </c>
      <c r="V23" s="10">
        <v>21.51</v>
      </c>
      <c r="W23" s="10">
        <v>24.15</v>
      </c>
      <c r="X23" s="10">
        <v>24.12</v>
      </c>
      <c r="Y23" s="10">
        <v>19.04</v>
      </c>
      <c r="Z23" s="10">
        <v>13.99</v>
      </c>
      <c r="AA23" s="10">
        <v>8.6300000000000008</v>
      </c>
      <c r="AB23" s="10">
        <v>3.99</v>
      </c>
      <c r="AC23" s="31">
        <f t="shared" si="6"/>
        <v>795.49999999999989</v>
      </c>
      <c r="AD23" s="31">
        <f t="shared" si="7"/>
        <v>211.7</v>
      </c>
      <c r="AE23" s="31">
        <f t="shared" si="8"/>
        <v>131.4</v>
      </c>
      <c r="AF23" s="31">
        <f t="shared" si="9"/>
        <v>350.8</v>
      </c>
      <c r="AG23" s="31">
        <f t="shared" si="10"/>
        <v>272.5</v>
      </c>
      <c r="AH23" s="31">
        <f t="shared" si="11"/>
        <v>179.89999999999998</v>
      </c>
      <c r="AI23" s="32">
        <v>44.3</v>
      </c>
      <c r="AJ23" s="32">
        <v>66.3</v>
      </c>
      <c r="AK23" s="32">
        <v>69.099999999999994</v>
      </c>
      <c r="AL23" s="32">
        <v>71.8</v>
      </c>
      <c r="AM23" s="32">
        <v>70.8</v>
      </c>
      <c r="AN23" s="32">
        <v>58.6</v>
      </c>
      <c r="AO23" s="32">
        <v>28.2</v>
      </c>
      <c r="AP23" s="32">
        <v>44.6</v>
      </c>
      <c r="AQ23" s="32">
        <v>76.8</v>
      </c>
      <c r="AR23" s="32">
        <v>89.8</v>
      </c>
      <c r="AS23" s="32">
        <v>105.9</v>
      </c>
      <c r="AT23" s="32">
        <v>69.3</v>
      </c>
      <c r="AU23" s="123"/>
      <c r="AV23" s="108"/>
      <c r="AW23" s="108"/>
      <c r="AX23" s="108"/>
      <c r="AY23" s="108"/>
      <c r="AZ23" s="108"/>
      <c r="BA23" s="108"/>
      <c r="BB23" s="108"/>
      <c r="BC23" s="108"/>
      <c r="BD23" s="108"/>
      <c r="BE23" s="108"/>
      <c r="BF23" s="105"/>
    </row>
    <row r="24" spans="1:58" x14ac:dyDescent="0.2">
      <c r="A24" s="100"/>
      <c r="B24" s="103"/>
      <c r="C24" s="139"/>
      <c r="D24" s="137"/>
      <c r="E24" s="121"/>
      <c r="F24" s="1" t="s">
        <v>94</v>
      </c>
      <c r="G24" s="16">
        <v>44.39</v>
      </c>
      <c r="H24" s="16">
        <v>11.34</v>
      </c>
      <c r="I24" s="14">
        <v>9</v>
      </c>
      <c r="J24" s="13">
        <v>164</v>
      </c>
      <c r="K24" s="30">
        <f t="shared" si="0"/>
        <v>13.487500000000002</v>
      </c>
      <c r="L24" s="30">
        <f t="shared" si="1"/>
        <v>12.786666666666667</v>
      </c>
      <c r="M24" s="30">
        <f t="shared" si="2"/>
        <v>23.26</v>
      </c>
      <c r="N24" s="30">
        <f t="shared" si="3"/>
        <v>19.743333333333336</v>
      </c>
      <c r="O24" s="30">
        <f t="shared" si="4"/>
        <v>13.886666666666668</v>
      </c>
      <c r="P24" s="30">
        <f t="shared" si="5"/>
        <v>4.0166666666666666</v>
      </c>
      <c r="Q24" s="10">
        <v>3.37</v>
      </c>
      <c r="R24" s="10">
        <v>4.6900000000000004</v>
      </c>
      <c r="S24" s="10">
        <v>8.7200000000000006</v>
      </c>
      <c r="T24" s="10">
        <v>12.52</v>
      </c>
      <c r="U24" s="10">
        <v>17.12</v>
      </c>
      <c r="V24" s="10">
        <v>21.51</v>
      </c>
      <c r="W24" s="10">
        <v>24.15</v>
      </c>
      <c r="X24" s="10">
        <v>24.12</v>
      </c>
      <c r="Y24" s="10">
        <v>19.04</v>
      </c>
      <c r="Z24" s="10">
        <v>13.99</v>
      </c>
      <c r="AA24" s="10">
        <v>8.6300000000000008</v>
      </c>
      <c r="AB24" s="10">
        <v>3.99</v>
      </c>
      <c r="AC24" s="31">
        <f t="shared" si="6"/>
        <v>795.49999999999989</v>
      </c>
      <c r="AD24" s="31">
        <f t="shared" si="7"/>
        <v>211.7</v>
      </c>
      <c r="AE24" s="31">
        <f t="shared" si="8"/>
        <v>131.4</v>
      </c>
      <c r="AF24" s="31">
        <f t="shared" si="9"/>
        <v>350.8</v>
      </c>
      <c r="AG24" s="31">
        <f t="shared" si="10"/>
        <v>272.5</v>
      </c>
      <c r="AH24" s="31">
        <f t="shared" si="11"/>
        <v>179.89999999999998</v>
      </c>
      <c r="AI24" s="32">
        <v>44.3</v>
      </c>
      <c r="AJ24" s="32">
        <v>66.3</v>
      </c>
      <c r="AK24" s="32">
        <v>69.099999999999994</v>
      </c>
      <c r="AL24" s="32">
        <v>71.8</v>
      </c>
      <c r="AM24" s="32">
        <v>70.8</v>
      </c>
      <c r="AN24" s="32">
        <v>58.6</v>
      </c>
      <c r="AO24" s="32">
        <v>28.2</v>
      </c>
      <c r="AP24" s="32">
        <v>44.6</v>
      </c>
      <c r="AQ24" s="32">
        <v>76.8</v>
      </c>
      <c r="AR24" s="32">
        <v>89.8</v>
      </c>
      <c r="AS24" s="32">
        <v>105.9</v>
      </c>
      <c r="AT24" s="32">
        <v>69.3</v>
      </c>
      <c r="AU24" s="123"/>
      <c r="AV24" s="108"/>
      <c r="AW24" s="108"/>
      <c r="AX24" s="108"/>
      <c r="AY24" s="108"/>
      <c r="AZ24" s="108"/>
      <c r="BA24" s="108"/>
      <c r="BB24" s="108"/>
      <c r="BC24" s="108"/>
      <c r="BD24" s="108"/>
      <c r="BE24" s="108"/>
      <c r="BF24" s="105"/>
    </row>
    <row r="25" spans="1:58" x14ac:dyDescent="0.2">
      <c r="A25" s="100"/>
      <c r="B25" s="103"/>
      <c r="C25" s="139"/>
      <c r="D25" s="137"/>
      <c r="E25" s="121"/>
      <c r="F25" s="1" t="s">
        <v>95</v>
      </c>
      <c r="G25" s="16">
        <v>44.75</v>
      </c>
      <c r="H25" s="16">
        <v>8.0299999999999994</v>
      </c>
      <c r="I25" s="14">
        <v>7</v>
      </c>
      <c r="J25" s="13">
        <v>323</v>
      </c>
      <c r="K25" s="30">
        <f t="shared" si="0"/>
        <v>13.898333333333332</v>
      </c>
      <c r="L25" s="30">
        <f t="shared" si="1"/>
        <v>13.459999999999999</v>
      </c>
      <c r="M25" s="30">
        <f t="shared" si="2"/>
        <v>22.766666666666669</v>
      </c>
      <c r="N25" s="30">
        <f t="shared" si="3"/>
        <v>19.656666666666666</v>
      </c>
      <c r="O25" s="30">
        <f t="shared" si="4"/>
        <v>14.15</v>
      </c>
      <c r="P25" s="30">
        <f t="shared" si="5"/>
        <v>5.2166666666666659</v>
      </c>
      <c r="Q25" s="10">
        <v>4.55</v>
      </c>
      <c r="R25" s="10">
        <v>5.97</v>
      </c>
      <c r="S25" s="10">
        <v>9.8699999999999992</v>
      </c>
      <c r="T25" s="10">
        <v>13.15</v>
      </c>
      <c r="U25" s="10">
        <v>17.36</v>
      </c>
      <c r="V25" s="10">
        <v>21.32</v>
      </c>
      <c r="W25" s="10">
        <v>23.63</v>
      </c>
      <c r="X25" s="10">
        <v>23.35</v>
      </c>
      <c r="Y25" s="10">
        <v>19.13</v>
      </c>
      <c r="Z25" s="10">
        <v>14.26</v>
      </c>
      <c r="AA25" s="10">
        <v>9.06</v>
      </c>
      <c r="AB25" s="10">
        <v>5.13</v>
      </c>
      <c r="AC25" s="31">
        <f t="shared" si="6"/>
        <v>695.49999999999989</v>
      </c>
      <c r="AD25" s="31">
        <f t="shared" si="7"/>
        <v>184.39999999999998</v>
      </c>
      <c r="AE25" s="31">
        <f t="shared" si="8"/>
        <v>103</v>
      </c>
      <c r="AF25" s="31">
        <f t="shared" si="9"/>
        <v>316.7</v>
      </c>
      <c r="AG25" s="31">
        <f t="shared" si="10"/>
        <v>272.8</v>
      </c>
      <c r="AH25" s="31">
        <f t="shared" si="11"/>
        <v>135.30000000000001</v>
      </c>
      <c r="AI25" s="32">
        <v>45.3</v>
      </c>
      <c r="AJ25" s="32">
        <v>35.6</v>
      </c>
      <c r="AK25" s="32">
        <v>42.4</v>
      </c>
      <c r="AL25" s="32">
        <v>71.3</v>
      </c>
      <c r="AM25" s="32">
        <v>70.7</v>
      </c>
      <c r="AN25" s="32">
        <v>43.6</v>
      </c>
      <c r="AO25" s="32">
        <v>22.4</v>
      </c>
      <c r="AP25" s="32">
        <v>37</v>
      </c>
      <c r="AQ25" s="32">
        <v>71.7</v>
      </c>
      <c r="AR25" s="32">
        <v>96.3</v>
      </c>
      <c r="AS25" s="32">
        <v>104.8</v>
      </c>
      <c r="AT25" s="32">
        <v>54.4</v>
      </c>
      <c r="AU25" s="123"/>
      <c r="AV25" s="108"/>
      <c r="AW25" s="108"/>
      <c r="AX25" s="108"/>
      <c r="AY25" s="108"/>
      <c r="AZ25" s="108"/>
      <c r="BA25" s="108"/>
      <c r="BB25" s="108"/>
      <c r="BC25" s="108"/>
      <c r="BD25" s="108"/>
      <c r="BE25" s="108"/>
      <c r="BF25" s="105"/>
    </row>
    <row r="26" spans="1:58" x14ac:dyDescent="0.2">
      <c r="A26" s="100"/>
      <c r="B26" s="103"/>
      <c r="C26" s="139"/>
      <c r="D26" s="137"/>
      <c r="E26" s="121"/>
      <c r="F26" s="1" t="s">
        <v>96</v>
      </c>
      <c r="G26" s="16">
        <v>44.64</v>
      </c>
      <c r="H26" s="16">
        <v>8.64</v>
      </c>
      <c r="I26" s="14">
        <v>9</v>
      </c>
      <c r="J26" s="13">
        <v>177</v>
      </c>
      <c r="K26" s="30">
        <f t="shared" si="0"/>
        <v>13.556666666666667</v>
      </c>
      <c r="L26" s="30">
        <f t="shared" si="1"/>
        <v>12.89</v>
      </c>
      <c r="M26" s="30">
        <f t="shared" si="2"/>
        <v>22.336666666666662</v>
      </c>
      <c r="N26" s="30">
        <f t="shared" si="3"/>
        <v>19.178333333333331</v>
      </c>
      <c r="O26" s="30">
        <f t="shared" si="4"/>
        <v>13.896666666666667</v>
      </c>
      <c r="P26" s="30">
        <f t="shared" si="5"/>
        <v>5.1033333333333335</v>
      </c>
      <c r="Q26" s="10">
        <v>4.49</v>
      </c>
      <c r="R26" s="10">
        <v>5.57</v>
      </c>
      <c r="S26" s="10">
        <v>9.2899999999999991</v>
      </c>
      <c r="T26" s="10">
        <v>12.54</v>
      </c>
      <c r="U26" s="10">
        <v>16.84</v>
      </c>
      <c r="V26" s="10">
        <v>20.86</v>
      </c>
      <c r="W26" s="10">
        <v>23.19</v>
      </c>
      <c r="X26" s="10">
        <v>22.96</v>
      </c>
      <c r="Y26" s="10">
        <v>18.68</v>
      </c>
      <c r="Z26" s="10">
        <v>13.95</v>
      </c>
      <c r="AA26" s="10">
        <v>9.06</v>
      </c>
      <c r="AB26" s="10">
        <v>5.25</v>
      </c>
      <c r="AC26" s="31">
        <f t="shared" si="6"/>
        <v>883.30000000000007</v>
      </c>
      <c r="AD26" s="31">
        <f t="shared" si="7"/>
        <v>201.10000000000002</v>
      </c>
      <c r="AE26" s="31">
        <f t="shared" si="8"/>
        <v>117.6</v>
      </c>
      <c r="AF26" s="31">
        <f t="shared" si="9"/>
        <v>358.5</v>
      </c>
      <c r="AG26" s="31">
        <f t="shared" si="10"/>
        <v>373.3</v>
      </c>
      <c r="AH26" s="31">
        <f t="shared" si="11"/>
        <v>191.3</v>
      </c>
      <c r="AI26" s="32">
        <v>65.099999999999994</v>
      </c>
      <c r="AJ26" s="32">
        <v>51.3</v>
      </c>
      <c r="AK26" s="32">
        <v>54.2</v>
      </c>
      <c r="AL26" s="32">
        <v>77.900000000000006</v>
      </c>
      <c r="AM26" s="32">
        <v>69</v>
      </c>
      <c r="AN26" s="32">
        <v>48.6</v>
      </c>
      <c r="AO26" s="32">
        <v>24.9</v>
      </c>
      <c r="AP26" s="32">
        <v>44.1</v>
      </c>
      <c r="AQ26" s="32">
        <v>94</v>
      </c>
      <c r="AR26" s="32">
        <v>128.5</v>
      </c>
      <c r="AS26" s="32">
        <v>150.80000000000001</v>
      </c>
      <c r="AT26" s="32">
        <v>74.900000000000006</v>
      </c>
      <c r="AU26" s="123"/>
      <c r="AV26" s="108"/>
      <c r="AW26" s="108"/>
      <c r="AX26" s="108"/>
      <c r="AY26" s="108"/>
      <c r="AZ26" s="108"/>
      <c r="BA26" s="108"/>
      <c r="BB26" s="108"/>
      <c r="BC26" s="108"/>
      <c r="BD26" s="108"/>
      <c r="BE26" s="108"/>
      <c r="BF26" s="105"/>
    </row>
    <row r="27" spans="1:58" x14ac:dyDescent="0.2">
      <c r="A27" s="100"/>
      <c r="B27" s="103"/>
      <c r="C27" s="139"/>
      <c r="D27" s="137"/>
      <c r="E27" s="121"/>
      <c r="F27" s="1" t="s">
        <v>97</v>
      </c>
      <c r="G27" s="16">
        <v>44.46</v>
      </c>
      <c r="H27" s="16">
        <v>8.0500000000000007</v>
      </c>
      <c r="I27" s="14">
        <v>15</v>
      </c>
      <c r="J27" s="13">
        <v>655</v>
      </c>
      <c r="K27" s="30">
        <f t="shared" si="0"/>
        <v>12.266666666666666</v>
      </c>
      <c r="L27" s="30">
        <f t="shared" si="1"/>
        <v>11.39</v>
      </c>
      <c r="M27" s="30">
        <f t="shared" si="2"/>
        <v>20.626666666666665</v>
      </c>
      <c r="N27" s="30">
        <f t="shared" si="3"/>
        <v>17.528333333333332</v>
      </c>
      <c r="O27" s="30">
        <f t="shared" si="4"/>
        <v>12.646666666666667</v>
      </c>
      <c r="P27" s="30">
        <f t="shared" si="5"/>
        <v>4.4033333333333333</v>
      </c>
      <c r="Q27" s="10">
        <v>3.88</v>
      </c>
      <c r="R27" s="10">
        <v>4.76</v>
      </c>
      <c r="S27" s="10">
        <v>8.08</v>
      </c>
      <c r="T27" s="10">
        <v>11</v>
      </c>
      <c r="U27" s="10">
        <v>15.09</v>
      </c>
      <c r="V27" s="10">
        <v>19.010000000000002</v>
      </c>
      <c r="W27" s="10">
        <v>21.46</v>
      </c>
      <c r="X27" s="10">
        <v>21.41</v>
      </c>
      <c r="Y27" s="10">
        <v>17.2</v>
      </c>
      <c r="Z27" s="10">
        <v>12.74</v>
      </c>
      <c r="AA27" s="10">
        <v>8</v>
      </c>
      <c r="AB27" s="10">
        <v>4.57</v>
      </c>
      <c r="AC27" s="31">
        <f t="shared" si="6"/>
        <v>800.69999999999993</v>
      </c>
      <c r="AD27" s="31">
        <f t="shared" si="7"/>
        <v>203.60000000000002</v>
      </c>
      <c r="AE27" s="31">
        <f t="shared" si="8"/>
        <v>105.9</v>
      </c>
      <c r="AF27" s="31">
        <f t="shared" si="9"/>
        <v>337.4</v>
      </c>
      <c r="AG27" s="31">
        <f t="shared" si="10"/>
        <v>317.39999999999998</v>
      </c>
      <c r="AH27" s="31">
        <f t="shared" si="11"/>
        <v>173.8</v>
      </c>
      <c r="AI27" s="32">
        <v>57.3</v>
      </c>
      <c r="AJ27" s="32">
        <v>44.8</v>
      </c>
      <c r="AK27" s="32">
        <v>49.2</v>
      </c>
      <c r="AL27" s="32">
        <v>81.599999999999994</v>
      </c>
      <c r="AM27" s="32">
        <v>72.8</v>
      </c>
      <c r="AN27" s="32">
        <v>44.8</v>
      </c>
      <c r="AO27" s="32">
        <v>25.7</v>
      </c>
      <c r="AP27" s="32">
        <v>35.4</v>
      </c>
      <c r="AQ27" s="32">
        <v>77.099999999999994</v>
      </c>
      <c r="AR27" s="32">
        <v>114.5</v>
      </c>
      <c r="AS27" s="32">
        <v>125.8</v>
      </c>
      <c r="AT27" s="32">
        <v>71.7</v>
      </c>
      <c r="AU27" s="123"/>
      <c r="AV27" s="108"/>
      <c r="AW27" s="108"/>
      <c r="AX27" s="108"/>
      <c r="AY27" s="108"/>
      <c r="AZ27" s="108"/>
      <c r="BA27" s="108"/>
      <c r="BB27" s="108"/>
      <c r="BC27" s="108"/>
      <c r="BD27" s="108"/>
      <c r="BE27" s="108"/>
      <c r="BF27" s="105"/>
    </row>
    <row r="28" spans="1:58" x14ac:dyDescent="0.2">
      <c r="A28" s="100"/>
      <c r="B28" s="103"/>
      <c r="C28" s="139"/>
      <c r="D28" s="137"/>
      <c r="E28" s="121"/>
      <c r="F28" s="1" t="s">
        <v>99</v>
      </c>
      <c r="G28" s="16">
        <v>45.298000000000002</v>
      </c>
      <c r="H28" s="16">
        <v>8.9610000000000003</v>
      </c>
      <c r="I28" s="14">
        <v>11</v>
      </c>
      <c r="J28" s="13">
        <v>85</v>
      </c>
      <c r="K28" s="30">
        <f t="shared" si="0"/>
        <v>13.459166666666667</v>
      </c>
      <c r="L28" s="30">
        <f t="shared" si="1"/>
        <v>13.606666666666664</v>
      </c>
      <c r="M28" s="30">
        <f t="shared" si="2"/>
        <v>23.28</v>
      </c>
      <c r="N28" s="30">
        <f t="shared" si="3"/>
        <v>20.028333333333332</v>
      </c>
      <c r="O28" s="30">
        <f t="shared" si="4"/>
        <v>13.476666666666668</v>
      </c>
      <c r="P28" s="30">
        <f t="shared" si="5"/>
        <v>3.4733333333333332</v>
      </c>
      <c r="Q28" s="10">
        <v>2.64</v>
      </c>
      <c r="R28" s="10">
        <v>4.53</v>
      </c>
      <c r="S28" s="10">
        <v>9.41</v>
      </c>
      <c r="T28" s="10">
        <v>13.35</v>
      </c>
      <c r="U28" s="10">
        <v>18.059999999999999</v>
      </c>
      <c r="V28" s="10">
        <v>22.11</v>
      </c>
      <c r="W28" s="10">
        <v>24.19</v>
      </c>
      <c r="X28" s="10">
        <v>23.54</v>
      </c>
      <c r="Y28" s="10">
        <v>18.920000000000002</v>
      </c>
      <c r="Z28" s="10">
        <v>13.53</v>
      </c>
      <c r="AA28" s="10">
        <v>7.98</v>
      </c>
      <c r="AB28" s="10">
        <v>3.25</v>
      </c>
      <c r="AC28" s="31">
        <f t="shared" si="6"/>
        <v>727.50000000000011</v>
      </c>
      <c r="AD28" s="31">
        <f t="shared" si="7"/>
        <v>186</v>
      </c>
      <c r="AE28" s="31">
        <f t="shared" si="8"/>
        <v>139.1</v>
      </c>
      <c r="AF28" s="31">
        <f t="shared" si="9"/>
        <v>354.1</v>
      </c>
      <c r="AG28" s="31">
        <f t="shared" si="10"/>
        <v>273.2</v>
      </c>
      <c r="AH28" s="31">
        <f t="shared" si="11"/>
        <v>129.19999999999999</v>
      </c>
      <c r="AI28" s="32">
        <v>41</v>
      </c>
      <c r="AJ28" s="32">
        <v>38.1</v>
      </c>
      <c r="AK28" s="32">
        <v>45.3</v>
      </c>
      <c r="AL28" s="32">
        <v>69.3</v>
      </c>
      <c r="AM28" s="32">
        <v>71.400000000000006</v>
      </c>
      <c r="AN28" s="32">
        <v>54.4</v>
      </c>
      <c r="AO28" s="32">
        <v>34.9</v>
      </c>
      <c r="AP28" s="32">
        <v>49.8</v>
      </c>
      <c r="AQ28" s="32">
        <v>74.3</v>
      </c>
      <c r="AR28" s="32">
        <v>92.2</v>
      </c>
      <c r="AS28" s="32">
        <v>106.7</v>
      </c>
      <c r="AT28" s="32">
        <v>50.1</v>
      </c>
      <c r="AU28" s="123"/>
      <c r="AV28" s="108"/>
      <c r="AW28" s="108"/>
      <c r="AX28" s="108"/>
      <c r="AY28" s="108"/>
      <c r="AZ28" s="108"/>
      <c r="BA28" s="108"/>
      <c r="BB28" s="108"/>
      <c r="BC28" s="108"/>
      <c r="BD28" s="108"/>
      <c r="BE28" s="108"/>
      <c r="BF28" s="105"/>
    </row>
    <row r="29" spans="1:58" x14ac:dyDescent="0.2">
      <c r="A29" s="100"/>
      <c r="B29" s="103"/>
      <c r="C29" s="139"/>
      <c r="D29" s="137"/>
      <c r="E29" s="14" t="s">
        <v>11</v>
      </c>
      <c r="F29" s="1" t="s">
        <v>98</v>
      </c>
      <c r="G29" s="16">
        <v>45.32</v>
      </c>
      <c r="H29" s="16">
        <v>13.6</v>
      </c>
      <c r="I29" s="14">
        <v>17</v>
      </c>
      <c r="J29" s="22">
        <v>100</v>
      </c>
      <c r="K29" s="30">
        <f t="shared" si="0"/>
        <v>13.508333333333335</v>
      </c>
      <c r="L29" s="30">
        <f t="shared" si="1"/>
        <v>12.449999999999998</v>
      </c>
      <c r="M29" s="30">
        <f t="shared" si="2"/>
        <v>22.34</v>
      </c>
      <c r="N29" s="30">
        <f t="shared" si="3"/>
        <v>19.033333333333335</v>
      </c>
      <c r="O29" s="30">
        <f t="shared" si="4"/>
        <v>13.986666666666666</v>
      </c>
      <c r="P29" s="30">
        <f t="shared" si="5"/>
        <v>5.2566666666666668</v>
      </c>
      <c r="Q29" s="10">
        <v>4.79</v>
      </c>
      <c r="R29" s="10">
        <v>5.12</v>
      </c>
      <c r="S29" s="10">
        <v>8.34</v>
      </c>
      <c r="T29" s="10">
        <v>12.2</v>
      </c>
      <c r="U29" s="10">
        <v>16.809999999999999</v>
      </c>
      <c r="V29" s="10">
        <v>21.02</v>
      </c>
      <c r="W29" s="10">
        <v>23.19</v>
      </c>
      <c r="X29" s="10">
        <v>22.81</v>
      </c>
      <c r="Y29" s="10">
        <v>18.170000000000002</v>
      </c>
      <c r="Z29" s="10">
        <v>13.96</v>
      </c>
      <c r="AA29" s="10">
        <v>9.83</v>
      </c>
      <c r="AB29" s="10">
        <v>5.86</v>
      </c>
      <c r="AC29" s="31">
        <f t="shared" si="6"/>
        <v>950.7</v>
      </c>
      <c r="AD29" s="31">
        <f t="shared" si="7"/>
        <v>204.3</v>
      </c>
      <c r="AE29" s="31">
        <f t="shared" si="8"/>
        <v>196.6</v>
      </c>
      <c r="AF29" s="31">
        <f t="shared" si="9"/>
        <v>454.2</v>
      </c>
      <c r="AG29" s="31">
        <f t="shared" si="10"/>
        <v>338.29999999999995</v>
      </c>
      <c r="AH29" s="31">
        <f t="shared" si="11"/>
        <v>211.5</v>
      </c>
      <c r="AI29" s="32">
        <v>56.1</v>
      </c>
      <c r="AJ29" s="32">
        <v>64.7</v>
      </c>
      <c r="AK29" s="32">
        <v>60</v>
      </c>
      <c r="AL29" s="32">
        <v>68.599999999999994</v>
      </c>
      <c r="AM29" s="32">
        <v>75.7</v>
      </c>
      <c r="AN29" s="32">
        <v>74.099999999999994</v>
      </c>
      <c r="AO29" s="32">
        <v>52.6</v>
      </c>
      <c r="AP29" s="32">
        <v>69.900000000000006</v>
      </c>
      <c r="AQ29" s="32">
        <v>113.3</v>
      </c>
      <c r="AR29" s="32">
        <v>105.6</v>
      </c>
      <c r="AS29" s="32">
        <v>119.4</v>
      </c>
      <c r="AT29" s="32">
        <v>90.7</v>
      </c>
      <c r="AU29" s="123"/>
      <c r="AV29" s="108"/>
      <c r="AW29" s="108"/>
      <c r="AX29" s="108"/>
      <c r="AY29" s="108"/>
      <c r="AZ29" s="108"/>
      <c r="BA29" s="108"/>
      <c r="BB29" s="108"/>
      <c r="BC29" s="108"/>
      <c r="BD29" s="108"/>
      <c r="BE29" s="108"/>
      <c r="BF29" s="105"/>
    </row>
    <row r="30" spans="1:58" x14ac:dyDescent="0.2">
      <c r="A30" s="100"/>
      <c r="B30" s="103"/>
      <c r="C30" s="139"/>
      <c r="D30" s="137"/>
      <c r="E30" s="14" t="s">
        <v>12</v>
      </c>
      <c r="F30" s="1" t="s">
        <v>100</v>
      </c>
      <c r="G30" s="16">
        <v>46.07</v>
      </c>
      <c r="H30" s="16">
        <v>18.23</v>
      </c>
      <c r="I30" s="14">
        <v>14</v>
      </c>
      <c r="J30" s="13">
        <v>130</v>
      </c>
      <c r="K30" s="30">
        <f t="shared" si="0"/>
        <v>11.589166666666666</v>
      </c>
      <c r="L30" s="30">
        <f t="shared" si="1"/>
        <v>11.796666666666667</v>
      </c>
      <c r="M30" s="30">
        <f t="shared" si="2"/>
        <v>21.540000000000003</v>
      </c>
      <c r="N30" s="30">
        <f t="shared" si="3"/>
        <v>18.371666666666666</v>
      </c>
      <c r="O30" s="30">
        <f t="shared" si="4"/>
        <v>11.673333333333332</v>
      </c>
      <c r="P30" s="30">
        <f t="shared" si="5"/>
        <v>1.3466666666666667</v>
      </c>
      <c r="Q30" s="10">
        <v>0.49</v>
      </c>
      <c r="R30" s="10">
        <v>2.29</v>
      </c>
      <c r="S30" s="10">
        <v>6.77</v>
      </c>
      <c r="T30" s="10">
        <v>12.07</v>
      </c>
      <c r="U30" s="10">
        <v>16.55</v>
      </c>
      <c r="V30" s="10">
        <v>20.29</v>
      </c>
      <c r="W30" s="10">
        <v>22.21</v>
      </c>
      <c r="X30" s="10">
        <v>22.12</v>
      </c>
      <c r="Y30" s="10">
        <v>16.989999999999998</v>
      </c>
      <c r="Z30" s="10">
        <v>11.79</v>
      </c>
      <c r="AA30" s="10">
        <v>6.24</v>
      </c>
      <c r="AB30" s="10">
        <v>1.26</v>
      </c>
      <c r="AC30" s="31">
        <f t="shared" si="6"/>
        <v>626.1</v>
      </c>
      <c r="AD30" s="31">
        <f t="shared" si="7"/>
        <v>145.9</v>
      </c>
      <c r="AE30" s="31">
        <f t="shared" si="8"/>
        <v>198.6</v>
      </c>
      <c r="AF30" s="31">
        <f t="shared" si="9"/>
        <v>380.69999999999993</v>
      </c>
      <c r="AG30" s="31">
        <f t="shared" si="10"/>
        <v>171.29999999999998</v>
      </c>
      <c r="AH30" s="31">
        <f t="shared" si="11"/>
        <v>110.30000000000001</v>
      </c>
      <c r="AI30" s="32">
        <v>29.7</v>
      </c>
      <c r="AJ30" s="32">
        <v>35</v>
      </c>
      <c r="AK30" s="32">
        <v>31.4</v>
      </c>
      <c r="AL30" s="32">
        <v>40.1</v>
      </c>
      <c r="AM30" s="32">
        <v>74.400000000000006</v>
      </c>
      <c r="AN30" s="32">
        <v>75</v>
      </c>
      <c r="AO30" s="32">
        <v>63.2</v>
      </c>
      <c r="AP30" s="32">
        <v>60.4</v>
      </c>
      <c r="AQ30" s="32">
        <v>67.599999999999994</v>
      </c>
      <c r="AR30" s="32">
        <v>54.1</v>
      </c>
      <c r="AS30" s="32">
        <v>49.6</v>
      </c>
      <c r="AT30" s="32">
        <v>45.6</v>
      </c>
      <c r="AU30" s="123"/>
      <c r="AV30" s="108"/>
      <c r="AW30" s="108"/>
      <c r="AX30" s="108"/>
      <c r="AY30" s="108"/>
      <c r="AZ30" s="108"/>
      <c r="BA30" s="108"/>
      <c r="BB30" s="108"/>
      <c r="BC30" s="108"/>
      <c r="BD30" s="108"/>
      <c r="BE30" s="108"/>
      <c r="BF30" s="105"/>
    </row>
    <row r="31" spans="1:58" x14ac:dyDescent="0.2">
      <c r="A31" s="100"/>
      <c r="B31" s="103"/>
      <c r="C31" s="139"/>
      <c r="D31" s="137"/>
      <c r="E31" s="100" t="s">
        <v>13</v>
      </c>
      <c r="F31" s="1" t="s">
        <v>101</v>
      </c>
      <c r="G31" s="16">
        <v>44.75</v>
      </c>
      <c r="H31" s="16">
        <v>19.7</v>
      </c>
      <c r="I31" s="14">
        <v>6</v>
      </c>
      <c r="J31" s="13">
        <v>77</v>
      </c>
      <c r="K31" s="30">
        <f t="shared" si="0"/>
        <v>12.244166666666665</v>
      </c>
      <c r="L31" s="30">
        <f t="shared" si="1"/>
        <v>12.479999999999999</v>
      </c>
      <c r="M31" s="30">
        <f t="shared" si="2"/>
        <v>22.08666666666667</v>
      </c>
      <c r="N31" s="30">
        <f t="shared" si="3"/>
        <v>18.97</v>
      </c>
      <c r="O31" s="30">
        <f t="shared" si="4"/>
        <v>12.373333333333333</v>
      </c>
      <c r="P31" s="30">
        <f t="shared" si="5"/>
        <v>2.0366666666666671</v>
      </c>
      <c r="Q31" s="10">
        <v>1.06</v>
      </c>
      <c r="R31" s="10">
        <v>2.89</v>
      </c>
      <c r="S31" s="10">
        <v>7.37</v>
      </c>
      <c r="T31" s="10">
        <v>12.61</v>
      </c>
      <c r="U31" s="10">
        <v>17.46</v>
      </c>
      <c r="V31" s="10">
        <v>21.1</v>
      </c>
      <c r="W31" s="10">
        <v>22.67</v>
      </c>
      <c r="X31" s="10">
        <v>22.49</v>
      </c>
      <c r="Y31" s="10">
        <v>17.489999999999998</v>
      </c>
      <c r="Z31" s="10">
        <v>12.43</v>
      </c>
      <c r="AA31" s="10">
        <v>7.2</v>
      </c>
      <c r="AB31" s="10">
        <v>2.16</v>
      </c>
      <c r="AC31" s="31">
        <f t="shared" si="6"/>
        <v>649.19999999999993</v>
      </c>
      <c r="AD31" s="31">
        <f t="shared" si="7"/>
        <v>163.9</v>
      </c>
      <c r="AE31" s="31">
        <f t="shared" si="8"/>
        <v>192.09999999999997</v>
      </c>
      <c r="AF31" s="31">
        <f t="shared" si="9"/>
        <v>367.3</v>
      </c>
      <c r="AG31" s="31">
        <f t="shared" si="10"/>
        <v>165.4</v>
      </c>
      <c r="AH31" s="31">
        <f t="shared" si="11"/>
        <v>127.8</v>
      </c>
      <c r="AI31" s="32">
        <v>42</v>
      </c>
      <c r="AJ31" s="32">
        <v>37.5</v>
      </c>
      <c r="AK31" s="32">
        <v>45.2</v>
      </c>
      <c r="AL31" s="32">
        <v>46.2</v>
      </c>
      <c r="AM31" s="32">
        <v>72.5</v>
      </c>
      <c r="AN31" s="32">
        <v>80.599999999999994</v>
      </c>
      <c r="AO31" s="32">
        <v>59.3</v>
      </c>
      <c r="AP31" s="32">
        <v>52.2</v>
      </c>
      <c r="AQ31" s="32">
        <v>56.5</v>
      </c>
      <c r="AR31" s="32">
        <v>57.4</v>
      </c>
      <c r="AS31" s="32">
        <v>51.5</v>
      </c>
      <c r="AT31" s="32">
        <v>48.3</v>
      </c>
      <c r="AU31" s="123"/>
      <c r="AV31" s="108"/>
      <c r="AW31" s="108"/>
      <c r="AX31" s="108"/>
      <c r="AY31" s="108"/>
      <c r="AZ31" s="108"/>
      <c r="BA31" s="108"/>
      <c r="BB31" s="108"/>
      <c r="BC31" s="108"/>
      <c r="BD31" s="108"/>
      <c r="BE31" s="108"/>
      <c r="BF31" s="105"/>
    </row>
    <row r="32" spans="1:58" x14ac:dyDescent="0.2">
      <c r="A32" s="100"/>
      <c r="B32" s="103"/>
      <c r="C32" s="139"/>
      <c r="D32" s="137"/>
      <c r="E32" s="121"/>
      <c r="F32" s="1" t="s">
        <v>102</v>
      </c>
      <c r="G32" s="16">
        <v>44.27</v>
      </c>
      <c r="H32" s="16">
        <v>19.88</v>
      </c>
      <c r="I32" s="14">
        <v>7</v>
      </c>
      <c r="J32" s="13">
        <v>188</v>
      </c>
      <c r="K32" s="30">
        <f t="shared" si="0"/>
        <v>11.211666666666666</v>
      </c>
      <c r="L32" s="30">
        <f t="shared" si="1"/>
        <v>11.163333333333332</v>
      </c>
      <c r="M32" s="30">
        <f t="shared" si="2"/>
        <v>20.906666666666666</v>
      </c>
      <c r="N32" s="30">
        <f t="shared" si="3"/>
        <v>17.711666666666666</v>
      </c>
      <c r="O32" s="30">
        <f t="shared" si="4"/>
        <v>11.399999999999999</v>
      </c>
      <c r="P32" s="30">
        <f t="shared" si="5"/>
        <v>1.3766666666666667</v>
      </c>
      <c r="Q32" s="10">
        <v>0.44</v>
      </c>
      <c r="R32" s="10">
        <v>2.17</v>
      </c>
      <c r="S32" s="10">
        <v>6.3</v>
      </c>
      <c r="T32" s="10">
        <v>11.24</v>
      </c>
      <c r="U32" s="10">
        <v>15.95</v>
      </c>
      <c r="V32" s="10">
        <v>19.79</v>
      </c>
      <c r="W32" s="10">
        <v>21.57</v>
      </c>
      <c r="X32" s="10">
        <v>21.36</v>
      </c>
      <c r="Y32" s="10">
        <v>16.36</v>
      </c>
      <c r="Z32" s="10">
        <v>11.44</v>
      </c>
      <c r="AA32" s="10">
        <v>6.4</v>
      </c>
      <c r="AB32" s="10">
        <v>1.52</v>
      </c>
      <c r="AC32" s="31">
        <f t="shared" si="6"/>
        <v>794.1</v>
      </c>
      <c r="AD32" s="31">
        <f t="shared" si="7"/>
        <v>208.8</v>
      </c>
      <c r="AE32" s="31">
        <f t="shared" si="8"/>
        <v>241.2</v>
      </c>
      <c r="AF32" s="31">
        <f t="shared" si="9"/>
        <v>457</v>
      </c>
      <c r="AG32" s="31">
        <f t="shared" si="10"/>
        <v>187.9</v>
      </c>
      <c r="AH32" s="31">
        <f t="shared" si="11"/>
        <v>156.19999999999999</v>
      </c>
      <c r="AI32" s="32">
        <v>48.4</v>
      </c>
      <c r="AJ32" s="32">
        <v>48.6</v>
      </c>
      <c r="AK32" s="32">
        <v>58.5</v>
      </c>
      <c r="AL32" s="32">
        <v>59.2</v>
      </c>
      <c r="AM32" s="32">
        <v>91.1</v>
      </c>
      <c r="AN32" s="32">
        <v>101.1</v>
      </c>
      <c r="AO32" s="32">
        <v>75.3</v>
      </c>
      <c r="AP32" s="32">
        <v>64.8</v>
      </c>
      <c r="AQ32" s="32">
        <v>65.5</v>
      </c>
      <c r="AR32" s="32">
        <v>65.5</v>
      </c>
      <c r="AS32" s="32">
        <v>56.9</v>
      </c>
      <c r="AT32" s="32">
        <v>59.2</v>
      </c>
      <c r="AU32" s="123"/>
      <c r="AV32" s="108"/>
      <c r="AW32" s="108"/>
      <c r="AX32" s="108"/>
      <c r="AY32" s="108"/>
      <c r="AZ32" s="108"/>
      <c r="BA32" s="108"/>
      <c r="BB32" s="108"/>
      <c r="BC32" s="108"/>
      <c r="BD32" s="108"/>
      <c r="BE32" s="108"/>
      <c r="BF32" s="105"/>
    </row>
    <row r="33" spans="1:58" x14ac:dyDescent="0.2">
      <c r="A33" s="100"/>
      <c r="B33" s="103"/>
      <c r="C33" s="139"/>
      <c r="D33" s="137"/>
      <c r="E33" s="100" t="s">
        <v>14</v>
      </c>
      <c r="F33" s="1" t="s">
        <v>103</v>
      </c>
      <c r="G33" s="16">
        <v>45.09</v>
      </c>
      <c r="H33" s="16">
        <v>21.85</v>
      </c>
      <c r="I33" s="14">
        <v>3</v>
      </c>
      <c r="J33" s="13">
        <v>565</v>
      </c>
      <c r="K33" s="30">
        <f t="shared" si="0"/>
        <v>8.8791666666666664</v>
      </c>
      <c r="L33" s="30">
        <f t="shared" si="1"/>
        <v>8.6233333333333331</v>
      </c>
      <c r="M33" s="30">
        <f t="shared" si="2"/>
        <v>18.466666666666665</v>
      </c>
      <c r="N33" s="30">
        <f t="shared" si="3"/>
        <v>15.326666666666668</v>
      </c>
      <c r="O33" s="30">
        <f t="shared" si="4"/>
        <v>9.2933333333333348</v>
      </c>
      <c r="P33" s="30">
        <f t="shared" si="5"/>
        <v>-0.86666666666666659</v>
      </c>
      <c r="Q33" s="10">
        <v>-1.69</v>
      </c>
      <c r="R33" s="10">
        <v>-0.49</v>
      </c>
      <c r="S33" s="10">
        <v>3.43</v>
      </c>
      <c r="T33" s="10">
        <v>8.8699999999999992</v>
      </c>
      <c r="U33" s="10">
        <v>13.57</v>
      </c>
      <c r="V33" s="10">
        <v>17.2</v>
      </c>
      <c r="W33" s="10">
        <v>19.059999999999999</v>
      </c>
      <c r="X33" s="10">
        <v>19.14</v>
      </c>
      <c r="Y33" s="10">
        <v>14.12</v>
      </c>
      <c r="Z33" s="10">
        <v>9.3000000000000007</v>
      </c>
      <c r="AA33" s="10">
        <v>4.46</v>
      </c>
      <c r="AB33" s="10">
        <v>-0.42</v>
      </c>
      <c r="AC33" s="31">
        <f t="shared" si="6"/>
        <v>705.4</v>
      </c>
      <c r="AD33" s="31">
        <f t="shared" si="7"/>
        <v>184</v>
      </c>
      <c r="AE33" s="31">
        <f t="shared" si="8"/>
        <v>218.10000000000002</v>
      </c>
      <c r="AF33" s="31">
        <f t="shared" si="9"/>
        <v>418.3</v>
      </c>
      <c r="AG33" s="31">
        <f t="shared" si="10"/>
        <v>164.89999999999998</v>
      </c>
      <c r="AH33" s="31">
        <f t="shared" si="11"/>
        <v>138.39999999999998</v>
      </c>
      <c r="AI33" s="32">
        <v>44.3</v>
      </c>
      <c r="AJ33" s="32">
        <v>42.4</v>
      </c>
      <c r="AK33" s="32">
        <v>45.5</v>
      </c>
      <c r="AL33" s="32">
        <v>59.9</v>
      </c>
      <c r="AM33" s="32">
        <v>78.599999999999994</v>
      </c>
      <c r="AN33" s="32">
        <v>87.4</v>
      </c>
      <c r="AO33" s="32">
        <v>74.2</v>
      </c>
      <c r="AP33" s="32">
        <v>56.5</v>
      </c>
      <c r="AQ33" s="32">
        <v>61.7</v>
      </c>
      <c r="AR33" s="32">
        <v>54.4</v>
      </c>
      <c r="AS33" s="32">
        <v>48.8</v>
      </c>
      <c r="AT33" s="32">
        <v>51.7</v>
      </c>
      <c r="AU33" s="123"/>
      <c r="AV33" s="108"/>
      <c r="AW33" s="108"/>
      <c r="AX33" s="108"/>
      <c r="AY33" s="108"/>
      <c r="AZ33" s="108"/>
      <c r="BA33" s="108"/>
      <c r="BB33" s="108"/>
      <c r="BC33" s="108"/>
      <c r="BD33" s="108"/>
      <c r="BE33" s="108"/>
      <c r="BF33" s="105"/>
    </row>
    <row r="34" spans="1:58" x14ac:dyDescent="0.2">
      <c r="A34" s="100"/>
      <c r="B34" s="103"/>
      <c r="C34" s="139"/>
      <c r="D34" s="137"/>
      <c r="E34" s="121"/>
      <c r="F34" s="1" t="s">
        <v>104</v>
      </c>
      <c r="G34" s="16">
        <v>44.33</v>
      </c>
      <c r="H34" s="16">
        <v>23.82</v>
      </c>
      <c r="I34" s="14">
        <v>22</v>
      </c>
      <c r="J34" s="13">
        <v>119</v>
      </c>
      <c r="K34" s="30">
        <f t="shared" si="0"/>
        <v>11.668333333333331</v>
      </c>
      <c r="L34" s="30">
        <f t="shared" si="1"/>
        <v>11.88</v>
      </c>
      <c r="M34" s="30">
        <f t="shared" si="2"/>
        <v>22.61</v>
      </c>
      <c r="N34" s="30">
        <f t="shared" si="3"/>
        <v>19.158333333333331</v>
      </c>
      <c r="O34" s="30">
        <f t="shared" si="4"/>
        <v>11.81</v>
      </c>
      <c r="P34" s="30">
        <f t="shared" si="5"/>
        <v>0.37333333333333329</v>
      </c>
      <c r="Q34" s="10">
        <v>-0.8</v>
      </c>
      <c r="R34" s="10">
        <v>1.47</v>
      </c>
      <c r="S34" s="10">
        <v>6.31</v>
      </c>
      <c r="T34" s="10">
        <v>12.06</v>
      </c>
      <c r="U34" s="10">
        <v>17.27</v>
      </c>
      <c r="V34" s="10">
        <v>21.35</v>
      </c>
      <c r="W34" s="10">
        <v>23.34</v>
      </c>
      <c r="X34" s="10">
        <v>23.14</v>
      </c>
      <c r="Y34" s="10">
        <v>17.79</v>
      </c>
      <c r="Z34" s="10">
        <v>11.79</v>
      </c>
      <c r="AA34" s="10">
        <v>5.85</v>
      </c>
      <c r="AB34" s="10">
        <v>0.45</v>
      </c>
      <c r="AC34" s="31">
        <f t="shared" si="6"/>
        <v>566.6</v>
      </c>
      <c r="AD34" s="31">
        <f t="shared" si="7"/>
        <v>145.6</v>
      </c>
      <c r="AE34" s="31">
        <f t="shared" si="8"/>
        <v>168</v>
      </c>
      <c r="AF34" s="31">
        <f t="shared" si="9"/>
        <v>323.20000000000005</v>
      </c>
      <c r="AG34" s="31">
        <f t="shared" si="10"/>
        <v>139.60000000000002</v>
      </c>
      <c r="AH34" s="31">
        <f t="shared" si="11"/>
        <v>113.4</v>
      </c>
      <c r="AI34" s="32">
        <v>37.200000000000003</v>
      </c>
      <c r="AJ34" s="32">
        <v>30.3</v>
      </c>
      <c r="AK34" s="32">
        <v>40.5</v>
      </c>
      <c r="AL34" s="32">
        <v>44.3</v>
      </c>
      <c r="AM34" s="32">
        <v>60.8</v>
      </c>
      <c r="AN34" s="32">
        <v>66</v>
      </c>
      <c r="AO34" s="32">
        <v>62.2</v>
      </c>
      <c r="AP34" s="32">
        <v>39.799999999999997</v>
      </c>
      <c r="AQ34" s="32">
        <v>50.1</v>
      </c>
      <c r="AR34" s="32">
        <v>47.3</v>
      </c>
      <c r="AS34" s="32">
        <v>42.2</v>
      </c>
      <c r="AT34" s="32">
        <v>45.9</v>
      </c>
      <c r="AU34" s="123"/>
      <c r="AV34" s="108"/>
      <c r="AW34" s="108"/>
      <c r="AX34" s="108"/>
      <c r="AY34" s="108"/>
      <c r="AZ34" s="108"/>
      <c r="BA34" s="108"/>
      <c r="BB34" s="108"/>
      <c r="BC34" s="108"/>
      <c r="BD34" s="108"/>
      <c r="BE34" s="108"/>
      <c r="BF34" s="105"/>
    </row>
    <row r="35" spans="1:58" x14ac:dyDescent="0.2">
      <c r="A35" s="100"/>
      <c r="B35" s="103"/>
      <c r="C35" s="139"/>
      <c r="D35" s="137"/>
      <c r="E35" s="100" t="s">
        <v>15</v>
      </c>
      <c r="F35" s="1" t="s">
        <v>105</v>
      </c>
      <c r="G35" s="16">
        <v>43.67</v>
      </c>
      <c r="H35" s="16">
        <v>24.05</v>
      </c>
      <c r="I35" s="14">
        <v>6</v>
      </c>
      <c r="J35" s="13">
        <v>170</v>
      </c>
      <c r="K35" s="30">
        <f t="shared" si="0"/>
        <v>11.6275</v>
      </c>
      <c r="L35" s="30">
        <f t="shared" si="1"/>
        <v>11.856666666666667</v>
      </c>
      <c r="M35" s="30">
        <f t="shared" si="2"/>
        <v>22.656666666666666</v>
      </c>
      <c r="N35" s="30">
        <f t="shared" si="3"/>
        <v>19.204999999999998</v>
      </c>
      <c r="O35" s="30">
        <f t="shared" si="4"/>
        <v>11.839999999999998</v>
      </c>
      <c r="P35" s="30">
        <f t="shared" si="5"/>
        <v>0.15666666666666665</v>
      </c>
      <c r="Q35" s="10">
        <v>-1.04</v>
      </c>
      <c r="R35" s="10">
        <v>1.2</v>
      </c>
      <c r="S35" s="10">
        <v>6.24</v>
      </c>
      <c r="T35" s="10">
        <v>12.05</v>
      </c>
      <c r="U35" s="10">
        <v>17.28</v>
      </c>
      <c r="V35" s="10">
        <v>21.3</v>
      </c>
      <c r="W35" s="10">
        <v>23.43</v>
      </c>
      <c r="X35" s="10">
        <v>23.24</v>
      </c>
      <c r="Y35" s="10">
        <v>17.93</v>
      </c>
      <c r="Z35" s="10">
        <v>11.76</v>
      </c>
      <c r="AA35" s="10">
        <v>5.83</v>
      </c>
      <c r="AB35" s="10">
        <v>0.31</v>
      </c>
      <c r="AC35" s="31">
        <f t="shared" si="6"/>
        <v>523.79999999999995</v>
      </c>
      <c r="AD35" s="31">
        <f t="shared" si="7"/>
        <v>148.19999999999999</v>
      </c>
      <c r="AE35" s="31">
        <f t="shared" si="8"/>
        <v>140.69999999999999</v>
      </c>
      <c r="AF35" s="31">
        <f t="shared" si="9"/>
        <v>292.3</v>
      </c>
      <c r="AG35" s="31">
        <f t="shared" si="10"/>
        <v>129.80000000000001</v>
      </c>
      <c r="AH35" s="31">
        <f t="shared" si="11"/>
        <v>105.1</v>
      </c>
      <c r="AI35" s="32">
        <v>34.200000000000003</v>
      </c>
      <c r="AJ35" s="32">
        <v>29.9</v>
      </c>
      <c r="AK35" s="32">
        <v>42.7</v>
      </c>
      <c r="AL35" s="32">
        <v>45.4</v>
      </c>
      <c r="AM35" s="32">
        <v>60.1</v>
      </c>
      <c r="AN35" s="32">
        <v>52.4</v>
      </c>
      <c r="AO35" s="32">
        <v>52.6</v>
      </c>
      <c r="AP35" s="32">
        <v>35.700000000000003</v>
      </c>
      <c r="AQ35" s="32">
        <v>46.1</v>
      </c>
      <c r="AR35" s="32">
        <v>45.8</v>
      </c>
      <c r="AS35" s="32">
        <v>37.9</v>
      </c>
      <c r="AT35" s="32">
        <v>41</v>
      </c>
      <c r="AU35" s="123"/>
      <c r="AV35" s="108"/>
      <c r="AW35" s="108"/>
      <c r="AX35" s="108"/>
      <c r="AY35" s="108"/>
      <c r="AZ35" s="108"/>
      <c r="BA35" s="108"/>
      <c r="BB35" s="108"/>
      <c r="BC35" s="108"/>
      <c r="BD35" s="108"/>
      <c r="BE35" s="108"/>
      <c r="BF35" s="105"/>
    </row>
    <row r="36" spans="1:58" x14ac:dyDescent="0.2">
      <c r="A36" s="100"/>
      <c r="B36" s="103"/>
      <c r="C36" s="139"/>
      <c r="D36" s="137"/>
      <c r="E36" s="121"/>
      <c r="F36" s="1" t="s">
        <v>106</v>
      </c>
      <c r="G36" s="16">
        <v>43.53</v>
      </c>
      <c r="H36" s="16">
        <v>26.52</v>
      </c>
      <c r="I36" s="14">
        <v>6</v>
      </c>
      <c r="J36" s="13">
        <v>203</v>
      </c>
      <c r="K36" s="30">
        <f t="shared" si="0"/>
        <v>11.505833333333335</v>
      </c>
      <c r="L36" s="30">
        <f t="shared" si="1"/>
        <v>11.07</v>
      </c>
      <c r="M36" s="30">
        <f t="shared" si="2"/>
        <v>21.99</v>
      </c>
      <c r="N36" s="30">
        <f t="shared" si="3"/>
        <v>18.503333333333334</v>
      </c>
      <c r="O36" s="30">
        <f t="shared" si="4"/>
        <v>12.07</v>
      </c>
      <c r="P36" s="30">
        <f t="shared" si="5"/>
        <v>0.89333333333333342</v>
      </c>
      <c r="Q36" s="10">
        <v>-0.36</v>
      </c>
      <c r="R36" s="10">
        <v>1.67</v>
      </c>
      <c r="S36" s="10">
        <v>5.77</v>
      </c>
      <c r="T36" s="10">
        <v>11.05</v>
      </c>
      <c r="U36" s="10">
        <v>16.39</v>
      </c>
      <c r="V36" s="10">
        <v>20.54</v>
      </c>
      <c r="W36" s="10">
        <v>22.75</v>
      </c>
      <c r="X36" s="10">
        <v>22.68</v>
      </c>
      <c r="Y36" s="10">
        <v>17.61</v>
      </c>
      <c r="Z36" s="10">
        <v>12</v>
      </c>
      <c r="AA36" s="10">
        <v>6.6</v>
      </c>
      <c r="AB36" s="10">
        <v>1.37</v>
      </c>
      <c r="AC36" s="31">
        <f t="shared" si="6"/>
        <v>614.9</v>
      </c>
      <c r="AD36" s="31">
        <f t="shared" si="7"/>
        <v>150.4</v>
      </c>
      <c r="AE36" s="31">
        <f t="shared" si="8"/>
        <v>179.5</v>
      </c>
      <c r="AF36" s="31">
        <f t="shared" si="9"/>
        <v>347.40000000000003</v>
      </c>
      <c r="AG36" s="31">
        <f t="shared" si="10"/>
        <v>163.10000000000002</v>
      </c>
      <c r="AH36" s="31">
        <f t="shared" si="11"/>
        <v>121.9</v>
      </c>
      <c r="AI36" s="32">
        <v>41.4</v>
      </c>
      <c r="AJ36" s="32">
        <v>35.1</v>
      </c>
      <c r="AK36" s="32">
        <v>45.1</v>
      </c>
      <c r="AL36" s="32">
        <v>44.9</v>
      </c>
      <c r="AM36" s="32">
        <v>60.4</v>
      </c>
      <c r="AN36" s="32">
        <v>67.5</v>
      </c>
      <c r="AO36" s="32">
        <v>68.900000000000006</v>
      </c>
      <c r="AP36" s="32">
        <v>43.1</v>
      </c>
      <c r="AQ36" s="32">
        <v>62.6</v>
      </c>
      <c r="AR36" s="32">
        <v>52.7</v>
      </c>
      <c r="AS36" s="32">
        <v>47.8</v>
      </c>
      <c r="AT36" s="32">
        <v>45.4</v>
      </c>
      <c r="AU36" s="123"/>
      <c r="AV36" s="108"/>
      <c r="AW36" s="108"/>
      <c r="AX36" s="108"/>
      <c r="AY36" s="108"/>
      <c r="AZ36" s="108"/>
      <c r="BA36" s="108"/>
      <c r="BB36" s="108"/>
      <c r="BC36" s="108"/>
      <c r="BD36" s="108"/>
      <c r="BE36" s="108"/>
      <c r="BF36" s="105"/>
    </row>
    <row r="37" spans="1:58" x14ac:dyDescent="0.2">
      <c r="A37" s="100"/>
      <c r="B37" s="103"/>
      <c r="C37" s="139"/>
      <c r="D37" s="137"/>
      <c r="E37" s="100" t="s">
        <v>16</v>
      </c>
      <c r="F37" s="1" t="s">
        <v>107</v>
      </c>
      <c r="G37" s="16">
        <v>40.520000000000003</v>
      </c>
      <c r="H37" s="16">
        <v>21.27</v>
      </c>
      <c r="I37" s="14">
        <v>18</v>
      </c>
      <c r="J37" s="13">
        <v>679</v>
      </c>
      <c r="K37" s="30">
        <f t="shared" si="0"/>
        <v>12.205833333333336</v>
      </c>
      <c r="L37" s="30">
        <f t="shared" si="1"/>
        <v>10.986666666666666</v>
      </c>
      <c r="M37" s="30">
        <f t="shared" si="2"/>
        <v>21.64</v>
      </c>
      <c r="N37" s="30">
        <f t="shared" si="3"/>
        <v>18.155000000000001</v>
      </c>
      <c r="O37" s="30">
        <f t="shared" si="4"/>
        <v>13.063333333333334</v>
      </c>
      <c r="P37" s="30">
        <f t="shared" si="5"/>
        <v>3.1333333333333333</v>
      </c>
      <c r="Q37" s="10">
        <v>2.2000000000000002</v>
      </c>
      <c r="R37" s="10">
        <v>3.71</v>
      </c>
      <c r="S37" s="10">
        <v>6.84</v>
      </c>
      <c r="T37" s="10">
        <v>10.66</v>
      </c>
      <c r="U37" s="10">
        <v>15.46</v>
      </c>
      <c r="V37" s="10">
        <v>19.95</v>
      </c>
      <c r="W37" s="10">
        <v>22.46</v>
      </c>
      <c r="X37" s="10">
        <v>22.51</v>
      </c>
      <c r="Y37" s="10">
        <v>17.89</v>
      </c>
      <c r="Z37" s="10">
        <v>13.24</v>
      </c>
      <c r="AA37" s="10">
        <v>8.06</v>
      </c>
      <c r="AB37" s="10">
        <v>3.49</v>
      </c>
      <c r="AC37" s="31">
        <f t="shared" si="6"/>
        <v>577.40000000000009</v>
      </c>
      <c r="AD37" s="31">
        <f t="shared" si="7"/>
        <v>150</v>
      </c>
      <c r="AE37" s="31">
        <f t="shared" si="8"/>
        <v>75</v>
      </c>
      <c r="AF37" s="31">
        <f t="shared" si="9"/>
        <v>209.7</v>
      </c>
      <c r="AG37" s="31">
        <f t="shared" si="10"/>
        <v>168.39999999999998</v>
      </c>
      <c r="AH37" s="31">
        <f t="shared" si="11"/>
        <v>184</v>
      </c>
      <c r="AI37" s="32">
        <v>57.5</v>
      </c>
      <c r="AJ37" s="32">
        <v>52.5</v>
      </c>
      <c r="AK37" s="32">
        <v>52.8</v>
      </c>
      <c r="AL37" s="32">
        <v>49.7</v>
      </c>
      <c r="AM37" s="32">
        <v>47.5</v>
      </c>
      <c r="AN37" s="32">
        <v>30.7</v>
      </c>
      <c r="AO37" s="32">
        <v>21.6</v>
      </c>
      <c r="AP37" s="32">
        <v>22.7</v>
      </c>
      <c r="AQ37" s="32">
        <v>37.5</v>
      </c>
      <c r="AR37" s="32">
        <v>62.6</v>
      </c>
      <c r="AS37" s="32">
        <v>68.3</v>
      </c>
      <c r="AT37" s="32">
        <v>74</v>
      </c>
      <c r="AU37" s="123"/>
      <c r="AV37" s="108"/>
      <c r="AW37" s="108"/>
      <c r="AX37" s="108"/>
      <c r="AY37" s="108"/>
      <c r="AZ37" s="108"/>
      <c r="BA37" s="108"/>
      <c r="BB37" s="108"/>
      <c r="BC37" s="108"/>
      <c r="BD37" s="108"/>
      <c r="BE37" s="108"/>
      <c r="BF37" s="105"/>
    </row>
    <row r="38" spans="1:58" x14ac:dyDescent="0.2">
      <c r="A38" s="100"/>
      <c r="B38" s="103"/>
      <c r="C38" s="139"/>
      <c r="D38" s="137"/>
      <c r="E38" s="121"/>
      <c r="F38" s="1" t="s">
        <v>108</v>
      </c>
      <c r="G38" s="16">
        <v>40.32</v>
      </c>
      <c r="H38" s="16">
        <v>22.27</v>
      </c>
      <c r="I38" s="14">
        <v>6</v>
      </c>
      <c r="J38" s="13">
        <v>765</v>
      </c>
      <c r="K38" s="30">
        <f t="shared" si="0"/>
        <v>12.038333333333332</v>
      </c>
      <c r="L38" s="30">
        <f t="shared" si="1"/>
        <v>10.746666666666668</v>
      </c>
      <c r="M38" s="30">
        <f t="shared" si="2"/>
        <v>21.653333333333332</v>
      </c>
      <c r="N38" s="30">
        <f t="shared" si="3"/>
        <v>18.101666666666667</v>
      </c>
      <c r="O38" s="30">
        <f t="shared" si="4"/>
        <v>12.906666666666666</v>
      </c>
      <c r="P38" s="30">
        <f t="shared" si="5"/>
        <v>2.8466666666666671</v>
      </c>
      <c r="Q38" s="10">
        <v>1.93</v>
      </c>
      <c r="R38" s="10">
        <v>3.39</v>
      </c>
      <c r="S38" s="10">
        <v>6.47</v>
      </c>
      <c r="T38" s="10">
        <v>10.46</v>
      </c>
      <c r="U38" s="10">
        <v>15.31</v>
      </c>
      <c r="V38" s="10">
        <v>20.03</v>
      </c>
      <c r="W38" s="10">
        <v>22.49</v>
      </c>
      <c r="X38" s="10">
        <v>22.44</v>
      </c>
      <c r="Y38" s="10">
        <v>17.88</v>
      </c>
      <c r="Z38" s="10">
        <v>13.08</v>
      </c>
      <c r="AA38" s="10">
        <v>7.76</v>
      </c>
      <c r="AB38" s="10">
        <v>3.22</v>
      </c>
      <c r="AC38" s="31">
        <f t="shared" si="6"/>
        <v>499.29999999999995</v>
      </c>
      <c r="AD38" s="31">
        <f t="shared" si="7"/>
        <v>140.69999999999999</v>
      </c>
      <c r="AE38" s="31">
        <f t="shared" si="8"/>
        <v>75.599999999999994</v>
      </c>
      <c r="AF38" s="31">
        <f t="shared" si="9"/>
        <v>198.9</v>
      </c>
      <c r="AG38" s="31">
        <f t="shared" si="10"/>
        <v>130.19999999999999</v>
      </c>
      <c r="AH38" s="31">
        <f t="shared" si="11"/>
        <v>152.80000000000001</v>
      </c>
      <c r="AI38" s="32">
        <v>50</v>
      </c>
      <c r="AJ38" s="32">
        <v>41.7</v>
      </c>
      <c r="AK38" s="32">
        <v>47.3</v>
      </c>
      <c r="AL38" s="32">
        <v>44.8</v>
      </c>
      <c r="AM38" s="32">
        <v>48.6</v>
      </c>
      <c r="AN38" s="32">
        <v>33</v>
      </c>
      <c r="AO38" s="32">
        <v>23.1</v>
      </c>
      <c r="AP38" s="32">
        <v>19.5</v>
      </c>
      <c r="AQ38" s="32">
        <v>29.9</v>
      </c>
      <c r="AR38" s="32">
        <v>50.4</v>
      </c>
      <c r="AS38" s="32">
        <v>49.9</v>
      </c>
      <c r="AT38" s="32">
        <v>61.1</v>
      </c>
      <c r="AU38" s="123"/>
      <c r="AV38" s="108"/>
      <c r="AW38" s="108"/>
      <c r="AX38" s="108"/>
      <c r="AY38" s="108"/>
      <c r="AZ38" s="108"/>
      <c r="BA38" s="108"/>
      <c r="BB38" s="108"/>
      <c r="BC38" s="108"/>
      <c r="BD38" s="108"/>
      <c r="BE38" s="108"/>
      <c r="BF38" s="105"/>
    </row>
    <row r="39" spans="1:58" x14ac:dyDescent="0.2">
      <c r="K39" s="30"/>
      <c r="L39" s="30"/>
      <c r="M39" s="30"/>
      <c r="N39" s="30"/>
      <c r="O39" s="30"/>
      <c r="P39" s="30"/>
      <c r="AC39" s="34"/>
      <c r="AD39" s="34"/>
      <c r="AE39" s="34"/>
      <c r="AF39" s="34"/>
      <c r="AG39" s="34"/>
      <c r="AH39" s="34"/>
      <c r="AI39" s="32"/>
      <c r="AJ39" s="32"/>
      <c r="AK39" s="32"/>
      <c r="AL39" s="32"/>
      <c r="AM39" s="32"/>
      <c r="AN39" s="32"/>
      <c r="AO39" s="32"/>
      <c r="AP39" s="32"/>
      <c r="AQ39" s="32"/>
      <c r="AR39" s="32"/>
      <c r="AS39" s="32"/>
      <c r="AT39" s="32"/>
      <c r="BF39" s="90"/>
    </row>
    <row r="40" spans="1:58" x14ac:dyDescent="0.2">
      <c r="A40" s="102">
        <v>2</v>
      </c>
      <c r="B40" s="103" t="s">
        <v>242</v>
      </c>
      <c r="C40" s="100" t="s">
        <v>18</v>
      </c>
      <c r="D40" s="101" t="s">
        <v>308</v>
      </c>
      <c r="E40" s="100" t="s">
        <v>3</v>
      </c>
      <c r="F40" s="1" t="s">
        <v>109</v>
      </c>
      <c r="G40" s="16">
        <v>44.899260082611903</v>
      </c>
      <c r="H40" s="16">
        <v>8.2054328820312499</v>
      </c>
      <c r="I40" s="14">
        <v>9</v>
      </c>
      <c r="J40" s="13">
        <v>119</v>
      </c>
      <c r="K40" s="30">
        <f t="shared" ref="K40:K52" si="12">AVERAGE(Q40:AB40)</f>
        <v>13.839166666666664</v>
      </c>
      <c r="L40" s="30">
        <f t="shared" ref="L40:L52" si="13">AVERAGE(S40:U40)</f>
        <v>13.493333333333332</v>
      </c>
      <c r="M40" s="30">
        <f t="shared" ref="M40:M52" si="14">AVERAGE(V40:X40)</f>
        <v>22.893333333333331</v>
      </c>
      <c r="N40" s="30">
        <f t="shared" ref="N40:N52" si="15">AVERAGE(T40:Y40)</f>
        <v>19.748333333333331</v>
      </c>
      <c r="O40" s="30">
        <f t="shared" ref="O40:O52" si="16">AVERAGE(Y40:AA40)</f>
        <v>14.043333333333331</v>
      </c>
      <c r="P40" s="30">
        <f t="shared" ref="P40:P52" si="17">AVERAGE(AB40,R40,Q40)</f>
        <v>4.9266666666666667</v>
      </c>
      <c r="Q40" s="10">
        <v>4.25</v>
      </c>
      <c r="R40" s="10">
        <v>5.68</v>
      </c>
      <c r="S40" s="10">
        <v>9.76</v>
      </c>
      <c r="T40" s="10">
        <v>13.18</v>
      </c>
      <c r="U40" s="10">
        <v>17.54</v>
      </c>
      <c r="V40" s="10">
        <v>21.53</v>
      </c>
      <c r="W40" s="10">
        <v>23.77</v>
      </c>
      <c r="X40" s="10">
        <v>23.38</v>
      </c>
      <c r="Y40" s="10">
        <v>19.09</v>
      </c>
      <c r="Z40" s="10">
        <v>14.13</v>
      </c>
      <c r="AA40" s="10">
        <v>8.91</v>
      </c>
      <c r="AB40" s="10">
        <v>4.8499999999999996</v>
      </c>
      <c r="AC40" s="31">
        <f t="shared" ref="AC40:AC52" si="18">SUM(AI40:AT40)</f>
        <v>723.30000000000007</v>
      </c>
      <c r="AD40" s="31">
        <f t="shared" ref="AD40:AD52" si="19">SUM(AK40:AM40)</f>
        <v>189.3</v>
      </c>
      <c r="AE40" s="31">
        <f t="shared" ref="AE40:AE52" si="20">SUM(AN40:AP40)</f>
        <v>108.69999999999999</v>
      </c>
      <c r="AF40" s="31">
        <f t="shared" ref="AF40:AF52" si="21">SUM(AL40:AQ40)</f>
        <v>328.8</v>
      </c>
      <c r="AG40" s="31">
        <f t="shared" ref="AG40:AG52" si="22">SUM(AQ40:AS40)</f>
        <v>287.39999999999998</v>
      </c>
      <c r="AH40" s="31">
        <f t="shared" si="11"/>
        <v>137.9</v>
      </c>
      <c r="AI40" s="32">
        <v>45.7</v>
      </c>
      <c r="AJ40" s="32">
        <v>37.5</v>
      </c>
      <c r="AK40" s="32">
        <v>44.5</v>
      </c>
      <c r="AL40" s="32">
        <v>72.599999999999994</v>
      </c>
      <c r="AM40" s="32">
        <v>72.2</v>
      </c>
      <c r="AN40" s="32">
        <v>46</v>
      </c>
      <c r="AO40" s="32">
        <v>23.1</v>
      </c>
      <c r="AP40" s="32">
        <v>39.6</v>
      </c>
      <c r="AQ40" s="32">
        <v>75.3</v>
      </c>
      <c r="AR40" s="32">
        <v>100.3</v>
      </c>
      <c r="AS40" s="32">
        <v>111.8</v>
      </c>
      <c r="AT40" s="32">
        <v>54.7</v>
      </c>
      <c r="AU40" s="108" t="s">
        <v>7</v>
      </c>
      <c r="AV40" s="108" t="s">
        <v>7</v>
      </c>
      <c r="AW40" s="108" t="s">
        <v>7</v>
      </c>
      <c r="AX40" s="108" t="s">
        <v>7</v>
      </c>
      <c r="AY40" s="108" t="s">
        <v>7</v>
      </c>
      <c r="AZ40" s="108" t="s">
        <v>7</v>
      </c>
      <c r="BA40" s="108" t="s">
        <v>7</v>
      </c>
      <c r="BB40" s="108" t="s">
        <v>7</v>
      </c>
      <c r="BC40" s="108" t="s">
        <v>7</v>
      </c>
      <c r="BD40" s="108" t="s">
        <v>7</v>
      </c>
      <c r="BE40" s="108" t="s">
        <v>7</v>
      </c>
      <c r="BF40" s="105" t="s">
        <v>7</v>
      </c>
    </row>
    <row r="41" spans="1:58" x14ac:dyDescent="0.2">
      <c r="A41" s="121"/>
      <c r="B41" s="124"/>
      <c r="C41" s="121"/>
      <c r="D41" s="118"/>
      <c r="E41" s="121"/>
      <c r="F41" s="1" t="s">
        <v>110</v>
      </c>
      <c r="G41" s="16">
        <v>44.700723600000003</v>
      </c>
      <c r="H41" s="16">
        <v>8.0357786000000004</v>
      </c>
      <c r="I41" s="14">
        <v>10</v>
      </c>
      <c r="J41" s="13">
        <v>170.881</v>
      </c>
      <c r="K41" s="30">
        <f t="shared" si="12"/>
        <v>13.898333333333332</v>
      </c>
      <c r="L41" s="30">
        <f t="shared" si="13"/>
        <v>13.459999999999999</v>
      </c>
      <c r="M41" s="30">
        <f t="shared" si="14"/>
        <v>22.766666666666669</v>
      </c>
      <c r="N41" s="30">
        <f t="shared" si="15"/>
        <v>19.656666666666666</v>
      </c>
      <c r="O41" s="30">
        <f t="shared" si="16"/>
        <v>14.15</v>
      </c>
      <c r="P41" s="30">
        <f t="shared" si="17"/>
        <v>5.2166666666666659</v>
      </c>
      <c r="Q41" s="10">
        <v>4.55</v>
      </c>
      <c r="R41" s="10">
        <v>5.97</v>
      </c>
      <c r="S41" s="10">
        <v>9.8699999999999992</v>
      </c>
      <c r="T41" s="10">
        <v>13.15</v>
      </c>
      <c r="U41" s="10">
        <v>17.36</v>
      </c>
      <c r="V41" s="10">
        <v>21.32</v>
      </c>
      <c r="W41" s="10">
        <v>23.63</v>
      </c>
      <c r="X41" s="10">
        <v>23.35</v>
      </c>
      <c r="Y41" s="10">
        <v>19.13</v>
      </c>
      <c r="Z41" s="10">
        <v>14.26</v>
      </c>
      <c r="AA41" s="10">
        <v>9.06</v>
      </c>
      <c r="AB41" s="10">
        <v>5.13</v>
      </c>
      <c r="AC41" s="31">
        <f t="shared" si="18"/>
        <v>695.49999999999989</v>
      </c>
      <c r="AD41" s="31">
        <f t="shared" si="19"/>
        <v>184.39999999999998</v>
      </c>
      <c r="AE41" s="31">
        <f t="shared" si="20"/>
        <v>103</v>
      </c>
      <c r="AF41" s="31">
        <f t="shared" si="21"/>
        <v>316.7</v>
      </c>
      <c r="AG41" s="31">
        <f t="shared" si="22"/>
        <v>272.8</v>
      </c>
      <c r="AH41" s="31">
        <f t="shared" si="11"/>
        <v>135.30000000000001</v>
      </c>
      <c r="AI41" s="32">
        <v>45.3</v>
      </c>
      <c r="AJ41" s="32">
        <v>35.6</v>
      </c>
      <c r="AK41" s="32">
        <v>42.4</v>
      </c>
      <c r="AL41" s="32">
        <v>71.3</v>
      </c>
      <c r="AM41" s="32">
        <v>70.7</v>
      </c>
      <c r="AN41" s="32">
        <v>43.6</v>
      </c>
      <c r="AO41" s="32">
        <v>22.4</v>
      </c>
      <c r="AP41" s="32">
        <v>37</v>
      </c>
      <c r="AQ41" s="32">
        <v>71.7</v>
      </c>
      <c r="AR41" s="32">
        <v>96.3</v>
      </c>
      <c r="AS41" s="32">
        <v>104.8</v>
      </c>
      <c r="AT41" s="32">
        <v>54.4</v>
      </c>
      <c r="AU41" s="123"/>
      <c r="AV41" s="108"/>
      <c r="AW41" s="108"/>
      <c r="AX41" s="108"/>
      <c r="AY41" s="108"/>
      <c r="AZ41" s="108"/>
      <c r="BA41" s="108"/>
      <c r="BB41" s="108"/>
      <c r="BC41" s="108"/>
      <c r="BD41" s="108"/>
      <c r="BE41" s="108"/>
      <c r="BF41" s="105"/>
    </row>
    <row r="42" spans="1:58" x14ac:dyDescent="0.2">
      <c r="A42" s="121"/>
      <c r="B42" s="124"/>
      <c r="C42" s="121"/>
      <c r="D42" s="118"/>
      <c r="E42" s="121"/>
      <c r="F42" s="1" t="s">
        <v>111</v>
      </c>
      <c r="G42" s="16">
        <v>44.387276399999998</v>
      </c>
      <c r="H42" s="16">
        <v>8.0330475000000003</v>
      </c>
      <c r="I42" s="14">
        <v>7</v>
      </c>
      <c r="J42" s="13">
        <v>393.68400000000003</v>
      </c>
      <c r="K42" s="30">
        <f t="shared" si="12"/>
        <v>12.636666666666663</v>
      </c>
      <c r="L42" s="30">
        <f t="shared" si="13"/>
        <v>11.67</v>
      </c>
      <c r="M42" s="30">
        <f t="shared" si="14"/>
        <v>20.86</v>
      </c>
      <c r="N42" s="30">
        <f t="shared" si="15"/>
        <v>17.785</v>
      </c>
      <c r="O42" s="30">
        <f t="shared" si="16"/>
        <v>13.08</v>
      </c>
      <c r="P42" s="30">
        <f t="shared" si="17"/>
        <v>4.9366666666666665</v>
      </c>
      <c r="Q42" s="10">
        <v>4.43</v>
      </c>
      <c r="R42" s="10">
        <v>5.24</v>
      </c>
      <c r="S42" s="10">
        <v>8.43</v>
      </c>
      <c r="T42" s="10">
        <v>11.27</v>
      </c>
      <c r="U42" s="10">
        <v>15.31</v>
      </c>
      <c r="V42" s="10">
        <v>19.2</v>
      </c>
      <c r="W42" s="10">
        <v>21.69</v>
      </c>
      <c r="X42" s="10">
        <v>21.69</v>
      </c>
      <c r="Y42" s="10">
        <v>17.55</v>
      </c>
      <c r="Z42" s="10">
        <v>13.18</v>
      </c>
      <c r="AA42" s="10">
        <v>8.51</v>
      </c>
      <c r="AB42" s="10">
        <v>5.14</v>
      </c>
      <c r="AC42" s="31">
        <f t="shared" si="18"/>
        <v>802.50000000000011</v>
      </c>
      <c r="AD42" s="31">
        <f t="shared" si="19"/>
        <v>201.10000000000002</v>
      </c>
      <c r="AE42" s="31">
        <f t="shared" si="20"/>
        <v>96.699999999999989</v>
      </c>
      <c r="AF42" s="31">
        <f t="shared" si="21"/>
        <v>325.79999999999995</v>
      </c>
      <c r="AG42" s="31">
        <f t="shared" si="22"/>
        <v>323.20000000000005</v>
      </c>
      <c r="AH42" s="31">
        <f t="shared" si="11"/>
        <v>181.5</v>
      </c>
      <c r="AI42" s="32">
        <v>60.2</v>
      </c>
      <c r="AJ42" s="32">
        <v>46.4</v>
      </c>
      <c r="AK42" s="32">
        <v>49.4</v>
      </c>
      <c r="AL42" s="32">
        <v>82.5</v>
      </c>
      <c r="AM42" s="32">
        <v>69.2</v>
      </c>
      <c r="AN42" s="32">
        <v>42</v>
      </c>
      <c r="AO42" s="32">
        <v>23.1</v>
      </c>
      <c r="AP42" s="32">
        <v>31.6</v>
      </c>
      <c r="AQ42" s="32">
        <v>77.400000000000006</v>
      </c>
      <c r="AR42" s="32">
        <v>117.2</v>
      </c>
      <c r="AS42" s="32">
        <v>128.6</v>
      </c>
      <c r="AT42" s="32">
        <v>74.900000000000006</v>
      </c>
      <c r="AU42" s="123"/>
      <c r="AV42" s="108"/>
      <c r="AW42" s="108"/>
      <c r="AX42" s="108"/>
      <c r="AY42" s="108"/>
      <c r="AZ42" s="108"/>
      <c r="BA42" s="108"/>
      <c r="BB42" s="108"/>
      <c r="BC42" s="108"/>
      <c r="BD42" s="108"/>
      <c r="BE42" s="108"/>
      <c r="BF42" s="105"/>
    </row>
    <row r="43" spans="1:58" x14ac:dyDescent="0.2">
      <c r="A43" s="121"/>
      <c r="B43" s="124"/>
      <c r="C43" s="121"/>
      <c r="D43" s="118"/>
      <c r="E43" s="121"/>
      <c r="F43" s="1" t="s">
        <v>112</v>
      </c>
      <c r="G43" s="16">
        <v>44.266156600000002</v>
      </c>
      <c r="H43" s="16">
        <v>11.3255341</v>
      </c>
      <c r="I43" s="14">
        <v>9</v>
      </c>
      <c r="J43" s="13">
        <v>717.55899999999997</v>
      </c>
      <c r="K43" s="30">
        <f t="shared" si="12"/>
        <v>12.571666666666665</v>
      </c>
      <c r="L43" s="30">
        <f t="shared" si="13"/>
        <v>11.62</v>
      </c>
      <c r="M43" s="30">
        <f t="shared" si="14"/>
        <v>21.913333333333338</v>
      </c>
      <c r="N43" s="30">
        <f t="shared" si="15"/>
        <v>18.446666666666669</v>
      </c>
      <c r="O43" s="30">
        <f t="shared" si="16"/>
        <v>12.966666666666667</v>
      </c>
      <c r="P43" s="30">
        <f t="shared" si="17"/>
        <v>3.7866666666666666</v>
      </c>
      <c r="Q43" s="10">
        <v>3.29</v>
      </c>
      <c r="R43" s="10">
        <v>4.18</v>
      </c>
      <c r="S43" s="10">
        <v>7.75</v>
      </c>
      <c r="T43" s="10">
        <v>11.3</v>
      </c>
      <c r="U43" s="10">
        <v>15.81</v>
      </c>
      <c r="V43" s="10">
        <v>20.09</v>
      </c>
      <c r="W43" s="10">
        <v>22.78</v>
      </c>
      <c r="X43" s="10">
        <v>22.87</v>
      </c>
      <c r="Y43" s="10">
        <v>17.829999999999998</v>
      </c>
      <c r="Z43" s="10">
        <v>13.07</v>
      </c>
      <c r="AA43" s="10">
        <v>8</v>
      </c>
      <c r="AB43" s="10">
        <v>3.89</v>
      </c>
      <c r="AC43" s="31">
        <f t="shared" si="18"/>
        <v>942.69999999999993</v>
      </c>
      <c r="AD43" s="31">
        <f t="shared" si="19"/>
        <v>240.40000000000003</v>
      </c>
      <c r="AE43" s="31">
        <f t="shared" si="20"/>
        <v>144.39999999999998</v>
      </c>
      <c r="AF43" s="31">
        <f t="shared" si="21"/>
        <v>393.4</v>
      </c>
      <c r="AG43" s="31">
        <f t="shared" si="22"/>
        <v>332.5</v>
      </c>
      <c r="AH43" s="31">
        <f t="shared" si="11"/>
        <v>225.4</v>
      </c>
      <c r="AI43" s="32">
        <v>60.8</v>
      </c>
      <c r="AJ43" s="32">
        <v>75.2</v>
      </c>
      <c r="AK43" s="32">
        <v>77.7</v>
      </c>
      <c r="AL43" s="32">
        <v>84.9</v>
      </c>
      <c r="AM43" s="32">
        <v>77.8</v>
      </c>
      <c r="AN43" s="32">
        <v>65.099999999999994</v>
      </c>
      <c r="AO43" s="32">
        <v>31.6</v>
      </c>
      <c r="AP43" s="32">
        <v>47.7</v>
      </c>
      <c r="AQ43" s="32">
        <v>86.3</v>
      </c>
      <c r="AR43" s="32">
        <v>112</v>
      </c>
      <c r="AS43" s="32">
        <v>134.19999999999999</v>
      </c>
      <c r="AT43" s="32">
        <v>89.4</v>
      </c>
      <c r="AU43" s="123"/>
      <c r="AV43" s="108"/>
      <c r="AW43" s="108"/>
      <c r="AX43" s="108"/>
      <c r="AY43" s="108"/>
      <c r="AZ43" s="108"/>
      <c r="BA43" s="108"/>
      <c r="BB43" s="108"/>
      <c r="BC43" s="108"/>
      <c r="BD43" s="108"/>
      <c r="BE43" s="108"/>
      <c r="BF43" s="105"/>
    </row>
    <row r="44" spans="1:58" x14ac:dyDescent="0.2">
      <c r="A44" s="121"/>
      <c r="B44" s="124"/>
      <c r="C44" s="121"/>
      <c r="D44" s="118"/>
      <c r="E44" s="121"/>
      <c r="F44" s="1" t="s">
        <v>113</v>
      </c>
      <c r="G44" s="16">
        <v>44.392963999999999</v>
      </c>
      <c r="H44" s="16">
        <v>11.342314</v>
      </c>
      <c r="I44" s="14">
        <v>14</v>
      </c>
      <c r="J44" s="13">
        <v>177</v>
      </c>
      <c r="K44" s="30">
        <f t="shared" si="12"/>
        <v>13.487500000000002</v>
      </c>
      <c r="L44" s="30">
        <f t="shared" si="13"/>
        <v>12.786666666666667</v>
      </c>
      <c r="M44" s="30">
        <f t="shared" si="14"/>
        <v>23.26</v>
      </c>
      <c r="N44" s="30">
        <f t="shared" si="15"/>
        <v>19.743333333333336</v>
      </c>
      <c r="O44" s="30">
        <f t="shared" si="16"/>
        <v>13.886666666666668</v>
      </c>
      <c r="P44" s="30">
        <f t="shared" si="17"/>
        <v>4.0166666666666666</v>
      </c>
      <c r="Q44" s="10">
        <v>3.37</v>
      </c>
      <c r="R44" s="10">
        <v>4.6900000000000004</v>
      </c>
      <c r="S44" s="10">
        <v>8.7200000000000006</v>
      </c>
      <c r="T44" s="10">
        <v>12.52</v>
      </c>
      <c r="U44" s="10">
        <v>17.12</v>
      </c>
      <c r="V44" s="10">
        <v>21.51</v>
      </c>
      <c r="W44" s="10">
        <v>24.15</v>
      </c>
      <c r="X44" s="10">
        <v>24.12</v>
      </c>
      <c r="Y44" s="10">
        <v>19.04</v>
      </c>
      <c r="Z44" s="10">
        <v>13.99</v>
      </c>
      <c r="AA44" s="10">
        <v>8.6300000000000008</v>
      </c>
      <c r="AB44" s="10">
        <v>3.99</v>
      </c>
      <c r="AC44" s="31">
        <f t="shared" si="18"/>
        <v>795.49999999999989</v>
      </c>
      <c r="AD44" s="31">
        <f t="shared" si="19"/>
        <v>211.7</v>
      </c>
      <c r="AE44" s="31">
        <f t="shared" si="20"/>
        <v>131.4</v>
      </c>
      <c r="AF44" s="31">
        <f t="shared" si="21"/>
        <v>350.8</v>
      </c>
      <c r="AG44" s="31">
        <f t="shared" si="22"/>
        <v>272.5</v>
      </c>
      <c r="AH44" s="31">
        <f t="shared" si="11"/>
        <v>179.89999999999998</v>
      </c>
      <c r="AI44" s="32">
        <v>44.3</v>
      </c>
      <c r="AJ44" s="32">
        <v>66.3</v>
      </c>
      <c r="AK44" s="32">
        <v>69.099999999999994</v>
      </c>
      <c r="AL44" s="32">
        <v>71.8</v>
      </c>
      <c r="AM44" s="32">
        <v>70.8</v>
      </c>
      <c r="AN44" s="32">
        <v>58.6</v>
      </c>
      <c r="AO44" s="32">
        <v>28.2</v>
      </c>
      <c r="AP44" s="32">
        <v>44.6</v>
      </c>
      <c r="AQ44" s="32">
        <v>76.8</v>
      </c>
      <c r="AR44" s="32">
        <v>89.8</v>
      </c>
      <c r="AS44" s="32">
        <v>105.9</v>
      </c>
      <c r="AT44" s="32">
        <v>69.3</v>
      </c>
      <c r="AU44" s="123"/>
      <c r="AV44" s="108"/>
      <c r="AW44" s="108"/>
      <c r="AX44" s="108"/>
      <c r="AY44" s="108"/>
      <c r="AZ44" s="108"/>
      <c r="BA44" s="108"/>
      <c r="BB44" s="108"/>
      <c r="BC44" s="108"/>
      <c r="BD44" s="108"/>
      <c r="BE44" s="108"/>
      <c r="BF44" s="105"/>
    </row>
    <row r="45" spans="1:58" x14ac:dyDescent="0.2">
      <c r="A45" s="121"/>
      <c r="B45" s="124"/>
      <c r="C45" s="121"/>
      <c r="D45" s="118"/>
      <c r="E45" s="121"/>
      <c r="F45" s="1" t="s">
        <v>187</v>
      </c>
      <c r="G45" s="16">
        <v>43.679750200000001</v>
      </c>
      <c r="H45" s="16">
        <v>10.8500949</v>
      </c>
      <c r="I45" s="14">
        <v>15</v>
      </c>
      <c r="J45" s="13">
        <v>139.946</v>
      </c>
      <c r="K45" s="30">
        <f t="shared" si="12"/>
        <v>15.001666666666667</v>
      </c>
      <c r="L45" s="30">
        <f t="shared" si="13"/>
        <v>13.663333333333334</v>
      </c>
      <c r="M45" s="30">
        <f t="shared" si="14"/>
        <v>23.406666666666666</v>
      </c>
      <c r="N45" s="30">
        <f t="shared" si="15"/>
        <v>20.193333333333335</v>
      </c>
      <c r="O45" s="30">
        <f t="shared" si="16"/>
        <v>15.773333333333332</v>
      </c>
      <c r="P45" s="30">
        <f t="shared" si="17"/>
        <v>7.163333333333334</v>
      </c>
      <c r="Q45" s="10">
        <v>6.64</v>
      </c>
      <c r="R45" s="10">
        <v>7.4</v>
      </c>
      <c r="S45" s="10">
        <v>10.25</v>
      </c>
      <c r="T45" s="10">
        <v>13.39</v>
      </c>
      <c r="U45" s="10">
        <v>17.350000000000001</v>
      </c>
      <c r="V45" s="10">
        <v>21.53</v>
      </c>
      <c r="W45" s="10">
        <v>24.21</v>
      </c>
      <c r="X45" s="10">
        <v>24.48</v>
      </c>
      <c r="Y45" s="10">
        <v>20.2</v>
      </c>
      <c r="Z45" s="10">
        <v>15.93</v>
      </c>
      <c r="AA45" s="10">
        <v>11.19</v>
      </c>
      <c r="AB45" s="10">
        <v>7.45</v>
      </c>
      <c r="AC45" s="31">
        <f t="shared" si="18"/>
        <v>796.90000000000009</v>
      </c>
      <c r="AD45" s="31">
        <f t="shared" si="19"/>
        <v>184</v>
      </c>
      <c r="AE45" s="31">
        <f t="shared" si="20"/>
        <v>100.3</v>
      </c>
      <c r="AF45" s="31">
        <f t="shared" si="21"/>
        <v>298.5</v>
      </c>
      <c r="AG45" s="31">
        <f t="shared" si="22"/>
        <v>305.7</v>
      </c>
      <c r="AH45" s="31">
        <f t="shared" si="11"/>
        <v>206.9</v>
      </c>
      <c r="AI45" s="32">
        <v>60.8</v>
      </c>
      <c r="AJ45" s="32">
        <v>61.6</v>
      </c>
      <c r="AK45" s="32">
        <v>59.1</v>
      </c>
      <c r="AL45" s="32">
        <v>63.7</v>
      </c>
      <c r="AM45" s="32">
        <v>61.2</v>
      </c>
      <c r="AN45" s="32">
        <v>41.5</v>
      </c>
      <c r="AO45" s="32">
        <v>23</v>
      </c>
      <c r="AP45" s="32">
        <v>35.799999999999997</v>
      </c>
      <c r="AQ45" s="32">
        <v>73.3</v>
      </c>
      <c r="AR45" s="32">
        <v>113.2</v>
      </c>
      <c r="AS45" s="32">
        <v>119.2</v>
      </c>
      <c r="AT45" s="32">
        <v>84.5</v>
      </c>
      <c r="AU45" s="123"/>
      <c r="AV45" s="108"/>
      <c r="AW45" s="108"/>
      <c r="AX45" s="108"/>
      <c r="AY45" s="108"/>
      <c r="AZ45" s="108"/>
      <c r="BA45" s="108"/>
      <c r="BB45" s="108"/>
      <c r="BC45" s="108"/>
      <c r="BD45" s="108"/>
      <c r="BE45" s="108"/>
      <c r="BF45" s="105"/>
    </row>
    <row r="46" spans="1:58" x14ac:dyDescent="0.2">
      <c r="A46" s="121"/>
      <c r="B46" s="124"/>
      <c r="C46" s="121"/>
      <c r="D46" s="118"/>
      <c r="E46" s="121"/>
      <c r="F46" s="1" t="s">
        <v>188</v>
      </c>
      <c r="G46" s="16">
        <v>43.6631608</v>
      </c>
      <c r="H46" s="16">
        <v>12.4053612</v>
      </c>
      <c r="I46" s="14">
        <v>5</v>
      </c>
      <c r="J46" s="13">
        <v>365.11399999999998</v>
      </c>
      <c r="K46" s="30">
        <f t="shared" si="12"/>
        <v>13.235833333333334</v>
      </c>
      <c r="L46" s="30">
        <f t="shared" si="13"/>
        <v>12.01</v>
      </c>
      <c r="M46" s="30">
        <f t="shared" si="14"/>
        <v>21.900000000000002</v>
      </c>
      <c r="N46" s="30">
        <f t="shared" si="15"/>
        <v>18.53</v>
      </c>
      <c r="O46" s="30">
        <f t="shared" si="16"/>
        <v>13.746666666666664</v>
      </c>
      <c r="P46" s="30">
        <f t="shared" si="17"/>
        <v>5.2866666666666662</v>
      </c>
      <c r="Q46" s="10">
        <v>4.79</v>
      </c>
      <c r="R46" s="10">
        <v>5.48</v>
      </c>
      <c r="S46" s="10">
        <v>8.64</v>
      </c>
      <c r="T46" s="10">
        <v>11.51</v>
      </c>
      <c r="U46" s="10">
        <v>15.88</v>
      </c>
      <c r="V46" s="10">
        <v>20.12</v>
      </c>
      <c r="W46" s="10">
        <v>22.7</v>
      </c>
      <c r="X46" s="10">
        <v>22.88</v>
      </c>
      <c r="Y46" s="10">
        <v>18.09</v>
      </c>
      <c r="Z46" s="10">
        <v>13.85</v>
      </c>
      <c r="AA46" s="10">
        <v>9.3000000000000007</v>
      </c>
      <c r="AB46" s="10">
        <v>5.59</v>
      </c>
      <c r="AC46" s="31">
        <f t="shared" si="18"/>
        <v>962.79999999999984</v>
      </c>
      <c r="AD46" s="31">
        <f t="shared" si="19"/>
        <v>241.70000000000002</v>
      </c>
      <c r="AE46" s="31">
        <f t="shared" si="20"/>
        <v>137.19999999999999</v>
      </c>
      <c r="AF46" s="31">
        <f t="shared" si="21"/>
        <v>392</v>
      </c>
      <c r="AG46" s="31">
        <f t="shared" si="22"/>
        <v>328.6</v>
      </c>
      <c r="AH46" s="31">
        <f t="shared" si="11"/>
        <v>255.29999999999998</v>
      </c>
      <c r="AI46" s="32">
        <v>70.099999999999994</v>
      </c>
      <c r="AJ46" s="32">
        <v>82.3</v>
      </c>
      <c r="AK46" s="32">
        <v>78.900000000000006</v>
      </c>
      <c r="AL46" s="32">
        <v>84.2</v>
      </c>
      <c r="AM46" s="32">
        <v>78.599999999999994</v>
      </c>
      <c r="AN46" s="32">
        <v>55.7</v>
      </c>
      <c r="AO46" s="32">
        <v>39.200000000000003</v>
      </c>
      <c r="AP46" s="32">
        <v>42.3</v>
      </c>
      <c r="AQ46" s="32">
        <v>92</v>
      </c>
      <c r="AR46" s="32">
        <v>101.9</v>
      </c>
      <c r="AS46" s="32">
        <v>134.69999999999999</v>
      </c>
      <c r="AT46" s="32">
        <v>102.9</v>
      </c>
      <c r="AU46" s="123"/>
      <c r="AV46" s="108"/>
      <c r="AW46" s="108"/>
      <c r="AX46" s="108"/>
      <c r="AY46" s="108"/>
      <c r="AZ46" s="108"/>
      <c r="BA46" s="108"/>
      <c r="BB46" s="108"/>
      <c r="BC46" s="108"/>
      <c r="BD46" s="108"/>
      <c r="BE46" s="108"/>
      <c r="BF46" s="105"/>
    </row>
    <row r="47" spans="1:58" x14ac:dyDescent="0.2">
      <c r="A47" s="121"/>
      <c r="B47" s="124"/>
      <c r="C47" s="121"/>
      <c r="D47" s="118"/>
      <c r="E47" s="121"/>
      <c r="F47" s="1" t="s">
        <v>189</v>
      </c>
      <c r="G47" s="16">
        <v>43.351788200000001</v>
      </c>
      <c r="H47" s="16">
        <v>12.5772674</v>
      </c>
      <c r="I47" s="14">
        <v>5</v>
      </c>
      <c r="J47" s="13">
        <v>496.07100000000003</v>
      </c>
      <c r="K47" s="30">
        <f t="shared" si="12"/>
        <v>12.968333333333334</v>
      </c>
      <c r="L47" s="30">
        <f t="shared" si="13"/>
        <v>11.62</v>
      </c>
      <c r="M47" s="30">
        <f t="shared" si="14"/>
        <v>21.58666666666667</v>
      </c>
      <c r="N47" s="30">
        <f t="shared" si="15"/>
        <v>18.193333333333332</v>
      </c>
      <c r="O47" s="30">
        <f t="shared" si="16"/>
        <v>13.513333333333334</v>
      </c>
      <c r="P47" s="30">
        <f t="shared" si="17"/>
        <v>5.1533333333333333</v>
      </c>
      <c r="Q47" s="10">
        <v>4.6900000000000004</v>
      </c>
      <c r="R47" s="10">
        <v>5.27</v>
      </c>
      <c r="S47" s="10">
        <v>8.24</v>
      </c>
      <c r="T47" s="10">
        <v>11.14</v>
      </c>
      <c r="U47" s="10">
        <v>15.48</v>
      </c>
      <c r="V47" s="10">
        <v>19.68</v>
      </c>
      <c r="W47" s="10">
        <v>22.41</v>
      </c>
      <c r="X47" s="10">
        <v>22.67</v>
      </c>
      <c r="Y47" s="10">
        <v>17.78</v>
      </c>
      <c r="Z47" s="10">
        <v>13.62</v>
      </c>
      <c r="AA47" s="10">
        <v>9.14</v>
      </c>
      <c r="AB47" s="10">
        <v>5.5</v>
      </c>
      <c r="AC47" s="31">
        <f t="shared" si="18"/>
        <v>1093.1000000000001</v>
      </c>
      <c r="AD47" s="31">
        <f t="shared" si="19"/>
        <v>275.40000000000003</v>
      </c>
      <c r="AE47" s="31">
        <f t="shared" si="20"/>
        <v>151.89999999999998</v>
      </c>
      <c r="AF47" s="31">
        <f t="shared" si="21"/>
        <v>438</v>
      </c>
      <c r="AG47" s="31">
        <f t="shared" si="22"/>
        <v>360.5</v>
      </c>
      <c r="AH47" s="31">
        <f t="shared" si="11"/>
        <v>305.29999999999995</v>
      </c>
      <c r="AI47" s="32">
        <v>87.6</v>
      </c>
      <c r="AJ47" s="32">
        <v>91.3</v>
      </c>
      <c r="AK47" s="32">
        <v>88.4</v>
      </c>
      <c r="AL47" s="32">
        <v>98.2</v>
      </c>
      <c r="AM47" s="32">
        <v>88.8</v>
      </c>
      <c r="AN47" s="32">
        <v>65.599999999999994</v>
      </c>
      <c r="AO47" s="32">
        <v>43.1</v>
      </c>
      <c r="AP47" s="32">
        <v>43.2</v>
      </c>
      <c r="AQ47" s="32">
        <v>99.1</v>
      </c>
      <c r="AR47" s="32">
        <v>109.6</v>
      </c>
      <c r="AS47" s="32">
        <v>151.80000000000001</v>
      </c>
      <c r="AT47" s="32">
        <v>126.4</v>
      </c>
      <c r="AU47" s="123"/>
      <c r="AV47" s="108"/>
      <c r="AW47" s="108"/>
      <c r="AX47" s="108"/>
      <c r="AY47" s="108"/>
      <c r="AZ47" s="108"/>
      <c r="BA47" s="108"/>
      <c r="BB47" s="108"/>
      <c r="BC47" s="108"/>
      <c r="BD47" s="108"/>
      <c r="BE47" s="108"/>
      <c r="BF47" s="105"/>
    </row>
    <row r="48" spans="1:58" x14ac:dyDescent="0.2">
      <c r="A48" s="121"/>
      <c r="B48" s="124"/>
      <c r="C48" s="121"/>
      <c r="D48" s="118"/>
      <c r="E48" s="121"/>
      <c r="F48" s="1" t="s">
        <v>186</v>
      </c>
      <c r="G48" s="16">
        <v>42.488761281148598</v>
      </c>
      <c r="H48" s="16">
        <v>13.7115619355246</v>
      </c>
      <c r="I48" s="14">
        <v>6</v>
      </c>
      <c r="J48" s="13">
        <v>492.82600000000002</v>
      </c>
      <c r="K48" s="30">
        <f t="shared" si="12"/>
        <v>10.729999999999999</v>
      </c>
      <c r="L48" s="30">
        <f t="shared" si="13"/>
        <v>9.0766666666666662</v>
      </c>
      <c r="M48" s="30">
        <f t="shared" si="14"/>
        <v>19.010000000000002</v>
      </c>
      <c r="N48" s="30">
        <f t="shared" si="15"/>
        <v>15.696666666666667</v>
      </c>
      <c r="O48" s="30">
        <f t="shared" si="16"/>
        <v>11.626666666666665</v>
      </c>
      <c r="P48" s="30">
        <f t="shared" si="17"/>
        <v>3.206666666666667</v>
      </c>
      <c r="Q48" s="10">
        <v>2.96</v>
      </c>
      <c r="R48" s="10">
        <v>2.88</v>
      </c>
      <c r="S48" s="10">
        <v>5.53</v>
      </c>
      <c r="T48" s="10">
        <v>8.59</v>
      </c>
      <c r="U48" s="10">
        <v>13.11</v>
      </c>
      <c r="V48" s="10">
        <v>17.14</v>
      </c>
      <c r="W48" s="10">
        <v>19.75</v>
      </c>
      <c r="X48" s="10">
        <v>20.14</v>
      </c>
      <c r="Y48" s="10">
        <v>15.45</v>
      </c>
      <c r="Z48" s="10">
        <v>11.79</v>
      </c>
      <c r="AA48" s="10">
        <v>7.64</v>
      </c>
      <c r="AB48" s="10">
        <v>3.78</v>
      </c>
      <c r="AC48" s="31">
        <f t="shared" si="18"/>
        <v>980.2</v>
      </c>
      <c r="AD48" s="31">
        <f t="shared" si="19"/>
        <v>270.7</v>
      </c>
      <c r="AE48" s="31">
        <f t="shared" si="20"/>
        <v>143.69999999999999</v>
      </c>
      <c r="AF48" s="31">
        <f t="shared" si="21"/>
        <v>407.90000000000009</v>
      </c>
      <c r="AG48" s="31">
        <f t="shared" si="22"/>
        <v>298</v>
      </c>
      <c r="AH48" s="31">
        <f t="shared" si="11"/>
        <v>267.8</v>
      </c>
      <c r="AI48" s="32">
        <v>76.5</v>
      </c>
      <c r="AJ48" s="32">
        <v>79.8</v>
      </c>
      <c r="AK48" s="32">
        <v>88.4</v>
      </c>
      <c r="AL48" s="32">
        <v>98.6</v>
      </c>
      <c r="AM48" s="32">
        <v>83.7</v>
      </c>
      <c r="AN48" s="32">
        <v>60.8</v>
      </c>
      <c r="AO48" s="32">
        <v>45.3</v>
      </c>
      <c r="AP48" s="32">
        <v>37.6</v>
      </c>
      <c r="AQ48" s="32">
        <v>81.900000000000006</v>
      </c>
      <c r="AR48" s="32">
        <v>85.7</v>
      </c>
      <c r="AS48" s="32">
        <v>130.4</v>
      </c>
      <c r="AT48" s="32">
        <v>111.5</v>
      </c>
      <c r="AU48" s="123"/>
      <c r="AV48" s="108"/>
      <c r="AW48" s="108"/>
      <c r="AX48" s="108"/>
      <c r="AY48" s="108"/>
      <c r="AZ48" s="108"/>
      <c r="BA48" s="108"/>
      <c r="BB48" s="108"/>
      <c r="BC48" s="108"/>
      <c r="BD48" s="108"/>
      <c r="BE48" s="108"/>
      <c r="BF48" s="105"/>
    </row>
    <row r="49" spans="1:58" x14ac:dyDescent="0.2">
      <c r="A49" s="121"/>
      <c r="B49" s="124"/>
      <c r="C49" s="121"/>
      <c r="D49" s="118"/>
      <c r="E49" s="121"/>
      <c r="F49" s="1" t="s">
        <v>190</v>
      </c>
      <c r="G49" s="16">
        <v>41.916026000000002</v>
      </c>
      <c r="H49" s="16">
        <v>13.426898</v>
      </c>
      <c r="I49" s="14">
        <v>9</v>
      </c>
      <c r="J49" s="13">
        <v>528.654</v>
      </c>
      <c r="K49" s="30">
        <f t="shared" si="12"/>
        <v>12.032499999999999</v>
      </c>
      <c r="L49" s="30">
        <f t="shared" si="13"/>
        <v>10.306666666666667</v>
      </c>
      <c r="M49" s="30">
        <f t="shared" si="14"/>
        <v>20.14</v>
      </c>
      <c r="N49" s="30">
        <f t="shared" si="15"/>
        <v>16.888333333333335</v>
      </c>
      <c r="O49" s="30">
        <f t="shared" si="16"/>
        <v>13.013333333333334</v>
      </c>
      <c r="P49" s="30">
        <f t="shared" si="17"/>
        <v>4.669999999999999</v>
      </c>
      <c r="Q49" s="10">
        <v>4.38</v>
      </c>
      <c r="R49" s="10">
        <v>4.43</v>
      </c>
      <c r="S49" s="10">
        <v>6.91</v>
      </c>
      <c r="T49" s="10">
        <v>9.7899999999999991</v>
      </c>
      <c r="U49" s="10">
        <v>14.22</v>
      </c>
      <c r="V49" s="10">
        <v>18.2</v>
      </c>
      <c r="W49" s="10">
        <v>20.87</v>
      </c>
      <c r="X49" s="10">
        <v>21.35</v>
      </c>
      <c r="Y49" s="10">
        <v>16.899999999999999</v>
      </c>
      <c r="Z49" s="10">
        <v>13.23</v>
      </c>
      <c r="AA49" s="10">
        <v>8.91</v>
      </c>
      <c r="AB49" s="10">
        <v>5.2</v>
      </c>
      <c r="AC49" s="31">
        <f t="shared" si="18"/>
        <v>1141.9999999999998</v>
      </c>
      <c r="AD49" s="31">
        <f t="shared" si="19"/>
        <v>297.5</v>
      </c>
      <c r="AE49" s="31">
        <f t="shared" si="20"/>
        <v>128</v>
      </c>
      <c r="AF49" s="31">
        <f t="shared" si="21"/>
        <v>414</v>
      </c>
      <c r="AG49" s="31">
        <f t="shared" si="22"/>
        <v>374.29999999999995</v>
      </c>
      <c r="AH49" s="31">
        <f t="shared" si="11"/>
        <v>342.2</v>
      </c>
      <c r="AI49" s="32">
        <v>99.1</v>
      </c>
      <c r="AJ49" s="32">
        <v>96.6</v>
      </c>
      <c r="AK49" s="32">
        <v>100.1</v>
      </c>
      <c r="AL49" s="32">
        <v>107.4</v>
      </c>
      <c r="AM49" s="32">
        <v>90</v>
      </c>
      <c r="AN49" s="32">
        <v>54.3</v>
      </c>
      <c r="AO49" s="32">
        <v>38.299999999999997</v>
      </c>
      <c r="AP49" s="32">
        <v>35.4</v>
      </c>
      <c r="AQ49" s="32">
        <v>88.6</v>
      </c>
      <c r="AR49" s="32">
        <v>106.8</v>
      </c>
      <c r="AS49" s="32">
        <v>178.9</v>
      </c>
      <c r="AT49" s="32">
        <v>146.5</v>
      </c>
      <c r="AU49" s="123"/>
      <c r="AV49" s="108"/>
      <c r="AW49" s="108"/>
      <c r="AX49" s="108"/>
      <c r="AY49" s="108"/>
      <c r="AZ49" s="108"/>
      <c r="BA49" s="108"/>
      <c r="BB49" s="108"/>
      <c r="BC49" s="108"/>
      <c r="BD49" s="108"/>
      <c r="BE49" s="108"/>
      <c r="BF49" s="105"/>
    </row>
    <row r="50" spans="1:58" x14ac:dyDescent="0.2">
      <c r="A50" s="121"/>
      <c r="B50" s="124"/>
      <c r="C50" s="121"/>
      <c r="D50" s="118"/>
      <c r="E50" s="121"/>
      <c r="F50" s="1" t="s">
        <v>191</v>
      </c>
      <c r="G50" s="16">
        <v>41.922519683837798</v>
      </c>
      <c r="H50" s="16">
        <v>14.236741065979</v>
      </c>
      <c r="I50" s="14">
        <v>30</v>
      </c>
      <c r="J50" s="13">
        <v>1187.646</v>
      </c>
      <c r="K50" s="30">
        <f t="shared" si="12"/>
        <v>12.020833333333334</v>
      </c>
      <c r="L50" s="30">
        <f t="shared" si="13"/>
        <v>10.18</v>
      </c>
      <c r="M50" s="30">
        <f t="shared" si="14"/>
        <v>20.286666666666665</v>
      </c>
      <c r="N50" s="30">
        <f t="shared" si="15"/>
        <v>16.931666666666668</v>
      </c>
      <c r="O50" s="30">
        <f t="shared" si="16"/>
        <v>13.019999999999998</v>
      </c>
      <c r="P50" s="30">
        <f t="shared" si="17"/>
        <v>4.5966666666666667</v>
      </c>
      <c r="Q50" s="10">
        <v>4.26</v>
      </c>
      <c r="R50" s="10">
        <v>4.26</v>
      </c>
      <c r="S50" s="10">
        <v>6.69</v>
      </c>
      <c r="T50" s="10">
        <v>9.6199999999999992</v>
      </c>
      <c r="U50" s="10">
        <v>14.23</v>
      </c>
      <c r="V50" s="10">
        <v>18.38</v>
      </c>
      <c r="W50" s="10">
        <v>21.04</v>
      </c>
      <c r="X50" s="10">
        <v>21.44</v>
      </c>
      <c r="Y50" s="10">
        <v>16.88</v>
      </c>
      <c r="Z50" s="10">
        <v>13.24</v>
      </c>
      <c r="AA50" s="10">
        <v>8.94</v>
      </c>
      <c r="AB50" s="10">
        <v>5.27</v>
      </c>
      <c r="AC50" s="31">
        <f t="shared" si="18"/>
        <v>867.3</v>
      </c>
      <c r="AD50" s="31">
        <f t="shared" si="19"/>
        <v>230</v>
      </c>
      <c r="AE50" s="31">
        <f t="shared" si="20"/>
        <v>101.69999999999999</v>
      </c>
      <c r="AF50" s="31">
        <f t="shared" si="21"/>
        <v>320.89999999999998</v>
      </c>
      <c r="AG50" s="31">
        <f t="shared" si="22"/>
        <v>270.7</v>
      </c>
      <c r="AH50" s="31">
        <f t="shared" si="11"/>
        <v>264.89999999999998</v>
      </c>
      <c r="AI50" s="32">
        <v>81.2</v>
      </c>
      <c r="AJ50" s="32">
        <v>78</v>
      </c>
      <c r="AK50" s="32">
        <v>81.2</v>
      </c>
      <c r="AL50" s="32">
        <v>81.7</v>
      </c>
      <c r="AM50" s="32">
        <v>67.099999999999994</v>
      </c>
      <c r="AN50" s="32">
        <v>45.1</v>
      </c>
      <c r="AO50" s="32">
        <v>28.7</v>
      </c>
      <c r="AP50" s="32">
        <v>27.9</v>
      </c>
      <c r="AQ50" s="32">
        <v>70.400000000000006</v>
      </c>
      <c r="AR50" s="32">
        <v>75.5</v>
      </c>
      <c r="AS50" s="32">
        <v>124.8</v>
      </c>
      <c r="AT50" s="32">
        <v>105.7</v>
      </c>
      <c r="AU50" s="123"/>
      <c r="AV50" s="108"/>
      <c r="AW50" s="108"/>
      <c r="AX50" s="108"/>
      <c r="AY50" s="108"/>
      <c r="AZ50" s="108"/>
      <c r="BA50" s="108"/>
      <c r="BB50" s="108"/>
      <c r="BC50" s="108"/>
      <c r="BD50" s="108"/>
      <c r="BE50" s="108"/>
      <c r="BF50" s="105"/>
    </row>
    <row r="51" spans="1:58" x14ac:dyDescent="0.2">
      <c r="A51" s="121"/>
      <c r="B51" s="124"/>
      <c r="C51" s="121"/>
      <c r="D51" s="118"/>
      <c r="E51" s="121"/>
      <c r="F51" s="1" t="s">
        <v>192</v>
      </c>
      <c r="G51" s="16">
        <v>41.925945281982401</v>
      </c>
      <c r="H51" s="16">
        <v>14.2892408370971</v>
      </c>
      <c r="I51" s="14">
        <v>10</v>
      </c>
      <c r="J51" s="13">
        <v>583.08299999999997</v>
      </c>
      <c r="K51" s="30">
        <f t="shared" si="12"/>
        <v>12.020833333333334</v>
      </c>
      <c r="L51" s="30">
        <f t="shared" si="13"/>
        <v>10.18</v>
      </c>
      <c r="M51" s="30">
        <f t="shared" si="14"/>
        <v>20.286666666666665</v>
      </c>
      <c r="N51" s="30">
        <f t="shared" si="15"/>
        <v>16.931666666666668</v>
      </c>
      <c r="O51" s="30">
        <f t="shared" si="16"/>
        <v>13.019999999999998</v>
      </c>
      <c r="P51" s="30">
        <f t="shared" si="17"/>
        <v>4.5966666666666667</v>
      </c>
      <c r="Q51" s="10">
        <v>4.26</v>
      </c>
      <c r="R51" s="10">
        <v>4.26</v>
      </c>
      <c r="S51" s="10">
        <v>6.69</v>
      </c>
      <c r="T51" s="10">
        <v>9.6199999999999992</v>
      </c>
      <c r="U51" s="10">
        <v>14.23</v>
      </c>
      <c r="V51" s="10">
        <v>18.38</v>
      </c>
      <c r="W51" s="10">
        <v>21.04</v>
      </c>
      <c r="X51" s="10">
        <v>21.44</v>
      </c>
      <c r="Y51" s="10">
        <v>16.88</v>
      </c>
      <c r="Z51" s="10">
        <v>13.24</v>
      </c>
      <c r="AA51" s="10">
        <v>8.94</v>
      </c>
      <c r="AB51" s="10">
        <v>5.27</v>
      </c>
      <c r="AC51" s="31">
        <f t="shared" si="18"/>
        <v>867.3</v>
      </c>
      <c r="AD51" s="31">
        <f t="shared" si="19"/>
        <v>230</v>
      </c>
      <c r="AE51" s="31">
        <f t="shared" si="20"/>
        <v>101.69999999999999</v>
      </c>
      <c r="AF51" s="31">
        <f t="shared" si="21"/>
        <v>320.89999999999998</v>
      </c>
      <c r="AG51" s="31">
        <f t="shared" si="22"/>
        <v>270.7</v>
      </c>
      <c r="AH51" s="31">
        <f t="shared" si="11"/>
        <v>264.89999999999998</v>
      </c>
      <c r="AI51" s="32">
        <v>81.2</v>
      </c>
      <c r="AJ51" s="32">
        <v>78</v>
      </c>
      <c r="AK51" s="32">
        <v>81.2</v>
      </c>
      <c r="AL51" s="32">
        <v>81.7</v>
      </c>
      <c r="AM51" s="32">
        <v>67.099999999999994</v>
      </c>
      <c r="AN51" s="32">
        <v>45.1</v>
      </c>
      <c r="AO51" s="32">
        <v>28.7</v>
      </c>
      <c r="AP51" s="32">
        <v>27.9</v>
      </c>
      <c r="AQ51" s="32">
        <v>70.400000000000006</v>
      </c>
      <c r="AR51" s="32">
        <v>75.5</v>
      </c>
      <c r="AS51" s="32">
        <v>124.8</v>
      </c>
      <c r="AT51" s="32">
        <v>105.7</v>
      </c>
      <c r="AU51" s="123"/>
      <c r="AV51" s="108"/>
      <c r="AW51" s="108"/>
      <c r="AX51" s="108"/>
      <c r="AY51" s="108"/>
      <c r="AZ51" s="108"/>
      <c r="BA51" s="108"/>
      <c r="BB51" s="108"/>
      <c r="BC51" s="108"/>
      <c r="BD51" s="108"/>
      <c r="BE51" s="108"/>
      <c r="BF51" s="105"/>
    </row>
    <row r="52" spans="1:58" x14ac:dyDescent="0.2">
      <c r="A52" s="121"/>
      <c r="B52" s="124"/>
      <c r="C52" s="121"/>
      <c r="D52" s="118"/>
      <c r="E52" s="121"/>
      <c r="F52" s="1" t="s">
        <v>193</v>
      </c>
      <c r="G52" s="16">
        <v>41.911532999999999</v>
      </c>
      <c r="H52" s="16">
        <v>14.373818999999999</v>
      </c>
      <c r="I52" s="14">
        <v>10</v>
      </c>
      <c r="J52" s="13">
        <v>855.21400000000006</v>
      </c>
      <c r="K52" s="30">
        <f t="shared" si="12"/>
        <v>13.464166666666664</v>
      </c>
      <c r="L52" s="30">
        <f t="shared" si="13"/>
        <v>11.643333333333333</v>
      </c>
      <c r="M52" s="30">
        <f t="shared" si="14"/>
        <v>21.733333333333331</v>
      </c>
      <c r="N52" s="30">
        <f t="shared" si="15"/>
        <v>18.395</v>
      </c>
      <c r="O52" s="30">
        <f t="shared" si="16"/>
        <v>14.483333333333334</v>
      </c>
      <c r="P52" s="30">
        <f t="shared" si="17"/>
        <v>5.996666666666667</v>
      </c>
      <c r="Q52" s="10">
        <v>5.59</v>
      </c>
      <c r="R52" s="10">
        <v>5.73</v>
      </c>
      <c r="S52" s="10">
        <v>8.17</v>
      </c>
      <c r="T52" s="10">
        <v>11.1</v>
      </c>
      <c r="U52" s="10">
        <v>15.66</v>
      </c>
      <c r="V52" s="10">
        <v>19.86</v>
      </c>
      <c r="W52" s="10">
        <v>22.49</v>
      </c>
      <c r="X52" s="10">
        <v>22.85</v>
      </c>
      <c r="Y52" s="10">
        <v>18.41</v>
      </c>
      <c r="Z52" s="10">
        <v>14.7</v>
      </c>
      <c r="AA52" s="10">
        <v>10.34</v>
      </c>
      <c r="AB52" s="10">
        <v>6.67</v>
      </c>
      <c r="AC52" s="31">
        <f t="shared" si="18"/>
        <v>778.19999999999993</v>
      </c>
      <c r="AD52" s="31">
        <f t="shared" si="19"/>
        <v>202.10000000000002</v>
      </c>
      <c r="AE52" s="31">
        <f t="shared" si="20"/>
        <v>88.2</v>
      </c>
      <c r="AF52" s="31">
        <f t="shared" si="21"/>
        <v>282.89999999999998</v>
      </c>
      <c r="AG52" s="31">
        <f t="shared" si="22"/>
        <v>247.29999999999998</v>
      </c>
      <c r="AH52" s="31">
        <f t="shared" si="11"/>
        <v>240.6</v>
      </c>
      <c r="AI52" s="32">
        <v>73.599999999999994</v>
      </c>
      <c r="AJ52" s="32">
        <v>70.599999999999994</v>
      </c>
      <c r="AK52" s="32">
        <v>72.7</v>
      </c>
      <c r="AL52" s="32">
        <v>71.900000000000006</v>
      </c>
      <c r="AM52" s="32">
        <v>57.5</v>
      </c>
      <c r="AN52" s="32">
        <v>40.799999999999997</v>
      </c>
      <c r="AO52" s="32">
        <v>22.7</v>
      </c>
      <c r="AP52" s="32">
        <v>24.7</v>
      </c>
      <c r="AQ52" s="32">
        <v>65.3</v>
      </c>
      <c r="AR52" s="32">
        <v>68.599999999999994</v>
      </c>
      <c r="AS52" s="32">
        <v>113.4</v>
      </c>
      <c r="AT52" s="32">
        <v>96.4</v>
      </c>
      <c r="AU52" s="123"/>
      <c r="AV52" s="108"/>
      <c r="AW52" s="108"/>
      <c r="AX52" s="108"/>
      <c r="AY52" s="108"/>
      <c r="AZ52" s="108"/>
      <c r="BA52" s="108"/>
      <c r="BB52" s="108"/>
      <c r="BC52" s="108"/>
      <c r="BD52" s="108"/>
      <c r="BE52" s="108"/>
      <c r="BF52" s="105"/>
    </row>
    <row r="53" spans="1:58" x14ac:dyDescent="0.2">
      <c r="K53" s="30"/>
      <c r="L53" s="30"/>
      <c r="M53" s="30"/>
      <c r="N53" s="30"/>
      <c r="O53" s="30"/>
      <c r="P53" s="30"/>
      <c r="Q53" s="10"/>
      <c r="R53" s="10"/>
      <c r="S53" s="10"/>
      <c r="T53" s="10"/>
      <c r="U53" s="10"/>
      <c r="V53" s="10"/>
      <c r="W53" s="10"/>
      <c r="X53" s="10"/>
      <c r="Y53" s="10"/>
      <c r="Z53" s="10"/>
      <c r="AA53" s="10"/>
      <c r="AB53" s="10"/>
      <c r="AC53" s="34"/>
      <c r="AD53" s="34"/>
      <c r="AE53" s="34"/>
      <c r="AF53" s="34"/>
      <c r="AG53" s="34"/>
      <c r="AH53" s="34"/>
      <c r="AI53" s="32"/>
      <c r="AJ53" s="32"/>
      <c r="AK53" s="32"/>
      <c r="AL53" s="32"/>
      <c r="AM53" s="32"/>
      <c r="AN53" s="32"/>
      <c r="AO53" s="32"/>
      <c r="AP53" s="32"/>
      <c r="AQ53" s="32"/>
      <c r="AR53" s="32"/>
      <c r="AS53" s="32"/>
      <c r="AT53" s="32"/>
      <c r="BF53" s="90"/>
    </row>
    <row r="54" spans="1:58" x14ac:dyDescent="0.2">
      <c r="A54" s="102">
        <v>3</v>
      </c>
      <c r="B54" s="103" t="s">
        <v>28</v>
      </c>
      <c r="C54" s="100" t="s">
        <v>18</v>
      </c>
      <c r="D54" s="101" t="s">
        <v>7</v>
      </c>
      <c r="E54" s="100" t="s">
        <v>3</v>
      </c>
      <c r="F54" s="1" t="s">
        <v>183</v>
      </c>
      <c r="G54" s="16">
        <v>44.813012299999997</v>
      </c>
      <c r="H54" s="16">
        <v>7.9630266000000001</v>
      </c>
      <c r="I54" s="14">
        <v>17</v>
      </c>
      <c r="J54" s="13">
        <v>320.89600000000002</v>
      </c>
      <c r="K54" s="30">
        <f>AVERAGE(Q54:AB54)</f>
        <v>13.484166666666667</v>
      </c>
      <c r="L54" s="30">
        <f>AVERAGE(S54:U54)</f>
        <v>13.126666666666665</v>
      </c>
      <c r="M54" s="30">
        <f>AVERAGE(V54:X54)</f>
        <v>22.446666666666669</v>
      </c>
      <c r="N54" s="30">
        <f>AVERAGE(T54:Y54)</f>
        <v>19.323333333333334</v>
      </c>
      <c r="O54" s="30">
        <f>AVERAGE(Y54:AA54)</f>
        <v>13.676666666666664</v>
      </c>
      <c r="P54" s="30">
        <f>AVERAGE(AB54,R54,Q54)</f>
        <v>4.6866666666666665</v>
      </c>
      <c r="Q54" s="10">
        <v>4.01</v>
      </c>
      <c r="R54" s="10">
        <v>5.5</v>
      </c>
      <c r="S54" s="10">
        <v>9.51</v>
      </c>
      <c r="T54" s="10">
        <v>12.83</v>
      </c>
      <c r="U54" s="10">
        <v>17.04</v>
      </c>
      <c r="V54" s="10">
        <v>21.02</v>
      </c>
      <c r="W54" s="10">
        <v>23.31</v>
      </c>
      <c r="X54" s="10">
        <v>23.01</v>
      </c>
      <c r="Y54" s="10">
        <v>18.73</v>
      </c>
      <c r="Z54" s="10">
        <v>13.79</v>
      </c>
      <c r="AA54" s="10">
        <v>8.51</v>
      </c>
      <c r="AB54" s="10">
        <v>4.55</v>
      </c>
      <c r="AC54" s="31">
        <f>SUM(AI54:AT54)</f>
        <v>693.80000000000007</v>
      </c>
      <c r="AD54" s="31">
        <f>SUM(AK54:AM54)</f>
        <v>191.9</v>
      </c>
      <c r="AE54" s="31">
        <f>SUM(AN54:AP54)</f>
        <v>117.5</v>
      </c>
      <c r="AF54" s="31">
        <f>SUM(AL54:AQ54)</f>
        <v>337.3</v>
      </c>
      <c r="AG54" s="31">
        <f>SUM(AQ54:AS54)</f>
        <v>260</v>
      </c>
      <c r="AH54" s="31">
        <f t="shared" si="11"/>
        <v>124.4</v>
      </c>
      <c r="AI54" s="32">
        <v>41.1</v>
      </c>
      <c r="AJ54" s="32">
        <v>32.799999999999997</v>
      </c>
      <c r="AK54" s="32">
        <v>40.799999999999997</v>
      </c>
      <c r="AL54" s="32">
        <v>73.900000000000006</v>
      </c>
      <c r="AM54" s="32">
        <v>77.2</v>
      </c>
      <c r="AN54" s="32">
        <v>50.9</v>
      </c>
      <c r="AO54" s="32">
        <v>26.3</v>
      </c>
      <c r="AP54" s="32">
        <v>40.299999999999997</v>
      </c>
      <c r="AQ54" s="32">
        <v>68.7</v>
      </c>
      <c r="AR54" s="32">
        <v>91.2</v>
      </c>
      <c r="AS54" s="32">
        <v>100.1</v>
      </c>
      <c r="AT54" s="32">
        <v>50.5</v>
      </c>
      <c r="AU54" s="108" t="s">
        <v>7</v>
      </c>
      <c r="AV54" s="108" t="s">
        <v>7</v>
      </c>
      <c r="AW54" s="108" t="s">
        <v>7</v>
      </c>
      <c r="AX54" s="108" t="s">
        <v>7</v>
      </c>
      <c r="AY54" s="108" t="s">
        <v>7</v>
      </c>
      <c r="AZ54" s="108" t="s">
        <v>7</v>
      </c>
      <c r="BA54" s="108" t="s">
        <v>7</v>
      </c>
      <c r="BB54" s="108" t="s">
        <v>7</v>
      </c>
      <c r="BC54" s="108" t="s">
        <v>7</v>
      </c>
      <c r="BD54" s="108" t="s">
        <v>7</v>
      </c>
      <c r="BE54" s="108" t="s">
        <v>7</v>
      </c>
      <c r="BF54" s="105" t="s">
        <v>7</v>
      </c>
    </row>
    <row r="55" spans="1:58" x14ac:dyDescent="0.2">
      <c r="A55" s="121"/>
      <c r="B55" s="124"/>
      <c r="C55" s="121"/>
      <c r="D55" s="137"/>
      <c r="E55" s="121"/>
      <c r="F55" s="1" t="s">
        <v>110</v>
      </c>
      <c r="G55" s="16">
        <v>44.700723600000003</v>
      </c>
      <c r="H55" s="16">
        <v>8.0357786000000004</v>
      </c>
      <c r="I55" s="14">
        <v>1</v>
      </c>
      <c r="J55" s="13">
        <v>170.881</v>
      </c>
      <c r="K55" s="30">
        <f>AVERAGE(Q55:AB55)</f>
        <v>13.898333333333332</v>
      </c>
      <c r="L55" s="30">
        <f>AVERAGE(S55:U55)</f>
        <v>13.459999999999999</v>
      </c>
      <c r="M55" s="30">
        <f>AVERAGE(V55:X55)</f>
        <v>22.766666666666669</v>
      </c>
      <c r="N55" s="30">
        <f>AVERAGE(T55:Y55)</f>
        <v>19.656666666666666</v>
      </c>
      <c r="O55" s="30">
        <f>AVERAGE(Y55:AA55)</f>
        <v>14.15</v>
      </c>
      <c r="P55" s="30">
        <f>AVERAGE(AB55,R55,Q55)</f>
        <v>5.2166666666666659</v>
      </c>
      <c r="Q55" s="10">
        <v>4.55</v>
      </c>
      <c r="R55" s="10">
        <v>5.97</v>
      </c>
      <c r="S55" s="10">
        <v>9.8699999999999992</v>
      </c>
      <c r="T55" s="10">
        <v>13.15</v>
      </c>
      <c r="U55" s="10">
        <v>17.36</v>
      </c>
      <c r="V55" s="10">
        <v>21.32</v>
      </c>
      <c r="W55" s="10">
        <v>23.63</v>
      </c>
      <c r="X55" s="10">
        <v>23.35</v>
      </c>
      <c r="Y55" s="10">
        <v>19.13</v>
      </c>
      <c r="Z55" s="10">
        <v>14.26</v>
      </c>
      <c r="AA55" s="10">
        <v>9.06</v>
      </c>
      <c r="AB55" s="10">
        <v>5.13</v>
      </c>
      <c r="AC55" s="31">
        <f>SUM(AI55:AT55)</f>
        <v>695.49999999999989</v>
      </c>
      <c r="AD55" s="31">
        <f>SUM(AK55:AM55)</f>
        <v>184.39999999999998</v>
      </c>
      <c r="AE55" s="31">
        <f>SUM(AN55:AP55)</f>
        <v>103</v>
      </c>
      <c r="AF55" s="31">
        <f>SUM(AL55:AQ55)</f>
        <v>316.7</v>
      </c>
      <c r="AG55" s="31">
        <f>SUM(AQ55:AS55)</f>
        <v>272.8</v>
      </c>
      <c r="AH55" s="31">
        <f t="shared" si="11"/>
        <v>135.30000000000001</v>
      </c>
      <c r="AI55" s="32">
        <v>45.3</v>
      </c>
      <c r="AJ55" s="32">
        <v>35.6</v>
      </c>
      <c r="AK55" s="32">
        <v>42.4</v>
      </c>
      <c r="AL55" s="32">
        <v>71.3</v>
      </c>
      <c r="AM55" s="32">
        <v>70.7</v>
      </c>
      <c r="AN55" s="32">
        <v>43.6</v>
      </c>
      <c r="AO55" s="32">
        <v>22.4</v>
      </c>
      <c r="AP55" s="32">
        <v>37</v>
      </c>
      <c r="AQ55" s="32">
        <v>71.7</v>
      </c>
      <c r="AR55" s="32">
        <v>96.3</v>
      </c>
      <c r="AS55" s="32">
        <v>104.8</v>
      </c>
      <c r="AT55" s="32">
        <v>54.4</v>
      </c>
      <c r="AU55" s="123"/>
      <c r="AV55" s="108"/>
      <c r="AW55" s="108"/>
      <c r="AX55" s="108"/>
      <c r="AY55" s="108"/>
      <c r="AZ55" s="108"/>
      <c r="BA55" s="108"/>
      <c r="BB55" s="108"/>
      <c r="BC55" s="108"/>
      <c r="BD55" s="108"/>
      <c r="BE55" s="108"/>
      <c r="BF55" s="105"/>
    </row>
    <row r="56" spans="1:58" x14ac:dyDescent="0.2">
      <c r="A56" s="121"/>
      <c r="B56" s="124"/>
      <c r="C56" s="121"/>
      <c r="D56" s="137"/>
      <c r="E56" s="121"/>
      <c r="F56" s="1" t="s">
        <v>184</v>
      </c>
      <c r="G56" s="16">
        <v>43.726260799999999</v>
      </c>
      <c r="H56" s="16">
        <v>12.6363135</v>
      </c>
      <c r="I56" s="14">
        <v>4</v>
      </c>
      <c r="J56" s="13">
        <v>444.19</v>
      </c>
      <c r="K56" s="30">
        <f>AVERAGE(Q56:AB56)</f>
        <v>14.268333333333333</v>
      </c>
      <c r="L56" s="30">
        <f>AVERAGE(S56:U56)</f>
        <v>13.113333333333335</v>
      </c>
      <c r="M56" s="30">
        <f>AVERAGE(V56:X56)</f>
        <v>23.426666666666666</v>
      </c>
      <c r="N56" s="30">
        <f>AVERAGE(T56:Y56)</f>
        <v>19.943333333333332</v>
      </c>
      <c r="O56" s="30">
        <f>AVERAGE(Y56:AA56)</f>
        <v>14.823333333333332</v>
      </c>
      <c r="P56" s="30">
        <f>AVERAGE(AB56,R56,Q56)</f>
        <v>5.71</v>
      </c>
      <c r="Q56" s="10">
        <v>5.1100000000000003</v>
      </c>
      <c r="R56" s="10">
        <v>5.96</v>
      </c>
      <c r="S56" s="10">
        <v>9.34</v>
      </c>
      <c r="T56" s="10">
        <v>12.66</v>
      </c>
      <c r="U56" s="10">
        <v>17.34</v>
      </c>
      <c r="V56" s="10">
        <v>21.74</v>
      </c>
      <c r="W56" s="10">
        <v>24.27</v>
      </c>
      <c r="X56" s="10">
        <v>24.27</v>
      </c>
      <c r="Y56" s="10">
        <v>19.38</v>
      </c>
      <c r="Z56" s="10">
        <v>15.01</v>
      </c>
      <c r="AA56" s="10">
        <v>10.08</v>
      </c>
      <c r="AB56" s="10">
        <v>6.06</v>
      </c>
      <c r="AC56" s="31">
        <f>SUM(AI56:AT56)</f>
        <v>828.2</v>
      </c>
      <c r="AD56" s="31">
        <f>SUM(AK56:AM56)</f>
        <v>211.1</v>
      </c>
      <c r="AE56" s="31">
        <f>SUM(AN56:AP56)</f>
        <v>138.69999999999999</v>
      </c>
      <c r="AF56" s="31">
        <f>SUM(AL56:AQ56)</f>
        <v>365.6</v>
      </c>
      <c r="AG56" s="31">
        <f>SUM(AQ56:AS56)</f>
        <v>274.5</v>
      </c>
      <c r="AH56" s="31">
        <f t="shared" si="11"/>
        <v>203.9</v>
      </c>
      <c r="AI56" s="32">
        <v>56.8</v>
      </c>
      <c r="AJ56" s="32">
        <v>64.7</v>
      </c>
      <c r="AK56" s="32">
        <v>69.099999999999994</v>
      </c>
      <c r="AL56" s="32">
        <v>75.599999999999994</v>
      </c>
      <c r="AM56" s="32">
        <v>66.400000000000006</v>
      </c>
      <c r="AN56" s="32">
        <v>54.8</v>
      </c>
      <c r="AO56" s="32">
        <v>40.9</v>
      </c>
      <c r="AP56" s="32">
        <v>43</v>
      </c>
      <c r="AQ56" s="32">
        <v>84.9</v>
      </c>
      <c r="AR56" s="32">
        <v>82.5</v>
      </c>
      <c r="AS56" s="32">
        <v>107.1</v>
      </c>
      <c r="AT56" s="32">
        <v>82.4</v>
      </c>
      <c r="AU56" s="123"/>
      <c r="AV56" s="108"/>
      <c r="AW56" s="108"/>
      <c r="AX56" s="108"/>
      <c r="AY56" s="108"/>
      <c r="AZ56" s="108"/>
      <c r="BA56" s="108"/>
      <c r="BB56" s="108"/>
      <c r="BC56" s="108"/>
      <c r="BD56" s="108"/>
      <c r="BE56" s="108"/>
      <c r="BF56" s="105"/>
    </row>
    <row r="57" spans="1:58" x14ac:dyDescent="0.2">
      <c r="A57" s="121"/>
      <c r="B57" s="124"/>
      <c r="C57" s="121"/>
      <c r="D57" s="137"/>
      <c r="E57" s="121"/>
      <c r="F57" s="1" t="s">
        <v>185</v>
      </c>
      <c r="G57" s="16">
        <v>44.387276399999998</v>
      </c>
      <c r="H57" s="16">
        <v>8.0330475000000003</v>
      </c>
      <c r="I57" s="14">
        <v>3</v>
      </c>
      <c r="J57" s="13">
        <v>393.68400000000003</v>
      </c>
      <c r="K57" s="30">
        <f>AVERAGE(Q57:AB57)</f>
        <v>12.636666666666663</v>
      </c>
      <c r="L57" s="30">
        <f>AVERAGE(S57:U57)</f>
        <v>11.67</v>
      </c>
      <c r="M57" s="30">
        <f>AVERAGE(V57:X57)</f>
        <v>20.86</v>
      </c>
      <c r="N57" s="30">
        <f>AVERAGE(T57:Y57)</f>
        <v>17.785</v>
      </c>
      <c r="O57" s="30">
        <f>AVERAGE(Y57:AA57)</f>
        <v>13.08</v>
      </c>
      <c r="P57" s="30">
        <f>AVERAGE(AB57,R57,Q57)</f>
        <v>4.9366666666666665</v>
      </c>
      <c r="Q57" s="10">
        <v>4.43</v>
      </c>
      <c r="R57" s="10">
        <v>5.24</v>
      </c>
      <c r="S57" s="10">
        <v>8.43</v>
      </c>
      <c r="T57" s="10">
        <v>11.27</v>
      </c>
      <c r="U57" s="10">
        <v>15.31</v>
      </c>
      <c r="V57" s="10">
        <v>19.2</v>
      </c>
      <c r="W57" s="10">
        <v>21.69</v>
      </c>
      <c r="X57" s="10">
        <v>21.69</v>
      </c>
      <c r="Y57" s="10">
        <v>17.55</v>
      </c>
      <c r="Z57" s="10">
        <v>13.18</v>
      </c>
      <c r="AA57" s="10">
        <v>8.51</v>
      </c>
      <c r="AB57" s="10">
        <v>5.14</v>
      </c>
      <c r="AC57" s="31">
        <f>SUM(AI57:AT57)</f>
        <v>802.50000000000011</v>
      </c>
      <c r="AD57" s="31">
        <f>SUM(AK57:AM57)</f>
        <v>201.10000000000002</v>
      </c>
      <c r="AE57" s="31">
        <f>SUM(AN57:AP57)</f>
        <v>96.699999999999989</v>
      </c>
      <c r="AF57" s="31">
        <f>SUM(AL57:AQ57)</f>
        <v>325.79999999999995</v>
      </c>
      <c r="AG57" s="31">
        <f>SUM(AQ57:AS57)</f>
        <v>323.20000000000005</v>
      </c>
      <c r="AH57" s="31">
        <f t="shared" si="11"/>
        <v>181.5</v>
      </c>
      <c r="AI57" s="32">
        <v>60.2</v>
      </c>
      <c r="AJ57" s="32">
        <v>46.4</v>
      </c>
      <c r="AK57" s="32">
        <v>49.4</v>
      </c>
      <c r="AL57" s="32">
        <v>82.5</v>
      </c>
      <c r="AM57" s="32">
        <v>69.2</v>
      </c>
      <c r="AN57" s="32">
        <v>42</v>
      </c>
      <c r="AO57" s="32">
        <v>23.1</v>
      </c>
      <c r="AP57" s="32">
        <v>31.6</v>
      </c>
      <c r="AQ57" s="32">
        <v>77.400000000000006</v>
      </c>
      <c r="AR57" s="32">
        <v>117.2</v>
      </c>
      <c r="AS57" s="32">
        <v>128.6</v>
      </c>
      <c r="AT57" s="32">
        <v>74.900000000000006</v>
      </c>
      <c r="AU57" s="123"/>
      <c r="AV57" s="108"/>
      <c r="AW57" s="108"/>
      <c r="AX57" s="108"/>
      <c r="AY57" s="108"/>
      <c r="AZ57" s="108"/>
      <c r="BA57" s="108"/>
      <c r="BB57" s="108"/>
      <c r="BC57" s="108"/>
      <c r="BD57" s="108"/>
      <c r="BE57" s="108"/>
      <c r="BF57" s="105"/>
    </row>
    <row r="58" spans="1:58" x14ac:dyDescent="0.2">
      <c r="K58" s="30"/>
      <c r="L58" s="30"/>
      <c r="M58" s="30"/>
      <c r="N58" s="30"/>
      <c r="O58" s="30"/>
      <c r="P58" s="30"/>
      <c r="Q58" s="10"/>
      <c r="R58" s="10"/>
      <c r="S58" s="10"/>
      <c r="T58" s="10"/>
      <c r="U58" s="10"/>
      <c r="V58" s="10"/>
      <c r="W58" s="10"/>
      <c r="X58" s="10"/>
      <c r="Y58" s="10"/>
      <c r="Z58" s="10"/>
      <c r="AA58" s="10"/>
      <c r="AB58" s="10"/>
      <c r="AC58" s="34"/>
      <c r="AD58" s="34"/>
      <c r="AE58" s="34"/>
      <c r="AF58" s="34"/>
      <c r="AG58" s="34"/>
      <c r="AH58" s="34"/>
      <c r="AI58" s="32"/>
      <c r="AJ58" s="32"/>
      <c r="AK58" s="32"/>
      <c r="AL58" s="32"/>
      <c r="AM58" s="32"/>
      <c r="AN58" s="32"/>
      <c r="AO58" s="32"/>
      <c r="AP58" s="32"/>
      <c r="AQ58" s="32"/>
      <c r="AR58" s="32"/>
      <c r="AS58" s="32"/>
      <c r="AT58" s="32"/>
      <c r="BF58" s="91"/>
    </row>
    <row r="59" spans="1:58" x14ac:dyDescent="0.2">
      <c r="A59" s="140">
        <v>4</v>
      </c>
      <c r="B59" s="141" t="s">
        <v>22</v>
      </c>
      <c r="C59" s="100" t="s">
        <v>18</v>
      </c>
      <c r="D59" s="101" t="s">
        <v>7</v>
      </c>
      <c r="E59" s="142" t="s">
        <v>3</v>
      </c>
      <c r="F59" s="7" t="s">
        <v>182</v>
      </c>
      <c r="G59" s="21">
        <v>44.983701000000003</v>
      </c>
      <c r="H59" s="21">
        <v>8.3235785999999994</v>
      </c>
      <c r="I59" s="6">
        <v>42</v>
      </c>
      <c r="J59" s="13">
        <v>244.40100000000001</v>
      </c>
      <c r="K59" s="30">
        <f t="shared" ref="K59:K68" si="23">AVERAGE(Q59:AB59)</f>
        <v>13.608333333333334</v>
      </c>
      <c r="L59" s="30">
        <f t="shared" ref="L59:L68" si="24">AVERAGE(S59:U59)</f>
        <v>13.38</v>
      </c>
      <c r="M59" s="30">
        <f t="shared" ref="M59:M68" si="25">AVERAGE(V59:X59)</f>
        <v>22.84</v>
      </c>
      <c r="N59" s="30">
        <f t="shared" ref="N59:N68" si="26">AVERAGE(T59:Y59)</f>
        <v>19.668333333333333</v>
      </c>
      <c r="O59" s="30">
        <f t="shared" ref="O59:O68" si="27">AVERAGE(Y59:AA59)</f>
        <v>13.75</v>
      </c>
      <c r="P59" s="30">
        <f t="shared" ref="P59:P68" si="28">AVERAGE(AB59,R59,Q59)</f>
        <v>4.4633333333333338</v>
      </c>
      <c r="Q59" s="10">
        <v>3.77</v>
      </c>
      <c r="R59" s="10">
        <v>5.25</v>
      </c>
      <c r="S59" s="10">
        <v>9.52</v>
      </c>
      <c r="T59" s="10">
        <v>13.07</v>
      </c>
      <c r="U59" s="10">
        <v>17.55</v>
      </c>
      <c r="V59" s="10">
        <v>21.55</v>
      </c>
      <c r="W59" s="10">
        <v>23.73</v>
      </c>
      <c r="X59" s="10">
        <v>23.24</v>
      </c>
      <c r="Y59" s="10">
        <v>18.87</v>
      </c>
      <c r="Z59" s="10">
        <v>13.83</v>
      </c>
      <c r="AA59" s="10">
        <v>8.5500000000000007</v>
      </c>
      <c r="AB59" s="10">
        <v>4.37</v>
      </c>
      <c r="AC59" s="31">
        <f t="shared" ref="AC59:AC68" si="29">SUM(AI59:AT59)</f>
        <v>733.40000000000009</v>
      </c>
      <c r="AD59" s="31">
        <f t="shared" ref="AD59:AD68" si="30">SUM(AK59:AM59)</f>
        <v>191.5</v>
      </c>
      <c r="AE59" s="31">
        <f t="shared" ref="AE59:AE68" si="31">SUM(AN59:AP59)</f>
        <v>116.7</v>
      </c>
      <c r="AF59" s="31">
        <f t="shared" ref="AF59:AF68" si="32">SUM(AL59:AQ59)</f>
        <v>339.1</v>
      </c>
      <c r="AG59" s="31">
        <f t="shared" ref="AG59:AG68" si="33">SUM(AQ59:AS59)</f>
        <v>289.5</v>
      </c>
      <c r="AH59" s="31">
        <f t="shared" si="11"/>
        <v>135.69999999999999</v>
      </c>
      <c r="AI59" s="32">
        <v>46</v>
      </c>
      <c r="AJ59" s="32">
        <v>37</v>
      </c>
      <c r="AK59" s="32">
        <v>45</v>
      </c>
      <c r="AL59" s="32">
        <v>73.3</v>
      </c>
      <c r="AM59" s="32">
        <v>73.2</v>
      </c>
      <c r="AN59" s="32">
        <v>49.2</v>
      </c>
      <c r="AO59" s="32">
        <v>24.7</v>
      </c>
      <c r="AP59" s="32">
        <v>42.8</v>
      </c>
      <c r="AQ59" s="32">
        <v>75.900000000000006</v>
      </c>
      <c r="AR59" s="32">
        <v>100.1</v>
      </c>
      <c r="AS59" s="32">
        <v>113.5</v>
      </c>
      <c r="AT59" s="32">
        <v>52.7</v>
      </c>
      <c r="AU59" s="122" t="s">
        <v>7</v>
      </c>
      <c r="AV59" s="122" t="s">
        <v>7</v>
      </c>
      <c r="AW59" s="122" t="s">
        <v>7</v>
      </c>
      <c r="AX59" s="122" t="s">
        <v>7</v>
      </c>
      <c r="AY59" s="122" t="s">
        <v>7</v>
      </c>
      <c r="AZ59" s="122" t="s">
        <v>7</v>
      </c>
      <c r="BA59" s="122" t="s">
        <v>7</v>
      </c>
      <c r="BB59" s="122" t="s">
        <v>7</v>
      </c>
      <c r="BC59" s="122" t="s">
        <v>7</v>
      </c>
      <c r="BD59" s="122" t="s">
        <v>7</v>
      </c>
      <c r="BE59" s="122" t="s">
        <v>7</v>
      </c>
      <c r="BF59" s="110" t="s">
        <v>537</v>
      </c>
    </row>
    <row r="60" spans="1:58" x14ac:dyDescent="0.2">
      <c r="A60" s="140"/>
      <c r="B60" s="141"/>
      <c r="C60" s="100"/>
      <c r="D60" s="137"/>
      <c r="E60" s="142"/>
      <c r="F60" s="7" t="s">
        <v>232</v>
      </c>
      <c r="G60" s="21">
        <v>45.059278428554599</v>
      </c>
      <c r="H60" s="21">
        <v>8.2022970622070392</v>
      </c>
      <c r="I60" s="6">
        <v>1</v>
      </c>
      <c r="J60" s="13">
        <v>328.08</v>
      </c>
      <c r="K60" s="30">
        <f t="shared" si="23"/>
        <v>13.284999999999998</v>
      </c>
      <c r="L60" s="30">
        <f t="shared" si="24"/>
        <v>13.096666666666669</v>
      </c>
      <c r="M60" s="30">
        <f t="shared" si="25"/>
        <v>22.556666666666668</v>
      </c>
      <c r="N60" s="30">
        <f t="shared" si="26"/>
        <v>19.376666666666665</v>
      </c>
      <c r="O60" s="30">
        <f t="shared" si="27"/>
        <v>13.386666666666665</v>
      </c>
      <c r="P60" s="30">
        <f t="shared" si="28"/>
        <v>4.0999999999999996</v>
      </c>
      <c r="Q60" s="10">
        <v>3.42</v>
      </c>
      <c r="R60" s="10">
        <v>4.92</v>
      </c>
      <c r="S60" s="10">
        <v>9.24</v>
      </c>
      <c r="T60" s="10">
        <v>12.79</v>
      </c>
      <c r="U60" s="10">
        <v>17.260000000000002</v>
      </c>
      <c r="V60" s="10">
        <v>21.28</v>
      </c>
      <c r="W60" s="10">
        <v>23.46</v>
      </c>
      <c r="X60" s="10">
        <v>22.93</v>
      </c>
      <c r="Y60" s="10">
        <v>18.54</v>
      </c>
      <c r="Z60" s="10">
        <v>13.48</v>
      </c>
      <c r="AA60" s="10">
        <v>8.14</v>
      </c>
      <c r="AB60" s="10">
        <v>3.96</v>
      </c>
      <c r="AC60" s="31">
        <f t="shared" si="29"/>
        <v>737.89999999999986</v>
      </c>
      <c r="AD60" s="31">
        <f t="shared" si="30"/>
        <v>199.89999999999998</v>
      </c>
      <c r="AE60" s="31">
        <f t="shared" si="31"/>
        <v>133.4</v>
      </c>
      <c r="AF60" s="31">
        <f t="shared" si="32"/>
        <v>364.9</v>
      </c>
      <c r="AG60" s="31">
        <f t="shared" si="33"/>
        <v>278.7</v>
      </c>
      <c r="AH60" s="31">
        <f t="shared" si="11"/>
        <v>125.89999999999999</v>
      </c>
      <c r="AI60" s="32">
        <v>42.3</v>
      </c>
      <c r="AJ60" s="32">
        <v>34.299999999999997</v>
      </c>
      <c r="AK60" s="32">
        <v>43.8</v>
      </c>
      <c r="AL60" s="32">
        <v>76</v>
      </c>
      <c r="AM60" s="32">
        <v>80.099999999999994</v>
      </c>
      <c r="AN60" s="32">
        <v>55.4</v>
      </c>
      <c r="AO60" s="32">
        <v>29.8</v>
      </c>
      <c r="AP60" s="32">
        <v>48.2</v>
      </c>
      <c r="AQ60" s="32">
        <v>75.400000000000006</v>
      </c>
      <c r="AR60" s="32">
        <v>95.8</v>
      </c>
      <c r="AS60" s="32">
        <v>107.5</v>
      </c>
      <c r="AT60" s="32">
        <v>49.3</v>
      </c>
      <c r="AU60" s="123"/>
      <c r="AV60" s="108"/>
      <c r="AW60" s="108"/>
      <c r="AX60" s="108"/>
      <c r="AY60" s="108"/>
      <c r="AZ60" s="108"/>
      <c r="BA60" s="108"/>
      <c r="BB60" s="108"/>
      <c r="BC60" s="108"/>
      <c r="BD60" s="108"/>
      <c r="BE60" s="108"/>
      <c r="BF60" s="143"/>
    </row>
    <row r="61" spans="1:58" x14ac:dyDescent="0.2">
      <c r="A61" s="140"/>
      <c r="B61" s="141"/>
      <c r="C61" s="100"/>
      <c r="D61" s="137"/>
      <c r="E61" s="142"/>
      <c r="F61" s="7" t="s">
        <v>233</v>
      </c>
      <c r="G61" s="21">
        <v>45.710824000000002</v>
      </c>
      <c r="H61" s="21">
        <v>12.2237501</v>
      </c>
      <c r="I61" s="6">
        <v>1</v>
      </c>
      <c r="J61" s="13">
        <v>27.966000000000001</v>
      </c>
      <c r="K61" s="30">
        <f t="shared" si="23"/>
        <v>13.545833333333334</v>
      </c>
      <c r="L61" s="30">
        <f t="shared" si="24"/>
        <v>13.293333333333331</v>
      </c>
      <c r="M61" s="30">
        <f t="shared" si="25"/>
        <v>23.023333333333337</v>
      </c>
      <c r="N61" s="30">
        <f t="shared" si="26"/>
        <v>19.811666666666667</v>
      </c>
      <c r="O61" s="30">
        <f t="shared" si="27"/>
        <v>13.86</v>
      </c>
      <c r="P61" s="30">
        <f t="shared" si="28"/>
        <v>4.0066666666666668</v>
      </c>
      <c r="Q61" s="10">
        <v>3.23</v>
      </c>
      <c r="R61" s="10">
        <v>4.79</v>
      </c>
      <c r="S61" s="10">
        <v>8.9499999999999993</v>
      </c>
      <c r="T61" s="10">
        <v>13.1</v>
      </c>
      <c r="U61" s="10">
        <v>17.829999999999998</v>
      </c>
      <c r="V61" s="10">
        <v>21.81</v>
      </c>
      <c r="W61" s="10">
        <v>23.75</v>
      </c>
      <c r="X61" s="10">
        <v>23.51</v>
      </c>
      <c r="Y61" s="10">
        <v>18.87</v>
      </c>
      <c r="Z61" s="10">
        <v>13.96</v>
      </c>
      <c r="AA61" s="10">
        <v>8.75</v>
      </c>
      <c r="AB61" s="10">
        <v>4</v>
      </c>
      <c r="AC61" s="31">
        <f t="shared" si="29"/>
        <v>777.1</v>
      </c>
      <c r="AD61" s="31">
        <f t="shared" si="30"/>
        <v>191.6</v>
      </c>
      <c r="AE61" s="31">
        <f t="shared" si="31"/>
        <v>197.39999999999998</v>
      </c>
      <c r="AF61" s="31">
        <f t="shared" si="32"/>
        <v>425.3</v>
      </c>
      <c r="AG61" s="31">
        <f t="shared" si="33"/>
        <v>252.10000000000002</v>
      </c>
      <c r="AH61" s="31">
        <f t="shared" si="11"/>
        <v>136</v>
      </c>
      <c r="AI61" s="32">
        <v>35.5</v>
      </c>
      <c r="AJ61" s="32">
        <v>43.5</v>
      </c>
      <c r="AK61" s="32">
        <v>44.9</v>
      </c>
      <c r="AL61" s="32">
        <v>67.2</v>
      </c>
      <c r="AM61" s="32">
        <v>79.5</v>
      </c>
      <c r="AN61" s="32">
        <v>72.8</v>
      </c>
      <c r="AO61" s="32">
        <v>55.8</v>
      </c>
      <c r="AP61" s="32">
        <v>68.8</v>
      </c>
      <c r="AQ61" s="32">
        <v>81.2</v>
      </c>
      <c r="AR61" s="32">
        <v>89.1</v>
      </c>
      <c r="AS61" s="32">
        <v>81.8</v>
      </c>
      <c r="AT61" s="32">
        <v>57</v>
      </c>
      <c r="AU61" s="123"/>
      <c r="AV61" s="108"/>
      <c r="AW61" s="108"/>
      <c r="AX61" s="108"/>
      <c r="AY61" s="108"/>
      <c r="AZ61" s="108"/>
      <c r="BA61" s="108"/>
      <c r="BB61" s="108"/>
      <c r="BC61" s="108"/>
      <c r="BD61" s="108"/>
      <c r="BE61" s="108"/>
      <c r="BF61" s="143"/>
    </row>
    <row r="62" spans="1:58" x14ac:dyDescent="0.2">
      <c r="A62" s="140"/>
      <c r="B62" s="141"/>
      <c r="C62" s="100"/>
      <c r="D62" s="137"/>
      <c r="E62" s="142"/>
      <c r="F62" s="7" t="s">
        <v>234</v>
      </c>
      <c r="G62" s="21">
        <v>44.428177133288003</v>
      </c>
      <c r="H62" s="21">
        <v>9.0173460958007698</v>
      </c>
      <c r="I62" s="6">
        <v>2</v>
      </c>
      <c r="J62" s="13">
        <v>221.42599999999999</v>
      </c>
      <c r="K62" s="30">
        <f t="shared" si="23"/>
        <v>11.937500000000002</v>
      </c>
      <c r="L62" s="30">
        <f t="shared" si="24"/>
        <v>10.796666666666667</v>
      </c>
      <c r="M62" s="30">
        <f t="shared" si="25"/>
        <v>20.166666666666668</v>
      </c>
      <c r="N62" s="30">
        <f t="shared" si="26"/>
        <v>17.031666666666666</v>
      </c>
      <c r="O62" s="30">
        <f t="shared" si="27"/>
        <v>12.456666666666669</v>
      </c>
      <c r="P62" s="30">
        <f t="shared" si="28"/>
        <v>4.3299999999999992</v>
      </c>
      <c r="Q62" s="10">
        <v>3.86</v>
      </c>
      <c r="R62" s="10">
        <v>4.34</v>
      </c>
      <c r="S62" s="10">
        <v>7.41</v>
      </c>
      <c r="T62" s="10">
        <v>10.43</v>
      </c>
      <c r="U62" s="10">
        <v>14.55</v>
      </c>
      <c r="V62" s="10">
        <v>18.59</v>
      </c>
      <c r="W62" s="10">
        <v>20.95</v>
      </c>
      <c r="X62" s="10">
        <v>20.96</v>
      </c>
      <c r="Y62" s="10">
        <v>16.71</v>
      </c>
      <c r="Z62" s="10">
        <v>12.52</v>
      </c>
      <c r="AA62" s="10">
        <v>8.14</v>
      </c>
      <c r="AB62" s="10">
        <v>4.79</v>
      </c>
      <c r="AC62" s="31">
        <f t="shared" si="29"/>
        <v>1370.4999999999998</v>
      </c>
      <c r="AD62" s="31">
        <f t="shared" si="30"/>
        <v>287.10000000000002</v>
      </c>
      <c r="AE62" s="31">
        <f t="shared" si="31"/>
        <v>165.3</v>
      </c>
      <c r="AF62" s="31">
        <f t="shared" si="32"/>
        <v>488.70000000000005</v>
      </c>
      <c r="AG62" s="31">
        <f t="shared" si="33"/>
        <v>557.70000000000005</v>
      </c>
      <c r="AH62" s="31">
        <f t="shared" si="11"/>
        <v>360.4</v>
      </c>
      <c r="AI62" s="32">
        <v>124.6</v>
      </c>
      <c r="AJ62" s="32">
        <v>91.5</v>
      </c>
      <c r="AK62" s="32">
        <v>94.1</v>
      </c>
      <c r="AL62" s="32">
        <v>104.5</v>
      </c>
      <c r="AM62" s="32">
        <v>88.5</v>
      </c>
      <c r="AN62" s="32">
        <v>61.6</v>
      </c>
      <c r="AO62" s="32">
        <v>39.9</v>
      </c>
      <c r="AP62" s="32">
        <v>63.8</v>
      </c>
      <c r="AQ62" s="32">
        <v>130.4</v>
      </c>
      <c r="AR62" s="32">
        <v>195.3</v>
      </c>
      <c r="AS62" s="32">
        <v>232</v>
      </c>
      <c r="AT62" s="32">
        <v>144.30000000000001</v>
      </c>
      <c r="AU62" s="123"/>
      <c r="AV62" s="108"/>
      <c r="AW62" s="108"/>
      <c r="AX62" s="108"/>
      <c r="AY62" s="108"/>
      <c r="AZ62" s="108"/>
      <c r="BA62" s="108"/>
      <c r="BB62" s="108"/>
      <c r="BC62" s="108"/>
      <c r="BD62" s="108"/>
      <c r="BE62" s="108"/>
      <c r="BF62" s="143"/>
    </row>
    <row r="63" spans="1:58" x14ac:dyDescent="0.2">
      <c r="A63" s="140"/>
      <c r="B63" s="141"/>
      <c r="C63" s="100"/>
      <c r="D63" s="137"/>
      <c r="E63" s="142"/>
      <c r="F63" s="7" t="s">
        <v>238</v>
      </c>
      <c r="G63" s="21">
        <v>44.982096800000001</v>
      </c>
      <c r="H63" s="21">
        <v>8.2099290000000007</v>
      </c>
      <c r="I63" s="6">
        <v>2</v>
      </c>
      <c r="J63" s="13">
        <v>219.309</v>
      </c>
      <c r="K63" s="30">
        <f t="shared" si="23"/>
        <v>13.686666666666666</v>
      </c>
      <c r="L63" s="30">
        <f t="shared" si="24"/>
        <v>13.443333333333333</v>
      </c>
      <c r="M63" s="30">
        <f t="shared" si="25"/>
        <v>22.876666666666665</v>
      </c>
      <c r="N63" s="30">
        <f t="shared" si="26"/>
        <v>19.715</v>
      </c>
      <c r="O63" s="30">
        <f t="shared" si="27"/>
        <v>13.833333333333334</v>
      </c>
      <c r="P63" s="30">
        <f t="shared" si="28"/>
        <v>4.5933333333333337</v>
      </c>
      <c r="Q63" s="10">
        <v>3.9</v>
      </c>
      <c r="R63" s="10">
        <v>5.4</v>
      </c>
      <c r="S63" s="10">
        <v>9.6300000000000008</v>
      </c>
      <c r="T63" s="10">
        <v>13.14</v>
      </c>
      <c r="U63" s="10">
        <v>17.559999999999999</v>
      </c>
      <c r="V63" s="10">
        <v>21.56</v>
      </c>
      <c r="W63" s="10">
        <v>23.77</v>
      </c>
      <c r="X63" s="10">
        <v>23.3</v>
      </c>
      <c r="Y63" s="10">
        <v>18.96</v>
      </c>
      <c r="Z63" s="10">
        <v>13.92</v>
      </c>
      <c r="AA63" s="10">
        <v>8.6199999999999992</v>
      </c>
      <c r="AB63" s="10">
        <v>4.4800000000000004</v>
      </c>
      <c r="AC63" s="31">
        <f t="shared" si="29"/>
        <v>720.19999999999993</v>
      </c>
      <c r="AD63" s="31">
        <f t="shared" si="30"/>
        <v>191.39999999999998</v>
      </c>
      <c r="AE63" s="31">
        <f t="shared" si="31"/>
        <v>118</v>
      </c>
      <c r="AF63" s="31">
        <f t="shared" si="32"/>
        <v>341</v>
      </c>
      <c r="AG63" s="31">
        <f t="shared" si="33"/>
        <v>280.7</v>
      </c>
      <c r="AH63" s="31">
        <f t="shared" si="11"/>
        <v>130.10000000000002</v>
      </c>
      <c r="AI63" s="32">
        <v>43.4</v>
      </c>
      <c r="AJ63" s="32">
        <v>35</v>
      </c>
      <c r="AK63" s="32">
        <v>43.1</v>
      </c>
      <c r="AL63" s="32">
        <v>73.5</v>
      </c>
      <c r="AM63" s="32">
        <v>74.8</v>
      </c>
      <c r="AN63" s="32">
        <v>49.7</v>
      </c>
      <c r="AO63" s="32">
        <v>25.4</v>
      </c>
      <c r="AP63" s="32">
        <v>42.9</v>
      </c>
      <c r="AQ63" s="32">
        <v>74.7</v>
      </c>
      <c r="AR63" s="32">
        <v>97.2</v>
      </c>
      <c r="AS63" s="32">
        <v>108.8</v>
      </c>
      <c r="AT63" s="32">
        <v>51.7</v>
      </c>
      <c r="AU63" s="123"/>
      <c r="AV63" s="108"/>
      <c r="AW63" s="108"/>
      <c r="AX63" s="108"/>
      <c r="AY63" s="108"/>
      <c r="AZ63" s="108"/>
      <c r="BA63" s="108"/>
      <c r="BB63" s="108"/>
      <c r="BC63" s="108"/>
      <c r="BD63" s="108"/>
      <c r="BE63" s="108"/>
      <c r="BF63" s="143"/>
    </row>
    <row r="64" spans="1:58" x14ac:dyDescent="0.2">
      <c r="A64" s="140"/>
      <c r="B64" s="141"/>
      <c r="C64" s="100"/>
      <c r="D64" s="137"/>
      <c r="E64" s="142"/>
      <c r="F64" s="7" t="s">
        <v>235</v>
      </c>
      <c r="G64" s="21">
        <v>44.983701000000003</v>
      </c>
      <c r="H64" s="21">
        <v>8.3235785999999994</v>
      </c>
      <c r="I64" s="6">
        <v>3</v>
      </c>
      <c r="J64" s="13">
        <v>244.40100000000001</v>
      </c>
      <c r="K64" s="30">
        <f t="shared" si="23"/>
        <v>13.608333333333334</v>
      </c>
      <c r="L64" s="30">
        <f t="shared" si="24"/>
        <v>13.38</v>
      </c>
      <c r="M64" s="30">
        <f t="shared" si="25"/>
        <v>22.84</v>
      </c>
      <c r="N64" s="30">
        <f t="shared" si="26"/>
        <v>19.668333333333333</v>
      </c>
      <c r="O64" s="30">
        <f t="shared" si="27"/>
        <v>13.75</v>
      </c>
      <c r="P64" s="30">
        <f t="shared" si="28"/>
        <v>4.4633333333333338</v>
      </c>
      <c r="Q64" s="10">
        <v>3.77</v>
      </c>
      <c r="R64" s="10">
        <v>5.25</v>
      </c>
      <c r="S64" s="10">
        <v>9.52</v>
      </c>
      <c r="T64" s="10">
        <v>13.07</v>
      </c>
      <c r="U64" s="10">
        <v>17.55</v>
      </c>
      <c r="V64" s="10">
        <v>21.55</v>
      </c>
      <c r="W64" s="10">
        <v>23.73</v>
      </c>
      <c r="X64" s="10">
        <v>23.24</v>
      </c>
      <c r="Y64" s="10">
        <v>18.87</v>
      </c>
      <c r="Z64" s="10">
        <v>13.83</v>
      </c>
      <c r="AA64" s="10">
        <v>8.5500000000000007</v>
      </c>
      <c r="AB64" s="10">
        <v>4.37</v>
      </c>
      <c r="AC64" s="31">
        <f t="shared" si="29"/>
        <v>733.40000000000009</v>
      </c>
      <c r="AD64" s="31">
        <f t="shared" si="30"/>
        <v>191.5</v>
      </c>
      <c r="AE64" s="31">
        <f t="shared" si="31"/>
        <v>116.7</v>
      </c>
      <c r="AF64" s="31">
        <f t="shared" si="32"/>
        <v>339.1</v>
      </c>
      <c r="AG64" s="31">
        <f t="shared" si="33"/>
        <v>289.5</v>
      </c>
      <c r="AH64" s="31">
        <f t="shared" si="11"/>
        <v>135.69999999999999</v>
      </c>
      <c r="AI64" s="32">
        <v>46</v>
      </c>
      <c r="AJ64" s="32">
        <v>37</v>
      </c>
      <c r="AK64" s="32">
        <v>45</v>
      </c>
      <c r="AL64" s="32">
        <v>73.3</v>
      </c>
      <c r="AM64" s="32">
        <v>73.2</v>
      </c>
      <c r="AN64" s="32">
        <v>49.2</v>
      </c>
      <c r="AO64" s="32">
        <v>24.7</v>
      </c>
      <c r="AP64" s="32">
        <v>42.8</v>
      </c>
      <c r="AQ64" s="32">
        <v>75.900000000000006</v>
      </c>
      <c r="AR64" s="32">
        <v>100.1</v>
      </c>
      <c r="AS64" s="32">
        <v>113.5</v>
      </c>
      <c r="AT64" s="32">
        <v>52.7</v>
      </c>
      <c r="AU64" s="123"/>
      <c r="AV64" s="108"/>
      <c r="AW64" s="108"/>
      <c r="AX64" s="108"/>
      <c r="AY64" s="108"/>
      <c r="AZ64" s="108"/>
      <c r="BA64" s="108"/>
      <c r="BB64" s="108"/>
      <c r="BC64" s="108"/>
      <c r="BD64" s="108"/>
      <c r="BE64" s="108"/>
      <c r="BF64" s="143"/>
    </row>
    <row r="65" spans="1:58" x14ac:dyDescent="0.2">
      <c r="A65" s="140"/>
      <c r="B65" s="141"/>
      <c r="C65" s="100"/>
      <c r="D65" s="137"/>
      <c r="E65" s="142"/>
      <c r="F65" s="7" t="s">
        <v>236</v>
      </c>
      <c r="G65" s="21">
        <v>40.419441599999999</v>
      </c>
      <c r="H65" s="21">
        <v>15.3107562</v>
      </c>
      <c r="I65" s="6">
        <v>1</v>
      </c>
      <c r="J65" s="13">
        <v>470.113</v>
      </c>
      <c r="K65" s="30">
        <f t="shared" si="23"/>
        <v>13.92583333333333</v>
      </c>
      <c r="L65" s="30">
        <f t="shared" si="24"/>
        <v>11.769999999999998</v>
      </c>
      <c r="M65" s="30">
        <f t="shared" si="25"/>
        <v>21.61333333333333</v>
      </c>
      <c r="N65" s="30">
        <f t="shared" si="26"/>
        <v>18.419999999999998</v>
      </c>
      <c r="O65" s="30">
        <f t="shared" si="27"/>
        <v>15.326666666666668</v>
      </c>
      <c r="P65" s="30">
        <f t="shared" si="28"/>
        <v>6.9933333333333332</v>
      </c>
      <c r="Q65" s="10">
        <v>6.63</v>
      </c>
      <c r="R65" s="10">
        <v>6.53</v>
      </c>
      <c r="S65" s="10">
        <v>8.6</v>
      </c>
      <c r="T65" s="10">
        <v>11.2</v>
      </c>
      <c r="U65" s="10">
        <v>15.51</v>
      </c>
      <c r="V65" s="10">
        <v>19.63</v>
      </c>
      <c r="W65" s="10">
        <v>22.33</v>
      </c>
      <c r="X65" s="10">
        <v>22.88</v>
      </c>
      <c r="Y65" s="10">
        <v>18.97</v>
      </c>
      <c r="Z65" s="10">
        <v>15.59</v>
      </c>
      <c r="AA65" s="10">
        <v>11.42</v>
      </c>
      <c r="AB65" s="10">
        <v>7.82</v>
      </c>
      <c r="AC65" s="31">
        <f t="shared" si="29"/>
        <v>777.69999999999993</v>
      </c>
      <c r="AD65" s="31">
        <f t="shared" si="30"/>
        <v>201.59999999999997</v>
      </c>
      <c r="AE65" s="31">
        <f t="shared" si="31"/>
        <v>68.100000000000009</v>
      </c>
      <c r="AF65" s="31">
        <f t="shared" si="32"/>
        <v>252.6</v>
      </c>
      <c r="AG65" s="31">
        <f t="shared" si="33"/>
        <v>248.10000000000002</v>
      </c>
      <c r="AH65" s="31">
        <f t="shared" si="11"/>
        <v>259.89999999999998</v>
      </c>
      <c r="AI65" s="32">
        <v>81.900000000000006</v>
      </c>
      <c r="AJ65" s="32">
        <v>77.599999999999994</v>
      </c>
      <c r="AK65" s="32">
        <v>80.599999999999994</v>
      </c>
      <c r="AL65" s="32">
        <v>68.8</v>
      </c>
      <c r="AM65" s="32">
        <v>52.2</v>
      </c>
      <c r="AN65" s="32">
        <v>30.3</v>
      </c>
      <c r="AO65" s="32">
        <v>18.600000000000001</v>
      </c>
      <c r="AP65" s="32">
        <v>19.2</v>
      </c>
      <c r="AQ65" s="32">
        <v>63.5</v>
      </c>
      <c r="AR65" s="32">
        <v>72.3</v>
      </c>
      <c r="AS65" s="32">
        <v>112.3</v>
      </c>
      <c r="AT65" s="32">
        <v>100.4</v>
      </c>
      <c r="AU65" s="123"/>
      <c r="AV65" s="108"/>
      <c r="AW65" s="108"/>
      <c r="AX65" s="108"/>
      <c r="AY65" s="108"/>
      <c r="AZ65" s="108"/>
      <c r="BA65" s="108"/>
      <c r="BB65" s="108"/>
      <c r="BC65" s="108"/>
      <c r="BD65" s="108"/>
      <c r="BE65" s="108"/>
      <c r="BF65" s="143"/>
    </row>
    <row r="66" spans="1:58" x14ac:dyDescent="0.2">
      <c r="A66" s="140"/>
      <c r="B66" s="141"/>
      <c r="C66" s="100"/>
      <c r="D66" s="137"/>
      <c r="E66" s="142"/>
      <c r="F66" s="7" t="s">
        <v>237</v>
      </c>
      <c r="G66" s="21">
        <v>41.717264800000002</v>
      </c>
      <c r="H66" s="21">
        <v>14.826226699999999</v>
      </c>
      <c r="I66" s="6">
        <v>3</v>
      </c>
      <c r="J66" s="13">
        <v>567.70799999999997</v>
      </c>
      <c r="K66" s="30">
        <f t="shared" si="23"/>
        <v>14.553333333333333</v>
      </c>
      <c r="L66" s="30">
        <f t="shared" si="24"/>
        <v>12.633333333333333</v>
      </c>
      <c r="M66" s="30">
        <f t="shared" si="25"/>
        <v>22.833333333333332</v>
      </c>
      <c r="N66" s="30">
        <f t="shared" si="26"/>
        <v>19.466666666666669</v>
      </c>
      <c r="O66" s="30">
        <f t="shared" si="27"/>
        <v>15.646666666666667</v>
      </c>
      <c r="P66" s="30">
        <f t="shared" si="28"/>
        <v>7.0999999999999988</v>
      </c>
      <c r="Q66" s="10">
        <v>6.65</v>
      </c>
      <c r="R66" s="10">
        <v>6.81</v>
      </c>
      <c r="S66" s="10">
        <v>9.19</v>
      </c>
      <c r="T66" s="10">
        <v>12.07</v>
      </c>
      <c r="U66" s="10">
        <v>16.64</v>
      </c>
      <c r="V66" s="10">
        <v>20.93</v>
      </c>
      <c r="W66" s="10">
        <v>23.6</v>
      </c>
      <c r="X66" s="10">
        <v>23.97</v>
      </c>
      <c r="Y66" s="10">
        <v>19.59</v>
      </c>
      <c r="Z66" s="10">
        <v>15.87</v>
      </c>
      <c r="AA66" s="10">
        <v>11.48</v>
      </c>
      <c r="AB66" s="10">
        <v>7.84</v>
      </c>
      <c r="AC66" s="31">
        <f t="shared" si="29"/>
        <v>635.4</v>
      </c>
      <c r="AD66" s="31">
        <f t="shared" si="30"/>
        <v>159.80000000000001</v>
      </c>
      <c r="AE66" s="31">
        <f t="shared" si="31"/>
        <v>67.900000000000006</v>
      </c>
      <c r="AF66" s="31">
        <f t="shared" si="32"/>
        <v>218.20000000000002</v>
      </c>
      <c r="AG66" s="31">
        <f t="shared" si="33"/>
        <v>205.5</v>
      </c>
      <c r="AH66" s="31">
        <f t="shared" si="11"/>
        <v>202.2</v>
      </c>
      <c r="AI66" s="32">
        <v>66.2</v>
      </c>
      <c r="AJ66" s="32">
        <v>59.8</v>
      </c>
      <c r="AK66" s="32">
        <v>62.9</v>
      </c>
      <c r="AL66" s="32">
        <v>53.9</v>
      </c>
      <c r="AM66" s="32">
        <v>43</v>
      </c>
      <c r="AN66" s="32">
        <v>33.9</v>
      </c>
      <c r="AO66" s="32">
        <v>16.399999999999999</v>
      </c>
      <c r="AP66" s="32">
        <v>17.600000000000001</v>
      </c>
      <c r="AQ66" s="32">
        <v>53.4</v>
      </c>
      <c r="AR66" s="32">
        <v>57.2</v>
      </c>
      <c r="AS66" s="32">
        <v>94.9</v>
      </c>
      <c r="AT66" s="32">
        <v>76.2</v>
      </c>
      <c r="AU66" s="123"/>
      <c r="AV66" s="108"/>
      <c r="AW66" s="108"/>
      <c r="AX66" s="108"/>
      <c r="AY66" s="108"/>
      <c r="AZ66" s="108"/>
      <c r="BA66" s="108"/>
      <c r="BB66" s="108"/>
      <c r="BC66" s="108"/>
      <c r="BD66" s="108"/>
      <c r="BE66" s="108"/>
      <c r="BF66" s="143"/>
    </row>
    <row r="67" spans="1:58" x14ac:dyDescent="0.2">
      <c r="A67" s="140"/>
      <c r="B67" s="141"/>
      <c r="C67" s="100"/>
      <c r="D67" s="137"/>
      <c r="E67" s="142" t="s">
        <v>23</v>
      </c>
      <c r="F67" s="7" t="s">
        <v>239</v>
      </c>
      <c r="G67" s="21">
        <v>45.336729200000001</v>
      </c>
      <c r="H67" s="21">
        <v>13.828206700000001</v>
      </c>
      <c r="I67" s="6">
        <v>2</v>
      </c>
      <c r="J67" s="13">
        <v>269.43799999999999</v>
      </c>
      <c r="K67" s="30">
        <f t="shared" si="23"/>
        <v>13.393333333333333</v>
      </c>
      <c r="L67" s="30">
        <f t="shared" si="24"/>
        <v>12.283333333333333</v>
      </c>
      <c r="M67" s="30">
        <f t="shared" si="25"/>
        <v>22.196666666666669</v>
      </c>
      <c r="N67" s="30">
        <f t="shared" si="26"/>
        <v>18.866666666666664</v>
      </c>
      <c r="O67" s="30">
        <f t="shared" si="27"/>
        <v>13.836666666666666</v>
      </c>
      <c r="P67" s="30">
        <f t="shared" si="28"/>
        <v>5.2566666666666668</v>
      </c>
      <c r="Q67" s="10">
        <v>4.79</v>
      </c>
      <c r="R67" s="10">
        <v>5.1100000000000003</v>
      </c>
      <c r="S67" s="10">
        <v>8.23</v>
      </c>
      <c r="T67" s="10">
        <v>12.02</v>
      </c>
      <c r="U67" s="10">
        <v>16.600000000000001</v>
      </c>
      <c r="V67" s="10">
        <v>20.79</v>
      </c>
      <c r="W67" s="10">
        <v>23.05</v>
      </c>
      <c r="X67" s="10">
        <v>22.75</v>
      </c>
      <c r="Y67" s="10">
        <v>17.989999999999998</v>
      </c>
      <c r="Z67" s="10">
        <v>13.8</v>
      </c>
      <c r="AA67" s="10">
        <v>9.7200000000000006</v>
      </c>
      <c r="AB67" s="10">
        <v>5.87</v>
      </c>
      <c r="AC67" s="31">
        <f t="shared" si="29"/>
        <v>1098.6999999999998</v>
      </c>
      <c r="AD67" s="31">
        <f t="shared" si="30"/>
        <v>242.8</v>
      </c>
      <c r="AE67" s="31">
        <f t="shared" si="31"/>
        <v>222.09999999999997</v>
      </c>
      <c r="AF67" s="31">
        <f t="shared" si="32"/>
        <v>513</v>
      </c>
      <c r="AG67" s="31">
        <f t="shared" si="33"/>
        <v>374.8</v>
      </c>
      <c r="AH67" s="31">
        <f t="shared" si="11"/>
        <v>259</v>
      </c>
      <c r="AI67" s="32">
        <v>68.7</v>
      </c>
      <c r="AJ67" s="32">
        <v>79.2</v>
      </c>
      <c r="AK67" s="32">
        <v>71.8</v>
      </c>
      <c r="AL67" s="32">
        <v>81.8</v>
      </c>
      <c r="AM67" s="32">
        <v>89.2</v>
      </c>
      <c r="AN67" s="32">
        <v>84.6</v>
      </c>
      <c r="AO67" s="32">
        <v>58.3</v>
      </c>
      <c r="AP67" s="32">
        <v>79.2</v>
      </c>
      <c r="AQ67" s="32">
        <v>119.9</v>
      </c>
      <c r="AR67" s="32">
        <v>117.1</v>
      </c>
      <c r="AS67" s="32">
        <v>137.80000000000001</v>
      </c>
      <c r="AT67" s="32">
        <v>111.1</v>
      </c>
      <c r="AU67" s="123"/>
      <c r="AV67" s="108"/>
      <c r="AW67" s="108"/>
      <c r="AX67" s="108"/>
      <c r="AY67" s="108"/>
      <c r="AZ67" s="108"/>
      <c r="BA67" s="108"/>
      <c r="BB67" s="108"/>
      <c r="BC67" s="108"/>
      <c r="BD67" s="108"/>
      <c r="BE67" s="108"/>
      <c r="BF67" s="143"/>
    </row>
    <row r="68" spans="1:58" x14ac:dyDescent="0.2">
      <c r="A68" s="140"/>
      <c r="B68" s="141"/>
      <c r="C68" s="100"/>
      <c r="D68" s="137"/>
      <c r="E68" s="142"/>
      <c r="F68" s="7" t="s">
        <v>181</v>
      </c>
      <c r="G68" s="21">
        <v>45.336729200000001</v>
      </c>
      <c r="H68" s="21">
        <v>13.828206700000001</v>
      </c>
      <c r="I68" s="6">
        <v>3</v>
      </c>
      <c r="J68" s="13">
        <v>269.43799999999999</v>
      </c>
      <c r="K68" s="30">
        <f t="shared" si="23"/>
        <v>13.393333333333333</v>
      </c>
      <c r="L68" s="30">
        <f t="shared" si="24"/>
        <v>12.283333333333333</v>
      </c>
      <c r="M68" s="30">
        <f t="shared" si="25"/>
        <v>22.196666666666669</v>
      </c>
      <c r="N68" s="30">
        <f t="shared" si="26"/>
        <v>18.866666666666664</v>
      </c>
      <c r="O68" s="30">
        <f t="shared" si="27"/>
        <v>13.836666666666666</v>
      </c>
      <c r="P68" s="30">
        <f t="shared" si="28"/>
        <v>5.2566666666666668</v>
      </c>
      <c r="Q68" s="10">
        <v>4.79</v>
      </c>
      <c r="R68" s="10">
        <v>5.1100000000000003</v>
      </c>
      <c r="S68" s="10">
        <v>8.23</v>
      </c>
      <c r="T68" s="10">
        <v>12.02</v>
      </c>
      <c r="U68" s="10">
        <v>16.600000000000001</v>
      </c>
      <c r="V68" s="10">
        <v>20.79</v>
      </c>
      <c r="W68" s="10">
        <v>23.05</v>
      </c>
      <c r="X68" s="10">
        <v>22.75</v>
      </c>
      <c r="Y68" s="10">
        <v>17.989999999999998</v>
      </c>
      <c r="Z68" s="10">
        <v>13.8</v>
      </c>
      <c r="AA68" s="10">
        <v>9.7200000000000006</v>
      </c>
      <c r="AB68" s="10">
        <v>5.87</v>
      </c>
      <c r="AC68" s="31">
        <f t="shared" si="29"/>
        <v>1098.6999999999998</v>
      </c>
      <c r="AD68" s="31">
        <f t="shared" si="30"/>
        <v>242.8</v>
      </c>
      <c r="AE68" s="31">
        <f t="shared" si="31"/>
        <v>222.09999999999997</v>
      </c>
      <c r="AF68" s="31">
        <f t="shared" si="32"/>
        <v>513</v>
      </c>
      <c r="AG68" s="31">
        <f t="shared" si="33"/>
        <v>374.8</v>
      </c>
      <c r="AH68" s="31">
        <f t="shared" ref="AH68:AH112" si="34">(AI68+AJ68+AT68)</f>
        <v>259</v>
      </c>
      <c r="AI68" s="32">
        <v>68.7</v>
      </c>
      <c r="AJ68" s="32">
        <v>79.2</v>
      </c>
      <c r="AK68" s="32">
        <v>71.8</v>
      </c>
      <c r="AL68" s="32">
        <v>81.8</v>
      </c>
      <c r="AM68" s="32">
        <v>89.2</v>
      </c>
      <c r="AN68" s="32">
        <v>84.6</v>
      </c>
      <c r="AO68" s="32">
        <v>58.3</v>
      </c>
      <c r="AP68" s="32">
        <v>79.2</v>
      </c>
      <c r="AQ68" s="32">
        <v>119.9</v>
      </c>
      <c r="AR68" s="32">
        <v>117.1</v>
      </c>
      <c r="AS68" s="32">
        <v>137.80000000000001</v>
      </c>
      <c r="AT68" s="32">
        <v>111.1</v>
      </c>
      <c r="AU68" s="123"/>
      <c r="AV68" s="108"/>
      <c r="AW68" s="108"/>
      <c r="AX68" s="108"/>
      <c r="AY68" s="108"/>
      <c r="AZ68" s="108"/>
      <c r="BA68" s="108"/>
      <c r="BB68" s="108"/>
      <c r="BC68" s="108"/>
      <c r="BD68" s="108"/>
      <c r="BE68" s="108"/>
      <c r="BF68" s="143"/>
    </row>
    <row r="69" spans="1:58" x14ac:dyDescent="0.2">
      <c r="K69" s="30"/>
      <c r="L69" s="30"/>
      <c r="M69" s="30"/>
      <c r="N69" s="30"/>
      <c r="O69" s="30"/>
      <c r="P69" s="30"/>
      <c r="Q69" s="10"/>
      <c r="R69" s="10"/>
      <c r="S69" s="10"/>
      <c r="T69" s="10"/>
      <c r="U69" s="10"/>
      <c r="V69" s="10"/>
      <c r="W69" s="10"/>
      <c r="X69" s="10"/>
      <c r="Y69" s="10"/>
      <c r="Z69" s="10"/>
      <c r="AA69" s="10"/>
      <c r="AB69" s="10"/>
      <c r="AC69" s="34"/>
      <c r="AD69" s="34"/>
      <c r="AE69" s="34"/>
      <c r="AF69" s="34"/>
      <c r="AG69" s="34"/>
      <c r="AH69" s="34"/>
      <c r="AI69" s="32"/>
      <c r="AJ69" s="32"/>
      <c r="AK69" s="32"/>
      <c r="AL69" s="32"/>
      <c r="AM69" s="32"/>
      <c r="AN69" s="32"/>
      <c r="AO69" s="32"/>
      <c r="AP69" s="32"/>
      <c r="AQ69" s="32"/>
      <c r="AR69" s="32"/>
      <c r="AS69" s="32"/>
      <c r="AT69" s="32"/>
      <c r="BF69" s="91"/>
    </row>
    <row r="70" spans="1:58" x14ac:dyDescent="0.2">
      <c r="A70" s="15">
        <v>5</v>
      </c>
      <c r="B70" s="2" t="s">
        <v>31</v>
      </c>
      <c r="C70" s="14" t="s">
        <v>18</v>
      </c>
      <c r="D70" s="14" t="s">
        <v>7</v>
      </c>
      <c r="E70" s="14" t="s">
        <v>3</v>
      </c>
      <c r="F70" s="1" t="s">
        <v>182</v>
      </c>
      <c r="G70" s="16">
        <v>44.983701000000003</v>
      </c>
      <c r="H70" s="16">
        <v>8.3235785999999994</v>
      </c>
      <c r="I70" s="14">
        <v>192</v>
      </c>
      <c r="J70" s="13">
        <v>244.40100000000001</v>
      </c>
      <c r="K70" s="30">
        <f>AVERAGE(Q70:AB70)</f>
        <v>13.608333333333334</v>
      </c>
      <c r="L70" s="30">
        <f>AVERAGE(S70:U70)</f>
        <v>13.38</v>
      </c>
      <c r="M70" s="30">
        <f>AVERAGE(V70:X70)</f>
        <v>22.84</v>
      </c>
      <c r="N70" s="30">
        <f>AVERAGE(T70:Y70)</f>
        <v>19.668333333333333</v>
      </c>
      <c r="O70" s="30">
        <f>AVERAGE(Y70:AA70)</f>
        <v>13.75</v>
      </c>
      <c r="P70" s="30">
        <f>AVERAGE(AB70,R70,Q70)</f>
        <v>4.4633333333333338</v>
      </c>
      <c r="Q70" s="10">
        <v>3.77</v>
      </c>
      <c r="R70" s="10">
        <v>5.25</v>
      </c>
      <c r="S70" s="10">
        <v>9.52</v>
      </c>
      <c r="T70" s="10">
        <v>13.07</v>
      </c>
      <c r="U70" s="10">
        <v>17.55</v>
      </c>
      <c r="V70" s="10">
        <v>21.55</v>
      </c>
      <c r="W70" s="10">
        <v>23.73</v>
      </c>
      <c r="X70" s="10">
        <v>23.24</v>
      </c>
      <c r="Y70" s="10">
        <v>18.87</v>
      </c>
      <c r="Z70" s="10">
        <v>13.83</v>
      </c>
      <c r="AA70" s="10">
        <v>8.5500000000000007</v>
      </c>
      <c r="AB70" s="10">
        <v>4.37</v>
      </c>
      <c r="AC70" s="31">
        <f>SUM(AI70:AT70)</f>
        <v>733.40000000000009</v>
      </c>
      <c r="AD70" s="31">
        <f>SUM(AK70:AM70)</f>
        <v>191.5</v>
      </c>
      <c r="AE70" s="31">
        <f>SUM(AN70:AP70)</f>
        <v>116.7</v>
      </c>
      <c r="AF70" s="31">
        <f>SUM(AL70:AQ70)</f>
        <v>339.1</v>
      </c>
      <c r="AG70" s="31">
        <f>SUM(AQ70:AS70)</f>
        <v>289.5</v>
      </c>
      <c r="AH70" s="31">
        <f t="shared" si="34"/>
        <v>135.69999999999999</v>
      </c>
      <c r="AI70" s="32">
        <v>46</v>
      </c>
      <c r="AJ70" s="32">
        <v>37</v>
      </c>
      <c r="AK70" s="32">
        <v>45</v>
      </c>
      <c r="AL70" s="32">
        <v>73.3</v>
      </c>
      <c r="AM70" s="32">
        <v>73.2</v>
      </c>
      <c r="AN70" s="32">
        <v>49.2</v>
      </c>
      <c r="AO70" s="32">
        <v>24.7</v>
      </c>
      <c r="AP70" s="32">
        <v>42.8</v>
      </c>
      <c r="AQ70" s="32">
        <v>75.900000000000006</v>
      </c>
      <c r="AR70" s="32">
        <v>100.1</v>
      </c>
      <c r="AS70" s="32">
        <v>113.5</v>
      </c>
      <c r="AT70" s="32">
        <v>52.7</v>
      </c>
      <c r="AU70" s="26" t="s">
        <v>7</v>
      </c>
      <c r="AV70" s="26" t="s">
        <v>7</v>
      </c>
      <c r="AW70" s="26" t="s">
        <v>7</v>
      </c>
      <c r="AX70" s="26" t="s">
        <v>7</v>
      </c>
      <c r="AY70" s="26" t="s">
        <v>7</v>
      </c>
      <c r="AZ70" s="26" t="s">
        <v>7</v>
      </c>
      <c r="BA70" s="26" t="s">
        <v>7</v>
      </c>
      <c r="BB70" s="26" t="s">
        <v>7</v>
      </c>
      <c r="BC70" s="26" t="s">
        <v>7</v>
      </c>
      <c r="BD70" s="26" t="s">
        <v>7</v>
      </c>
      <c r="BE70" s="26" t="s">
        <v>7</v>
      </c>
      <c r="BF70" s="89" t="s">
        <v>35</v>
      </c>
    </row>
    <row r="71" spans="1:58" x14ac:dyDescent="0.2">
      <c r="K71" s="30"/>
      <c r="L71" s="30"/>
      <c r="M71" s="30"/>
      <c r="N71" s="30"/>
      <c r="O71" s="30"/>
      <c r="P71" s="30"/>
      <c r="Q71" s="10"/>
      <c r="R71" s="10"/>
      <c r="S71" s="10"/>
      <c r="T71" s="10"/>
      <c r="U71" s="10"/>
      <c r="V71" s="10"/>
      <c r="W71" s="10"/>
      <c r="X71" s="10"/>
      <c r="Y71" s="10"/>
      <c r="Z71" s="10"/>
      <c r="AA71" s="10"/>
      <c r="AB71" s="10"/>
      <c r="AC71" s="34"/>
      <c r="AD71" s="34"/>
      <c r="AE71" s="34"/>
      <c r="AF71" s="34"/>
      <c r="AG71" s="34"/>
      <c r="AH71" s="34"/>
      <c r="AI71" s="32"/>
      <c r="AJ71" s="32"/>
      <c r="AK71" s="32"/>
      <c r="AL71" s="32"/>
      <c r="AM71" s="32"/>
      <c r="AN71" s="32"/>
      <c r="AO71" s="32"/>
      <c r="AP71" s="32"/>
      <c r="AQ71" s="32"/>
      <c r="AR71" s="32"/>
      <c r="AS71" s="32"/>
      <c r="AT71" s="32"/>
      <c r="BF71" s="91"/>
    </row>
    <row r="72" spans="1:58" x14ac:dyDescent="0.2">
      <c r="A72" s="15">
        <v>6</v>
      </c>
      <c r="B72" s="2" t="s">
        <v>29</v>
      </c>
      <c r="C72" s="14" t="s">
        <v>18</v>
      </c>
      <c r="D72" s="14" t="s">
        <v>7</v>
      </c>
      <c r="E72" s="14" t="s">
        <v>3</v>
      </c>
      <c r="F72" s="1" t="s">
        <v>194</v>
      </c>
      <c r="G72" s="16">
        <v>42.3590050433911</v>
      </c>
      <c r="H72" s="16">
        <v>13.3921593898925</v>
      </c>
      <c r="I72" s="14" t="s">
        <v>7</v>
      </c>
      <c r="J72" s="13">
        <v>676.6</v>
      </c>
      <c r="K72" s="30">
        <f>AVERAGE(Q72:AB72)</f>
        <v>11.86</v>
      </c>
      <c r="L72" s="30">
        <f>AVERAGE(S72:U72)</f>
        <v>10.326666666666666</v>
      </c>
      <c r="M72" s="30">
        <f>AVERAGE(V72:X72)</f>
        <v>19.966666666666669</v>
      </c>
      <c r="N72" s="30">
        <f>AVERAGE(T72:Y72)</f>
        <v>16.773333333333333</v>
      </c>
      <c r="O72" s="30">
        <f>AVERAGE(Y72:AA72)</f>
        <v>12.790000000000001</v>
      </c>
      <c r="P72" s="30">
        <f>AVERAGE(AB72,R72,Q72)</f>
        <v>4.3566666666666665</v>
      </c>
      <c r="Q72" s="10">
        <v>4.0599999999999996</v>
      </c>
      <c r="R72" s="10">
        <v>4.16</v>
      </c>
      <c r="S72" s="10">
        <v>6.91</v>
      </c>
      <c r="T72" s="10">
        <v>9.8800000000000008</v>
      </c>
      <c r="U72" s="10">
        <v>14.19</v>
      </c>
      <c r="V72" s="10">
        <v>18.11</v>
      </c>
      <c r="W72" s="10">
        <v>20.67</v>
      </c>
      <c r="X72" s="10">
        <v>21.12</v>
      </c>
      <c r="Y72" s="10">
        <v>16.670000000000002</v>
      </c>
      <c r="Z72" s="10">
        <v>12.96</v>
      </c>
      <c r="AA72" s="10">
        <v>8.74</v>
      </c>
      <c r="AB72" s="10">
        <v>4.8499999999999996</v>
      </c>
      <c r="AC72" s="31">
        <f>SUM(AI72:AT72)</f>
        <v>1016.5999999999999</v>
      </c>
      <c r="AD72" s="31">
        <f>SUM(AK72:AM72)</f>
        <v>278.10000000000002</v>
      </c>
      <c r="AE72" s="31">
        <f>SUM(AN72:AP72)</f>
        <v>135.6</v>
      </c>
      <c r="AF72" s="31">
        <f>SUM(AL72:AQ72)</f>
        <v>408.6</v>
      </c>
      <c r="AG72" s="31">
        <f>SUM(AQ72:AS72)</f>
        <v>319.3</v>
      </c>
      <c r="AH72" s="31">
        <f t="shared" si="34"/>
        <v>283.60000000000002</v>
      </c>
      <c r="AI72" s="32">
        <v>80.5</v>
      </c>
      <c r="AJ72" s="32">
        <v>83.6</v>
      </c>
      <c r="AK72" s="32">
        <v>88</v>
      </c>
      <c r="AL72" s="32">
        <v>101.6</v>
      </c>
      <c r="AM72" s="32">
        <v>88.5</v>
      </c>
      <c r="AN72" s="32">
        <v>55.7</v>
      </c>
      <c r="AO72" s="32">
        <v>42.9</v>
      </c>
      <c r="AP72" s="32">
        <v>37</v>
      </c>
      <c r="AQ72" s="32">
        <v>82.9</v>
      </c>
      <c r="AR72" s="32">
        <v>93</v>
      </c>
      <c r="AS72" s="32">
        <v>143.4</v>
      </c>
      <c r="AT72" s="32">
        <v>119.5</v>
      </c>
      <c r="AU72" s="26" t="s">
        <v>7</v>
      </c>
      <c r="AV72" s="26" t="s">
        <v>7</v>
      </c>
      <c r="AW72" s="26" t="s">
        <v>7</v>
      </c>
      <c r="AX72" s="26" t="s">
        <v>7</v>
      </c>
      <c r="AY72" s="26" t="s">
        <v>7</v>
      </c>
      <c r="AZ72" s="26" t="s">
        <v>7</v>
      </c>
      <c r="BA72" s="26" t="s">
        <v>7</v>
      </c>
      <c r="BB72" s="26" t="s">
        <v>7</v>
      </c>
      <c r="BC72" s="26" t="s">
        <v>7</v>
      </c>
      <c r="BD72" s="26" t="s">
        <v>7</v>
      </c>
      <c r="BE72" s="26" t="s">
        <v>7</v>
      </c>
      <c r="BF72" s="90" t="s">
        <v>7</v>
      </c>
    </row>
    <row r="73" spans="1:58" x14ac:dyDescent="0.2">
      <c r="G73" s="36"/>
      <c r="H73" s="36"/>
      <c r="J73" s="37"/>
      <c r="K73" s="38"/>
      <c r="L73" s="38"/>
      <c r="M73" s="38"/>
      <c r="N73" s="38"/>
      <c r="O73" s="38"/>
      <c r="P73" s="38"/>
      <c r="Q73" s="39"/>
      <c r="R73" s="39"/>
      <c r="S73" s="39"/>
      <c r="T73" s="39"/>
      <c r="U73" s="39"/>
      <c r="V73" s="39"/>
      <c r="W73" s="39"/>
      <c r="X73" s="39"/>
      <c r="Y73" s="39"/>
      <c r="Z73" s="39"/>
      <c r="AA73" s="39"/>
      <c r="AB73" s="39"/>
      <c r="AC73" s="40"/>
      <c r="AD73" s="40"/>
      <c r="AE73" s="40"/>
      <c r="AF73" s="40"/>
      <c r="AG73" s="40"/>
      <c r="AH73" s="40"/>
      <c r="AI73" s="41"/>
      <c r="AJ73" s="41"/>
      <c r="AK73" s="41"/>
      <c r="AL73" s="41"/>
      <c r="AM73" s="41"/>
      <c r="AN73" s="41"/>
      <c r="AO73" s="41"/>
      <c r="AP73" s="41"/>
      <c r="AQ73" s="41"/>
      <c r="AR73" s="41"/>
      <c r="AS73" s="41"/>
      <c r="AT73" s="41"/>
      <c r="BF73" s="91"/>
    </row>
    <row r="74" spans="1:58" x14ac:dyDescent="0.2">
      <c r="A74" s="102">
        <v>7</v>
      </c>
      <c r="B74" s="103" t="s">
        <v>32</v>
      </c>
      <c r="C74" s="100" t="s">
        <v>18</v>
      </c>
      <c r="D74" s="101" t="s">
        <v>7</v>
      </c>
      <c r="E74" s="100" t="s">
        <v>3</v>
      </c>
      <c r="F74" s="1" t="s">
        <v>195</v>
      </c>
      <c r="G74" s="16">
        <v>43.457421400000001</v>
      </c>
      <c r="H74" s="16">
        <v>12.240311800000001</v>
      </c>
      <c r="I74" s="14">
        <v>3</v>
      </c>
      <c r="J74" s="13">
        <v>296.08800000000002</v>
      </c>
      <c r="K74" s="30">
        <f>AVERAGE(Q74:AB74)</f>
        <v>13.589166666666666</v>
      </c>
      <c r="L74" s="30">
        <f>AVERAGE(S74:U74)</f>
        <v>12.32</v>
      </c>
      <c r="M74" s="30">
        <f>AVERAGE(V74:X74)</f>
        <v>22.25333333333333</v>
      </c>
      <c r="N74" s="30">
        <f>AVERAGE(T74:Y74)</f>
        <v>18.901666666666667</v>
      </c>
      <c r="O74" s="30">
        <f>AVERAGE(Y74:AA74)</f>
        <v>14.200000000000001</v>
      </c>
      <c r="P74" s="30">
        <f>AVERAGE(AB74,R74,Q74)</f>
        <v>5.583333333333333</v>
      </c>
      <c r="Q74" s="10">
        <v>5.04</v>
      </c>
      <c r="R74" s="10">
        <v>5.85</v>
      </c>
      <c r="S74" s="10">
        <v>8.94</v>
      </c>
      <c r="T74" s="10">
        <v>11.9</v>
      </c>
      <c r="U74" s="10">
        <v>16.12</v>
      </c>
      <c r="V74" s="10">
        <v>20.329999999999998</v>
      </c>
      <c r="W74" s="10">
        <v>23.08</v>
      </c>
      <c r="X74" s="10">
        <v>23.35</v>
      </c>
      <c r="Y74" s="10">
        <v>18.63</v>
      </c>
      <c r="Z74" s="10">
        <v>14.34</v>
      </c>
      <c r="AA74" s="10">
        <v>9.6300000000000008</v>
      </c>
      <c r="AB74" s="10">
        <v>5.86</v>
      </c>
      <c r="AC74" s="31">
        <f>SUM(AI74:AT74)</f>
        <v>867.9</v>
      </c>
      <c r="AD74" s="31">
        <f>SUM(AK74:AM74)</f>
        <v>220.39999999999998</v>
      </c>
      <c r="AE74" s="31">
        <f>SUM(AN74:AP74)</f>
        <v>123.70000000000002</v>
      </c>
      <c r="AF74" s="31">
        <f>SUM(AL74:AQ74)</f>
        <v>363.4</v>
      </c>
      <c r="AG74" s="31">
        <f>SUM(AQ74:AS74)</f>
        <v>302.8</v>
      </c>
      <c r="AH74" s="31">
        <f t="shared" si="34"/>
        <v>221</v>
      </c>
      <c r="AI74" s="32">
        <v>62.1</v>
      </c>
      <c r="AJ74" s="32">
        <v>67.099999999999994</v>
      </c>
      <c r="AK74" s="32">
        <v>68.400000000000006</v>
      </c>
      <c r="AL74" s="32">
        <v>76.3</v>
      </c>
      <c r="AM74" s="32">
        <v>75.7</v>
      </c>
      <c r="AN74" s="32">
        <v>54.6</v>
      </c>
      <c r="AO74" s="32">
        <v>34.200000000000003</v>
      </c>
      <c r="AP74" s="32">
        <v>34.9</v>
      </c>
      <c r="AQ74" s="32">
        <v>87.7</v>
      </c>
      <c r="AR74" s="32">
        <v>94.6</v>
      </c>
      <c r="AS74" s="32">
        <v>120.5</v>
      </c>
      <c r="AT74" s="32">
        <v>91.8</v>
      </c>
      <c r="AU74" s="108" t="s">
        <v>7</v>
      </c>
      <c r="AV74" s="108" t="s">
        <v>7</v>
      </c>
      <c r="AW74" s="108" t="s">
        <v>7</v>
      </c>
      <c r="AX74" s="108" t="s">
        <v>7</v>
      </c>
      <c r="AY74" s="108" t="s">
        <v>7</v>
      </c>
      <c r="AZ74" s="108" t="s">
        <v>7</v>
      </c>
      <c r="BA74" s="108" t="s">
        <v>7</v>
      </c>
      <c r="BB74" s="108" t="s">
        <v>7</v>
      </c>
      <c r="BC74" s="108" t="s">
        <v>7</v>
      </c>
      <c r="BD74" s="108" t="s">
        <v>7</v>
      </c>
      <c r="BE74" s="108" t="s">
        <v>7</v>
      </c>
      <c r="BF74" s="105" t="s">
        <v>7</v>
      </c>
    </row>
    <row r="75" spans="1:58" x14ac:dyDescent="0.2">
      <c r="A75" s="121"/>
      <c r="B75" s="124"/>
      <c r="C75" s="121"/>
      <c r="D75" s="120"/>
      <c r="E75" s="121"/>
      <c r="F75" s="1" t="s">
        <v>196</v>
      </c>
      <c r="G75" s="16">
        <v>43.769871199999997</v>
      </c>
      <c r="H75" s="16">
        <v>11.2555757</v>
      </c>
      <c r="I75" s="14">
        <v>1</v>
      </c>
      <c r="J75" s="13">
        <v>50</v>
      </c>
      <c r="K75" s="30">
        <f>AVERAGE(Q75:AB75)</f>
        <v>14.57</v>
      </c>
      <c r="L75" s="30">
        <f>AVERAGE(S75:U75)</f>
        <v>13.35</v>
      </c>
      <c r="M75" s="30">
        <f>AVERAGE(V75:X75)</f>
        <v>23.243333333333336</v>
      </c>
      <c r="N75" s="30">
        <f>AVERAGE(T75:Y75)</f>
        <v>19.958333333333332</v>
      </c>
      <c r="O75" s="30">
        <f>AVERAGE(Y75:AA75)</f>
        <v>15.246666666666668</v>
      </c>
      <c r="P75" s="30">
        <f>AVERAGE(AB75,R75,Q75)</f>
        <v>6.44</v>
      </c>
      <c r="Q75" s="10">
        <v>5.97</v>
      </c>
      <c r="R75" s="10">
        <v>6.76</v>
      </c>
      <c r="S75" s="10">
        <v>9.8000000000000007</v>
      </c>
      <c r="T75" s="10">
        <v>13.07</v>
      </c>
      <c r="U75" s="10">
        <v>17.18</v>
      </c>
      <c r="V75" s="10">
        <v>21.44</v>
      </c>
      <c r="W75" s="10">
        <v>24.03</v>
      </c>
      <c r="X75" s="10">
        <v>24.26</v>
      </c>
      <c r="Y75" s="10">
        <v>19.77</v>
      </c>
      <c r="Z75" s="10">
        <v>15.43</v>
      </c>
      <c r="AA75" s="10">
        <v>10.54</v>
      </c>
      <c r="AB75" s="10">
        <v>6.59</v>
      </c>
      <c r="AC75" s="31">
        <f>SUM(AI75:AT75)</f>
        <v>772.90000000000009</v>
      </c>
      <c r="AD75" s="31">
        <f>SUM(AK75:AM75)</f>
        <v>182.5</v>
      </c>
      <c r="AE75" s="31">
        <f>SUM(AN75:AP75)</f>
        <v>99.1</v>
      </c>
      <c r="AF75" s="31">
        <f>SUM(AL75:AQ75)</f>
        <v>288.10000000000002</v>
      </c>
      <c r="AG75" s="31">
        <f>SUM(AQ75:AS75)</f>
        <v>280.7</v>
      </c>
      <c r="AH75" s="31">
        <f t="shared" si="34"/>
        <v>210.6</v>
      </c>
      <c r="AI75" s="32">
        <v>60.8</v>
      </c>
      <c r="AJ75" s="32">
        <v>63.3</v>
      </c>
      <c r="AK75" s="32">
        <v>60.4</v>
      </c>
      <c r="AL75" s="32">
        <v>62.1</v>
      </c>
      <c r="AM75" s="32">
        <v>60</v>
      </c>
      <c r="AN75" s="32">
        <v>41.3</v>
      </c>
      <c r="AO75" s="32">
        <v>20.3</v>
      </c>
      <c r="AP75" s="32">
        <v>37.5</v>
      </c>
      <c r="AQ75" s="32">
        <v>66.900000000000006</v>
      </c>
      <c r="AR75" s="32">
        <v>101.6</v>
      </c>
      <c r="AS75" s="32">
        <v>112.2</v>
      </c>
      <c r="AT75" s="32">
        <v>86.5</v>
      </c>
      <c r="AU75" s="123"/>
      <c r="AV75" s="108"/>
      <c r="AW75" s="108"/>
      <c r="AX75" s="108"/>
      <c r="AY75" s="108"/>
      <c r="AZ75" s="108"/>
      <c r="BA75" s="108"/>
      <c r="BB75" s="108"/>
      <c r="BC75" s="108"/>
      <c r="BD75" s="108"/>
      <c r="BE75" s="108"/>
      <c r="BF75" s="105"/>
    </row>
    <row r="76" spans="1:58" x14ac:dyDescent="0.2">
      <c r="A76" s="121"/>
      <c r="B76" s="124"/>
      <c r="C76" s="121"/>
      <c r="D76" s="120"/>
      <c r="E76" s="121"/>
      <c r="F76" s="1" t="s">
        <v>197</v>
      </c>
      <c r="G76" s="16">
        <v>43.058282499999997</v>
      </c>
      <c r="H76" s="16">
        <v>12.754656499999999</v>
      </c>
      <c r="I76" s="14">
        <v>6</v>
      </c>
      <c r="J76" s="13">
        <v>366.30099999999999</v>
      </c>
      <c r="K76" s="30">
        <f>AVERAGE(Q76:AB76)</f>
        <v>13.019166666666665</v>
      </c>
      <c r="L76" s="30">
        <f>AVERAGE(S76:U76)</f>
        <v>11.633333333333333</v>
      </c>
      <c r="M76" s="30">
        <f>AVERAGE(V76:X76)</f>
        <v>21.556666666666668</v>
      </c>
      <c r="N76" s="30">
        <f>AVERAGE(T76:Y76)</f>
        <v>18.2</v>
      </c>
      <c r="O76" s="30">
        <f>AVERAGE(Y76:AA76)</f>
        <v>13.653333333333331</v>
      </c>
      <c r="P76" s="30">
        <f>AVERAGE(AB76,R76,Q76)</f>
        <v>5.2333333333333334</v>
      </c>
      <c r="Q76" s="10">
        <v>4.7699999999999996</v>
      </c>
      <c r="R76" s="10">
        <v>5.33</v>
      </c>
      <c r="S76" s="10">
        <v>8.25</v>
      </c>
      <c r="T76" s="10">
        <v>11.15</v>
      </c>
      <c r="U76" s="10">
        <v>15.5</v>
      </c>
      <c r="V76" s="10">
        <v>19.63</v>
      </c>
      <c r="W76" s="10">
        <v>22.37</v>
      </c>
      <c r="X76" s="10">
        <v>22.67</v>
      </c>
      <c r="Y76" s="10">
        <v>17.88</v>
      </c>
      <c r="Z76" s="10">
        <v>13.79</v>
      </c>
      <c r="AA76" s="10">
        <v>9.2899999999999991</v>
      </c>
      <c r="AB76" s="10">
        <v>5.6</v>
      </c>
      <c r="AC76" s="31">
        <f>SUM(AI76:AT76)</f>
        <v>1012.1</v>
      </c>
      <c r="AD76" s="31">
        <f>SUM(AK76:AM76)</f>
        <v>253.79999999999998</v>
      </c>
      <c r="AE76" s="31">
        <f>SUM(AN76:AP76)</f>
        <v>142.69999999999999</v>
      </c>
      <c r="AF76" s="31">
        <f>SUM(AL76:AQ76)</f>
        <v>405.7</v>
      </c>
      <c r="AG76" s="31">
        <f>SUM(AQ76:AS76)</f>
        <v>334.70000000000005</v>
      </c>
      <c r="AH76" s="31">
        <f t="shared" si="34"/>
        <v>280.89999999999998</v>
      </c>
      <c r="AI76" s="32">
        <v>78.599999999999994</v>
      </c>
      <c r="AJ76" s="32">
        <v>84.2</v>
      </c>
      <c r="AK76" s="32">
        <v>80.8</v>
      </c>
      <c r="AL76" s="32">
        <v>88.6</v>
      </c>
      <c r="AM76" s="32">
        <v>84.4</v>
      </c>
      <c r="AN76" s="32">
        <v>60.5</v>
      </c>
      <c r="AO76" s="32">
        <v>41.3</v>
      </c>
      <c r="AP76" s="32">
        <v>40.9</v>
      </c>
      <c r="AQ76" s="32">
        <v>90</v>
      </c>
      <c r="AR76" s="32">
        <v>99.9</v>
      </c>
      <c r="AS76" s="32">
        <v>144.80000000000001</v>
      </c>
      <c r="AT76" s="32">
        <v>118.1</v>
      </c>
      <c r="AU76" s="123"/>
      <c r="AV76" s="108"/>
      <c r="AW76" s="108"/>
      <c r="AX76" s="108"/>
      <c r="AY76" s="108"/>
      <c r="AZ76" s="108"/>
      <c r="BA76" s="108"/>
      <c r="BB76" s="108"/>
      <c r="BC76" s="108"/>
      <c r="BD76" s="108"/>
      <c r="BE76" s="108"/>
      <c r="BF76" s="105"/>
    </row>
    <row r="77" spans="1:58" x14ac:dyDescent="0.2">
      <c r="K77" s="30"/>
      <c r="L77" s="30"/>
      <c r="M77" s="30"/>
      <c r="N77" s="30"/>
      <c r="O77" s="30"/>
      <c r="P77" s="30"/>
      <c r="Q77" s="10"/>
      <c r="R77" s="10"/>
      <c r="S77" s="10"/>
      <c r="T77" s="10"/>
      <c r="U77" s="10"/>
      <c r="V77" s="10"/>
      <c r="W77" s="10"/>
      <c r="X77" s="10"/>
      <c r="Y77" s="10"/>
      <c r="Z77" s="10"/>
      <c r="AA77" s="10"/>
      <c r="AB77" s="10"/>
      <c r="AC77" s="34"/>
      <c r="AD77" s="34"/>
      <c r="AE77" s="34"/>
      <c r="AF77" s="34"/>
      <c r="AG77" s="34"/>
      <c r="AH77" s="34"/>
      <c r="AI77" s="32"/>
      <c r="AJ77" s="32"/>
      <c r="AK77" s="32"/>
      <c r="AL77" s="32"/>
      <c r="AM77" s="32"/>
      <c r="AN77" s="32"/>
      <c r="AO77" s="32"/>
      <c r="AP77" s="32"/>
      <c r="AQ77" s="32"/>
      <c r="AR77" s="32"/>
      <c r="AS77" s="32"/>
      <c r="AT77" s="32"/>
      <c r="BF77" s="91"/>
    </row>
    <row r="78" spans="1:58" x14ac:dyDescent="0.2">
      <c r="A78" s="102">
        <v>8</v>
      </c>
      <c r="B78" s="103" t="s">
        <v>30</v>
      </c>
      <c r="C78" s="100" t="s">
        <v>18</v>
      </c>
      <c r="D78" s="101" t="s">
        <v>7</v>
      </c>
      <c r="E78" s="100" t="s">
        <v>3</v>
      </c>
      <c r="F78" s="1" t="s">
        <v>195</v>
      </c>
      <c r="G78" s="16">
        <v>43.457421400000001</v>
      </c>
      <c r="H78" s="16">
        <v>12.240311800000001</v>
      </c>
      <c r="I78" s="14">
        <v>1</v>
      </c>
      <c r="J78" s="13">
        <v>296.08800000000002</v>
      </c>
      <c r="K78" s="30">
        <f>AVERAGE(Q78:AB78)</f>
        <v>13.589166666666666</v>
      </c>
      <c r="L78" s="30">
        <f>AVERAGE(S78:U78)</f>
        <v>12.32</v>
      </c>
      <c r="M78" s="30">
        <f>AVERAGE(V78:X78)</f>
        <v>22.25333333333333</v>
      </c>
      <c r="N78" s="30">
        <f>AVERAGE(T78:Y78)</f>
        <v>18.901666666666667</v>
      </c>
      <c r="O78" s="30">
        <f>AVERAGE(Y78:AA78)</f>
        <v>14.200000000000001</v>
      </c>
      <c r="P78" s="30">
        <f>AVERAGE(AB78,R78,Q78)</f>
        <v>5.583333333333333</v>
      </c>
      <c r="Q78" s="10">
        <v>5.04</v>
      </c>
      <c r="R78" s="10">
        <v>5.85</v>
      </c>
      <c r="S78" s="10">
        <v>8.94</v>
      </c>
      <c r="T78" s="10">
        <v>11.9</v>
      </c>
      <c r="U78" s="10">
        <v>16.12</v>
      </c>
      <c r="V78" s="10">
        <v>20.329999999999998</v>
      </c>
      <c r="W78" s="10">
        <v>23.08</v>
      </c>
      <c r="X78" s="10">
        <v>23.35</v>
      </c>
      <c r="Y78" s="10">
        <v>18.63</v>
      </c>
      <c r="Z78" s="10">
        <v>14.34</v>
      </c>
      <c r="AA78" s="10">
        <v>9.6300000000000008</v>
      </c>
      <c r="AB78" s="10">
        <v>5.86</v>
      </c>
      <c r="AC78" s="31">
        <f>SUM(AI78:AT78)</f>
        <v>867.9</v>
      </c>
      <c r="AD78" s="31">
        <f>SUM(AK78:AM78)</f>
        <v>220.39999999999998</v>
      </c>
      <c r="AE78" s="31">
        <f>SUM(AN78:AP78)</f>
        <v>123.70000000000002</v>
      </c>
      <c r="AF78" s="31">
        <f>SUM(AL78:AQ78)</f>
        <v>363.4</v>
      </c>
      <c r="AG78" s="31">
        <f>SUM(AQ78:AS78)</f>
        <v>302.8</v>
      </c>
      <c r="AH78" s="31">
        <f t="shared" si="34"/>
        <v>221</v>
      </c>
      <c r="AI78" s="32">
        <v>62.1</v>
      </c>
      <c r="AJ78" s="32">
        <v>67.099999999999994</v>
      </c>
      <c r="AK78" s="32">
        <v>68.400000000000006</v>
      </c>
      <c r="AL78" s="32">
        <v>76.3</v>
      </c>
      <c r="AM78" s="32">
        <v>75.7</v>
      </c>
      <c r="AN78" s="32">
        <v>54.6</v>
      </c>
      <c r="AO78" s="32">
        <v>34.200000000000003</v>
      </c>
      <c r="AP78" s="32">
        <v>34.9</v>
      </c>
      <c r="AQ78" s="32">
        <v>87.7</v>
      </c>
      <c r="AR78" s="32">
        <v>94.6</v>
      </c>
      <c r="AS78" s="32">
        <v>120.5</v>
      </c>
      <c r="AT78" s="32">
        <v>91.8</v>
      </c>
      <c r="AU78" s="108" t="s">
        <v>7</v>
      </c>
      <c r="AV78" s="108" t="s">
        <v>7</v>
      </c>
      <c r="AW78" s="108" t="s">
        <v>7</v>
      </c>
      <c r="AX78" s="108" t="s">
        <v>7</v>
      </c>
      <c r="AY78" s="108" t="s">
        <v>7</v>
      </c>
      <c r="AZ78" s="108" t="s">
        <v>7</v>
      </c>
      <c r="BA78" s="108" t="s">
        <v>7</v>
      </c>
      <c r="BB78" s="108" t="s">
        <v>7</v>
      </c>
      <c r="BC78" s="108" t="s">
        <v>7</v>
      </c>
      <c r="BD78" s="108" t="s">
        <v>7</v>
      </c>
      <c r="BE78" s="108" t="s">
        <v>7</v>
      </c>
      <c r="BF78" s="110" t="s">
        <v>33</v>
      </c>
    </row>
    <row r="79" spans="1:58" x14ac:dyDescent="0.2">
      <c r="A79" s="121"/>
      <c r="B79" s="124"/>
      <c r="C79" s="121"/>
      <c r="D79" s="120"/>
      <c r="E79" s="121"/>
      <c r="F79" s="1" t="s">
        <v>198</v>
      </c>
      <c r="G79" s="16">
        <v>43.442205100000002</v>
      </c>
      <c r="H79" s="16">
        <v>12.4371945</v>
      </c>
      <c r="I79" s="14">
        <v>1</v>
      </c>
      <c r="J79" s="13">
        <v>562.66800000000001</v>
      </c>
      <c r="K79" s="30">
        <f>AVERAGE(Q79:AB79)</f>
        <v>12.774999999999999</v>
      </c>
      <c r="L79" s="30">
        <f>AVERAGE(S79:U79)</f>
        <v>11.436666666666667</v>
      </c>
      <c r="M79" s="30">
        <f>AVERAGE(V79:X79)</f>
        <v>21.400000000000002</v>
      </c>
      <c r="N79" s="30">
        <f>AVERAGE(T79:Y79)</f>
        <v>18.010000000000002</v>
      </c>
      <c r="O79" s="30">
        <f>AVERAGE(Y79:AA79)</f>
        <v>13.316666666666668</v>
      </c>
      <c r="P79" s="30">
        <f>AVERAGE(AB79,R79,Q79)</f>
        <v>4.9466666666666663</v>
      </c>
      <c r="Q79" s="10">
        <v>4.51</v>
      </c>
      <c r="R79" s="10">
        <v>5.04</v>
      </c>
      <c r="S79" s="10">
        <v>8.0399999999999991</v>
      </c>
      <c r="T79" s="10">
        <v>10.97</v>
      </c>
      <c r="U79" s="10">
        <v>15.3</v>
      </c>
      <c r="V79" s="10">
        <v>19.5</v>
      </c>
      <c r="W79" s="10">
        <v>22.22</v>
      </c>
      <c r="X79" s="10">
        <v>22.48</v>
      </c>
      <c r="Y79" s="10">
        <v>17.59</v>
      </c>
      <c r="Z79" s="10">
        <v>13.41</v>
      </c>
      <c r="AA79" s="10">
        <v>8.9499999999999993</v>
      </c>
      <c r="AB79" s="10">
        <v>5.29</v>
      </c>
      <c r="AC79" s="31">
        <f>SUM(AI79:AT79)</f>
        <v>1051.8</v>
      </c>
      <c r="AD79" s="31">
        <f>SUM(AK79:AM79)</f>
        <v>267.2</v>
      </c>
      <c r="AE79" s="31">
        <f>SUM(AN79:AP79)</f>
        <v>145.39999999999998</v>
      </c>
      <c r="AF79" s="31">
        <f>SUM(AL79:AQ79)</f>
        <v>428.1</v>
      </c>
      <c r="AG79" s="31">
        <f>SUM(AQ79:AS79)</f>
        <v>351.79999999999995</v>
      </c>
      <c r="AH79" s="31">
        <f t="shared" si="34"/>
        <v>287.39999999999998</v>
      </c>
      <c r="AI79" s="32">
        <v>81.5</v>
      </c>
      <c r="AJ79" s="32">
        <v>86.5</v>
      </c>
      <c r="AK79" s="32">
        <v>82.3</v>
      </c>
      <c r="AL79" s="32">
        <v>95.7</v>
      </c>
      <c r="AM79" s="32">
        <v>89.2</v>
      </c>
      <c r="AN79" s="32">
        <v>63.7</v>
      </c>
      <c r="AO79" s="32">
        <v>40.9</v>
      </c>
      <c r="AP79" s="32">
        <v>40.799999999999997</v>
      </c>
      <c r="AQ79" s="32">
        <v>97.8</v>
      </c>
      <c r="AR79" s="32">
        <v>107.4</v>
      </c>
      <c r="AS79" s="32">
        <v>146.6</v>
      </c>
      <c r="AT79" s="32">
        <v>119.4</v>
      </c>
      <c r="AU79" s="123"/>
      <c r="AV79" s="108"/>
      <c r="AW79" s="108"/>
      <c r="AX79" s="108"/>
      <c r="AY79" s="108"/>
      <c r="AZ79" s="108"/>
      <c r="BA79" s="108"/>
      <c r="BB79" s="108"/>
      <c r="BC79" s="108"/>
      <c r="BD79" s="108"/>
      <c r="BE79" s="108"/>
      <c r="BF79" s="143"/>
    </row>
    <row r="80" spans="1:58" x14ac:dyDescent="0.2">
      <c r="A80" s="121"/>
      <c r="B80" s="124"/>
      <c r="C80" s="121"/>
      <c r="D80" s="120"/>
      <c r="E80" s="121"/>
      <c r="F80" s="1" t="s">
        <v>179</v>
      </c>
      <c r="G80" s="16">
        <v>44.700723600000003</v>
      </c>
      <c r="H80" s="16">
        <v>8.0357786000000004</v>
      </c>
      <c r="I80" s="14">
        <v>4</v>
      </c>
      <c r="J80" s="13">
        <v>170.881</v>
      </c>
      <c r="K80" s="30">
        <f>AVERAGE(Q80:AB80)</f>
        <v>13.898333333333332</v>
      </c>
      <c r="L80" s="30">
        <f>AVERAGE(S80:U80)</f>
        <v>13.459999999999999</v>
      </c>
      <c r="M80" s="30">
        <f>AVERAGE(V80:X80)</f>
        <v>22.766666666666669</v>
      </c>
      <c r="N80" s="30">
        <f>AVERAGE(T80:Y80)</f>
        <v>19.656666666666666</v>
      </c>
      <c r="O80" s="30">
        <f>AVERAGE(Y80:AA80)</f>
        <v>14.15</v>
      </c>
      <c r="P80" s="30">
        <f>AVERAGE(AB80,R80,Q80)</f>
        <v>5.2166666666666659</v>
      </c>
      <c r="Q80" s="10">
        <v>4.55</v>
      </c>
      <c r="R80" s="10">
        <v>5.97</v>
      </c>
      <c r="S80" s="10">
        <v>9.8699999999999992</v>
      </c>
      <c r="T80" s="10">
        <v>13.15</v>
      </c>
      <c r="U80" s="10">
        <v>17.36</v>
      </c>
      <c r="V80" s="10">
        <v>21.32</v>
      </c>
      <c r="W80" s="10">
        <v>23.63</v>
      </c>
      <c r="X80" s="10">
        <v>23.35</v>
      </c>
      <c r="Y80" s="10">
        <v>19.13</v>
      </c>
      <c r="Z80" s="10">
        <v>14.26</v>
      </c>
      <c r="AA80" s="10">
        <v>9.06</v>
      </c>
      <c r="AB80" s="10">
        <v>5.13</v>
      </c>
      <c r="AC80" s="31">
        <f>SUM(AI80:AT80)</f>
        <v>695.49999999999989</v>
      </c>
      <c r="AD80" s="31">
        <f>SUM(AK80:AM80)</f>
        <v>184.39999999999998</v>
      </c>
      <c r="AE80" s="31">
        <f>SUM(AN80:AP80)</f>
        <v>103</v>
      </c>
      <c r="AF80" s="31">
        <f>SUM(AL80:AQ80)</f>
        <v>316.7</v>
      </c>
      <c r="AG80" s="31">
        <f>SUM(AQ80:AS80)</f>
        <v>272.8</v>
      </c>
      <c r="AH80" s="31">
        <f t="shared" si="34"/>
        <v>135.30000000000001</v>
      </c>
      <c r="AI80" s="32">
        <v>45.3</v>
      </c>
      <c r="AJ80" s="32">
        <v>35.6</v>
      </c>
      <c r="AK80" s="32">
        <v>42.4</v>
      </c>
      <c r="AL80" s="32">
        <v>71.3</v>
      </c>
      <c r="AM80" s="32">
        <v>70.7</v>
      </c>
      <c r="AN80" s="32">
        <v>43.6</v>
      </c>
      <c r="AO80" s="32">
        <v>22.4</v>
      </c>
      <c r="AP80" s="32">
        <v>37</v>
      </c>
      <c r="AQ80" s="32">
        <v>71.7</v>
      </c>
      <c r="AR80" s="32">
        <v>96.3</v>
      </c>
      <c r="AS80" s="32">
        <v>104.8</v>
      </c>
      <c r="AT80" s="32">
        <v>54.4</v>
      </c>
      <c r="AU80" s="123"/>
      <c r="AV80" s="108"/>
      <c r="AW80" s="108"/>
      <c r="AX80" s="108"/>
      <c r="AY80" s="108"/>
      <c r="AZ80" s="108"/>
      <c r="BA80" s="108"/>
      <c r="BB80" s="108"/>
      <c r="BC80" s="108"/>
      <c r="BD80" s="108"/>
      <c r="BE80" s="108"/>
      <c r="BF80" s="143"/>
    </row>
    <row r="81" spans="1:58" x14ac:dyDescent="0.2">
      <c r="A81" s="121"/>
      <c r="B81" s="124"/>
      <c r="C81" s="121"/>
      <c r="D81" s="120"/>
      <c r="E81" s="121"/>
      <c r="F81" s="1" t="s">
        <v>199</v>
      </c>
      <c r="G81" s="16">
        <v>41.5871721704547</v>
      </c>
      <c r="H81" s="16">
        <v>14.2259886344174</v>
      </c>
      <c r="I81" s="14">
        <v>5</v>
      </c>
      <c r="J81" s="13">
        <v>415.56099999999998</v>
      </c>
      <c r="K81" s="30">
        <f>AVERAGE(Q81:AB81)</f>
        <v>13.538333333333332</v>
      </c>
      <c r="L81" s="30">
        <f>AVERAGE(S81:U81)</f>
        <v>11.666666666666666</v>
      </c>
      <c r="M81" s="30">
        <f>AVERAGE(V81:X81)</f>
        <v>21.703333333333333</v>
      </c>
      <c r="N81" s="30">
        <f>AVERAGE(T81:Y81)</f>
        <v>18.386666666666667</v>
      </c>
      <c r="O81" s="30">
        <f>AVERAGE(Y81:AA81)</f>
        <v>14.606666666666664</v>
      </c>
      <c r="P81" s="30">
        <f>AVERAGE(AB81,R81,Q81)</f>
        <v>6.1766666666666667</v>
      </c>
      <c r="Q81" s="10">
        <v>5.79</v>
      </c>
      <c r="R81" s="10">
        <v>5.9</v>
      </c>
      <c r="S81" s="10">
        <v>8.2799999999999994</v>
      </c>
      <c r="T81" s="10">
        <v>11.09</v>
      </c>
      <c r="U81" s="10">
        <v>15.63</v>
      </c>
      <c r="V81" s="10">
        <v>19.79</v>
      </c>
      <c r="W81" s="10">
        <v>22.44</v>
      </c>
      <c r="X81" s="10">
        <v>22.88</v>
      </c>
      <c r="Y81" s="10">
        <v>18.489999999999998</v>
      </c>
      <c r="Z81" s="10">
        <v>14.85</v>
      </c>
      <c r="AA81" s="10">
        <v>10.48</v>
      </c>
      <c r="AB81" s="10">
        <v>6.84</v>
      </c>
      <c r="AC81" s="31">
        <f>SUM(AI81:AT81)</f>
        <v>829.1</v>
      </c>
      <c r="AD81" s="31">
        <f>SUM(AK81:AM81)</f>
        <v>213.89999999999998</v>
      </c>
      <c r="AE81" s="31">
        <f>SUM(AN81:AP81)</f>
        <v>85.300000000000011</v>
      </c>
      <c r="AF81" s="31">
        <f>SUM(AL81:AQ81)</f>
        <v>286.89999999999998</v>
      </c>
      <c r="AG81" s="31">
        <f>SUM(AQ81:AS81)</f>
        <v>267.5</v>
      </c>
      <c r="AH81" s="31">
        <f t="shared" si="34"/>
        <v>262.39999999999998</v>
      </c>
      <c r="AI81" s="32">
        <v>81.8</v>
      </c>
      <c r="AJ81" s="32">
        <v>77.2</v>
      </c>
      <c r="AK81" s="32">
        <v>79.099999999999994</v>
      </c>
      <c r="AL81" s="32">
        <v>73.8</v>
      </c>
      <c r="AM81" s="32">
        <v>61</v>
      </c>
      <c r="AN81" s="32">
        <v>39.6</v>
      </c>
      <c r="AO81" s="32">
        <v>21.6</v>
      </c>
      <c r="AP81" s="32">
        <v>24.1</v>
      </c>
      <c r="AQ81" s="32">
        <v>66.8</v>
      </c>
      <c r="AR81" s="32">
        <v>75.7</v>
      </c>
      <c r="AS81" s="32">
        <v>125</v>
      </c>
      <c r="AT81" s="32">
        <v>103.4</v>
      </c>
      <c r="AU81" s="123"/>
      <c r="AV81" s="108"/>
      <c r="AW81" s="108"/>
      <c r="AX81" s="108"/>
      <c r="AY81" s="108"/>
      <c r="AZ81" s="108"/>
      <c r="BA81" s="108"/>
      <c r="BB81" s="108"/>
      <c r="BC81" s="108"/>
      <c r="BD81" s="108"/>
      <c r="BE81" s="108"/>
      <c r="BF81" s="143"/>
    </row>
    <row r="82" spans="1:58" x14ac:dyDescent="0.2">
      <c r="K82" s="30"/>
      <c r="L82" s="30"/>
      <c r="M82" s="30"/>
      <c r="N82" s="30"/>
      <c r="O82" s="30"/>
      <c r="P82" s="30"/>
      <c r="Q82" s="10"/>
      <c r="R82" s="10"/>
      <c r="S82" s="10"/>
      <c r="T82" s="10"/>
      <c r="U82" s="10"/>
      <c r="V82" s="10"/>
      <c r="W82" s="10"/>
      <c r="X82" s="10"/>
      <c r="Y82" s="10"/>
      <c r="Z82" s="10"/>
      <c r="AA82" s="10"/>
      <c r="AB82" s="10"/>
      <c r="AC82" s="34"/>
      <c r="AD82" s="34"/>
      <c r="AE82" s="34"/>
      <c r="AF82" s="34"/>
      <c r="AG82" s="34"/>
      <c r="AH82" s="34"/>
      <c r="AI82" s="32"/>
      <c r="AJ82" s="32"/>
      <c r="AK82" s="32"/>
      <c r="AL82" s="32"/>
      <c r="AM82" s="32"/>
      <c r="AN82" s="32"/>
      <c r="AO82" s="32"/>
      <c r="AP82" s="32"/>
      <c r="AQ82" s="32"/>
      <c r="AR82" s="32"/>
      <c r="AS82" s="32"/>
      <c r="AT82" s="32"/>
      <c r="BF82" s="91"/>
    </row>
    <row r="83" spans="1:58" x14ac:dyDescent="0.2">
      <c r="A83" s="102">
        <v>9</v>
      </c>
      <c r="B83" s="103" t="s">
        <v>17</v>
      </c>
      <c r="C83" s="100" t="s">
        <v>18</v>
      </c>
      <c r="D83" s="101" t="s">
        <v>7</v>
      </c>
      <c r="E83" s="14" t="s">
        <v>11</v>
      </c>
      <c r="F83" s="1" t="s">
        <v>114</v>
      </c>
      <c r="G83" s="16">
        <v>45.32</v>
      </c>
      <c r="H83" s="16">
        <v>13.6</v>
      </c>
      <c r="I83" s="14">
        <v>17</v>
      </c>
      <c r="J83" s="22">
        <v>100</v>
      </c>
      <c r="K83" s="30">
        <f t="shared" ref="K83:K108" si="35">AVERAGE(Q83:AB83)</f>
        <v>13.508333333333335</v>
      </c>
      <c r="L83" s="30">
        <f t="shared" ref="L83:L108" si="36">AVERAGE(S83:U83)</f>
        <v>12.449999999999998</v>
      </c>
      <c r="M83" s="30">
        <f t="shared" ref="M83:M108" si="37">AVERAGE(V83:X83)</f>
        <v>22.34</v>
      </c>
      <c r="N83" s="30">
        <f t="shared" ref="N83:N108" si="38">AVERAGE(T83:Y83)</f>
        <v>19.033333333333335</v>
      </c>
      <c r="O83" s="30">
        <f t="shared" ref="O83:O108" si="39">AVERAGE(Y83:AA83)</f>
        <v>13.986666666666666</v>
      </c>
      <c r="P83" s="30">
        <f t="shared" ref="P83:P108" si="40">AVERAGE(AB83,R83,Q83)</f>
        <v>5.2566666666666668</v>
      </c>
      <c r="Q83" s="10">
        <v>4.79</v>
      </c>
      <c r="R83" s="10">
        <v>5.12</v>
      </c>
      <c r="S83" s="10">
        <v>8.34</v>
      </c>
      <c r="T83" s="10">
        <v>12.2</v>
      </c>
      <c r="U83" s="10">
        <v>16.809999999999999</v>
      </c>
      <c r="V83" s="10">
        <v>21.02</v>
      </c>
      <c r="W83" s="10">
        <v>23.19</v>
      </c>
      <c r="X83" s="10">
        <v>22.81</v>
      </c>
      <c r="Y83" s="10">
        <v>18.170000000000002</v>
      </c>
      <c r="Z83" s="10">
        <v>13.96</v>
      </c>
      <c r="AA83" s="10">
        <v>9.83</v>
      </c>
      <c r="AB83" s="10">
        <v>5.86</v>
      </c>
      <c r="AC83" s="31">
        <f t="shared" ref="AC83:AC108" si="41">SUM(AI83:AT83)</f>
        <v>950.7</v>
      </c>
      <c r="AD83" s="31">
        <f t="shared" ref="AD83:AD108" si="42">SUM(AK83:AM83)</f>
        <v>204.3</v>
      </c>
      <c r="AE83" s="31">
        <f t="shared" ref="AE83:AE108" si="43">SUM(AN83:AP83)</f>
        <v>196.6</v>
      </c>
      <c r="AF83" s="31">
        <f t="shared" ref="AF83:AF108" si="44">SUM(AL83:AQ83)</f>
        <v>454.2</v>
      </c>
      <c r="AG83" s="31">
        <f t="shared" ref="AG83:AG108" si="45">SUM(AQ83:AS83)</f>
        <v>338.29999999999995</v>
      </c>
      <c r="AH83" s="31">
        <f t="shared" si="34"/>
        <v>211.5</v>
      </c>
      <c r="AI83" s="32">
        <v>56.1</v>
      </c>
      <c r="AJ83" s="32">
        <v>64.7</v>
      </c>
      <c r="AK83" s="32">
        <v>60</v>
      </c>
      <c r="AL83" s="32">
        <v>68.599999999999994</v>
      </c>
      <c r="AM83" s="32">
        <v>75.7</v>
      </c>
      <c r="AN83" s="32">
        <v>74.099999999999994</v>
      </c>
      <c r="AO83" s="32">
        <v>52.6</v>
      </c>
      <c r="AP83" s="32">
        <v>69.900000000000006</v>
      </c>
      <c r="AQ83" s="32">
        <v>113.3</v>
      </c>
      <c r="AR83" s="32">
        <v>105.6</v>
      </c>
      <c r="AS83" s="32">
        <v>119.4</v>
      </c>
      <c r="AT83" s="32">
        <v>90.7</v>
      </c>
      <c r="AU83" s="122" t="s">
        <v>7</v>
      </c>
      <c r="AV83" s="122" t="s">
        <v>7</v>
      </c>
      <c r="AW83" s="122" t="s">
        <v>7</v>
      </c>
      <c r="AX83" s="122" t="s">
        <v>7</v>
      </c>
      <c r="AY83" s="122" t="s">
        <v>7</v>
      </c>
      <c r="AZ83" s="122" t="s">
        <v>7</v>
      </c>
      <c r="BA83" s="122" t="s">
        <v>7</v>
      </c>
      <c r="BB83" s="122" t="s">
        <v>7</v>
      </c>
      <c r="BC83" s="122" t="s">
        <v>7</v>
      </c>
      <c r="BD83" s="122" t="s">
        <v>7</v>
      </c>
      <c r="BE83" s="122" t="s">
        <v>7</v>
      </c>
      <c r="BF83" s="105" t="s">
        <v>7</v>
      </c>
    </row>
    <row r="84" spans="1:58" x14ac:dyDescent="0.2">
      <c r="A84" s="100"/>
      <c r="B84" s="103"/>
      <c r="C84" s="100"/>
      <c r="D84" s="120"/>
      <c r="E84" s="100" t="s">
        <v>3</v>
      </c>
      <c r="F84" s="1" t="s">
        <v>115</v>
      </c>
      <c r="G84" s="16">
        <v>45.298000000000002</v>
      </c>
      <c r="H84" s="16">
        <v>8.9610000000000003</v>
      </c>
      <c r="I84" s="14">
        <v>11</v>
      </c>
      <c r="J84" s="13">
        <v>85</v>
      </c>
      <c r="K84" s="30">
        <f t="shared" si="35"/>
        <v>13.459166666666667</v>
      </c>
      <c r="L84" s="30">
        <f t="shared" si="36"/>
        <v>13.606666666666664</v>
      </c>
      <c r="M84" s="30">
        <f t="shared" si="37"/>
        <v>23.28</v>
      </c>
      <c r="N84" s="30">
        <f t="shared" si="38"/>
        <v>20.028333333333332</v>
      </c>
      <c r="O84" s="30">
        <f t="shared" si="39"/>
        <v>13.476666666666668</v>
      </c>
      <c r="P84" s="30">
        <f t="shared" si="40"/>
        <v>3.4733333333333332</v>
      </c>
      <c r="Q84" s="10">
        <v>2.64</v>
      </c>
      <c r="R84" s="10">
        <v>4.53</v>
      </c>
      <c r="S84" s="10">
        <v>9.41</v>
      </c>
      <c r="T84" s="10">
        <v>13.35</v>
      </c>
      <c r="U84" s="10">
        <v>18.059999999999999</v>
      </c>
      <c r="V84" s="10">
        <v>22.11</v>
      </c>
      <c r="W84" s="10">
        <v>24.19</v>
      </c>
      <c r="X84" s="10">
        <v>23.54</v>
      </c>
      <c r="Y84" s="10">
        <v>18.920000000000002</v>
      </c>
      <c r="Z84" s="10">
        <v>13.53</v>
      </c>
      <c r="AA84" s="10">
        <v>7.98</v>
      </c>
      <c r="AB84" s="10">
        <v>3.25</v>
      </c>
      <c r="AC84" s="31">
        <f t="shared" si="41"/>
        <v>727.50000000000011</v>
      </c>
      <c r="AD84" s="31">
        <f t="shared" si="42"/>
        <v>186</v>
      </c>
      <c r="AE84" s="31">
        <f t="shared" si="43"/>
        <v>139.1</v>
      </c>
      <c r="AF84" s="31">
        <f t="shared" si="44"/>
        <v>354.1</v>
      </c>
      <c r="AG84" s="31">
        <f t="shared" si="45"/>
        <v>273.2</v>
      </c>
      <c r="AH84" s="31">
        <f t="shared" si="34"/>
        <v>129.19999999999999</v>
      </c>
      <c r="AI84" s="32">
        <v>41</v>
      </c>
      <c r="AJ84" s="32">
        <v>38.1</v>
      </c>
      <c r="AK84" s="32">
        <v>45.3</v>
      </c>
      <c r="AL84" s="32">
        <v>69.3</v>
      </c>
      <c r="AM84" s="32">
        <v>71.400000000000006</v>
      </c>
      <c r="AN84" s="32">
        <v>54.4</v>
      </c>
      <c r="AO84" s="32">
        <v>34.9</v>
      </c>
      <c r="AP84" s="32">
        <v>49.8</v>
      </c>
      <c r="AQ84" s="32">
        <v>74.3</v>
      </c>
      <c r="AR84" s="32">
        <v>92.2</v>
      </c>
      <c r="AS84" s="32">
        <v>106.7</v>
      </c>
      <c r="AT84" s="32">
        <v>50.1</v>
      </c>
      <c r="AU84" s="123"/>
      <c r="AV84" s="108"/>
      <c r="AW84" s="108"/>
      <c r="AX84" s="108"/>
      <c r="AY84" s="108"/>
      <c r="AZ84" s="108"/>
      <c r="BA84" s="108"/>
      <c r="BB84" s="108"/>
      <c r="BC84" s="108"/>
      <c r="BD84" s="108"/>
      <c r="BE84" s="108"/>
      <c r="BF84" s="105"/>
    </row>
    <row r="85" spans="1:58" x14ac:dyDescent="0.2">
      <c r="A85" s="100"/>
      <c r="B85" s="103"/>
      <c r="C85" s="100"/>
      <c r="D85" s="120"/>
      <c r="E85" s="121"/>
      <c r="F85" s="1" t="s">
        <v>116</v>
      </c>
      <c r="G85" s="16">
        <v>44.46</v>
      </c>
      <c r="H85" s="16">
        <v>8.0500000000000007</v>
      </c>
      <c r="I85" s="14">
        <v>15</v>
      </c>
      <c r="J85" s="13">
        <v>655</v>
      </c>
      <c r="K85" s="30">
        <f t="shared" si="35"/>
        <v>12.266666666666666</v>
      </c>
      <c r="L85" s="30">
        <f t="shared" si="36"/>
        <v>11.39</v>
      </c>
      <c r="M85" s="30">
        <f t="shared" si="37"/>
        <v>20.626666666666665</v>
      </c>
      <c r="N85" s="30">
        <f t="shared" si="38"/>
        <v>17.528333333333332</v>
      </c>
      <c r="O85" s="30">
        <f t="shared" si="39"/>
        <v>12.646666666666667</v>
      </c>
      <c r="P85" s="30">
        <f t="shared" si="40"/>
        <v>4.4033333333333333</v>
      </c>
      <c r="Q85" s="10">
        <v>3.88</v>
      </c>
      <c r="R85" s="10">
        <v>4.76</v>
      </c>
      <c r="S85" s="10">
        <v>8.08</v>
      </c>
      <c r="T85" s="10">
        <v>11</v>
      </c>
      <c r="U85" s="10">
        <v>15.09</v>
      </c>
      <c r="V85" s="10">
        <v>19.010000000000002</v>
      </c>
      <c r="W85" s="10">
        <v>21.46</v>
      </c>
      <c r="X85" s="10">
        <v>21.41</v>
      </c>
      <c r="Y85" s="10">
        <v>17.2</v>
      </c>
      <c r="Z85" s="10">
        <v>12.74</v>
      </c>
      <c r="AA85" s="10">
        <v>8</v>
      </c>
      <c r="AB85" s="10">
        <v>4.57</v>
      </c>
      <c r="AC85" s="31">
        <f t="shared" si="41"/>
        <v>800.69999999999993</v>
      </c>
      <c r="AD85" s="31">
        <f t="shared" si="42"/>
        <v>203.60000000000002</v>
      </c>
      <c r="AE85" s="31">
        <f t="shared" si="43"/>
        <v>105.9</v>
      </c>
      <c r="AF85" s="31">
        <f t="shared" si="44"/>
        <v>337.4</v>
      </c>
      <c r="AG85" s="31">
        <f t="shared" si="45"/>
        <v>317.39999999999998</v>
      </c>
      <c r="AH85" s="31">
        <f t="shared" si="34"/>
        <v>173.8</v>
      </c>
      <c r="AI85" s="32">
        <v>57.3</v>
      </c>
      <c r="AJ85" s="32">
        <v>44.8</v>
      </c>
      <c r="AK85" s="32">
        <v>49.2</v>
      </c>
      <c r="AL85" s="32">
        <v>81.599999999999994</v>
      </c>
      <c r="AM85" s="32">
        <v>72.8</v>
      </c>
      <c r="AN85" s="32">
        <v>44.8</v>
      </c>
      <c r="AO85" s="32">
        <v>25.7</v>
      </c>
      <c r="AP85" s="32">
        <v>35.4</v>
      </c>
      <c r="AQ85" s="32">
        <v>77.099999999999994</v>
      </c>
      <c r="AR85" s="32">
        <v>114.5</v>
      </c>
      <c r="AS85" s="32">
        <v>125.8</v>
      </c>
      <c r="AT85" s="32">
        <v>71.7</v>
      </c>
      <c r="AU85" s="123"/>
      <c r="AV85" s="108"/>
      <c r="AW85" s="108"/>
      <c r="AX85" s="108"/>
      <c r="AY85" s="108"/>
      <c r="AZ85" s="108"/>
      <c r="BA85" s="108"/>
      <c r="BB85" s="108"/>
      <c r="BC85" s="108"/>
      <c r="BD85" s="108"/>
      <c r="BE85" s="108"/>
      <c r="BF85" s="105"/>
    </row>
    <row r="86" spans="1:58" x14ac:dyDescent="0.2">
      <c r="A86" s="100"/>
      <c r="B86" s="103"/>
      <c r="C86" s="100"/>
      <c r="D86" s="120"/>
      <c r="E86" s="121"/>
      <c r="F86" s="1" t="s">
        <v>117</v>
      </c>
      <c r="G86" s="16">
        <v>44.64</v>
      </c>
      <c r="H86" s="16">
        <v>8.64</v>
      </c>
      <c r="I86" s="14">
        <v>9</v>
      </c>
      <c r="J86" s="13">
        <v>177</v>
      </c>
      <c r="K86" s="30">
        <f t="shared" si="35"/>
        <v>13.556666666666667</v>
      </c>
      <c r="L86" s="30">
        <f t="shared" si="36"/>
        <v>12.89</v>
      </c>
      <c r="M86" s="30">
        <f t="shared" si="37"/>
        <v>22.336666666666662</v>
      </c>
      <c r="N86" s="30">
        <f t="shared" si="38"/>
        <v>19.178333333333331</v>
      </c>
      <c r="O86" s="30">
        <f t="shared" si="39"/>
        <v>13.896666666666667</v>
      </c>
      <c r="P86" s="30">
        <f t="shared" si="40"/>
        <v>5.1033333333333335</v>
      </c>
      <c r="Q86" s="10">
        <v>4.49</v>
      </c>
      <c r="R86" s="10">
        <v>5.57</v>
      </c>
      <c r="S86" s="10">
        <v>9.2899999999999991</v>
      </c>
      <c r="T86" s="10">
        <v>12.54</v>
      </c>
      <c r="U86" s="10">
        <v>16.84</v>
      </c>
      <c r="V86" s="10">
        <v>20.86</v>
      </c>
      <c r="W86" s="10">
        <v>23.19</v>
      </c>
      <c r="X86" s="10">
        <v>22.96</v>
      </c>
      <c r="Y86" s="10">
        <v>18.68</v>
      </c>
      <c r="Z86" s="10">
        <v>13.95</v>
      </c>
      <c r="AA86" s="10">
        <v>9.06</v>
      </c>
      <c r="AB86" s="10">
        <v>5.25</v>
      </c>
      <c r="AC86" s="31">
        <f t="shared" si="41"/>
        <v>883.30000000000007</v>
      </c>
      <c r="AD86" s="31">
        <f t="shared" si="42"/>
        <v>201.10000000000002</v>
      </c>
      <c r="AE86" s="31">
        <f t="shared" si="43"/>
        <v>117.6</v>
      </c>
      <c r="AF86" s="31">
        <f t="shared" si="44"/>
        <v>358.5</v>
      </c>
      <c r="AG86" s="31">
        <f t="shared" si="45"/>
        <v>373.3</v>
      </c>
      <c r="AH86" s="31">
        <f t="shared" si="34"/>
        <v>191.3</v>
      </c>
      <c r="AI86" s="32">
        <v>65.099999999999994</v>
      </c>
      <c r="AJ86" s="32">
        <v>51.3</v>
      </c>
      <c r="AK86" s="32">
        <v>54.2</v>
      </c>
      <c r="AL86" s="32">
        <v>77.900000000000006</v>
      </c>
      <c r="AM86" s="32">
        <v>69</v>
      </c>
      <c r="AN86" s="32">
        <v>48.6</v>
      </c>
      <c r="AO86" s="32">
        <v>24.9</v>
      </c>
      <c r="AP86" s="32">
        <v>44.1</v>
      </c>
      <c r="AQ86" s="32">
        <v>94</v>
      </c>
      <c r="AR86" s="32">
        <v>128.5</v>
      </c>
      <c r="AS86" s="32">
        <v>150.80000000000001</v>
      </c>
      <c r="AT86" s="32">
        <v>74.900000000000006</v>
      </c>
      <c r="AU86" s="123"/>
      <c r="AV86" s="108"/>
      <c r="AW86" s="108"/>
      <c r="AX86" s="108"/>
      <c r="AY86" s="108"/>
      <c r="AZ86" s="108"/>
      <c r="BA86" s="108"/>
      <c r="BB86" s="108"/>
      <c r="BC86" s="108"/>
      <c r="BD86" s="108"/>
      <c r="BE86" s="108"/>
      <c r="BF86" s="105"/>
    </row>
    <row r="87" spans="1:58" x14ac:dyDescent="0.2">
      <c r="A87" s="100"/>
      <c r="B87" s="103"/>
      <c r="C87" s="100"/>
      <c r="D87" s="120"/>
      <c r="E87" s="121"/>
      <c r="F87" s="1" t="s">
        <v>118</v>
      </c>
      <c r="G87" s="16">
        <v>44.75</v>
      </c>
      <c r="H87" s="16">
        <v>8.0299999999999994</v>
      </c>
      <c r="I87" s="14">
        <v>7</v>
      </c>
      <c r="J87" s="13">
        <v>323</v>
      </c>
      <c r="K87" s="30">
        <f t="shared" si="35"/>
        <v>13.898333333333332</v>
      </c>
      <c r="L87" s="30">
        <f t="shared" si="36"/>
        <v>13.459999999999999</v>
      </c>
      <c r="M87" s="30">
        <f t="shared" si="37"/>
        <v>22.766666666666669</v>
      </c>
      <c r="N87" s="30">
        <f t="shared" si="38"/>
        <v>19.656666666666666</v>
      </c>
      <c r="O87" s="30">
        <f t="shared" si="39"/>
        <v>14.15</v>
      </c>
      <c r="P87" s="30">
        <f t="shared" si="40"/>
        <v>5.2166666666666659</v>
      </c>
      <c r="Q87" s="10">
        <v>4.55</v>
      </c>
      <c r="R87" s="10">
        <v>5.97</v>
      </c>
      <c r="S87" s="10">
        <v>9.8699999999999992</v>
      </c>
      <c r="T87" s="10">
        <v>13.15</v>
      </c>
      <c r="U87" s="10">
        <v>17.36</v>
      </c>
      <c r="V87" s="10">
        <v>21.32</v>
      </c>
      <c r="W87" s="10">
        <v>23.63</v>
      </c>
      <c r="X87" s="10">
        <v>23.35</v>
      </c>
      <c r="Y87" s="10">
        <v>19.13</v>
      </c>
      <c r="Z87" s="10">
        <v>14.26</v>
      </c>
      <c r="AA87" s="10">
        <v>9.06</v>
      </c>
      <c r="AB87" s="10">
        <v>5.13</v>
      </c>
      <c r="AC87" s="31">
        <f t="shared" si="41"/>
        <v>695.49999999999989</v>
      </c>
      <c r="AD87" s="31">
        <f t="shared" si="42"/>
        <v>184.39999999999998</v>
      </c>
      <c r="AE87" s="31">
        <f t="shared" si="43"/>
        <v>103</v>
      </c>
      <c r="AF87" s="31">
        <f t="shared" si="44"/>
        <v>316.7</v>
      </c>
      <c r="AG87" s="31">
        <f t="shared" si="45"/>
        <v>272.8</v>
      </c>
      <c r="AH87" s="31">
        <f t="shared" si="34"/>
        <v>135.30000000000001</v>
      </c>
      <c r="AI87" s="32">
        <v>45.3</v>
      </c>
      <c r="AJ87" s="32">
        <v>35.6</v>
      </c>
      <c r="AK87" s="32">
        <v>42.4</v>
      </c>
      <c r="AL87" s="32">
        <v>71.3</v>
      </c>
      <c r="AM87" s="32">
        <v>70.7</v>
      </c>
      <c r="AN87" s="32">
        <v>43.6</v>
      </c>
      <c r="AO87" s="32">
        <v>22.4</v>
      </c>
      <c r="AP87" s="32">
        <v>37</v>
      </c>
      <c r="AQ87" s="32">
        <v>71.7</v>
      </c>
      <c r="AR87" s="32">
        <v>96.3</v>
      </c>
      <c r="AS87" s="32">
        <v>104.8</v>
      </c>
      <c r="AT87" s="32">
        <v>54.4</v>
      </c>
      <c r="AU87" s="123"/>
      <c r="AV87" s="108"/>
      <c r="AW87" s="108"/>
      <c r="AX87" s="108"/>
      <c r="AY87" s="108"/>
      <c r="AZ87" s="108"/>
      <c r="BA87" s="108"/>
      <c r="BB87" s="108"/>
      <c r="BC87" s="108"/>
      <c r="BD87" s="108"/>
      <c r="BE87" s="108"/>
      <c r="BF87" s="105"/>
    </row>
    <row r="88" spans="1:58" x14ac:dyDescent="0.2">
      <c r="A88" s="100"/>
      <c r="B88" s="103"/>
      <c r="C88" s="100"/>
      <c r="D88" s="120"/>
      <c r="E88" s="121"/>
      <c r="F88" s="1" t="s">
        <v>119</v>
      </c>
      <c r="G88" s="16">
        <v>44.39</v>
      </c>
      <c r="H88" s="16">
        <v>11.34</v>
      </c>
      <c r="I88" s="14">
        <v>9</v>
      </c>
      <c r="J88" s="13">
        <v>164</v>
      </c>
      <c r="K88" s="30">
        <f t="shared" si="35"/>
        <v>13.487500000000002</v>
      </c>
      <c r="L88" s="30">
        <f t="shared" si="36"/>
        <v>12.786666666666667</v>
      </c>
      <c r="M88" s="30">
        <f t="shared" si="37"/>
        <v>23.26</v>
      </c>
      <c r="N88" s="30">
        <f t="shared" si="38"/>
        <v>19.743333333333336</v>
      </c>
      <c r="O88" s="30">
        <f t="shared" si="39"/>
        <v>13.886666666666668</v>
      </c>
      <c r="P88" s="30">
        <f t="shared" si="40"/>
        <v>4.0166666666666666</v>
      </c>
      <c r="Q88" s="10">
        <v>3.37</v>
      </c>
      <c r="R88" s="10">
        <v>4.6900000000000004</v>
      </c>
      <c r="S88" s="10">
        <v>8.7200000000000006</v>
      </c>
      <c r="T88" s="10">
        <v>12.52</v>
      </c>
      <c r="U88" s="10">
        <v>17.12</v>
      </c>
      <c r="V88" s="10">
        <v>21.51</v>
      </c>
      <c r="W88" s="10">
        <v>24.15</v>
      </c>
      <c r="X88" s="10">
        <v>24.12</v>
      </c>
      <c r="Y88" s="10">
        <v>19.04</v>
      </c>
      <c r="Z88" s="10">
        <v>13.99</v>
      </c>
      <c r="AA88" s="10">
        <v>8.6300000000000008</v>
      </c>
      <c r="AB88" s="10">
        <v>3.99</v>
      </c>
      <c r="AC88" s="31">
        <f t="shared" si="41"/>
        <v>795.49999999999989</v>
      </c>
      <c r="AD88" s="31">
        <f t="shared" si="42"/>
        <v>211.7</v>
      </c>
      <c r="AE88" s="31">
        <f t="shared" si="43"/>
        <v>131.4</v>
      </c>
      <c r="AF88" s="31">
        <f t="shared" si="44"/>
        <v>350.8</v>
      </c>
      <c r="AG88" s="31">
        <f t="shared" si="45"/>
        <v>272.5</v>
      </c>
      <c r="AH88" s="31">
        <f t="shared" si="34"/>
        <v>179.89999999999998</v>
      </c>
      <c r="AI88" s="32">
        <v>44.3</v>
      </c>
      <c r="AJ88" s="32">
        <v>66.3</v>
      </c>
      <c r="AK88" s="32">
        <v>69.099999999999994</v>
      </c>
      <c r="AL88" s="32">
        <v>71.8</v>
      </c>
      <c r="AM88" s="32">
        <v>70.8</v>
      </c>
      <c r="AN88" s="32">
        <v>58.6</v>
      </c>
      <c r="AO88" s="32">
        <v>28.2</v>
      </c>
      <c r="AP88" s="32">
        <v>44.6</v>
      </c>
      <c r="AQ88" s="32">
        <v>76.8</v>
      </c>
      <c r="AR88" s="32">
        <v>89.8</v>
      </c>
      <c r="AS88" s="32">
        <v>105.9</v>
      </c>
      <c r="AT88" s="32">
        <v>69.3</v>
      </c>
      <c r="AU88" s="123"/>
      <c r="AV88" s="108"/>
      <c r="AW88" s="108"/>
      <c r="AX88" s="108"/>
      <c r="AY88" s="108"/>
      <c r="AZ88" s="108"/>
      <c r="BA88" s="108"/>
      <c r="BB88" s="108"/>
      <c r="BC88" s="108"/>
      <c r="BD88" s="108"/>
      <c r="BE88" s="108"/>
      <c r="BF88" s="105"/>
    </row>
    <row r="89" spans="1:58" x14ac:dyDescent="0.2">
      <c r="A89" s="100"/>
      <c r="B89" s="103"/>
      <c r="C89" s="100"/>
      <c r="D89" s="120"/>
      <c r="E89" s="121"/>
      <c r="F89" s="1" t="s">
        <v>120</v>
      </c>
      <c r="G89" s="16">
        <v>44.36</v>
      </c>
      <c r="H89" s="16">
        <v>11.34</v>
      </c>
      <c r="I89" s="14">
        <v>10</v>
      </c>
      <c r="J89" s="13">
        <v>262</v>
      </c>
      <c r="K89" s="30">
        <f t="shared" si="35"/>
        <v>13.487500000000002</v>
      </c>
      <c r="L89" s="30">
        <f t="shared" si="36"/>
        <v>12.786666666666667</v>
      </c>
      <c r="M89" s="30">
        <f t="shared" si="37"/>
        <v>23.26</v>
      </c>
      <c r="N89" s="30">
        <f t="shared" si="38"/>
        <v>19.743333333333336</v>
      </c>
      <c r="O89" s="30">
        <f t="shared" si="39"/>
        <v>13.886666666666668</v>
      </c>
      <c r="P89" s="30">
        <f t="shared" si="40"/>
        <v>4.0166666666666666</v>
      </c>
      <c r="Q89" s="10">
        <v>3.37</v>
      </c>
      <c r="R89" s="10">
        <v>4.6900000000000004</v>
      </c>
      <c r="S89" s="10">
        <v>8.7200000000000006</v>
      </c>
      <c r="T89" s="10">
        <v>12.52</v>
      </c>
      <c r="U89" s="10">
        <v>17.12</v>
      </c>
      <c r="V89" s="10">
        <v>21.51</v>
      </c>
      <c r="W89" s="10">
        <v>24.15</v>
      </c>
      <c r="X89" s="10">
        <v>24.12</v>
      </c>
      <c r="Y89" s="10">
        <v>19.04</v>
      </c>
      <c r="Z89" s="10">
        <v>13.99</v>
      </c>
      <c r="AA89" s="10">
        <v>8.6300000000000008</v>
      </c>
      <c r="AB89" s="10">
        <v>3.99</v>
      </c>
      <c r="AC89" s="31">
        <f t="shared" si="41"/>
        <v>795.49999999999989</v>
      </c>
      <c r="AD89" s="31">
        <f t="shared" si="42"/>
        <v>211.7</v>
      </c>
      <c r="AE89" s="31">
        <f t="shared" si="43"/>
        <v>131.4</v>
      </c>
      <c r="AF89" s="31">
        <f t="shared" si="44"/>
        <v>350.8</v>
      </c>
      <c r="AG89" s="31">
        <f t="shared" si="45"/>
        <v>272.5</v>
      </c>
      <c r="AH89" s="31">
        <f t="shared" si="34"/>
        <v>179.89999999999998</v>
      </c>
      <c r="AI89" s="32">
        <v>44.3</v>
      </c>
      <c r="AJ89" s="32">
        <v>66.3</v>
      </c>
      <c r="AK89" s="32">
        <v>69.099999999999994</v>
      </c>
      <c r="AL89" s="32">
        <v>71.8</v>
      </c>
      <c r="AM89" s="32">
        <v>70.8</v>
      </c>
      <c r="AN89" s="32">
        <v>58.6</v>
      </c>
      <c r="AO89" s="32">
        <v>28.2</v>
      </c>
      <c r="AP89" s="32">
        <v>44.6</v>
      </c>
      <c r="AQ89" s="32">
        <v>76.8</v>
      </c>
      <c r="AR89" s="32">
        <v>89.8</v>
      </c>
      <c r="AS89" s="32">
        <v>105.9</v>
      </c>
      <c r="AT89" s="32">
        <v>69.3</v>
      </c>
      <c r="AU89" s="123"/>
      <c r="AV89" s="108"/>
      <c r="AW89" s="108"/>
      <c r="AX89" s="108"/>
      <c r="AY89" s="108"/>
      <c r="AZ89" s="108"/>
      <c r="BA89" s="108"/>
      <c r="BB89" s="108"/>
      <c r="BC89" s="108"/>
      <c r="BD89" s="108"/>
      <c r="BE89" s="108"/>
      <c r="BF89" s="105"/>
    </row>
    <row r="90" spans="1:58" x14ac:dyDescent="0.2">
      <c r="A90" s="100"/>
      <c r="B90" s="103"/>
      <c r="C90" s="100"/>
      <c r="D90" s="120"/>
      <c r="E90" s="121"/>
      <c r="F90" s="1" t="s">
        <v>121</v>
      </c>
      <c r="G90" s="16">
        <v>43.65</v>
      </c>
      <c r="H90" s="16">
        <v>10.86</v>
      </c>
      <c r="I90" s="14">
        <v>32</v>
      </c>
      <c r="J90" s="13">
        <v>170</v>
      </c>
      <c r="K90" s="30">
        <f t="shared" si="35"/>
        <v>15.001666666666667</v>
      </c>
      <c r="L90" s="30">
        <f t="shared" si="36"/>
        <v>13.663333333333334</v>
      </c>
      <c r="M90" s="30">
        <f t="shared" si="37"/>
        <v>23.406666666666666</v>
      </c>
      <c r="N90" s="30">
        <f t="shared" si="38"/>
        <v>20.193333333333335</v>
      </c>
      <c r="O90" s="30">
        <f t="shared" si="39"/>
        <v>15.773333333333332</v>
      </c>
      <c r="P90" s="30">
        <f t="shared" si="40"/>
        <v>7.163333333333334</v>
      </c>
      <c r="Q90" s="10">
        <v>6.64</v>
      </c>
      <c r="R90" s="10">
        <v>7.4</v>
      </c>
      <c r="S90" s="10">
        <v>10.25</v>
      </c>
      <c r="T90" s="10">
        <v>13.39</v>
      </c>
      <c r="U90" s="10">
        <v>17.350000000000001</v>
      </c>
      <c r="V90" s="10">
        <v>21.53</v>
      </c>
      <c r="W90" s="10">
        <v>24.21</v>
      </c>
      <c r="X90" s="10">
        <v>24.48</v>
      </c>
      <c r="Y90" s="10">
        <v>20.2</v>
      </c>
      <c r="Z90" s="10">
        <v>15.93</v>
      </c>
      <c r="AA90" s="10">
        <v>11.19</v>
      </c>
      <c r="AB90" s="10">
        <v>7.45</v>
      </c>
      <c r="AC90" s="31">
        <f t="shared" si="41"/>
        <v>796.90000000000009</v>
      </c>
      <c r="AD90" s="31">
        <f t="shared" si="42"/>
        <v>184</v>
      </c>
      <c r="AE90" s="31">
        <f t="shared" si="43"/>
        <v>100.3</v>
      </c>
      <c r="AF90" s="31">
        <f t="shared" si="44"/>
        <v>298.5</v>
      </c>
      <c r="AG90" s="31">
        <f t="shared" si="45"/>
        <v>305.7</v>
      </c>
      <c r="AH90" s="31">
        <f t="shared" si="34"/>
        <v>206.9</v>
      </c>
      <c r="AI90" s="32">
        <v>60.8</v>
      </c>
      <c r="AJ90" s="32">
        <v>61.6</v>
      </c>
      <c r="AK90" s="32">
        <v>59.1</v>
      </c>
      <c r="AL90" s="32">
        <v>63.7</v>
      </c>
      <c r="AM90" s="32">
        <v>61.2</v>
      </c>
      <c r="AN90" s="32">
        <v>41.5</v>
      </c>
      <c r="AO90" s="32">
        <v>23</v>
      </c>
      <c r="AP90" s="32">
        <v>35.799999999999997</v>
      </c>
      <c r="AQ90" s="32">
        <v>73.3</v>
      </c>
      <c r="AR90" s="32">
        <v>113.2</v>
      </c>
      <c r="AS90" s="32">
        <v>119.2</v>
      </c>
      <c r="AT90" s="32">
        <v>84.5</v>
      </c>
      <c r="AU90" s="123"/>
      <c r="AV90" s="108"/>
      <c r="AW90" s="108"/>
      <c r="AX90" s="108"/>
      <c r="AY90" s="108"/>
      <c r="AZ90" s="108"/>
      <c r="BA90" s="108"/>
      <c r="BB90" s="108"/>
      <c r="BC90" s="108"/>
      <c r="BD90" s="108"/>
      <c r="BE90" s="108"/>
      <c r="BF90" s="105"/>
    </row>
    <row r="91" spans="1:58" x14ac:dyDescent="0.2">
      <c r="A91" s="100"/>
      <c r="B91" s="103"/>
      <c r="C91" s="100"/>
      <c r="D91" s="120"/>
      <c r="E91" s="121"/>
      <c r="F91" s="1" t="s">
        <v>122</v>
      </c>
      <c r="G91" s="16">
        <v>43.445</v>
      </c>
      <c r="H91" s="16">
        <v>12.451000000000001</v>
      </c>
      <c r="I91" s="14">
        <v>7</v>
      </c>
      <c r="J91" s="13">
        <v>584</v>
      </c>
      <c r="K91" s="30">
        <f t="shared" si="35"/>
        <v>12.774999999999999</v>
      </c>
      <c r="L91" s="30">
        <f t="shared" si="36"/>
        <v>11.436666666666667</v>
      </c>
      <c r="M91" s="30">
        <f t="shared" si="37"/>
        <v>21.400000000000002</v>
      </c>
      <c r="N91" s="30">
        <f t="shared" si="38"/>
        <v>18.010000000000002</v>
      </c>
      <c r="O91" s="30">
        <f t="shared" si="39"/>
        <v>13.316666666666668</v>
      </c>
      <c r="P91" s="30">
        <f t="shared" si="40"/>
        <v>4.9466666666666663</v>
      </c>
      <c r="Q91" s="10">
        <v>4.51</v>
      </c>
      <c r="R91" s="10">
        <v>5.04</v>
      </c>
      <c r="S91" s="10">
        <v>8.0399999999999991</v>
      </c>
      <c r="T91" s="10">
        <v>10.97</v>
      </c>
      <c r="U91" s="10">
        <v>15.3</v>
      </c>
      <c r="V91" s="10">
        <v>19.5</v>
      </c>
      <c r="W91" s="10">
        <v>22.22</v>
      </c>
      <c r="X91" s="10">
        <v>22.48</v>
      </c>
      <c r="Y91" s="10">
        <v>17.59</v>
      </c>
      <c r="Z91" s="10">
        <v>13.41</v>
      </c>
      <c r="AA91" s="10">
        <v>8.9499999999999993</v>
      </c>
      <c r="AB91" s="10">
        <v>5.29</v>
      </c>
      <c r="AC91" s="31">
        <f t="shared" si="41"/>
        <v>1051.8</v>
      </c>
      <c r="AD91" s="31">
        <f t="shared" si="42"/>
        <v>267.2</v>
      </c>
      <c r="AE91" s="31">
        <f t="shared" si="43"/>
        <v>145.39999999999998</v>
      </c>
      <c r="AF91" s="31">
        <f t="shared" si="44"/>
        <v>428.1</v>
      </c>
      <c r="AG91" s="31">
        <f t="shared" si="45"/>
        <v>351.79999999999995</v>
      </c>
      <c r="AH91" s="31">
        <f t="shared" si="34"/>
        <v>287.39999999999998</v>
      </c>
      <c r="AI91" s="32">
        <v>81.5</v>
      </c>
      <c r="AJ91" s="32">
        <v>86.5</v>
      </c>
      <c r="AK91" s="32">
        <v>82.3</v>
      </c>
      <c r="AL91" s="32">
        <v>95.7</v>
      </c>
      <c r="AM91" s="32">
        <v>89.2</v>
      </c>
      <c r="AN91" s="32">
        <v>63.7</v>
      </c>
      <c r="AO91" s="32">
        <v>40.9</v>
      </c>
      <c r="AP91" s="32">
        <v>40.799999999999997</v>
      </c>
      <c r="AQ91" s="32">
        <v>97.8</v>
      </c>
      <c r="AR91" s="32">
        <v>107.4</v>
      </c>
      <c r="AS91" s="32">
        <v>146.6</v>
      </c>
      <c r="AT91" s="32">
        <v>119.4</v>
      </c>
      <c r="AU91" s="123"/>
      <c r="AV91" s="108"/>
      <c r="AW91" s="108"/>
      <c r="AX91" s="108"/>
      <c r="AY91" s="108"/>
      <c r="AZ91" s="108"/>
      <c r="BA91" s="108"/>
      <c r="BB91" s="108"/>
      <c r="BC91" s="108"/>
      <c r="BD91" s="108"/>
      <c r="BE91" s="108"/>
      <c r="BF91" s="105"/>
    </row>
    <row r="92" spans="1:58" x14ac:dyDescent="0.2">
      <c r="A92" s="100"/>
      <c r="B92" s="103"/>
      <c r="C92" s="100"/>
      <c r="D92" s="120"/>
      <c r="E92" s="121"/>
      <c r="F92" s="1" t="s">
        <v>123</v>
      </c>
      <c r="G92" s="16">
        <v>43.487000000000002</v>
      </c>
      <c r="H92" s="16">
        <v>12.37</v>
      </c>
      <c r="I92" s="14">
        <v>12</v>
      </c>
      <c r="J92" s="13">
        <v>495</v>
      </c>
      <c r="K92" s="30">
        <f t="shared" si="35"/>
        <v>12.969166666666666</v>
      </c>
      <c r="L92" s="30">
        <f t="shared" si="36"/>
        <v>11.643333333333333</v>
      </c>
      <c r="M92" s="30">
        <f t="shared" si="37"/>
        <v>21.593333333333334</v>
      </c>
      <c r="N92" s="30">
        <f t="shared" si="38"/>
        <v>18.218333333333334</v>
      </c>
      <c r="O92" s="30">
        <f t="shared" si="39"/>
        <v>13.54</v>
      </c>
      <c r="P92" s="30">
        <f t="shared" si="40"/>
        <v>5.1000000000000005</v>
      </c>
      <c r="Q92" s="10">
        <v>4.63</v>
      </c>
      <c r="R92" s="10">
        <v>5.24</v>
      </c>
      <c r="S92" s="10">
        <v>8.26</v>
      </c>
      <c r="T92" s="10">
        <v>11.2</v>
      </c>
      <c r="U92" s="10">
        <v>15.47</v>
      </c>
      <c r="V92" s="10">
        <v>19.670000000000002</v>
      </c>
      <c r="W92" s="10">
        <v>22.42</v>
      </c>
      <c r="X92" s="10">
        <v>22.69</v>
      </c>
      <c r="Y92" s="10">
        <v>17.86</v>
      </c>
      <c r="Z92" s="10">
        <v>13.65</v>
      </c>
      <c r="AA92" s="10">
        <v>9.11</v>
      </c>
      <c r="AB92" s="10">
        <v>5.43</v>
      </c>
      <c r="AC92" s="31">
        <f t="shared" si="41"/>
        <v>973.7</v>
      </c>
      <c r="AD92" s="31">
        <f t="shared" si="42"/>
        <v>246.90000000000003</v>
      </c>
      <c r="AE92" s="31">
        <f t="shared" si="43"/>
        <v>136.69999999999999</v>
      </c>
      <c r="AF92" s="31">
        <f t="shared" si="44"/>
        <v>403.09999999999997</v>
      </c>
      <c r="AG92" s="31">
        <f t="shared" si="45"/>
        <v>332.1</v>
      </c>
      <c r="AH92" s="31">
        <f t="shared" si="34"/>
        <v>258</v>
      </c>
      <c r="AI92" s="32">
        <v>73.400000000000006</v>
      </c>
      <c r="AJ92" s="32">
        <v>78.2</v>
      </c>
      <c r="AK92" s="32">
        <v>74.7</v>
      </c>
      <c r="AL92" s="32">
        <v>87.4</v>
      </c>
      <c r="AM92" s="32">
        <v>84.8</v>
      </c>
      <c r="AN92" s="32">
        <v>59.7</v>
      </c>
      <c r="AO92" s="32">
        <v>39</v>
      </c>
      <c r="AP92" s="32">
        <v>38</v>
      </c>
      <c r="AQ92" s="32">
        <v>94.2</v>
      </c>
      <c r="AR92" s="32">
        <v>103</v>
      </c>
      <c r="AS92" s="32">
        <v>134.9</v>
      </c>
      <c r="AT92" s="32">
        <v>106.4</v>
      </c>
      <c r="AU92" s="123"/>
      <c r="AV92" s="108"/>
      <c r="AW92" s="108"/>
      <c r="AX92" s="108"/>
      <c r="AY92" s="108"/>
      <c r="AZ92" s="108"/>
      <c r="BA92" s="108"/>
      <c r="BB92" s="108"/>
      <c r="BC92" s="108"/>
      <c r="BD92" s="108"/>
      <c r="BE92" s="108"/>
      <c r="BF92" s="105"/>
    </row>
    <row r="93" spans="1:58" x14ac:dyDescent="0.2">
      <c r="A93" s="100"/>
      <c r="B93" s="103"/>
      <c r="C93" s="100"/>
      <c r="D93" s="120"/>
      <c r="E93" s="121"/>
      <c r="F93" s="1" t="s">
        <v>124</v>
      </c>
      <c r="G93" s="16">
        <v>43.463999999999999</v>
      </c>
      <c r="H93" s="16">
        <v>12.24</v>
      </c>
      <c r="I93" s="14">
        <v>12</v>
      </c>
      <c r="J93" s="13">
        <v>286.60000000000002</v>
      </c>
      <c r="K93" s="30">
        <f t="shared" si="35"/>
        <v>13.589166666666666</v>
      </c>
      <c r="L93" s="30">
        <f t="shared" si="36"/>
        <v>12.32</v>
      </c>
      <c r="M93" s="30">
        <f t="shared" si="37"/>
        <v>22.25333333333333</v>
      </c>
      <c r="N93" s="30">
        <f t="shared" si="38"/>
        <v>18.901666666666667</v>
      </c>
      <c r="O93" s="30">
        <f t="shared" si="39"/>
        <v>14.200000000000001</v>
      </c>
      <c r="P93" s="30">
        <f t="shared" si="40"/>
        <v>5.583333333333333</v>
      </c>
      <c r="Q93" s="10">
        <v>5.04</v>
      </c>
      <c r="R93" s="10">
        <v>5.85</v>
      </c>
      <c r="S93" s="10">
        <v>8.94</v>
      </c>
      <c r="T93" s="10">
        <v>11.9</v>
      </c>
      <c r="U93" s="10">
        <v>16.12</v>
      </c>
      <c r="V93" s="10">
        <v>20.329999999999998</v>
      </c>
      <c r="W93" s="10">
        <v>23.08</v>
      </c>
      <c r="X93" s="10">
        <v>23.35</v>
      </c>
      <c r="Y93" s="10">
        <v>18.63</v>
      </c>
      <c r="Z93" s="10">
        <v>14.34</v>
      </c>
      <c r="AA93" s="10">
        <v>9.6300000000000008</v>
      </c>
      <c r="AB93" s="10">
        <v>5.86</v>
      </c>
      <c r="AC93" s="31">
        <f t="shared" si="41"/>
        <v>867.9</v>
      </c>
      <c r="AD93" s="31">
        <f t="shared" si="42"/>
        <v>220.39999999999998</v>
      </c>
      <c r="AE93" s="31">
        <f t="shared" si="43"/>
        <v>123.70000000000002</v>
      </c>
      <c r="AF93" s="31">
        <f t="shared" si="44"/>
        <v>363.4</v>
      </c>
      <c r="AG93" s="31">
        <f t="shared" si="45"/>
        <v>302.8</v>
      </c>
      <c r="AH93" s="31">
        <f t="shared" si="34"/>
        <v>221</v>
      </c>
      <c r="AI93" s="32">
        <v>62.1</v>
      </c>
      <c r="AJ93" s="32">
        <v>67.099999999999994</v>
      </c>
      <c r="AK93" s="32">
        <v>68.400000000000006</v>
      </c>
      <c r="AL93" s="32">
        <v>76.3</v>
      </c>
      <c r="AM93" s="32">
        <v>75.7</v>
      </c>
      <c r="AN93" s="32">
        <v>54.6</v>
      </c>
      <c r="AO93" s="32">
        <v>34.200000000000003</v>
      </c>
      <c r="AP93" s="32">
        <v>34.9</v>
      </c>
      <c r="AQ93" s="32">
        <v>87.7</v>
      </c>
      <c r="AR93" s="32">
        <v>94.6</v>
      </c>
      <c r="AS93" s="32">
        <v>120.5</v>
      </c>
      <c r="AT93" s="32">
        <v>91.8</v>
      </c>
      <c r="AU93" s="123"/>
      <c r="AV93" s="108"/>
      <c r="AW93" s="108"/>
      <c r="AX93" s="108"/>
      <c r="AY93" s="108"/>
      <c r="AZ93" s="108"/>
      <c r="BA93" s="108"/>
      <c r="BB93" s="108"/>
      <c r="BC93" s="108"/>
      <c r="BD93" s="108"/>
      <c r="BE93" s="108"/>
      <c r="BF93" s="105"/>
    </row>
    <row r="94" spans="1:58" x14ac:dyDescent="0.2">
      <c r="A94" s="100"/>
      <c r="B94" s="103"/>
      <c r="C94" s="100"/>
      <c r="D94" s="120"/>
      <c r="E94" s="121"/>
      <c r="F94" s="1" t="s">
        <v>125</v>
      </c>
      <c r="G94" s="16">
        <v>43.350999999999999</v>
      </c>
      <c r="H94" s="16">
        <v>12.574999999999999</v>
      </c>
      <c r="I94" s="14">
        <v>25</v>
      </c>
      <c r="J94" s="13">
        <v>491.6</v>
      </c>
      <c r="K94" s="30">
        <f t="shared" si="35"/>
        <v>12.968333333333334</v>
      </c>
      <c r="L94" s="30">
        <f t="shared" si="36"/>
        <v>11.62</v>
      </c>
      <c r="M94" s="30">
        <f t="shared" si="37"/>
        <v>21.58666666666667</v>
      </c>
      <c r="N94" s="30">
        <f t="shared" si="38"/>
        <v>18.193333333333332</v>
      </c>
      <c r="O94" s="30">
        <f t="shared" si="39"/>
        <v>13.513333333333334</v>
      </c>
      <c r="P94" s="30">
        <f t="shared" si="40"/>
        <v>5.1533333333333333</v>
      </c>
      <c r="Q94" s="10">
        <v>4.6900000000000004</v>
      </c>
      <c r="R94" s="10">
        <v>5.27</v>
      </c>
      <c r="S94" s="10">
        <v>8.24</v>
      </c>
      <c r="T94" s="10">
        <v>11.14</v>
      </c>
      <c r="U94" s="10">
        <v>15.48</v>
      </c>
      <c r="V94" s="10">
        <v>19.68</v>
      </c>
      <c r="W94" s="10">
        <v>22.41</v>
      </c>
      <c r="X94" s="10">
        <v>22.67</v>
      </c>
      <c r="Y94" s="10">
        <v>17.78</v>
      </c>
      <c r="Z94" s="10">
        <v>13.62</v>
      </c>
      <c r="AA94" s="10">
        <v>9.14</v>
      </c>
      <c r="AB94" s="10">
        <v>5.5</v>
      </c>
      <c r="AC94" s="31">
        <f t="shared" si="41"/>
        <v>1093.1000000000001</v>
      </c>
      <c r="AD94" s="31">
        <f t="shared" si="42"/>
        <v>275.40000000000003</v>
      </c>
      <c r="AE94" s="31">
        <f t="shared" si="43"/>
        <v>151.89999999999998</v>
      </c>
      <c r="AF94" s="31">
        <f t="shared" si="44"/>
        <v>438</v>
      </c>
      <c r="AG94" s="31">
        <f t="shared" si="45"/>
        <v>360.5</v>
      </c>
      <c r="AH94" s="31">
        <f t="shared" si="34"/>
        <v>305.29999999999995</v>
      </c>
      <c r="AI94" s="32">
        <v>87.6</v>
      </c>
      <c r="AJ94" s="32">
        <v>91.3</v>
      </c>
      <c r="AK94" s="32">
        <v>88.4</v>
      </c>
      <c r="AL94" s="32">
        <v>98.2</v>
      </c>
      <c r="AM94" s="32">
        <v>88.8</v>
      </c>
      <c r="AN94" s="32">
        <v>65.599999999999994</v>
      </c>
      <c r="AO94" s="32">
        <v>43.1</v>
      </c>
      <c r="AP94" s="32">
        <v>43.2</v>
      </c>
      <c r="AQ94" s="32">
        <v>99.1</v>
      </c>
      <c r="AR94" s="32">
        <v>109.6</v>
      </c>
      <c r="AS94" s="32">
        <v>151.80000000000001</v>
      </c>
      <c r="AT94" s="32">
        <v>126.4</v>
      </c>
      <c r="AU94" s="123"/>
      <c r="AV94" s="108"/>
      <c r="AW94" s="108"/>
      <c r="AX94" s="108"/>
      <c r="AY94" s="108"/>
      <c r="AZ94" s="108"/>
      <c r="BA94" s="108"/>
      <c r="BB94" s="108"/>
      <c r="BC94" s="108"/>
      <c r="BD94" s="108"/>
      <c r="BE94" s="108"/>
      <c r="BF94" s="105"/>
    </row>
    <row r="95" spans="1:58" x14ac:dyDescent="0.2">
      <c r="A95" s="100"/>
      <c r="B95" s="103"/>
      <c r="C95" s="100"/>
      <c r="D95" s="120"/>
      <c r="E95" s="121"/>
      <c r="F95" s="1" t="s">
        <v>126</v>
      </c>
      <c r="G95" s="16">
        <v>43.38</v>
      </c>
      <c r="H95" s="16">
        <v>12.53</v>
      </c>
      <c r="I95" s="14">
        <v>9</v>
      </c>
      <c r="J95" s="13">
        <v>697</v>
      </c>
      <c r="K95" s="30">
        <f t="shared" si="35"/>
        <v>12.968333333333334</v>
      </c>
      <c r="L95" s="30">
        <f t="shared" si="36"/>
        <v>11.62</v>
      </c>
      <c r="M95" s="30">
        <f t="shared" si="37"/>
        <v>21.58666666666667</v>
      </c>
      <c r="N95" s="30">
        <f t="shared" si="38"/>
        <v>18.193333333333332</v>
      </c>
      <c r="O95" s="30">
        <f t="shared" si="39"/>
        <v>13.513333333333334</v>
      </c>
      <c r="P95" s="30">
        <f t="shared" si="40"/>
        <v>5.1533333333333333</v>
      </c>
      <c r="Q95" s="10">
        <v>4.6900000000000004</v>
      </c>
      <c r="R95" s="10">
        <v>5.27</v>
      </c>
      <c r="S95" s="10">
        <v>8.24</v>
      </c>
      <c r="T95" s="10">
        <v>11.14</v>
      </c>
      <c r="U95" s="10">
        <v>15.48</v>
      </c>
      <c r="V95" s="10">
        <v>19.68</v>
      </c>
      <c r="W95" s="10">
        <v>22.41</v>
      </c>
      <c r="X95" s="10">
        <v>22.67</v>
      </c>
      <c r="Y95" s="10">
        <v>17.78</v>
      </c>
      <c r="Z95" s="10">
        <v>13.62</v>
      </c>
      <c r="AA95" s="10">
        <v>9.14</v>
      </c>
      <c r="AB95" s="10">
        <v>5.5</v>
      </c>
      <c r="AC95" s="31">
        <f t="shared" si="41"/>
        <v>1093.1000000000001</v>
      </c>
      <c r="AD95" s="31">
        <f t="shared" si="42"/>
        <v>275.40000000000003</v>
      </c>
      <c r="AE95" s="31">
        <f t="shared" si="43"/>
        <v>151.89999999999998</v>
      </c>
      <c r="AF95" s="31">
        <f t="shared" si="44"/>
        <v>438</v>
      </c>
      <c r="AG95" s="31">
        <f t="shared" si="45"/>
        <v>360.5</v>
      </c>
      <c r="AH95" s="31">
        <f t="shared" si="34"/>
        <v>305.29999999999995</v>
      </c>
      <c r="AI95" s="32">
        <v>87.6</v>
      </c>
      <c r="AJ95" s="32">
        <v>91.3</v>
      </c>
      <c r="AK95" s="32">
        <v>88.4</v>
      </c>
      <c r="AL95" s="32">
        <v>98.2</v>
      </c>
      <c r="AM95" s="32">
        <v>88.8</v>
      </c>
      <c r="AN95" s="32">
        <v>65.599999999999994</v>
      </c>
      <c r="AO95" s="32">
        <v>43.1</v>
      </c>
      <c r="AP95" s="32">
        <v>43.2</v>
      </c>
      <c r="AQ95" s="32">
        <v>99.1</v>
      </c>
      <c r="AR95" s="32">
        <v>109.6</v>
      </c>
      <c r="AS95" s="32">
        <v>151.80000000000001</v>
      </c>
      <c r="AT95" s="32">
        <v>126.4</v>
      </c>
      <c r="AU95" s="123"/>
      <c r="AV95" s="108"/>
      <c r="AW95" s="108"/>
      <c r="AX95" s="108"/>
      <c r="AY95" s="108"/>
      <c r="AZ95" s="108"/>
      <c r="BA95" s="108"/>
      <c r="BB95" s="108"/>
      <c r="BC95" s="108"/>
      <c r="BD95" s="108"/>
      <c r="BE95" s="108"/>
      <c r="BF95" s="105"/>
    </row>
    <row r="96" spans="1:58" x14ac:dyDescent="0.2">
      <c r="A96" s="100"/>
      <c r="B96" s="103"/>
      <c r="C96" s="100"/>
      <c r="D96" s="120"/>
      <c r="E96" s="121"/>
      <c r="F96" s="1" t="s">
        <v>86</v>
      </c>
      <c r="G96" s="16">
        <v>42.87</v>
      </c>
      <c r="H96" s="16">
        <v>12.02</v>
      </c>
      <c r="I96" s="14">
        <v>11</v>
      </c>
      <c r="J96" s="13">
        <v>236</v>
      </c>
      <c r="K96" s="30">
        <f t="shared" si="35"/>
        <v>14.541666666666666</v>
      </c>
      <c r="L96" s="30">
        <f t="shared" si="36"/>
        <v>12.993333333333334</v>
      </c>
      <c r="M96" s="30">
        <f t="shared" si="37"/>
        <v>22.87</v>
      </c>
      <c r="N96" s="30">
        <f t="shared" si="38"/>
        <v>19.60166666666667</v>
      </c>
      <c r="O96" s="30">
        <f t="shared" si="39"/>
        <v>15.443333333333333</v>
      </c>
      <c r="P96" s="30">
        <f t="shared" si="40"/>
        <v>6.8599999999999994</v>
      </c>
      <c r="Q96" s="10">
        <v>6.33</v>
      </c>
      <c r="R96" s="10">
        <v>7.03</v>
      </c>
      <c r="S96" s="10">
        <v>9.69</v>
      </c>
      <c r="T96" s="10">
        <v>12.56</v>
      </c>
      <c r="U96" s="10">
        <v>16.73</v>
      </c>
      <c r="V96" s="10">
        <v>20.87</v>
      </c>
      <c r="W96" s="10">
        <v>23.71</v>
      </c>
      <c r="X96" s="10">
        <v>24.03</v>
      </c>
      <c r="Y96" s="10">
        <v>19.71</v>
      </c>
      <c r="Z96" s="10">
        <v>15.67</v>
      </c>
      <c r="AA96" s="10">
        <v>10.95</v>
      </c>
      <c r="AB96" s="10">
        <v>7.22</v>
      </c>
      <c r="AC96" s="31">
        <f t="shared" si="41"/>
        <v>743.6</v>
      </c>
      <c r="AD96" s="31">
        <f t="shared" si="42"/>
        <v>181.7</v>
      </c>
      <c r="AE96" s="31">
        <f t="shared" si="43"/>
        <v>86.100000000000009</v>
      </c>
      <c r="AF96" s="31">
        <f t="shared" si="44"/>
        <v>274.10000000000002</v>
      </c>
      <c r="AG96" s="31">
        <f t="shared" si="45"/>
        <v>277.10000000000002</v>
      </c>
      <c r="AH96" s="31">
        <f t="shared" si="34"/>
        <v>198.7</v>
      </c>
      <c r="AI96" s="32">
        <v>54.9</v>
      </c>
      <c r="AJ96" s="32">
        <v>60.2</v>
      </c>
      <c r="AK96" s="32">
        <v>62.6</v>
      </c>
      <c r="AL96" s="32">
        <v>60.5</v>
      </c>
      <c r="AM96" s="32">
        <v>58.6</v>
      </c>
      <c r="AN96" s="32">
        <v>37.200000000000003</v>
      </c>
      <c r="AO96" s="32">
        <v>22.6</v>
      </c>
      <c r="AP96" s="32">
        <v>26.3</v>
      </c>
      <c r="AQ96" s="32">
        <v>68.900000000000006</v>
      </c>
      <c r="AR96" s="32">
        <v>87.8</v>
      </c>
      <c r="AS96" s="32">
        <v>120.4</v>
      </c>
      <c r="AT96" s="32">
        <v>83.6</v>
      </c>
      <c r="AU96" s="123"/>
      <c r="AV96" s="108"/>
      <c r="AW96" s="108"/>
      <c r="AX96" s="108"/>
      <c r="AY96" s="108"/>
      <c r="AZ96" s="108"/>
      <c r="BA96" s="108"/>
      <c r="BB96" s="108"/>
      <c r="BC96" s="108"/>
      <c r="BD96" s="108"/>
      <c r="BE96" s="108"/>
      <c r="BF96" s="105"/>
    </row>
    <row r="97" spans="1:58" x14ac:dyDescent="0.2">
      <c r="A97" s="100"/>
      <c r="B97" s="103"/>
      <c r="C97" s="100"/>
      <c r="D97" s="120"/>
      <c r="E97" s="121"/>
      <c r="F97" s="1" t="s">
        <v>127</v>
      </c>
      <c r="G97" s="16">
        <v>42.58</v>
      </c>
      <c r="H97" s="16">
        <v>12.69</v>
      </c>
      <c r="I97" s="14">
        <v>9</v>
      </c>
      <c r="J97" s="13">
        <v>192</v>
      </c>
      <c r="K97" s="30">
        <f t="shared" si="35"/>
        <v>14.998333333333333</v>
      </c>
      <c r="L97" s="30">
        <f t="shared" si="36"/>
        <v>13.533333333333333</v>
      </c>
      <c r="M97" s="30">
        <f t="shared" si="37"/>
        <v>23.36</v>
      </c>
      <c r="N97" s="30">
        <f t="shared" si="38"/>
        <v>20.106666666666669</v>
      </c>
      <c r="O97" s="30">
        <f t="shared" si="39"/>
        <v>15.883333333333333</v>
      </c>
      <c r="P97" s="30">
        <f t="shared" si="40"/>
        <v>7.2166666666666659</v>
      </c>
      <c r="Q97" s="10">
        <v>6.65</v>
      </c>
      <c r="R97" s="10">
        <v>7.49</v>
      </c>
      <c r="S97" s="10">
        <v>10.220000000000001</v>
      </c>
      <c r="T97" s="10">
        <v>13.06</v>
      </c>
      <c r="U97" s="10">
        <v>17.32</v>
      </c>
      <c r="V97" s="10">
        <v>21.43</v>
      </c>
      <c r="W97" s="10">
        <v>24.17</v>
      </c>
      <c r="X97" s="10">
        <v>24.48</v>
      </c>
      <c r="Y97" s="10">
        <v>20.18</v>
      </c>
      <c r="Z97" s="10">
        <v>16.100000000000001</v>
      </c>
      <c r="AA97" s="10">
        <v>11.37</v>
      </c>
      <c r="AB97" s="10">
        <v>7.51</v>
      </c>
      <c r="AC97" s="31">
        <f t="shared" si="41"/>
        <v>817.5</v>
      </c>
      <c r="AD97" s="31">
        <f t="shared" si="42"/>
        <v>213.3</v>
      </c>
      <c r="AE97" s="31">
        <f t="shared" si="43"/>
        <v>87.8</v>
      </c>
      <c r="AF97" s="31">
        <f t="shared" si="44"/>
        <v>302.3</v>
      </c>
      <c r="AG97" s="31">
        <f t="shared" si="45"/>
        <v>293.20000000000005</v>
      </c>
      <c r="AH97" s="31">
        <f t="shared" si="34"/>
        <v>223.2</v>
      </c>
      <c r="AI97" s="32">
        <v>60.2</v>
      </c>
      <c r="AJ97" s="32">
        <v>68.8</v>
      </c>
      <c r="AK97" s="32">
        <v>73</v>
      </c>
      <c r="AL97" s="32">
        <v>71.599999999999994</v>
      </c>
      <c r="AM97" s="32">
        <v>68.7</v>
      </c>
      <c r="AN97" s="32">
        <v>36.299999999999997</v>
      </c>
      <c r="AO97" s="32">
        <v>26.6</v>
      </c>
      <c r="AP97" s="32">
        <v>24.9</v>
      </c>
      <c r="AQ97" s="32">
        <v>74.2</v>
      </c>
      <c r="AR97" s="32">
        <v>93.1</v>
      </c>
      <c r="AS97" s="32">
        <v>125.9</v>
      </c>
      <c r="AT97" s="32">
        <v>94.2</v>
      </c>
      <c r="AU97" s="123"/>
      <c r="AV97" s="108"/>
      <c r="AW97" s="108"/>
      <c r="AX97" s="108"/>
      <c r="AY97" s="108"/>
      <c r="AZ97" s="108"/>
      <c r="BA97" s="108"/>
      <c r="BB97" s="108"/>
      <c r="BC97" s="108"/>
      <c r="BD97" s="108"/>
      <c r="BE97" s="108"/>
      <c r="BF97" s="105"/>
    </row>
    <row r="98" spans="1:58" x14ac:dyDescent="0.2">
      <c r="A98" s="100"/>
      <c r="B98" s="103"/>
      <c r="C98" s="100"/>
      <c r="D98" s="120"/>
      <c r="E98" s="121"/>
      <c r="F98" s="1" t="s">
        <v>128</v>
      </c>
      <c r="G98" s="16">
        <v>42.853999999999999</v>
      </c>
      <c r="H98" s="16">
        <v>13.574999999999999</v>
      </c>
      <c r="I98" s="14">
        <v>10</v>
      </c>
      <c r="J98" s="13">
        <v>162</v>
      </c>
      <c r="K98" s="30">
        <f t="shared" si="35"/>
        <v>14.525</v>
      </c>
      <c r="L98" s="30">
        <f t="shared" si="36"/>
        <v>13.043333333333331</v>
      </c>
      <c r="M98" s="30">
        <f t="shared" si="37"/>
        <v>23.243333333333336</v>
      </c>
      <c r="N98" s="30">
        <f t="shared" si="38"/>
        <v>19.813333333333333</v>
      </c>
      <c r="O98" s="30">
        <f t="shared" si="39"/>
        <v>15.256666666666666</v>
      </c>
      <c r="P98" s="30">
        <f t="shared" si="40"/>
        <v>6.5566666666666675</v>
      </c>
      <c r="Q98" s="10">
        <v>6.07</v>
      </c>
      <c r="R98" s="10">
        <v>6.61</v>
      </c>
      <c r="S98" s="10">
        <v>9.52</v>
      </c>
      <c r="T98" s="10">
        <v>12.5</v>
      </c>
      <c r="U98" s="10">
        <v>17.11</v>
      </c>
      <c r="V98" s="10">
        <v>21.44</v>
      </c>
      <c r="W98" s="10">
        <v>24.1</v>
      </c>
      <c r="X98" s="10">
        <v>24.19</v>
      </c>
      <c r="Y98" s="10">
        <v>19.54</v>
      </c>
      <c r="Z98" s="10">
        <v>15.4</v>
      </c>
      <c r="AA98" s="10">
        <v>10.83</v>
      </c>
      <c r="AB98" s="10">
        <v>6.99</v>
      </c>
      <c r="AC98" s="31">
        <f t="shared" si="41"/>
        <v>825.09999999999991</v>
      </c>
      <c r="AD98" s="31">
        <f t="shared" si="42"/>
        <v>224.8</v>
      </c>
      <c r="AE98" s="31">
        <f t="shared" si="43"/>
        <v>141.6</v>
      </c>
      <c r="AF98" s="31">
        <f t="shared" si="44"/>
        <v>365</v>
      </c>
      <c r="AG98" s="31">
        <f t="shared" si="45"/>
        <v>245.89999999999998</v>
      </c>
      <c r="AH98" s="31">
        <f t="shared" si="34"/>
        <v>212.8</v>
      </c>
      <c r="AI98" s="32">
        <v>61.4</v>
      </c>
      <c r="AJ98" s="32">
        <v>59.5</v>
      </c>
      <c r="AK98" s="32">
        <v>76.7</v>
      </c>
      <c r="AL98" s="32">
        <v>79.3</v>
      </c>
      <c r="AM98" s="32">
        <v>68.8</v>
      </c>
      <c r="AN98" s="32">
        <v>60.6</v>
      </c>
      <c r="AO98" s="32">
        <v>43.1</v>
      </c>
      <c r="AP98" s="32">
        <v>37.9</v>
      </c>
      <c r="AQ98" s="32">
        <v>75.3</v>
      </c>
      <c r="AR98" s="32">
        <v>73.8</v>
      </c>
      <c r="AS98" s="32">
        <v>96.8</v>
      </c>
      <c r="AT98" s="32">
        <v>91.9</v>
      </c>
      <c r="AU98" s="123"/>
      <c r="AV98" s="108"/>
      <c r="AW98" s="108"/>
      <c r="AX98" s="108"/>
      <c r="AY98" s="108"/>
      <c r="AZ98" s="108"/>
      <c r="BA98" s="108"/>
      <c r="BB98" s="108"/>
      <c r="BC98" s="108"/>
      <c r="BD98" s="108"/>
      <c r="BE98" s="108"/>
      <c r="BF98" s="105"/>
    </row>
    <row r="99" spans="1:58" x14ac:dyDescent="0.2">
      <c r="A99" s="100"/>
      <c r="B99" s="103"/>
      <c r="C99" s="100"/>
      <c r="D99" s="120"/>
      <c r="E99" s="121"/>
      <c r="F99" s="1" t="s">
        <v>132</v>
      </c>
      <c r="G99" s="16">
        <v>42.35</v>
      </c>
      <c r="H99" s="16">
        <v>14.113</v>
      </c>
      <c r="I99" s="14">
        <v>5</v>
      </c>
      <c r="J99" s="13">
        <v>40.200000000000003</v>
      </c>
      <c r="K99" s="30">
        <f t="shared" si="35"/>
        <v>15.806666666666667</v>
      </c>
      <c r="L99" s="30">
        <f t="shared" si="36"/>
        <v>14.116666666666665</v>
      </c>
      <c r="M99" s="30">
        <f t="shared" si="37"/>
        <v>24.073333333333334</v>
      </c>
      <c r="N99" s="30">
        <f t="shared" si="38"/>
        <v>20.824999999999999</v>
      </c>
      <c r="O99" s="30">
        <f t="shared" si="39"/>
        <v>16.843333333333334</v>
      </c>
      <c r="P99" s="30">
        <f t="shared" si="40"/>
        <v>8.1933333333333334</v>
      </c>
      <c r="Q99" s="10">
        <v>7.64</v>
      </c>
      <c r="R99" s="10">
        <v>8.1</v>
      </c>
      <c r="S99" s="10">
        <v>10.6</v>
      </c>
      <c r="T99" s="10">
        <v>13.66</v>
      </c>
      <c r="U99" s="10">
        <v>18.09</v>
      </c>
      <c r="V99" s="10">
        <v>22.28</v>
      </c>
      <c r="W99" s="10">
        <v>24.86</v>
      </c>
      <c r="X99" s="10">
        <v>25.08</v>
      </c>
      <c r="Y99" s="10">
        <v>20.98</v>
      </c>
      <c r="Z99" s="10">
        <v>17</v>
      </c>
      <c r="AA99" s="10">
        <v>12.55</v>
      </c>
      <c r="AB99" s="10">
        <v>8.84</v>
      </c>
      <c r="AC99" s="31">
        <f t="shared" si="41"/>
        <v>682.19999999999993</v>
      </c>
      <c r="AD99" s="31">
        <f t="shared" si="42"/>
        <v>174.3</v>
      </c>
      <c r="AE99" s="31">
        <f t="shared" si="43"/>
        <v>83.4</v>
      </c>
      <c r="AF99" s="31">
        <f t="shared" si="44"/>
        <v>258.60000000000002</v>
      </c>
      <c r="AG99" s="31">
        <f t="shared" si="45"/>
        <v>225.9</v>
      </c>
      <c r="AH99" s="31">
        <f t="shared" si="34"/>
        <v>198.6</v>
      </c>
      <c r="AI99" s="32">
        <v>59.9</v>
      </c>
      <c r="AJ99" s="32">
        <v>56.9</v>
      </c>
      <c r="AK99" s="32">
        <v>64</v>
      </c>
      <c r="AL99" s="32">
        <v>61</v>
      </c>
      <c r="AM99" s="32">
        <v>49.3</v>
      </c>
      <c r="AN99" s="32">
        <v>36.5</v>
      </c>
      <c r="AO99" s="32">
        <v>24.5</v>
      </c>
      <c r="AP99" s="32">
        <v>22.4</v>
      </c>
      <c r="AQ99" s="32">
        <v>64.900000000000006</v>
      </c>
      <c r="AR99" s="32">
        <v>66.099999999999994</v>
      </c>
      <c r="AS99" s="32">
        <v>94.9</v>
      </c>
      <c r="AT99" s="32">
        <v>81.8</v>
      </c>
      <c r="AU99" s="123"/>
      <c r="AV99" s="108"/>
      <c r="AW99" s="108"/>
      <c r="AX99" s="108"/>
      <c r="AY99" s="108"/>
      <c r="AZ99" s="108"/>
      <c r="BA99" s="108"/>
      <c r="BB99" s="108"/>
      <c r="BC99" s="108"/>
      <c r="BD99" s="108"/>
      <c r="BE99" s="108"/>
      <c r="BF99" s="105"/>
    </row>
    <row r="100" spans="1:58" x14ac:dyDescent="0.2">
      <c r="A100" s="100"/>
      <c r="B100" s="103"/>
      <c r="C100" s="100"/>
      <c r="D100" s="120"/>
      <c r="E100" s="121"/>
      <c r="F100" s="1" t="s">
        <v>131</v>
      </c>
      <c r="G100" s="16">
        <v>41.93</v>
      </c>
      <c r="H100" s="16">
        <v>13.39</v>
      </c>
      <c r="I100" s="14">
        <v>7</v>
      </c>
      <c r="J100" s="13">
        <v>959</v>
      </c>
      <c r="K100" s="30">
        <f t="shared" si="35"/>
        <v>10.301666666666668</v>
      </c>
      <c r="L100" s="30">
        <f t="shared" si="36"/>
        <v>8.5033333333333321</v>
      </c>
      <c r="M100" s="30">
        <f t="shared" si="37"/>
        <v>18.400000000000002</v>
      </c>
      <c r="N100" s="30">
        <f t="shared" si="38"/>
        <v>15.115</v>
      </c>
      <c r="O100" s="30">
        <f t="shared" si="39"/>
        <v>11.26</v>
      </c>
      <c r="P100" s="30">
        <f t="shared" si="40"/>
        <v>3.043333333333333</v>
      </c>
      <c r="Q100" s="10">
        <v>2.84</v>
      </c>
      <c r="R100" s="10">
        <v>2.7</v>
      </c>
      <c r="S100" s="10">
        <v>5.08</v>
      </c>
      <c r="T100" s="10">
        <v>7.96</v>
      </c>
      <c r="U100" s="10">
        <v>12.47</v>
      </c>
      <c r="V100" s="10">
        <v>16.399999999999999</v>
      </c>
      <c r="W100" s="10">
        <v>19.14</v>
      </c>
      <c r="X100" s="10">
        <v>19.66</v>
      </c>
      <c r="Y100" s="10">
        <v>15.06</v>
      </c>
      <c r="Z100" s="10">
        <v>11.49</v>
      </c>
      <c r="AA100" s="10">
        <v>7.23</v>
      </c>
      <c r="AB100" s="10">
        <v>3.59</v>
      </c>
      <c r="AC100" s="31">
        <f t="shared" si="41"/>
        <v>1237.1000000000001</v>
      </c>
      <c r="AD100" s="31">
        <f t="shared" si="42"/>
        <v>322</v>
      </c>
      <c r="AE100" s="31">
        <f t="shared" si="43"/>
        <v>145</v>
      </c>
      <c r="AF100" s="31">
        <f t="shared" si="44"/>
        <v>452</v>
      </c>
      <c r="AG100" s="31">
        <f t="shared" si="45"/>
        <v>399.4</v>
      </c>
      <c r="AH100" s="31">
        <f t="shared" si="34"/>
        <v>370.70000000000005</v>
      </c>
      <c r="AI100" s="32">
        <v>108.3</v>
      </c>
      <c r="AJ100" s="32">
        <v>105.5</v>
      </c>
      <c r="AK100" s="32">
        <v>106.9</v>
      </c>
      <c r="AL100" s="32">
        <v>115.1</v>
      </c>
      <c r="AM100" s="32">
        <v>100</v>
      </c>
      <c r="AN100" s="32">
        <v>60.5</v>
      </c>
      <c r="AO100" s="32">
        <v>44</v>
      </c>
      <c r="AP100" s="32">
        <v>40.5</v>
      </c>
      <c r="AQ100" s="32">
        <v>91.9</v>
      </c>
      <c r="AR100" s="32">
        <v>115.4</v>
      </c>
      <c r="AS100" s="32">
        <v>192.1</v>
      </c>
      <c r="AT100" s="32">
        <v>156.9</v>
      </c>
      <c r="AU100" s="123"/>
      <c r="AV100" s="108"/>
      <c r="AW100" s="108"/>
      <c r="AX100" s="108"/>
      <c r="AY100" s="108"/>
      <c r="AZ100" s="108"/>
      <c r="BA100" s="108"/>
      <c r="BB100" s="108"/>
      <c r="BC100" s="108"/>
      <c r="BD100" s="108"/>
      <c r="BE100" s="108"/>
      <c r="BF100" s="105"/>
    </row>
    <row r="101" spans="1:58" x14ac:dyDescent="0.2">
      <c r="A101" s="100"/>
      <c r="B101" s="103"/>
      <c r="C101" s="100"/>
      <c r="D101" s="120"/>
      <c r="E101" s="121"/>
      <c r="F101" s="1" t="s">
        <v>130</v>
      </c>
      <c r="G101" s="16">
        <v>41.892000000000003</v>
      </c>
      <c r="H101" s="16">
        <v>14.343999999999999</v>
      </c>
      <c r="I101" s="14">
        <v>12</v>
      </c>
      <c r="J101" s="13">
        <v>992.32</v>
      </c>
      <c r="K101" s="30">
        <f t="shared" si="35"/>
        <v>12.100833333333334</v>
      </c>
      <c r="L101" s="30">
        <f t="shared" si="36"/>
        <v>10.229999999999999</v>
      </c>
      <c r="M101" s="30">
        <f t="shared" si="37"/>
        <v>20.383333333333329</v>
      </c>
      <c r="N101" s="30">
        <f t="shared" si="38"/>
        <v>17.013333333333332</v>
      </c>
      <c r="O101" s="30">
        <f t="shared" si="39"/>
        <v>13.113333333333335</v>
      </c>
      <c r="P101" s="30">
        <f t="shared" si="40"/>
        <v>4.6766666666666667</v>
      </c>
      <c r="Q101" s="10">
        <v>4.33</v>
      </c>
      <c r="R101" s="10">
        <v>4.33</v>
      </c>
      <c r="S101" s="10">
        <v>6.74</v>
      </c>
      <c r="T101" s="10">
        <v>9.66</v>
      </c>
      <c r="U101" s="10">
        <v>14.29</v>
      </c>
      <c r="V101" s="10">
        <v>18.47</v>
      </c>
      <c r="W101" s="10">
        <v>21.13</v>
      </c>
      <c r="X101" s="10">
        <v>21.55</v>
      </c>
      <c r="Y101" s="10">
        <v>16.98</v>
      </c>
      <c r="Z101" s="10">
        <v>13.34</v>
      </c>
      <c r="AA101" s="10">
        <v>9.02</v>
      </c>
      <c r="AB101" s="10">
        <v>5.37</v>
      </c>
      <c r="AC101" s="31">
        <f t="shared" si="41"/>
        <v>837.69999999999993</v>
      </c>
      <c r="AD101" s="31">
        <f t="shared" si="42"/>
        <v>219.00000000000003</v>
      </c>
      <c r="AE101" s="31">
        <f t="shared" si="43"/>
        <v>95.4</v>
      </c>
      <c r="AF101" s="31">
        <f t="shared" si="44"/>
        <v>304.10000000000002</v>
      </c>
      <c r="AG101" s="31">
        <f t="shared" si="45"/>
        <v>263.8</v>
      </c>
      <c r="AH101" s="31">
        <f t="shared" si="34"/>
        <v>259.5</v>
      </c>
      <c r="AI101" s="32">
        <v>80.599999999999994</v>
      </c>
      <c r="AJ101" s="32">
        <v>76.400000000000006</v>
      </c>
      <c r="AK101" s="32">
        <v>78.400000000000006</v>
      </c>
      <c r="AL101" s="32">
        <v>77.2</v>
      </c>
      <c r="AM101" s="32">
        <v>63.4</v>
      </c>
      <c r="AN101" s="32">
        <v>43.9</v>
      </c>
      <c r="AO101" s="32">
        <v>25.4</v>
      </c>
      <c r="AP101" s="32">
        <v>26.1</v>
      </c>
      <c r="AQ101" s="32">
        <v>68.099999999999994</v>
      </c>
      <c r="AR101" s="32">
        <v>74.400000000000006</v>
      </c>
      <c r="AS101" s="32">
        <v>121.3</v>
      </c>
      <c r="AT101" s="32">
        <v>102.5</v>
      </c>
      <c r="AU101" s="123"/>
      <c r="AV101" s="108"/>
      <c r="AW101" s="108"/>
      <c r="AX101" s="108"/>
      <c r="AY101" s="108"/>
      <c r="AZ101" s="108"/>
      <c r="BA101" s="108"/>
      <c r="BB101" s="108"/>
      <c r="BC101" s="108"/>
      <c r="BD101" s="108"/>
      <c r="BE101" s="108"/>
      <c r="BF101" s="105"/>
    </row>
    <row r="102" spans="1:58" x14ac:dyDescent="0.2">
      <c r="A102" s="100"/>
      <c r="B102" s="103"/>
      <c r="C102" s="100"/>
      <c r="D102" s="120"/>
      <c r="E102" s="121"/>
      <c r="F102" s="1" t="s">
        <v>129</v>
      </c>
      <c r="G102" s="16">
        <v>41.866</v>
      </c>
      <c r="H102" s="16">
        <v>14.64</v>
      </c>
      <c r="I102" s="14">
        <v>10</v>
      </c>
      <c r="J102" s="13">
        <v>649.4</v>
      </c>
      <c r="K102" s="30">
        <f t="shared" si="35"/>
        <v>14.380833333333335</v>
      </c>
      <c r="L102" s="30">
        <f t="shared" si="36"/>
        <v>12.506666666666666</v>
      </c>
      <c r="M102" s="30">
        <f t="shared" si="37"/>
        <v>22.669999999999998</v>
      </c>
      <c r="N102" s="30">
        <f t="shared" si="38"/>
        <v>19.313333333333333</v>
      </c>
      <c r="O102" s="30">
        <f t="shared" si="39"/>
        <v>15.443333333333333</v>
      </c>
      <c r="P102" s="30">
        <f t="shared" si="40"/>
        <v>6.9033333333333333</v>
      </c>
      <c r="Q102" s="10">
        <v>6.45</v>
      </c>
      <c r="R102" s="10">
        <v>6.64</v>
      </c>
      <c r="S102" s="10">
        <v>9.0500000000000007</v>
      </c>
      <c r="T102" s="10">
        <v>11.95</v>
      </c>
      <c r="U102" s="10">
        <v>16.52</v>
      </c>
      <c r="V102" s="10">
        <v>20.78</v>
      </c>
      <c r="W102" s="10">
        <v>23.44</v>
      </c>
      <c r="X102" s="10">
        <v>23.79</v>
      </c>
      <c r="Y102" s="10">
        <v>19.399999999999999</v>
      </c>
      <c r="Z102" s="10">
        <v>15.66</v>
      </c>
      <c r="AA102" s="10">
        <v>11.27</v>
      </c>
      <c r="AB102" s="10">
        <v>7.62</v>
      </c>
      <c r="AC102" s="31">
        <f t="shared" si="41"/>
        <v>674.7</v>
      </c>
      <c r="AD102" s="31">
        <f t="shared" si="42"/>
        <v>170.5</v>
      </c>
      <c r="AE102" s="31">
        <f t="shared" si="43"/>
        <v>74.300000000000011</v>
      </c>
      <c r="AF102" s="31">
        <f t="shared" si="44"/>
        <v>238.10000000000002</v>
      </c>
      <c r="AG102" s="31">
        <f t="shared" si="45"/>
        <v>215.6</v>
      </c>
      <c r="AH102" s="31">
        <f t="shared" si="34"/>
        <v>214.3</v>
      </c>
      <c r="AI102" s="32">
        <v>68</v>
      </c>
      <c r="AJ102" s="32">
        <v>63.1</v>
      </c>
      <c r="AK102" s="32">
        <v>63.7</v>
      </c>
      <c r="AL102" s="32">
        <v>59.4</v>
      </c>
      <c r="AM102" s="32">
        <v>47.4</v>
      </c>
      <c r="AN102" s="32">
        <v>35.6</v>
      </c>
      <c r="AO102" s="32">
        <v>18.8</v>
      </c>
      <c r="AP102" s="32">
        <v>19.899999999999999</v>
      </c>
      <c r="AQ102" s="32">
        <v>57</v>
      </c>
      <c r="AR102" s="32">
        <v>59.1</v>
      </c>
      <c r="AS102" s="32">
        <v>99.5</v>
      </c>
      <c r="AT102" s="32">
        <v>83.2</v>
      </c>
      <c r="AU102" s="123"/>
      <c r="AV102" s="108"/>
      <c r="AW102" s="108"/>
      <c r="AX102" s="108"/>
      <c r="AY102" s="108"/>
      <c r="AZ102" s="108"/>
      <c r="BA102" s="108"/>
      <c r="BB102" s="108"/>
      <c r="BC102" s="108"/>
      <c r="BD102" s="108"/>
      <c r="BE102" s="108"/>
      <c r="BF102" s="105"/>
    </row>
    <row r="103" spans="1:58" x14ac:dyDescent="0.2">
      <c r="A103" s="100"/>
      <c r="B103" s="103"/>
      <c r="C103" s="100"/>
      <c r="D103" s="120"/>
      <c r="E103" s="121"/>
      <c r="F103" s="1" t="s">
        <v>133</v>
      </c>
      <c r="G103" s="16">
        <v>41.819000000000003</v>
      </c>
      <c r="H103" s="16">
        <v>14.173</v>
      </c>
      <c r="I103" s="14">
        <v>18</v>
      </c>
      <c r="J103" s="13">
        <v>752.12</v>
      </c>
      <c r="K103" s="30">
        <f t="shared" si="35"/>
        <v>11.22</v>
      </c>
      <c r="L103" s="30">
        <f t="shared" si="36"/>
        <v>9.3533333333333335</v>
      </c>
      <c r="M103" s="30">
        <f t="shared" si="37"/>
        <v>19.456666666666667</v>
      </c>
      <c r="N103" s="30">
        <f t="shared" si="38"/>
        <v>16.099999999999998</v>
      </c>
      <c r="O103" s="30">
        <f t="shared" si="39"/>
        <v>12.219999999999999</v>
      </c>
      <c r="P103" s="30">
        <f t="shared" si="40"/>
        <v>3.85</v>
      </c>
      <c r="Q103" s="10">
        <v>3.56</v>
      </c>
      <c r="R103" s="10">
        <v>3.47</v>
      </c>
      <c r="S103" s="10">
        <v>5.87</v>
      </c>
      <c r="T103" s="10">
        <v>8.7899999999999991</v>
      </c>
      <c r="U103" s="10">
        <v>13.4</v>
      </c>
      <c r="V103" s="10">
        <v>17.52</v>
      </c>
      <c r="W103" s="10">
        <v>20.2</v>
      </c>
      <c r="X103" s="10">
        <v>20.65</v>
      </c>
      <c r="Y103" s="10">
        <v>16.04</v>
      </c>
      <c r="Z103" s="10">
        <v>12.45</v>
      </c>
      <c r="AA103" s="10">
        <v>8.17</v>
      </c>
      <c r="AB103" s="10">
        <v>4.5199999999999996</v>
      </c>
      <c r="AC103" s="31">
        <f t="shared" si="41"/>
        <v>934.00000000000011</v>
      </c>
      <c r="AD103" s="31">
        <f t="shared" si="42"/>
        <v>248.99999999999997</v>
      </c>
      <c r="AE103" s="31">
        <f t="shared" si="43"/>
        <v>109</v>
      </c>
      <c r="AF103" s="31">
        <f t="shared" si="44"/>
        <v>345.9</v>
      </c>
      <c r="AG103" s="31">
        <f t="shared" si="45"/>
        <v>290.8</v>
      </c>
      <c r="AH103" s="31">
        <f t="shared" si="34"/>
        <v>285.20000000000005</v>
      </c>
      <c r="AI103" s="32">
        <v>87.5</v>
      </c>
      <c r="AJ103" s="32">
        <v>83.3</v>
      </c>
      <c r="AK103" s="32">
        <v>86.8</v>
      </c>
      <c r="AL103" s="32">
        <v>89.1</v>
      </c>
      <c r="AM103" s="32">
        <v>73.099999999999994</v>
      </c>
      <c r="AN103" s="32">
        <v>48</v>
      </c>
      <c r="AO103" s="32">
        <v>32.4</v>
      </c>
      <c r="AP103" s="32">
        <v>28.6</v>
      </c>
      <c r="AQ103" s="32">
        <v>74.7</v>
      </c>
      <c r="AR103" s="32">
        <v>80.599999999999994</v>
      </c>
      <c r="AS103" s="32">
        <v>135.5</v>
      </c>
      <c r="AT103" s="32">
        <v>114.4</v>
      </c>
      <c r="AU103" s="123"/>
      <c r="AV103" s="108"/>
      <c r="AW103" s="108"/>
      <c r="AX103" s="108"/>
      <c r="AY103" s="108"/>
      <c r="AZ103" s="108"/>
      <c r="BA103" s="108"/>
      <c r="BB103" s="108"/>
      <c r="BC103" s="108"/>
      <c r="BD103" s="108"/>
      <c r="BE103" s="108"/>
      <c r="BF103" s="105"/>
    </row>
    <row r="104" spans="1:58" x14ac:dyDescent="0.2">
      <c r="A104" s="100"/>
      <c r="B104" s="103"/>
      <c r="C104" s="100"/>
      <c r="D104" s="120"/>
      <c r="E104" s="121"/>
      <c r="F104" s="1" t="s">
        <v>134</v>
      </c>
      <c r="G104" s="16">
        <v>41.854999999999997</v>
      </c>
      <c r="H104" s="16">
        <v>14.231999999999999</v>
      </c>
      <c r="I104" s="14">
        <v>16</v>
      </c>
      <c r="J104" s="13">
        <v>813.8</v>
      </c>
      <c r="K104" s="30">
        <f t="shared" si="35"/>
        <v>11.369166666666667</v>
      </c>
      <c r="L104" s="30">
        <f t="shared" si="36"/>
        <v>9.4933333333333341</v>
      </c>
      <c r="M104" s="30">
        <f t="shared" si="37"/>
        <v>19.63</v>
      </c>
      <c r="N104" s="30">
        <f t="shared" si="38"/>
        <v>16.260000000000002</v>
      </c>
      <c r="O104" s="30">
        <f t="shared" si="39"/>
        <v>12.373333333333333</v>
      </c>
      <c r="P104" s="30">
        <f t="shared" si="40"/>
        <v>3.98</v>
      </c>
      <c r="Q104" s="10">
        <v>3.68</v>
      </c>
      <c r="R104" s="10">
        <v>3.6</v>
      </c>
      <c r="S104" s="10">
        <v>6.01</v>
      </c>
      <c r="T104" s="10">
        <v>8.92</v>
      </c>
      <c r="U104" s="10">
        <v>13.55</v>
      </c>
      <c r="V104" s="10">
        <v>17.7</v>
      </c>
      <c r="W104" s="10">
        <v>20.37</v>
      </c>
      <c r="X104" s="10">
        <v>20.82</v>
      </c>
      <c r="Y104" s="10">
        <v>16.2</v>
      </c>
      <c r="Z104" s="10">
        <v>12.6</v>
      </c>
      <c r="AA104" s="10">
        <v>8.32</v>
      </c>
      <c r="AB104" s="10">
        <v>4.66</v>
      </c>
      <c r="AC104" s="31">
        <f t="shared" si="41"/>
        <v>897.5</v>
      </c>
      <c r="AD104" s="31">
        <f t="shared" si="42"/>
        <v>237.39999999999998</v>
      </c>
      <c r="AE104" s="31">
        <f t="shared" si="43"/>
        <v>103.4</v>
      </c>
      <c r="AF104" s="31">
        <f t="shared" si="44"/>
        <v>329.29999999999995</v>
      </c>
      <c r="AG104" s="31">
        <f t="shared" si="45"/>
        <v>280.29999999999995</v>
      </c>
      <c r="AH104" s="31">
        <f t="shared" si="34"/>
        <v>276.39999999999998</v>
      </c>
      <c r="AI104" s="32">
        <v>86.5</v>
      </c>
      <c r="AJ104" s="32">
        <v>80.5</v>
      </c>
      <c r="AK104" s="32">
        <v>83.7</v>
      </c>
      <c r="AL104" s="32">
        <v>84.5</v>
      </c>
      <c r="AM104" s="32">
        <v>69.2</v>
      </c>
      <c r="AN104" s="32">
        <v>45.7</v>
      </c>
      <c r="AO104" s="32">
        <v>29.6</v>
      </c>
      <c r="AP104" s="32">
        <v>28.1</v>
      </c>
      <c r="AQ104" s="32">
        <v>72.2</v>
      </c>
      <c r="AR104" s="32">
        <v>78.5</v>
      </c>
      <c r="AS104" s="32">
        <v>129.6</v>
      </c>
      <c r="AT104" s="32">
        <v>109.4</v>
      </c>
      <c r="AU104" s="123"/>
      <c r="AV104" s="108"/>
      <c r="AW104" s="108"/>
      <c r="AX104" s="108"/>
      <c r="AY104" s="108"/>
      <c r="AZ104" s="108"/>
      <c r="BA104" s="108"/>
      <c r="BB104" s="108"/>
      <c r="BC104" s="108"/>
      <c r="BD104" s="108"/>
      <c r="BE104" s="108"/>
      <c r="BF104" s="105"/>
    </row>
    <row r="105" spans="1:58" x14ac:dyDescent="0.2">
      <c r="A105" s="100"/>
      <c r="B105" s="103"/>
      <c r="C105" s="100"/>
      <c r="D105" s="120"/>
      <c r="E105" s="121"/>
      <c r="F105" s="1" t="s">
        <v>135</v>
      </c>
      <c r="G105" s="16">
        <v>41.808999999999997</v>
      </c>
      <c r="H105" s="16">
        <v>14.374000000000001</v>
      </c>
      <c r="I105" s="14">
        <v>10</v>
      </c>
      <c r="J105" s="13">
        <v>812.96</v>
      </c>
      <c r="K105" s="30">
        <f t="shared" si="35"/>
        <v>12.100833333333334</v>
      </c>
      <c r="L105" s="30">
        <f t="shared" si="36"/>
        <v>10.229999999999999</v>
      </c>
      <c r="M105" s="30">
        <f t="shared" si="37"/>
        <v>20.383333333333329</v>
      </c>
      <c r="N105" s="30">
        <f t="shared" si="38"/>
        <v>17.013333333333332</v>
      </c>
      <c r="O105" s="30">
        <f t="shared" si="39"/>
        <v>13.113333333333335</v>
      </c>
      <c r="P105" s="30">
        <f t="shared" si="40"/>
        <v>4.6766666666666667</v>
      </c>
      <c r="Q105" s="10">
        <v>4.33</v>
      </c>
      <c r="R105" s="10">
        <v>4.33</v>
      </c>
      <c r="S105" s="10">
        <v>6.74</v>
      </c>
      <c r="T105" s="10">
        <v>9.66</v>
      </c>
      <c r="U105" s="10">
        <v>14.29</v>
      </c>
      <c r="V105" s="10">
        <v>18.47</v>
      </c>
      <c r="W105" s="10">
        <v>21.13</v>
      </c>
      <c r="X105" s="10">
        <v>21.55</v>
      </c>
      <c r="Y105" s="10">
        <v>16.98</v>
      </c>
      <c r="Z105" s="10">
        <v>13.34</v>
      </c>
      <c r="AA105" s="10">
        <v>9.02</v>
      </c>
      <c r="AB105" s="10">
        <v>5.37</v>
      </c>
      <c r="AC105" s="31">
        <f t="shared" si="41"/>
        <v>837.69999999999993</v>
      </c>
      <c r="AD105" s="31">
        <f t="shared" si="42"/>
        <v>219.00000000000003</v>
      </c>
      <c r="AE105" s="31">
        <f t="shared" si="43"/>
        <v>95.4</v>
      </c>
      <c r="AF105" s="31">
        <f t="shared" si="44"/>
        <v>304.10000000000002</v>
      </c>
      <c r="AG105" s="31">
        <f t="shared" si="45"/>
        <v>263.8</v>
      </c>
      <c r="AH105" s="31">
        <f t="shared" si="34"/>
        <v>259.5</v>
      </c>
      <c r="AI105" s="32">
        <v>80.599999999999994</v>
      </c>
      <c r="AJ105" s="32">
        <v>76.400000000000006</v>
      </c>
      <c r="AK105" s="32">
        <v>78.400000000000006</v>
      </c>
      <c r="AL105" s="32">
        <v>77.2</v>
      </c>
      <c r="AM105" s="32">
        <v>63.4</v>
      </c>
      <c r="AN105" s="32">
        <v>43.9</v>
      </c>
      <c r="AO105" s="32">
        <v>25.4</v>
      </c>
      <c r="AP105" s="32">
        <v>26.1</v>
      </c>
      <c r="AQ105" s="32">
        <v>68.099999999999994</v>
      </c>
      <c r="AR105" s="32">
        <v>74.400000000000006</v>
      </c>
      <c r="AS105" s="32">
        <v>121.3</v>
      </c>
      <c r="AT105" s="32">
        <v>102.5</v>
      </c>
      <c r="AU105" s="123"/>
      <c r="AV105" s="108"/>
      <c r="AW105" s="108"/>
      <c r="AX105" s="108"/>
      <c r="AY105" s="108"/>
      <c r="AZ105" s="108"/>
      <c r="BA105" s="108"/>
      <c r="BB105" s="108"/>
      <c r="BC105" s="108"/>
      <c r="BD105" s="108"/>
      <c r="BE105" s="108"/>
      <c r="BF105" s="105"/>
    </row>
    <row r="106" spans="1:58" x14ac:dyDescent="0.2">
      <c r="A106" s="100"/>
      <c r="B106" s="103"/>
      <c r="C106" s="100"/>
      <c r="D106" s="120"/>
      <c r="E106" s="121"/>
      <c r="F106" s="1" t="s">
        <v>138</v>
      </c>
      <c r="G106" s="16">
        <v>41.497999999999998</v>
      </c>
      <c r="H106" s="16">
        <v>14.506</v>
      </c>
      <c r="I106" s="14">
        <v>16</v>
      </c>
      <c r="J106" s="13">
        <v>512.28</v>
      </c>
      <c r="K106" s="30">
        <f t="shared" si="35"/>
        <v>13.676666666666668</v>
      </c>
      <c r="L106" s="30">
        <f t="shared" si="36"/>
        <v>11.756666666666668</v>
      </c>
      <c r="M106" s="30">
        <f t="shared" si="37"/>
        <v>21.903333333333336</v>
      </c>
      <c r="N106" s="30">
        <f t="shared" si="38"/>
        <v>18.545000000000002</v>
      </c>
      <c r="O106" s="30">
        <f t="shared" si="39"/>
        <v>14.766666666666667</v>
      </c>
      <c r="P106" s="30">
        <f t="shared" si="40"/>
        <v>6.28</v>
      </c>
      <c r="Q106" s="10">
        <v>5.88</v>
      </c>
      <c r="R106" s="10">
        <v>5.96</v>
      </c>
      <c r="S106" s="10">
        <v>8.36</v>
      </c>
      <c r="T106" s="10">
        <v>11.17</v>
      </c>
      <c r="U106" s="10">
        <v>15.74</v>
      </c>
      <c r="V106" s="10">
        <v>19.98</v>
      </c>
      <c r="W106" s="10">
        <v>22.64</v>
      </c>
      <c r="X106" s="10">
        <v>23.09</v>
      </c>
      <c r="Y106" s="10">
        <v>18.649999999999999</v>
      </c>
      <c r="Z106" s="10">
        <v>15.02</v>
      </c>
      <c r="AA106" s="10">
        <v>10.63</v>
      </c>
      <c r="AB106" s="10">
        <v>7</v>
      </c>
      <c r="AC106" s="31">
        <f t="shared" si="41"/>
        <v>751.10000000000014</v>
      </c>
      <c r="AD106" s="31">
        <f t="shared" si="42"/>
        <v>193.8</v>
      </c>
      <c r="AE106" s="31">
        <f t="shared" si="43"/>
        <v>80.099999999999994</v>
      </c>
      <c r="AF106" s="31">
        <f t="shared" si="44"/>
        <v>257.70000000000005</v>
      </c>
      <c r="AG106" s="31">
        <f t="shared" si="45"/>
        <v>236.10000000000002</v>
      </c>
      <c r="AH106" s="31">
        <f t="shared" si="34"/>
        <v>241.1</v>
      </c>
      <c r="AI106" s="32">
        <v>77.400000000000006</v>
      </c>
      <c r="AJ106" s="32">
        <v>71.599999999999994</v>
      </c>
      <c r="AK106" s="32">
        <v>75.900000000000006</v>
      </c>
      <c r="AL106" s="32">
        <v>64.900000000000006</v>
      </c>
      <c r="AM106" s="32">
        <v>53</v>
      </c>
      <c r="AN106" s="32">
        <v>38.200000000000003</v>
      </c>
      <c r="AO106" s="32">
        <v>19.8</v>
      </c>
      <c r="AP106" s="32">
        <v>22.1</v>
      </c>
      <c r="AQ106" s="32">
        <v>59.7</v>
      </c>
      <c r="AR106" s="32">
        <v>66.2</v>
      </c>
      <c r="AS106" s="32">
        <v>110.2</v>
      </c>
      <c r="AT106" s="32">
        <v>92.1</v>
      </c>
      <c r="AU106" s="123"/>
      <c r="AV106" s="108"/>
      <c r="AW106" s="108"/>
      <c r="AX106" s="108"/>
      <c r="AY106" s="108"/>
      <c r="AZ106" s="108"/>
      <c r="BA106" s="108"/>
      <c r="BB106" s="108"/>
      <c r="BC106" s="108"/>
      <c r="BD106" s="108"/>
      <c r="BE106" s="108"/>
      <c r="BF106" s="105"/>
    </row>
    <row r="107" spans="1:58" x14ac:dyDescent="0.2">
      <c r="A107" s="100"/>
      <c r="B107" s="103"/>
      <c r="C107" s="100"/>
      <c r="D107" s="120"/>
      <c r="E107" s="121"/>
      <c r="F107" s="1" t="s">
        <v>137</v>
      </c>
      <c r="G107" s="16">
        <v>40.987000000000002</v>
      </c>
      <c r="H107" s="16">
        <v>14.836</v>
      </c>
      <c r="I107" s="14">
        <v>5</v>
      </c>
      <c r="J107" s="13">
        <v>337.6</v>
      </c>
      <c r="K107" s="30">
        <f t="shared" si="35"/>
        <v>15.222499999999998</v>
      </c>
      <c r="L107" s="30">
        <f t="shared" si="36"/>
        <v>13.170000000000002</v>
      </c>
      <c r="M107" s="30">
        <f t="shared" si="37"/>
        <v>23.036666666666662</v>
      </c>
      <c r="N107" s="30">
        <f t="shared" si="38"/>
        <v>19.831666666666667</v>
      </c>
      <c r="O107" s="30">
        <f t="shared" si="39"/>
        <v>16.55</v>
      </c>
      <c r="P107" s="30">
        <f t="shared" si="40"/>
        <v>8.1333333333333329</v>
      </c>
      <c r="Q107" s="10">
        <v>7.72</v>
      </c>
      <c r="R107" s="10">
        <v>7.77</v>
      </c>
      <c r="S107" s="10">
        <v>9.9600000000000009</v>
      </c>
      <c r="T107" s="10">
        <v>12.61</v>
      </c>
      <c r="U107" s="10">
        <v>16.940000000000001</v>
      </c>
      <c r="V107" s="10">
        <v>21.08</v>
      </c>
      <c r="W107" s="10">
        <v>23.74</v>
      </c>
      <c r="X107" s="10">
        <v>24.29</v>
      </c>
      <c r="Y107" s="10">
        <v>20.329999999999998</v>
      </c>
      <c r="Z107" s="10">
        <v>16.79</v>
      </c>
      <c r="AA107" s="10">
        <v>12.53</v>
      </c>
      <c r="AB107" s="10">
        <v>8.91</v>
      </c>
      <c r="AC107" s="31">
        <f t="shared" si="41"/>
        <v>698.7</v>
      </c>
      <c r="AD107" s="31">
        <f t="shared" si="42"/>
        <v>175.5</v>
      </c>
      <c r="AE107" s="31">
        <f t="shared" si="43"/>
        <v>61</v>
      </c>
      <c r="AF107" s="31">
        <f t="shared" si="44"/>
        <v>223.1</v>
      </c>
      <c r="AG107" s="31">
        <f t="shared" si="45"/>
        <v>229.60000000000002</v>
      </c>
      <c r="AH107" s="31">
        <f t="shared" si="34"/>
        <v>232.6</v>
      </c>
      <c r="AI107" s="32">
        <v>74.400000000000006</v>
      </c>
      <c r="AJ107" s="32">
        <v>68.8</v>
      </c>
      <c r="AK107" s="32">
        <v>71</v>
      </c>
      <c r="AL107" s="32">
        <v>59.5</v>
      </c>
      <c r="AM107" s="32">
        <v>45</v>
      </c>
      <c r="AN107" s="32">
        <v>29.1</v>
      </c>
      <c r="AO107" s="32">
        <v>15.9</v>
      </c>
      <c r="AP107" s="32">
        <v>16</v>
      </c>
      <c r="AQ107" s="32">
        <v>57.6</v>
      </c>
      <c r="AR107" s="32">
        <v>68.3</v>
      </c>
      <c r="AS107" s="32">
        <v>103.7</v>
      </c>
      <c r="AT107" s="32">
        <v>89.4</v>
      </c>
      <c r="AU107" s="123"/>
      <c r="AV107" s="108"/>
      <c r="AW107" s="108"/>
      <c r="AX107" s="108"/>
      <c r="AY107" s="108"/>
      <c r="AZ107" s="108"/>
      <c r="BA107" s="108"/>
      <c r="BB107" s="108"/>
      <c r="BC107" s="108"/>
      <c r="BD107" s="108"/>
      <c r="BE107" s="108"/>
      <c r="BF107" s="105"/>
    </row>
    <row r="108" spans="1:58" x14ac:dyDescent="0.2">
      <c r="A108" s="100"/>
      <c r="B108" s="103"/>
      <c r="C108" s="100"/>
      <c r="D108" s="120"/>
      <c r="E108" s="121"/>
      <c r="F108" s="1" t="s">
        <v>136</v>
      </c>
      <c r="G108" s="16">
        <v>40.29</v>
      </c>
      <c r="H108" s="16">
        <v>16.03</v>
      </c>
      <c r="I108" s="14">
        <v>12</v>
      </c>
      <c r="J108" s="13">
        <v>827</v>
      </c>
      <c r="K108" s="30">
        <f t="shared" si="35"/>
        <v>13.702499999999999</v>
      </c>
      <c r="L108" s="30">
        <f t="shared" si="36"/>
        <v>11.563333333333333</v>
      </c>
      <c r="M108" s="30">
        <f t="shared" si="37"/>
        <v>21.703333333333333</v>
      </c>
      <c r="N108" s="30">
        <f t="shared" si="38"/>
        <v>18.376666666666669</v>
      </c>
      <c r="O108" s="30">
        <f t="shared" si="39"/>
        <v>14.983333333333333</v>
      </c>
      <c r="P108" s="30">
        <f t="shared" si="40"/>
        <v>6.56</v>
      </c>
      <c r="Q108" s="10">
        <v>6.16</v>
      </c>
      <c r="R108" s="10">
        <v>6.13</v>
      </c>
      <c r="S108" s="10">
        <v>8.3000000000000007</v>
      </c>
      <c r="T108" s="10">
        <v>10.98</v>
      </c>
      <c r="U108" s="10">
        <v>15.41</v>
      </c>
      <c r="V108" s="10">
        <v>19.78</v>
      </c>
      <c r="W108" s="10">
        <v>22.47</v>
      </c>
      <c r="X108" s="10">
        <v>22.86</v>
      </c>
      <c r="Y108" s="10">
        <v>18.760000000000002</v>
      </c>
      <c r="Z108" s="10">
        <v>15.18</v>
      </c>
      <c r="AA108" s="10">
        <v>11.01</v>
      </c>
      <c r="AB108" s="10">
        <v>7.39</v>
      </c>
      <c r="AC108" s="31">
        <f t="shared" si="41"/>
        <v>827.10000000000014</v>
      </c>
      <c r="AD108" s="31">
        <f t="shared" si="42"/>
        <v>211.7</v>
      </c>
      <c r="AE108" s="31">
        <f t="shared" si="43"/>
        <v>73.5</v>
      </c>
      <c r="AF108" s="31">
        <f t="shared" si="44"/>
        <v>265.8</v>
      </c>
      <c r="AG108" s="31">
        <f t="shared" si="45"/>
        <v>261.10000000000002</v>
      </c>
      <c r="AH108" s="31">
        <f t="shared" si="34"/>
        <v>280.79999999999995</v>
      </c>
      <c r="AI108" s="32">
        <v>92.2</v>
      </c>
      <c r="AJ108" s="32">
        <v>82</v>
      </c>
      <c r="AK108" s="32">
        <v>83.4</v>
      </c>
      <c r="AL108" s="32">
        <v>72.099999999999994</v>
      </c>
      <c r="AM108" s="32">
        <v>56.2</v>
      </c>
      <c r="AN108" s="32">
        <v>30</v>
      </c>
      <c r="AO108" s="32">
        <v>21.9</v>
      </c>
      <c r="AP108" s="32">
        <v>21.6</v>
      </c>
      <c r="AQ108" s="32">
        <v>64</v>
      </c>
      <c r="AR108" s="32">
        <v>76.7</v>
      </c>
      <c r="AS108" s="32">
        <v>120.4</v>
      </c>
      <c r="AT108" s="32">
        <v>106.6</v>
      </c>
      <c r="AU108" s="123"/>
      <c r="AV108" s="108"/>
      <c r="AW108" s="108"/>
      <c r="AX108" s="108"/>
      <c r="AY108" s="108"/>
      <c r="AZ108" s="108"/>
      <c r="BA108" s="108"/>
      <c r="BB108" s="108"/>
      <c r="BC108" s="108"/>
      <c r="BD108" s="108"/>
      <c r="BE108" s="108"/>
      <c r="BF108" s="105"/>
    </row>
    <row r="109" spans="1:58" x14ac:dyDescent="0.2">
      <c r="Q109" s="10"/>
      <c r="R109" s="10"/>
      <c r="S109" s="10"/>
      <c r="T109" s="10"/>
      <c r="U109" s="10"/>
      <c r="V109" s="10"/>
      <c r="W109" s="10"/>
      <c r="X109" s="10"/>
      <c r="Y109" s="10"/>
      <c r="Z109" s="10"/>
      <c r="AA109" s="10"/>
      <c r="AB109" s="10"/>
      <c r="AC109" s="34"/>
      <c r="AD109" s="34"/>
      <c r="AE109" s="34"/>
      <c r="AF109" s="34"/>
      <c r="AG109" s="34"/>
      <c r="AH109" s="34"/>
      <c r="AI109" s="32"/>
      <c r="AJ109" s="32"/>
      <c r="AK109" s="32"/>
      <c r="AL109" s="32"/>
      <c r="AM109" s="32"/>
      <c r="AN109" s="32"/>
      <c r="AO109" s="32"/>
      <c r="AP109" s="32"/>
      <c r="AQ109" s="32"/>
      <c r="AR109" s="32"/>
      <c r="AS109" s="32"/>
      <c r="AT109" s="32"/>
      <c r="BF109" s="91"/>
    </row>
    <row r="110" spans="1:58" x14ac:dyDescent="0.2">
      <c r="A110" s="15">
        <v>10</v>
      </c>
      <c r="B110" s="2" t="s">
        <v>24</v>
      </c>
      <c r="C110" s="14" t="s">
        <v>18</v>
      </c>
      <c r="D110" s="14" t="s">
        <v>7</v>
      </c>
      <c r="E110" s="14" t="s">
        <v>3</v>
      </c>
      <c r="F110" s="1" t="s">
        <v>34</v>
      </c>
      <c r="G110" s="16">
        <v>44.983888899999997</v>
      </c>
      <c r="H110" s="16">
        <v>8.3263888888888893</v>
      </c>
      <c r="I110" s="14">
        <v>3</v>
      </c>
      <c r="J110" s="22">
        <v>252</v>
      </c>
      <c r="K110" s="30">
        <f>AVERAGE(Q110:AB110)</f>
        <v>13.608333333333334</v>
      </c>
      <c r="L110" s="30">
        <f>AVERAGE(S110:U110)</f>
        <v>13.38</v>
      </c>
      <c r="M110" s="30">
        <f>AVERAGE(V110:X110)</f>
        <v>22.84</v>
      </c>
      <c r="N110" s="30">
        <f>AVERAGE(T110:Y110)</f>
        <v>19.668333333333333</v>
      </c>
      <c r="O110" s="30">
        <f>AVERAGE(Y110:AA110)</f>
        <v>13.75</v>
      </c>
      <c r="P110" s="30">
        <f>AVERAGE(AB110,R110,Q110)</f>
        <v>4.4633333333333338</v>
      </c>
      <c r="Q110" s="10">
        <v>3.77</v>
      </c>
      <c r="R110" s="10">
        <v>5.25</v>
      </c>
      <c r="S110" s="10">
        <v>9.52</v>
      </c>
      <c r="T110" s="10">
        <v>13.07</v>
      </c>
      <c r="U110" s="10">
        <v>17.55</v>
      </c>
      <c r="V110" s="10">
        <v>21.55</v>
      </c>
      <c r="W110" s="10">
        <v>23.73</v>
      </c>
      <c r="X110" s="10">
        <v>23.24</v>
      </c>
      <c r="Y110" s="10">
        <v>18.87</v>
      </c>
      <c r="Z110" s="10">
        <v>13.83</v>
      </c>
      <c r="AA110" s="10">
        <v>8.5500000000000007</v>
      </c>
      <c r="AB110" s="10">
        <v>4.37</v>
      </c>
      <c r="AC110" s="31">
        <f>SUM(AI110:AT110)</f>
        <v>733.40000000000009</v>
      </c>
      <c r="AD110" s="31">
        <f>SUM(AK110:AM110)</f>
        <v>191.5</v>
      </c>
      <c r="AE110" s="31">
        <f>SUM(AN110:AP110)</f>
        <v>116.7</v>
      </c>
      <c r="AF110" s="31">
        <f>SUM(AL110:AQ110)</f>
        <v>339.1</v>
      </c>
      <c r="AG110" s="31">
        <f>SUM(AQ110:AS110)</f>
        <v>289.5</v>
      </c>
      <c r="AH110" s="31">
        <f t="shared" si="34"/>
        <v>135.69999999999999</v>
      </c>
      <c r="AI110" s="32">
        <v>46</v>
      </c>
      <c r="AJ110" s="32">
        <v>37</v>
      </c>
      <c r="AK110" s="32">
        <v>45</v>
      </c>
      <c r="AL110" s="32">
        <v>73.3</v>
      </c>
      <c r="AM110" s="32">
        <v>73.2</v>
      </c>
      <c r="AN110" s="32">
        <v>49.2</v>
      </c>
      <c r="AO110" s="32">
        <v>24.7</v>
      </c>
      <c r="AP110" s="32">
        <v>42.8</v>
      </c>
      <c r="AQ110" s="32">
        <v>75.900000000000006</v>
      </c>
      <c r="AR110" s="32">
        <v>100.1</v>
      </c>
      <c r="AS110" s="32">
        <v>113.5</v>
      </c>
      <c r="AT110" s="32">
        <v>52.7</v>
      </c>
      <c r="AU110" s="26" t="s">
        <v>7</v>
      </c>
      <c r="AV110" s="26" t="s">
        <v>7</v>
      </c>
      <c r="AW110" s="26" t="s">
        <v>7</v>
      </c>
      <c r="AX110" s="26" t="s">
        <v>7</v>
      </c>
      <c r="AY110" s="26" t="s">
        <v>7</v>
      </c>
      <c r="AZ110" s="26" t="s">
        <v>7</v>
      </c>
      <c r="BA110" s="26" t="s">
        <v>7</v>
      </c>
      <c r="BB110" s="26" t="s">
        <v>7</v>
      </c>
      <c r="BC110" s="26" t="s">
        <v>7</v>
      </c>
      <c r="BD110" s="26" t="s">
        <v>7</v>
      </c>
      <c r="BE110" s="26" t="s">
        <v>7</v>
      </c>
      <c r="BF110" s="92" t="s">
        <v>7</v>
      </c>
    </row>
    <row r="111" spans="1:58" x14ac:dyDescent="0.2">
      <c r="K111" s="30"/>
      <c r="L111" s="30"/>
      <c r="M111" s="30"/>
      <c r="N111" s="30"/>
      <c r="O111" s="30"/>
      <c r="P111" s="30"/>
      <c r="Q111" s="10"/>
      <c r="R111" s="10"/>
      <c r="S111" s="10"/>
      <c r="T111" s="10"/>
      <c r="U111" s="10"/>
      <c r="V111" s="10"/>
      <c r="W111" s="10"/>
      <c r="X111" s="10"/>
      <c r="Y111" s="10"/>
      <c r="Z111" s="10"/>
      <c r="AA111" s="10"/>
      <c r="AB111" s="10"/>
      <c r="AC111" s="34"/>
      <c r="AD111" s="34"/>
      <c r="AE111" s="34"/>
      <c r="AF111" s="34"/>
      <c r="AG111" s="34"/>
      <c r="AH111" s="34"/>
      <c r="AI111" s="32"/>
      <c r="AJ111" s="32"/>
      <c r="AK111" s="32"/>
      <c r="AL111" s="32"/>
      <c r="AM111" s="32"/>
      <c r="AN111" s="32"/>
      <c r="AO111" s="32"/>
      <c r="AP111" s="32"/>
      <c r="AQ111" s="32"/>
      <c r="AR111" s="32"/>
      <c r="AS111" s="32"/>
      <c r="AT111" s="32"/>
      <c r="BF111" s="91"/>
    </row>
    <row r="112" spans="1:58" x14ac:dyDescent="0.2">
      <c r="A112" s="15">
        <v>11</v>
      </c>
      <c r="B112" s="2" t="s">
        <v>25</v>
      </c>
      <c r="C112" s="14" t="s">
        <v>18</v>
      </c>
      <c r="D112" s="14" t="s">
        <v>7</v>
      </c>
      <c r="E112" s="14" t="s">
        <v>3</v>
      </c>
      <c r="F112" s="1" t="s">
        <v>27</v>
      </c>
      <c r="G112" s="16">
        <v>44.813643999999996</v>
      </c>
      <c r="H112" s="16">
        <v>7.9572329999999996</v>
      </c>
      <c r="I112" s="14">
        <v>6</v>
      </c>
      <c r="J112" s="13">
        <v>310.03399999999999</v>
      </c>
      <c r="K112" s="30">
        <f>AVERAGE(Q112:AB112)</f>
        <v>13.484166666666667</v>
      </c>
      <c r="L112" s="30">
        <f>AVERAGE(S112:U112)</f>
        <v>13.126666666666665</v>
      </c>
      <c r="M112" s="30">
        <f>AVERAGE(V112:X112)</f>
        <v>22.446666666666669</v>
      </c>
      <c r="N112" s="30">
        <f>AVERAGE(T112:Y112)</f>
        <v>19.323333333333334</v>
      </c>
      <c r="O112" s="30">
        <f>AVERAGE(Y112:AA112)</f>
        <v>13.676666666666664</v>
      </c>
      <c r="P112" s="30">
        <f>AVERAGE(AB112,R112,Q112)</f>
        <v>4.6866666666666665</v>
      </c>
      <c r="Q112" s="10">
        <v>4.01</v>
      </c>
      <c r="R112" s="10">
        <v>5.5</v>
      </c>
      <c r="S112" s="10">
        <v>9.51</v>
      </c>
      <c r="T112" s="10">
        <v>12.83</v>
      </c>
      <c r="U112" s="10">
        <v>17.04</v>
      </c>
      <c r="V112" s="10">
        <v>21.02</v>
      </c>
      <c r="W112" s="10">
        <v>23.31</v>
      </c>
      <c r="X112" s="10">
        <v>23.01</v>
      </c>
      <c r="Y112" s="10">
        <v>18.73</v>
      </c>
      <c r="Z112" s="10">
        <v>13.79</v>
      </c>
      <c r="AA112" s="10">
        <v>8.51</v>
      </c>
      <c r="AB112" s="10">
        <v>4.55</v>
      </c>
      <c r="AC112" s="31">
        <f>SUM(AI112:AT112)</f>
        <v>693.80000000000007</v>
      </c>
      <c r="AD112" s="31">
        <f>SUM(AK112:AM112)</f>
        <v>191.9</v>
      </c>
      <c r="AE112" s="31">
        <f>SUM(AN112:AP112)</f>
        <v>117.5</v>
      </c>
      <c r="AF112" s="31">
        <f>SUM(AL112:AQ112)</f>
        <v>337.3</v>
      </c>
      <c r="AG112" s="31">
        <f>SUM(AQ112:AS112)</f>
        <v>260</v>
      </c>
      <c r="AH112" s="31">
        <f t="shared" si="34"/>
        <v>124.4</v>
      </c>
      <c r="AI112" s="32">
        <v>41.1</v>
      </c>
      <c r="AJ112" s="32">
        <v>32.799999999999997</v>
      </c>
      <c r="AK112" s="32">
        <v>40.799999999999997</v>
      </c>
      <c r="AL112" s="32">
        <v>73.900000000000006</v>
      </c>
      <c r="AM112" s="32">
        <v>77.2</v>
      </c>
      <c r="AN112" s="32">
        <v>50.9</v>
      </c>
      <c r="AO112" s="32">
        <v>26.3</v>
      </c>
      <c r="AP112" s="32">
        <v>40.299999999999997</v>
      </c>
      <c r="AQ112" s="32">
        <v>68.7</v>
      </c>
      <c r="AR112" s="32">
        <v>91.2</v>
      </c>
      <c r="AS112" s="32">
        <v>100.1</v>
      </c>
      <c r="AT112" s="32">
        <v>50.5</v>
      </c>
      <c r="AU112" s="26" t="s">
        <v>7</v>
      </c>
      <c r="AV112" s="26" t="s">
        <v>7</v>
      </c>
      <c r="AW112" s="26" t="s">
        <v>7</v>
      </c>
      <c r="AX112" s="26" t="s">
        <v>7</v>
      </c>
      <c r="AY112" s="26" t="s">
        <v>7</v>
      </c>
      <c r="AZ112" s="26" t="s">
        <v>7</v>
      </c>
      <c r="BA112" s="26" t="s">
        <v>7</v>
      </c>
      <c r="BB112" s="26" t="s">
        <v>7</v>
      </c>
      <c r="BC112" s="26" t="s">
        <v>7</v>
      </c>
      <c r="BD112" s="26" t="s">
        <v>7</v>
      </c>
      <c r="BE112" s="26" t="s">
        <v>7</v>
      </c>
      <c r="BF112" s="90" t="s">
        <v>7</v>
      </c>
    </row>
    <row r="113" spans="1:83" x14ac:dyDescent="0.2">
      <c r="C113" s="14"/>
      <c r="D113" s="14"/>
      <c r="E113" s="14"/>
      <c r="Q113" s="10"/>
      <c r="R113" s="10"/>
      <c r="S113" s="10"/>
      <c r="T113" s="10"/>
      <c r="U113" s="10"/>
      <c r="V113" s="10"/>
      <c r="W113" s="10"/>
      <c r="X113" s="10"/>
      <c r="Y113" s="10"/>
      <c r="Z113" s="10"/>
      <c r="AA113" s="10"/>
      <c r="AB113" s="10"/>
      <c r="AC113" s="34"/>
      <c r="AD113" s="34"/>
      <c r="AE113" s="34"/>
      <c r="AF113" s="34"/>
      <c r="AG113" s="34"/>
      <c r="AH113" s="34"/>
      <c r="AI113" s="32"/>
      <c r="AJ113" s="32"/>
      <c r="AK113" s="32"/>
      <c r="AL113" s="32"/>
      <c r="AM113" s="32"/>
      <c r="AN113" s="32"/>
      <c r="AO113" s="32"/>
      <c r="AP113" s="32"/>
      <c r="AQ113" s="32"/>
      <c r="AR113" s="32"/>
      <c r="AS113" s="32"/>
      <c r="AT113" s="32"/>
      <c r="BF113" s="9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row>
    <row r="114" spans="1:83" x14ac:dyDescent="0.2">
      <c r="A114" s="102">
        <v>12</v>
      </c>
      <c r="B114" s="103" t="s">
        <v>36</v>
      </c>
      <c r="C114" s="100" t="s">
        <v>37</v>
      </c>
      <c r="D114" s="101" t="s">
        <v>7</v>
      </c>
      <c r="E114" s="100" t="s">
        <v>13</v>
      </c>
      <c r="F114" s="103" t="s">
        <v>38</v>
      </c>
      <c r="G114" s="128" t="s">
        <v>7</v>
      </c>
      <c r="H114" s="128" t="s">
        <v>7</v>
      </c>
      <c r="I114" s="100">
        <v>3</v>
      </c>
      <c r="J114" s="109" t="s">
        <v>7</v>
      </c>
      <c r="K114" s="109" t="s">
        <v>7</v>
      </c>
      <c r="L114" s="109" t="s">
        <v>7</v>
      </c>
      <c r="M114" s="109" t="s">
        <v>7</v>
      </c>
      <c r="N114" s="109" t="s">
        <v>7</v>
      </c>
      <c r="O114" s="109" t="s">
        <v>7</v>
      </c>
      <c r="P114" s="109" t="s">
        <v>7</v>
      </c>
      <c r="Q114" s="109" t="s">
        <v>7</v>
      </c>
      <c r="R114" s="109" t="s">
        <v>7</v>
      </c>
      <c r="S114" s="109" t="s">
        <v>7</v>
      </c>
      <c r="T114" s="109" t="s">
        <v>7</v>
      </c>
      <c r="U114" s="4">
        <v>15.4</v>
      </c>
      <c r="V114" s="109" t="s">
        <v>7</v>
      </c>
      <c r="W114" s="109" t="s">
        <v>7</v>
      </c>
      <c r="X114" s="4">
        <v>24.8</v>
      </c>
      <c r="Y114" s="109" t="s">
        <v>7</v>
      </c>
      <c r="Z114" s="109" t="s">
        <v>7</v>
      </c>
      <c r="AA114" s="109" t="s">
        <v>7</v>
      </c>
      <c r="AB114" s="109" t="s">
        <v>7</v>
      </c>
      <c r="AC114" s="130" t="s">
        <v>7</v>
      </c>
      <c r="AD114" s="130" t="s">
        <v>7</v>
      </c>
      <c r="AE114" s="130" t="s">
        <v>7</v>
      </c>
      <c r="AF114" s="130" t="s">
        <v>7</v>
      </c>
      <c r="AG114" s="130" t="s">
        <v>7</v>
      </c>
      <c r="AH114" s="130" t="s">
        <v>7</v>
      </c>
      <c r="AI114" s="128" t="s">
        <v>7</v>
      </c>
      <c r="AJ114" s="128" t="s">
        <v>7</v>
      </c>
      <c r="AK114" s="109" t="s">
        <v>7</v>
      </c>
      <c r="AL114" s="128" t="s">
        <v>7</v>
      </c>
      <c r="AM114" s="128" t="s">
        <v>7</v>
      </c>
      <c r="AN114" s="109" t="s">
        <v>7</v>
      </c>
      <c r="AO114" s="128" t="s">
        <v>7</v>
      </c>
      <c r="AP114" s="128" t="s">
        <v>7</v>
      </c>
      <c r="AQ114" s="109" t="s">
        <v>7</v>
      </c>
      <c r="AR114" s="128" t="s">
        <v>7</v>
      </c>
      <c r="AS114" s="128" t="s">
        <v>7</v>
      </c>
      <c r="AT114" s="109" t="s">
        <v>7</v>
      </c>
      <c r="AU114" s="26">
        <v>7.5</v>
      </c>
      <c r="AV114" s="108" t="s">
        <v>7</v>
      </c>
      <c r="AW114" s="108" t="s">
        <v>7</v>
      </c>
      <c r="AX114" s="108" t="s">
        <v>7</v>
      </c>
      <c r="AY114" s="108" t="s">
        <v>7</v>
      </c>
      <c r="AZ114" s="108" t="s">
        <v>7</v>
      </c>
      <c r="BA114" s="26">
        <v>4.4000000000000004</v>
      </c>
      <c r="BB114" s="26">
        <v>0.4</v>
      </c>
      <c r="BC114" s="26">
        <v>11</v>
      </c>
      <c r="BD114" s="108" t="s">
        <v>7</v>
      </c>
      <c r="BE114" s="26">
        <v>20.3</v>
      </c>
      <c r="BF114" s="105" t="s">
        <v>7</v>
      </c>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row>
    <row r="115" spans="1:83" x14ac:dyDescent="0.2">
      <c r="A115" s="121"/>
      <c r="B115" s="124"/>
      <c r="C115" s="121"/>
      <c r="D115" s="120"/>
      <c r="E115" s="121"/>
      <c r="F115" s="124"/>
      <c r="G115" s="129"/>
      <c r="H115" s="129"/>
      <c r="I115" s="121"/>
      <c r="J115" s="136"/>
      <c r="K115" s="136"/>
      <c r="L115" s="136"/>
      <c r="M115" s="136"/>
      <c r="N115" s="136"/>
      <c r="O115" s="136"/>
      <c r="P115" s="136"/>
      <c r="Q115" s="136"/>
      <c r="R115" s="136"/>
      <c r="S115" s="136"/>
      <c r="T115" s="136"/>
      <c r="U115" s="4">
        <v>15.1</v>
      </c>
      <c r="V115" s="136"/>
      <c r="W115" s="136"/>
      <c r="X115" s="4">
        <v>25</v>
      </c>
      <c r="Y115" s="136"/>
      <c r="Z115" s="136"/>
      <c r="AA115" s="136"/>
      <c r="AB115" s="136"/>
      <c r="AC115" s="131"/>
      <c r="AD115" s="131"/>
      <c r="AE115" s="131"/>
      <c r="AF115" s="131"/>
      <c r="AG115" s="131"/>
      <c r="AH115" s="121"/>
      <c r="AI115" s="129"/>
      <c r="AJ115" s="129"/>
      <c r="AK115" s="136"/>
      <c r="AL115" s="129"/>
      <c r="AM115" s="129"/>
      <c r="AN115" s="136"/>
      <c r="AO115" s="129"/>
      <c r="AP115" s="129"/>
      <c r="AQ115" s="136"/>
      <c r="AR115" s="129"/>
      <c r="AS115" s="129"/>
      <c r="AT115" s="136"/>
      <c r="AU115" s="26">
        <v>7</v>
      </c>
      <c r="AV115" s="108"/>
      <c r="AW115" s="108"/>
      <c r="AX115" s="108"/>
      <c r="AY115" s="108"/>
      <c r="AZ115" s="108"/>
      <c r="BA115" s="26">
        <v>5.2</v>
      </c>
      <c r="BB115" s="26">
        <v>0.45</v>
      </c>
      <c r="BC115" s="26">
        <v>11.555555555555555</v>
      </c>
      <c r="BD115" s="108"/>
      <c r="BE115" s="26">
        <v>17.5</v>
      </c>
      <c r="BF115" s="105"/>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row>
    <row r="116" spans="1:83" x14ac:dyDescent="0.2">
      <c r="A116" s="121"/>
      <c r="B116" s="124"/>
      <c r="C116" s="121"/>
      <c r="D116" s="120"/>
      <c r="E116" s="121"/>
      <c r="F116" s="124"/>
      <c r="G116" s="129"/>
      <c r="H116" s="129"/>
      <c r="I116" s="121"/>
      <c r="J116" s="136"/>
      <c r="K116" s="136"/>
      <c r="L116" s="136"/>
      <c r="M116" s="136"/>
      <c r="N116" s="136"/>
      <c r="O116" s="136"/>
      <c r="P116" s="136"/>
      <c r="Q116" s="136"/>
      <c r="R116" s="136"/>
      <c r="S116" s="136"/>
      <c r="T116" s="136"/>
      <c r="U116" s="4">
        <v>15</v>
      </c>
      <c r="V116" s="136"/>
      <c r="W116" s="136"/>
      <c r="X116" s="4">
        <v>25</v>
      </c>
      <c r="Y116" s="136"/>
      <c r="Z116" s="136"/>
      <c r="AA116" s="136"/>
      <c r="AB116" s="136"/>
      <c r="AC116" s="131"/>
      <c r="AD116" s="131"/>
      <c r="AE116" s="131"/>
      <c r="AF116" s="131"/>
      <c r="AG116" s="131"/>
      <c r="AH116" s="121"/>
      <c r="AI116" s="129"/>
      <c r="AJ116" s="129"/>
      <c r="AK116" s="136"/>
      <c r="AL116" s="129"/>
      <c r="AM116" s="129"/>
      <c r="AN116" s="136"/>
      <c r="AO116" s="129"/>
      <c r="AP116" s="129"/>
      <c r="AQ116" s="136"/>
      <c r="AR116" s="129"/>
      <c r="AS116" s="129"/>
      <c r="AT116" s="136"/>
      <c r="AU116" s="26">
        <v>7.2</v>
      </c>
      <c r="AV116" s="108"/>
      <c r="AW116" s="108"/>
      <c r="AX116" s="108"/>
      <c r="AY116" s="108"/>
      <c r="AZ116" s="108"/>
      <c r="BA116" s="26">
        <v>4.9000000000000004</v>
      </c>
      <c r="BB116" s="26">
        <v>0.44</v>
      </c>
      <c r="BC116" s="26">
        <v>11.136363636363637</v>
      </c>
      <c r="BD116" s="108"/>
      <c r="BE116" s="26">
        <v>19.899999999999999</v>
      </c>
      <c r="BF116" s="105"/>
    </row>
    <row r="117" spans="1:83" x14ac:dyDescent="0.2">
      <c r="C117" s="14"/>
      <c r="D117" s="14"/>
      <c r="E117" s="14"/>
      <c r="AC117" s="34"/>
      <c r="AD117" s="34"/>
      <c r="AE117" s="34"/>
      <c r="AF117" s="34"/>
      <c r="AG117" s="34"/>
      <c r="AH117" s="34"/>
      <c r="AI117" s="32"/>
      <c r="AJ117" s="32"/>
      <c r="AK117" s="32"/>
      <c r="AL117" s="32"/>
      <c r="AM117" s="32"/>
      <c r="AN117" s="32"/>
      <c r="AO117" s="32"/>
      <c r="AP117" s="32"/>
      <c r="AQ117" s="32"/>
      <c r="AR117" s="32"/>
      <c r="AS117" s="32"/>
      <c r="AT117" s="32"/>
      <c r="BF117" s="9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row>
    <row r="118" spans="1:83" x14ac:dyDescent="0.2">
      <c r="A118" s="102">
        <v>13</v>
      </c>
      <c r="B118" s="103" t="s">
        <v>52</v>
      </c>
      <c r="C118" s="100" t="s">
        <v>40</v>
      </c>
      <c r="D118" s="101" t="s">
        <v>315</v>
      </c>
      <c r="E118" s="100" t="s">
        <v>3</v>
      </c>
      <c r="F118" s="1" t="s">
        <v>160</v>
      </c>
      <c r="G118" s="16">
        <v>44.483333299999998</v>
      </c>
      <c r="H118" s="16">
        <v>7.9666666666666597</v>
      </c>
      <c r="I118" s="100">
        <v>29</v>
      </c>
      <c r="J118" s="23">
        <v>530</v>
      </c>
      <c r="K118" s="1">
        <v>12.8</v>
      </c>
      <c r="L118" s="30">
        <f t="shared" ref="L118:L123" si="46">AVERAGE(S118:U118)</f>
        <v>12.313333333333333</v>
      </c>
      <c r="M118" s="30">
        <f t="shared" ref="M118:M123" si="47">AVERAGE(V118:X118)</f>
        <v>21.513333333333335</v>
      </c>
      <c r="N118" s="30">
        <f t="shared" ref="N118:N123" si="48">AVERAGE(T118:Y118)</f>
        <v>18.435000000000002</v>
      </c>
      <c r="O118" s="30">
        <f t="shared" ref="O118:O123" si="49">AVERAGE(Y118:AA118)</f>
        <v>13.46</v>
      </c>
      <c r="P118" s="30">
        <f t="shared" ref="P118:P123" si="50">AVERAGE(AB118,R118,Q118)</f>
        <v>5.05</v>
      </c>
      <c r="Q118" s="10">
        <v>4.47</v>
      </c>
      <c r="R118" s="10">
        <v>5.56</v>
      </c>
      <c r="S118" s="10">
        <v>8.99</v>
      </c>
      <c r="T118" s="10">
        <v>11.95</v>
      </c>
      <c r="U118" s="10">
        <v>16</v>
      </c>
      <c r="V118" s="10">
        <v>19.91</v>
      </c>
      <c r="W118" s="10">
        <v>22.35</v>
      </c>
      <c r="X118" s="10">
        <v>22.28</v>
      </c>
      <c r="Y118" s="10">
        <v>18.12</v>
      </c>
      <c r="Z118" s="10">
        <v>13.57</v>
      </c>
      <c r="AA118" s="10">
        <v>8.69</v>
      </c>
      <c r="AB118" s="10">
        <v>5.12</v>
      </c>
      <c r="AC118" s="1">
        <v>708</v>
      </c>
      <c r="AD118" s="31">
        <f t="shared" ref="AD118:AD123" si="51">SUM(AK118:AM118)</f>
        <v>191.10000000000002</v>
      </c>
      <c r="AE118" s="31">
        <f t="shared" ref="AE118:AE123" si="52">SUM(AN118:AP118)</f>
        <v>99.600000000000009</v>
      </c>
      <c r="AF118" s="31">
        <f t="shared" ref="AF118:AF123" si="53">SUM(AL118:AQ118)</f>
        <v>318.60000000000002</v>
      </c>
      <c r="AG118" s="31">
        <f t="shared" ref="AG118:AG123" si="54">SUM(AQ118:AS118)</f>
        <v>297.59999999999997</v>
      </c>
      <c r="AH118" s="31">
        <f t="shared" ref="AH118:AH123" si="55">(AI118+AJ118+AT118)</f>
        <v>165.39999999999998</v>
      </c>
      <c r="AI118" s="32">
        <v>54.3</v>
      </c>
      <c r="AJ118" s="32">
        <v>42.4</v>
      </c>
      <c r="AK118" s="32">
        <v>45.7</v>
      </c>
      <c r="AL118" s="32">
        <v>76.7</v>
      </c>
      <c r="AM118" s="32">
        <v>68.7</v>
      </c>
      <c r="AN118" s="32">
        <v>43.2</v>
      </c>
      <c r="AO118" s="32">
        <v>23.6</v>
      </c>
      <c r="AP118" s="32">
        <v>32.799999999999997</v>
      </c>
      <c r="AQ118" s="32">
        <v>73.599999999999994</v>
      </c>
      <c r="AR118" s="32">
        <v>106.3</v>
      </c>
      <c r="AS118" s="32">
        <v>117.7</v>
      </c>
      <c r="AT118" s="32">
        <v>68.7</v>
      </c>
      <c r="AU118" s="108" t="s">
        <v>7</v>
      </c>
      <c r="AV118" s="108" t="s">
        <v>7</v>
      </c>
      <c r="AW118" s="108" t="s">
        <v>7</v>
      </c>
      <c r="AX118" s="108" t="s">
        <v>7</v>
      </c>
      <c r="AY118" s="108" t="s">
        <v>7</v>
      </c>
      <c r="AZ118" s="108" t="s">
        <v>7</v>
      </c>
      <c r="BA118" s="108" t="s">
        <v>7</v>
      </c>
      <c r="BB118" s="108" t="s">
        <v>7</v>
      </c>
      <c r="BC118" s="108" t="s">
        <v>7</v>
      </c>
      <c r="BD118" s="108" t="s">
        <v>7</v>
      </c>
      <c r="BE118" s="108" t="s">
        <v>7</v>
      </c>
      <c r="BF118" s="105" t="s">
        <v>7</v>
      </c>
    </row>
    <row r="119" spans="1:83" x14ac:dyDescent="0.2">
      <c r="A119" s="121"/>
      <c r="B119" s="124"/>
      <c r="C119" s="135"/>
      <c r="D119" s="120"/>
      <c r="E119" s="121"/>
      <c r="F119" s="1" t="s">
        <v>161</v>
      </c>
      <c r="G119" s="16">
        <v>43</v>
      </c>
      <c r="H119" s="16">
        <v>13.25</v>
      </c>
      <c r="I119" s="121"/>
      <c r="J119" s="23">
        <v>339</v>
      </c>
      <c r="K119" s="1">
        <v>14</v>
      </c>
      <c r="L119" s="30">
        <f t="shared" si="46"/>
        <v>11.083333333333334</v>
      </c>
      <c r="M119" s="30">
        <f t="shared" si="47"/>
        <v>21.163333333333338</v>
      </c>
      <c r="N119" s="30">
        <f t="shared" si="48"/>
        <v>17.743333333333336</v>
      </c>
      <c r="O119" s="30">
        <f t="shared" si="49"/>
        <v>13.083333333333334</v>
      </c>
      <c r="P119" s="30">
        <f t="shared" si="50"/>
        <v>4.5266666666666664</v>
      </c>
      <c r="Q119" s="10">
        <v>4.22</v>
      </c>
      <c r="R119" s="10">
        <v>4.3899999999999997</v>
      </c>
      <c r="S119" s="10">
        <v>7.53</v>
      </c>
      <c r="T119" s="10">
        <v>10.59</v>
      </c>
      <c r="U119" s="10">
        <v>15.13</v>
      </c>
      <c r="V119" s="10">
        <v>19.28</v>
      </c>
      <c r="W119" s="10">
        <v>21.95</v>
      </c>
      <c r="X119" s="10">
        <v>22.26</v>
      </c>
      <c r="Y119" s="10">
        <v>17.25</v>
      </c>
      <c r="Z119" s="10">
        <v>13.21</v>
      </c>
      <c r="AA119" s="10">
        <v>8.7899999999999991</v>
      </c>
      <c r="AB119" s="10">
        <v>4.97</v>
      </c>
      <c r="AC119" s="1">
        <v>1059</v>
      </c>
      <c r="AD119" s="31">
        <f t="shared" si="51"/>
        <v>274.79999999999995</v>
      </c>
      <c r="AE119" s="31">
        <f t="shared" si="52"/>
        <v>164.8</v>
      </c>
      <c r="AF119" s="31">
        <f t="shared" si="53"/>
        <v>438</v>
      </c>
      <c r="AG119" s="31">
        <f t="shared" si="54"/>
        <v>313.20000000000005</v>
      </c>
      <c r="AH119" s="31">
        <f t="shared" si="55"/>
        <v>265.70000000000005</v>
      </c>
      <c r="AI119" s="32">
        <v>73</v>
      </c>
      <c r="AJ119" s="32">
        <v>75.3</v>
      </c>
      <c r="AK119" s="32">
        <v>86.6</v>
      </c>
      <c r="AL119" s="32">
        <v>98.8</v>
      </c>
      <c r="AM119" s="32">
        <v>89.4</v>
      </c>
      <c r="AN119" s="32">
        <v>65.5</v>
      </c>
      <c r="AO119" s="32">
        <v>51.6</v>
      </c>
      <c r="AP119" s="32">
        <v>47.7</v>
      </c>
      <c r="AQ119" s="32">
        <v>85</v>
      </c>
      <c r="AR119" s="32">
        <v>92.9</v>
      </c>
      <c r="AS119" s="32">
        <v>135.30000000000001</v>
      </c>
      <c r="AT119" s="32">
        <v>117.4</v>
      </c>
      <c r="AU119" s="123"/>
      <c r="AV119" s="108"/>
      <c r="AW119" s="108"/>
      <c r="AX119" s="108"/>
      <c r="AY119" s="108"/>
      <c r="AZ119" s="108"/>
      <c r="BA119" s="108"/>
      <c r="BB119" s="108"/>
      <c r="BC119" s="108"/>
      <c r="BD119" s="108"/>
      <c r="BE119" s="108"/>
      <c r="BF119" s="105"/>
    </row>
    <row r="120" spans="1:83" x14ac:dyDescent="0.2">
      <c r="A120" s="121"/>
      <c r="B120" s="124"/>
      <c r="C120" s="135"/>
      <c r="D120" s="120"/>
      <c r="E120" s="121"/>
      <c r="F120" s="1" t="s">
        <v>162</v>
      </c>
      <c r="G120" s="16">
        <v>41.616666700000003</v>
      </c>
      <c r="H120" s="16">
        <v>14.483333333333301</v>
      </c>
      <c r="I120" s="121"/>
      <c r="J120" s="23">
        <v>631</v>
      </c>
      <c r="K120" s="1">
        <v>14</v>
      </c>
      <c r="L120" s="30">
        <f t="shared" si="46"/>
        <v>11.606666666666667</v>
      </c>
      <c r="M120" s="30">
        <f t="shared" si="47"/>
        <v>21.753333333333334</v>
      </c>
      <c r="N120" s="30">
        <f t="shared" si="48"/>
        <v>18.39</v>
      </c>
      <c r="O120" s="30">
        <f t="shared" si="49"/>
        <v>14.519999999999998</v>
      </c>
      <c r="P120" s="30">
        <f t="shared" si="50"/>
        <v>6.03</v>
      </c>
      <c r="Q120" s="10">
        <v>5.63</v>
      </c>
      <c r="R120" s="10">
        <v>5.74</v>
      </c>
      <c r="S120" s="10">
        <v>8.17</v>
      </c>
      <c r="T120" s="10">
        <v>11.03</v>
      </c>
      <c r="U120" s="10">
        <v>15.62</v>
      </c>
      <c r="V120" s="10">
        <v>19.850000000000001</v>
      </c>
      <c r="W120" s="10">
        <v>22.5</v>
      </c>
      <c r="X120" s="10">
        <v>22.91</v>
      </c>
      <c r="Y120" s="10">
        <v>18.43</v>
      </c>
      <c r="Z120" s="10">
        <v>14.76</v>
      </c>
      <c r="AA120" s="10">
        <v>10.37</v>
      </c>
      <c r="AB120" s="10">
        <v>6.72</v>
      </c>
      <c r="AC120" s="1">
        <v>660</v>
      </c>
      <c r="AD120" s="31">
        <f t="shared" si="51"/>
        <v>196.8</v>
      </c>
      <c r="AE120" s="31">
        <f t="shared" si="52"/>
        <v>84</v>
      </c>
      <c r="AF120" s="31">
        <f t="shared" si="53"/>
        <v>267.8</v>
      </c>
      <c r="AG120" s="31">
        <f t="shared" si="54"/>
        <v>242.29999999999998</v>
      </c>
      <c r="AH120" s="31">
        <f t="shared" si="55"/>
        <v>242</v>
      </c>
      <c r="AI120" s="32">
        <v>77.099999999999994</v>
      </c>
      <c r="AJ120" s="32">
        <v>71.2</v>
      </c>
      <c r="AK120" s="32">
        <v>74.2</v>
      </c>
      <c r="AL120" s="32">
        <v>66.7</v>
      </c>
      <c r="AM120" s="32">
        <v>55.9</v>
      </c>
      <c r="AN120" s="32">
        <v>40.200000000000003</v>
      </c>
      <c r="AO120" s="32">
        <v>20.6</v>
      </c>
      <c r="AP120" s="32">
        <v>23.2</v>
      </c>
      <c r="AQ120" s="32">
        <v>61.2</v>
      </c>
      <c r="AR120" s="32">
        <v>69</v>
      </c>
      <c r="AS120" s="32">
        <v>112.1</v>
      </c>
      <c r="AT120" s="32">
        <v>93.7</v>
      </c>
      <c r="AU120" s="123"/>
      <c r="AV120" s="108"/>
      <c r="AW120" s="108"/>
      <c r="AX120" s="108"/>
      <c r="AY120" s="108"/>
      <c r="AZ120" s="108"/>
      <c r="BA120" s="108"/>
      <c r="BB120" s="108"/>
      <c r="BC120" s="108"/>
      <c r="BD120" s="108"/>
      <c r="BE120" s="108"/>
      <c r="BF120" s="105"/>
    </row>
    <row r="121" spans="1:83" x14ac:dyDescent="0.2">
      <c r="A121" s="121"/>
      <c r="B121" s="124"/>
      <c r="C121" s="135"/>
      <c r="D121" s="120"/>
      <c r="E121" s="121"/>
      <c r="F121" s="1" t="s">
        <v>163</v>
      </c>
      <c r="G121" s="16">
        <v>45.133333299999997</v>
      </c>
      <c r="H121" s="16">
        <v>8.4499999999999993</v>
      </c>
      <c r="I121" s="121"/>
      <c r="J121" s="23">
        <v>350</v>
      </c>
      <c r="K121" s="1">
        <v>12.7</v>
      </c>
      <c r="L121" s="30">
        <f t="shared" si="46"/>
        <v>13.476666666666667</v>
      </c>
      <c r="M121" s="30">
        <f t="shared" si="47"/>
        <v>23.033333333333331</v>
      </c>
      <c r="N121" s="30">
        <f t="shared" si="48"/>
        <v>19.823333333333334</v>
      </c>
      <c r="O121" s="30">
        <f t="shared" si="49"/>
        <v>13.493333333333332</v>
      </c>
      <c r="P121" s="30">
        <f t="shared" si="50"/>
        <v>3.85</v>
      </c>
      <c r="Q121" s="10">
        <v>3.12</v>
      </c>
      <c r="R121" s="10">
        <v>4.75</v>
      </c>
      <c r="S121" s="10">
        <v>9.3699999999999992</v>
      </c>
      <c r="T121" s="10">
        <v>13.19</v>
      </c>
      <c r="U121" s="10">
        <v>17.87</v>
      </c>
      <c r="V121" s="10">
        <v>21.9</v>
      </c>
      <c r="W121" s="10">
        <v>23.96</v>
      </c>
      <c r="X121" s="10">
        <v>23.24</v>
      </c>
      <c r="Y121" s="10">
        <v>18.78</v>
      </c>
      <c r="Z121" s="10">
        <v>13.58</v>
      </c>
      <c r="AA121" s="10">
        <v>8.1199999999999992</v>
      </c>
      <c r="AB121" s="10">
        <v>3.68</v>
      </c>
      <c r="AC121" s="1">
        <v>850</v>
      </c>
      <c r="AD121" s="31">
        <f t="shared" si="51"/>
        <v>197.29999999999998</v>
      </c>
      <c r="AE121" s="31">
        <f t="shared" si="52"/>
        <v>138.69999999999999</v>
      </c>
      <c r="AF121" s="31">
        <f t="shared" si="53"/>
        <v>368.19999999999993</v>
      </c>
      <c r="AG121" s="31">
        <f t="shared" si="54"/>
        <v>285</v>
      </c>
      <c r="AH121" s="31">
        <f t="shared" si="55"/>
        <v>127.2</v>
      </c>
      <c r="AI121" s="32">
        <v>42.6</v>
      </c>
      <c r="AJ121" s="32">
        <v>34.6</v>
      </c>
      <c r="AK121" s="32">
        <v>45.4</v>
      </c>
      <c r="AL121" s="32">
        <v>73.8</v>
      </c>
      <c r="AM121" s="32">
        <v>78.099999999999994</v>
      </c>
      <c r="AN121" s="32">
        <v>55.1</v>
      </c>
      <c r="AO121" s="32">
        <v>32.1</v>
      </c>
      <c r="AP121" s="32">
        <v>51.5</v>
      </c>
      <c r="AQ121" s="32">
        <v>77.599999999999994</v>
      </c>
      <c r="AR121" s="32">
        <v>97</v>
      </c>
      <c r="AS121" s="32">
        <v>110.4</v>
      </c>
      <c r="AT121" s="32">
        <v>50</v>
      </c>
      <c r="AU121" s="123"/>
      <c r="AV121" s="108"/>
      <c r="AW121" s="108"/>
      <c r="AX121" s="108"/>
      <c r="AY121" s="108"/>
      <c r="AZ121" s="108"/>
      <c r="BA121" s="108"/>
      <c r="BB121" s="108"/>
      <c r="BC121" s="108"/>
      <c r="BD121" s="108"/>
      <c r="BE121" s="108"/>
      <c r="BF121" s="105"/>
    </row>
    <row r="122" spans="1:83" x14ac:dyDescent="0.2">
      <c r="A122" s="121"/>
      <c r="B122" s="124"/>
      <c r="C122" s="135"/>
      <c r="D122" s="120"/>
      <c r="E122" s="121"/>
      <c r="F122" s="1" t="s">
        <v>164</v>
      </c>
      <c r="G122" s="16">
        <v>43.4166667</v>
      </c>
      <c r="H122" s="16">
        <v>11</v>
      </c>
      <c r="I122" s="121"/>
      <c r="J122" s="23">
        <v>278</v>
      </c>
      <c r="K122" s="1">
        <v>16</v>
      </c>
      <c r="L122" s="30">
        <f t="shared" si="46"/>
        <v>12.853333333333333</v>
      </c>
      <c r="M122" s="30">
        <f t="shared" si="47"/>
        <v>22.599999999999998</v>
      </c>
      <c r="N122" s="30">
        <f t="shared" si="48"/>
        <v>19.38</v>
      </c>
      <c r="O122" s="30">
        <f t="shared" si="49"/>
        <v>15.186666666666667</v>
      </c>
      <c r="P122" s="30">
        <f t="shared" si="50"/>
        <v>6.7833333333333341</v>
      </c>
      <c r="Q122" s="10">
        <v>6.33</v>
      </c>
      <c r="R122" s="10">
        <v>6.87</v>
      </c>
      <c r="S122" s="10">
        <v>9.5299999999999994</v>
      </c>
      <c r="T122" s="10">
        <v>12.54</v>
      </c>
      <c r="U122" s="10">
        <v>16.489999999999998</v>
      </c>
      <c r="V122" s="10">
        <v>20.67</v>
      </c>
      <c r="W122" s="10">
        <v>23.4</v>
      </c>
      <c r="X122" s="10">
        <v>23.73</v>
      </c>
      <c r="Y122" s="10">
        <v>19.45</v>
      </c>
      <c r="Z122" s="10">
        <v>15.37</v>
      </c>
      <c r="AA122" s="10">
        <v>10.74</v>
      </c>
      <c r="AB122" s="10">
        <v>7.15</v>
      </c>
      <c r="AC122" s="1">
        <v>550</v>
      </c>
      <c r="AD122" s="31">
        <f t="shared" si="51"/>
        <v>182.79999999999998</v>
      </c>
      <c r="AE122" s="31">
        <f t="shared" si="52"/>
        <v>91.6</v>
      </c>
      <c r="AF122" s="31">
        <f t="shared" si="53"/>
        <v>284</v>
      </c>
      <c r="AG122" s="31">
        <f t="shared" si="54"/>
        <v>280</v>
      </c>
      <c r="AH122" s="31">
        <f t="shared" si="55"/>
        <v>194.8</v>
      </c>
      <c r="AI122" s="32">
        <v>56.1</v>
      </c>
      <c r="AJ122" s="32">
        <v>59.1</v>
      </c>
      <c r="AK122" s="32">
        <v>59.8</v>
      </c>
      <c r="AL122" s="32">
        <v>62.4</v>
      </c>
      <c r="AM122" s="32">
        <v>60.6</v>
      </c>
      <c r="AN122" s="32">
        <v>40.700000000000003</v>
      </c>
      <c r="AO122" s="32">
        <v>18.399999999999999</v>
      </c>
      <c r="AP122" s="32">
        <v>32.5</v>
      </c>
      <c r="AQ122" s="32">
        <v>69.400000000000006</v>
      </c>
      <c r="AR122" s="32">
        <v>93.5</v>
      </c>
      <c r="AS122" s="32">
        <v>117.1</v>
      </c>
      <c r="AT122" s="32">
        <v>79.599999999999994</v>
      </c>
      <c r="AU122" s="123"/>
      <c r="AV122" s="108"/>
      <c r="AW122" s="108"/>
      <c r="AX122" s="108"/>
      <c r="AY122" s="108"/>
      <c r="AZ122" s="108"/>
      <c r="BA122" s="108"/>
      <c r="BB122" s="108"/>
      <c r="BC122" s="108"/>
      <c r="BD122" s="108"/>
      <c r="BE122" s="108"/>
      <c r="BF122" s="105"/>
    </row>
    <row r="123" spans="1:83" x14ac:dyDescent="0.2">
      <c r="A123" s="121"/>
      <c r="B123" s="124"/>
      <c r="C123" s="135"/>
      <c r="D123" s="120"/>
      <c r="E123" s="121"/>
      <c r="F123" s="1" t="s">
        <v>165</v>
      </c>
      <c r="G123" s="16">
        <v>45.25</v>
      </c>
      <c r="H123" s="16">
        <v>13.9</v>
      </c>
      <c r="I123" s="121"/>
      <c r="J123" s="23">
        <v>145</v>
      </c>
      <c r="K123" s="1">
        <v>18</v>
      </c>
      <c r="L123" s="30">
        <f t="shared" si="46"/>
        <v>11.573333333333332</v>
      </c>
      <c r="M123" s="30">
        <f t="shared" si="47"/>
        <v>21.549999999999997</v>
      </c>
      <c r="N123" s="30">
        <f t="shared" si="48"/>
        <v>18.193333333333332</v>
      </c>
      <c r="O123" s="30">
        <f t="shared" si="49"/>
        <v>13.236666666666666</v>
      </c>
      <c r="P123" s="30">
        <f t="shared" si="50"/>
        <v>4.7300000000000004</v>
      </c>
      <c r="Q123" s="10">
        <v>4.29</v>
      </c>
      <c r="R123" s="10">
        <v>4.54</v>
      </c>
      <c r="S123" s="10">
        <v>7.56</v>
      </c>
      <c r="T123" s="10">
        <v>11.29</v>
      </c>
      <c r="U123" s="10">
        <v>15.87</v>
      </c>
      <c r="V123" s="10">
        <v>20.09</v>
      </c>
      <c r="W123" s="10">
        <v>22.4</v>
      </c>
      <c r="X123" s="10">
        <v>22.16</v>
      </c>
      <c r="Y123" s="10">
        <v>17.350000000000001</v>
      </c>
      <c r="Z123" s="10">
        <v>13.22</v>
      </c>
      <c r="AA123" s="10">
        <v>9.14</v>
      </c>
      <c r="AB123" s="10">
        <v>5.36</v>
      </c>
      <c r="AC123" s="1">
        <v>1521</v>
      </c>
      <c r="AD123" s="31">
        <f t="shared" si="51"/>
        <v>261.5</v>
      </c>
      <c r="AE123" s="31">
        <f t="shared" si="52"/>
        <v>226.9</v>
      </c>
      <c r="AF123" s="31">
        <f t="shared" si="53"/>
        <v>536.9</v>
      </c>
      <c r="AG123" s="31">
        <f t="shared" si="54"/>
        <v>401.1</v>
      </c>
      <c r="AH123" s="31">
        <f t="shared" si="55"/>
        <v>283.60000000000002</v>
      </c>
      <c r="AI123" s="32">
        <v>76</v>
      </c>
      <c r="AJ123" s="32">
        <v>86.4</v>
      </c>
      <c r="AK123" s="32">
        <v>78.3</v>
      </c>
      <c r="AL123" s="32">
        <v>88</v>
      </c>
      <c r="AM123" s="32">
        <v>95.2</v>
      </c>
      <c r="AN123" s="32">
        <v>86.7</v>
      </c>
      <c r="AO123" s="32">
        <v>57.7</v>
      </c>
      <c r="AP123" s="32">
        <v>82.5</v>
      </c>
      <c r="AQ123" s="32">
        <v>126.8</v>
      </c>
      <c r="AR123" s="32">
        <v>125.9</v>
      </c>
      <c r="AS123" s="32">
        <v>148.4</v>
      </c>
      <c r="AT123" s="32">
        <v>121.2</v>
      </c>
      <c r="AU123" s="123"/>
      <c r="AV123" s="108"/>
      <c r="AW123" s="108"/>
      <c r="AX123" s="108"/>
      <c r="AY123" s="108"/>
      <c r="AZ123" s="108"/>
      <c r="BA123" s="108"/>
      <c r="BB123" s="108"/>
      <c r="BC123" s="108"/>
      <c r="BD123" s="108"/>
      <c r="BE123" s="108"/>
      <c r="BF123" s="105"/>
    </row>
    <row r="124" spans="1:83" x14ac:dyDescent="0.2">
      <c r="C124" s="14"/>
      <c r="D124" s="14"/>
      <c r="E124" s="14"/>
      <c r="Q124" s="10"/>
      <c r="R124" s="10"/>
      <c r="S124" s="10"/>
      <c r="T124" s="10"/>
      <c r="U124" s="10"/>
      <c r="V124" s="10"/>
      <c r="W124" s="10"/>
      <c r="X124" s="10"/>
      <c r="Y124" s="10"/>
      <c r="Z124" s="10"/>
      <c r="AA124" s="10"/>
      <c r="AB124" s="10"/>
      <c r="AC124" s="34"/>
      <c r="AD124" s="34"/>
      <c r="AE124" s="34"/>
      <c r="AF124" s="34"/>
      <c r="AG124" s="34"/>
      <c r="AH124" s="34"/>
      <c r="AI124" s="32"/>
      <c r="AJ124" s="32"/>
      <c r="AK124" s="32"/>
      <c r="AL124" s="32"/>
      <c r="AM124" s="32"/>
      <c r="AN124" s="32"/>
      <c r="AO124" s="32"/>
      <c r="AP124" s="32"/>
      <c r="AQ124" s="32"/>
      <c r="AR124" s="32"/>
      <c r="AS124" s="32"/>
      <c r="AT124" s="32"/>
      <c r="BF124" s="9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row>
    <row r="125" spans="1:83" x14ac:dyDescent="0.2">
      <c r="A125" s="102">
        <v>14</v>
      </c>
      <c r="B125" s="103" t="s">
        <v>47</v>
      </c>
      <c r="C125" s="100" t="s">
        <v>40</v>
      </c>
      <c r="D125" s="101" t="s">
        <v>300</v>
      </c>
      <c r="E125" s="100" t="s">
        <v>12</v>
      </c>
      <c r="F125" s="1" t="s">
        <v>166</v>
      </c>
      <c r="G125" s="16">
        <v>46.3333333</v>
      </c>
      <c r="H125" s="16">
        <v>18.766666666666602</v>
      </c>
      <c r="I125" s="5">
        <v>2</v>
      </c>
      <c r="J125" s="13">
        <v>86</v>
      </c>
      <c r="K125" s="30">
        <f t="shared" ref="K125:K132" si="56">AVERAGE(Q125:AB125)</f>
        <v>11.938333333333334</v>
      </c>
      <c r="L125" s="30">
        <f t="shared" ref="L125:L132" si="57">AVERAGE(S125:U125)</f>
        <v>12.236666666666666</v>
      </c>
      <c r="M125" s="30">
        <f t="shared" ref="M125:M132" si="58">AVERAGE(V125:X125)</f>
        <v>21.956666666666667</v>
      </c>
      <c r="N125" s="30">
        <f t="shared" ref="N125:N132" si="59">AVERAGE(T125:Y125)</f>
        <v>18.821666666666669</v>
      </c>
      <c r="O125" s="30">
        <f t="shared" ref="O125:O132" si="60">AVERAGE(Y125:AA125)</f>
        <v>12.023333333333333</v>
      </c>
      <c r="P125" s="30">
        <f t="shared" ref="P125:P132" si="61">AVERAGE(AB125,R125,Q125)</f>
        <v>1.5366666666666664</v>
      </c>
      <c r="Q125" s="10">
        <v>0.69</v>
      </c>
      <c r="R125" s="10">
        <v>2.42</v>
      </c>
      <c r="S125" s="10">
        <v>7.03</v>
      </c>
      <c r="T125" s="10">
        <v>12.52</v>
      </c>
      <c r="U125" s="10">
        <v>17.16</v>
      </c>
      <c r="V125" s="10">
        <v>20.82</v>
      </c>
      <c r="W125" s="10">
        <v>22.62</v>
      </c>
      <c r="X125" s="10">
        <v>22.43</v>
      </c>
      <c r="Y125" s="10">
        <v>17.38</v>
      </c>
      <c r="Z125" s="10">
        <v>12.11</v>
      </c>
      <c r="AA125" s="10">
        <v>6.58</v>
      </c>
      <c r="AB125" s="10">
        <v>1.5</v>
      </c>
      <c r="AC125" s="31">
        <f t="shared" ref="AC125:AC132" si="62">SUM(AI125:AT125)</f>
        <v>521</v>
      </c>
      <c r="AD125" s="31">
        <f t="shared" ref="AD125:AD132" si="63">SUM(AK125:AM125)</f>
        <v>115.3</v>
      </c>
      <c r="AE125" s="31">
        <f t="shared" ref="AE125:AE132" si="64">SUM(AN125:AP125)</f>
        <v>159.69999999999999</v>
      </c>
      <c r="AF125" s="31">
        <f t="shared" ref="AF125:AF132" si="65">SUM(AL125:AQ125)</f>
        <v>302.5</v>
      </c>
      <c r="AG125" s="31">
        <f t="shared" ref="AG125:AG132" si="66">SUM(AQ125:AS125)</f>
        <v>146.69999999999999</v>
      </c>
      <c r="AH125" s="31">
        <f t="shared" ref="AH125:AH132" si="67">(AI125+AJ125+AT125)</f>
        <v>99.3</v>
      </c>
      <c r="AI125" s="32">
        <v>26.5</v>
      </c>
      <c r="AJ125" s="32">
        <v>30.5</v>
      </c>
      <c r="AK125" s="32">
        <v>27.2</v>
      </c>
      <c r="AL125" s="32">
        <v>31.6</v>
      </c>
      <c r="AM125" s="32">
        <v>56.5</v>
      </c>
      <c r="AN125" s="32">
        <v>56.9</v>
      </c>
      <c r="AO125" s="32">
        <v>54.4</v>
      </c>
      <c r="AP125" s="32">
        <v>48.4</v>
      </c>
      <c r="AQ125" s="32">
        <v>54.7</v>
      </c>
      <c r="AR125" s="32">
        <v>48.3</v>
      </c>
      <c r="AS125" s="32">
        <v>43.7</v>
      </c>
      <c r="AT125" s="32">
        <v>42.3</v>
      </c>
      <c r="AU125" s="108">
        <v>6.8</v>
      </c>
      <c r="AV125" s="108">
        <v>22.3</v>
      </c>
      <c r="AW125" s="108">
        <v>53.5</v>
      </c>
      <c r="AX125" s="108">
        <v>24.2</v>
      </c>
      <c r="AY125" s="108" t="s">
        <v>7</v>
      </c>
      <c r="AZ125" s="108">
        <v>23.4</v>
      </c>
      <c r="BA125" s="108" t="s">
        <v>7</v>
      </c>
      <c r="BB125" s="108" t="s">
        <v>7</v>
      </c>
      <c r="BC125" s="108">
        <v>7.2</v>
      </c>
      <c r="BD125" s="108">
        <v>3.1</v>
      </c>
      <c r="BE125" s="108" t="s">
        <v>7</v>
      </c>
      <c r="BF125" s="110" t="s">
        <v>538</v>
      </c>
    </row>
    <row r="126" spans="1:83" x14ac:dyDescent="0.2">
      <c r="A126" s="121"/>
      <c r="B126" s="124"/>
      <c r="C126" s="121"/>
      <c r="D126" s="118"/>
      <c r="E126" s="121"/>
      <c r="F126" s="1" t="s">
        <v>167</v>
      </c>
      <c r="G126" s="16">
        <v>45.9166667</v>
      </c>
      <c r="H126" s="16">
        <v>17.766666666666602</v>
      </c>
      <c r="I126" s="5">
        <v>2</v>
      </c>
      <c r="J126" s="13">
        <v>105</v>
      </c>
      <c r="K126" s="30">
        <f t="shared" si="56"/>
        <v>12.020833333333336</v>
      </c>
      <c r="L126" s="30">
        <f t="shared" si="57"/>
        <v>12.25</v>
      </c>
      <c r="M126" s="30">
        <f t="shared" si="58"/>
        <v>21.866666666666671</v>
      </c>
      <c r="N126" s="30">
        <f t="shared" si="59"/>
        <v>18.703333333333337</v>
      </c>
      <c r="O126" s="30">
        <f t="shared" si="60"/>
        <v>12.040000000000001</v>
      </c>
      <c r="P126" s="30">
        <f t="shared" si="61"/>
        <v>1.926666666666667</v>
      </c>
      <c r="Q126" s="10">
        <v>1.06</v>
      </c>
      <c r="R126" s="10">
        <v>2.85</v>
      </c>
      <c r="S126" s="10">
        <v>7.34</v>
      </c>
      <c r="T126" s="10">
        <v>12.49</v>
      </c>
      <c r="U126" s="10">
        <v>16.920000000000002</v>
      </c>
      <c r="V126" s="10">
        <v>20.69</v>
      </c>
      <c r="W126" s="10">
        <v>22.57</v>
      </c>
      <c r="X126" s="10">
        <v>22.34</v>
      </c>
      <c r="Y126" s="10">
        <v>17.21</v>
      </c>
      <c r="Z126" s="10">
        <v>12.13</v>
      </c>
      <c r="AA126" s="10">
        <v>6.78</v>
      </c>
      <c r="AB126" s="10">
        <v>1.87</v>
      </c>
      <c r="AC126" s="31">
        <f t="shared" si="62"/>
        <v>639.20000000000005</v>
      </c>
      <c r="AD126" s="31">
        <f t="shared" si="63"/>
        <v>145.10000000000002</v>
      </c>
      <c r="AE126" s="31">
        <f t="shared" si="64"/>
        <v>183.3</v>
      </c>
      <c r="AF126" s="31">
        <f t="shared" si="65"/>
        <v>368.5</v>
      </c>
      <c r="AG126" s="31">
        <f t="shared" si="66"/>
        <v>189.7</v>
      </c>
      <c r="AH126" s="31">
        <f t="shared" si="67"/>
        <v>121.1</v>
      </c>
      <c r="AI126" s="32">
        <v>31.7</v>
      </c>
      <c r="AJ126" s="32">
        <v>37.799999999999997</v>
      </c>
      <c r="AK126" s="32">
        <v>33.700000000000003</v>
      </c>
      <c r="AL126" s="32">
        <v>42.5</v>
      </c>
      <c r="AM126" s="32">
        <v>68.900000000000006</v>
      </c>
      <c r="AN126" s="32">
        <v>67.5</v>
      </c>
      <c r="AO126" s="32">
        <v>59</v>
      </c>
      <c r="AP126" s="32">
        <v>56.8</v>
      </c>
      <c r="AQ126" s="32">
        <v>73.8</v>
      </c>
      <c r="AR126" s="32">
        <v>59.1</v>
      </c>
      <c r="AS126" s="32">
        <v>56.8</v>
      </c>
      <c r="AT126" s="32">
        <v>51.6</v>
      </c>
      <c r="AU126" s="123"/>
      <c r="AV126" s="108"/>
      <c r="AW126" s="108"/>
      <c r="AX126" s="108"/>
      <c r="AY126" s="123"/>
      <c r="AZ126" s="123"/>
      <c r="BA126" s="123"/>
      <c r="BB126" s="123"/>
      <c r="BC126" s="123"/>
      <c r="BD126" s="123"/>
      <c r="BE126" s="123"/>
      <c r="BF126" s="143"/>
    </row>
    <row r="127" spans="1:83" x14ac:dyDescent="0.2">
      <c r="A127" s="121"/>
      <c r="B127" s="124"/>
      <c r="C127" s="121"/>
      <c r="D127" s="118"/>
      <c r="E127" s="121"/>
      <c r="F127" s="1" t="s">
        <v>168</v>
      </c>
      <c r="G127" s="16">
        <v>46.3</v>
      </c>
      <c r="H127" s="16">
        <v>18.883333333333301</v>
      </c>
      <c r="I127" s="5">
        <v>1</v>
      </c>
      <c r="J127" s="13">
        <v>90</v>
      </c>
      <c r="K127" s="30">
        <f t="shared" si="56"/>
        <v>11.88083333333333</v>
      </c>
      <c r="L127" s="30">
        <f t="shared" si="57"/>
        <v>12.18</v>
      </c>
      <c r="M127" s="30">
        <f t="shared" si="58"/>
        <v>21.886666666666667</v>
      </c>
      <c r="N127" s="30">
        <f t="shared" si="59"/>
        <v>18.758333333333329</v>
      </c>
      <c r="O127" s="30">
        <f t="shared" si="60"/>
        <v>11.976666666666667</v>
      </c>
      <c r="P127" s="30">
        <f t="shared" si="61"/>
        <v>1.4800000000000002</v>
      </c>
      <c r="Q127" s="10">
        <v>0.65</v>
      </c>
      <c r="R127" s="10">
        <v>2.35</v>
      </c>
      <c r="S127" s="10">
        <v>6.97</v>
      </c>
      <c r="T127" s="10">
        <v>12.46</v>
      </c>
      <c r="U127" s="10">
        <v>17.11</v>
      </c>
      <c r="V127" s="10">
        <v>20.76</v>
      </c>
      <c r="W127" s="10">
        <v>22.55</v>
      </c>
      <c r="X127" s="10">
        <v>22.35</v>
      </c>
      <c r="Y127" s="10">
        <v>17.32</v>
      </c>
      <c r="Z127" s="10">
        <v>12.07</v>
      </c>
      <c r="AA127" s="10">
        <v>6.54</v>
      </c>
      <c r="AB127" s="10">
        <v>1.44</v>
      </c>
      <c r="AC127" s="31">
        <f t="shared" si="62"/>
        <v>520.20000000000005</v>
      </c>
      <c r="AD127" s="31">
        <f t="shared" si="63"/>
        <v>115.1</v>
      </c>
      <c r="AE127" s="31">
        <f t="shared" si="64"/>
        <v>159.9</v>
      </c>
      <c r="AF127" s="31">
        <f t="shared" si="65"/>
        <v>301.39999999999998</v>
      </c>
      <c r="AG127" s="31">
        <f t="shared" si="66"/>
        <v>145.80000000000001</v>
      </c>
      <c r="AH127" s="31">
        <f t="shared" si="67"/>
        <v>99.4</v>
      </c>
      <c r="AI127" s="32">
        <v>27.3</v>
      </c>
      <c r="AJ127" s="32">
        <v>30.6</v>
      </c>
      <c r="AK127" s="32">
        <v>27.1</v>
      </c>
      <c r="AL127" s="32">
        <v>31.6</v>
      </c>
      <c r="AM127" s="32">
        <v>56.4</v>
      </c>
      <c r="AN127" s="32">
        <v>57.8</v>
      </c>
      <c r="AO127" s="32">
        <v>54.2</v>
      </c>
      <c r="AP127" s="32">
        <v>47.9</v>
      </c>
      <c r="AQ127" s="32">
        <v>53.5</v>
      </c>
      <c r="AR127" s="32">
        <v>48.6</v>
      </c>
      <c r="AS127" s="32">
        <v>43.7</v>
      </c>
      <c r="AT127" s="32">
        <v>41.5</v>
      </c>
      <c r="AU127" s="123"/>
      <c r="AV127" s="108"/>
      <c r="AW127" s="108"/>
      <c r="AX127" s="108"/>
      <c r="AY127" s="123"/>
      <c r="AZ127" s="123"/>
      <c r="BA127" s="123"/>
      <c r="BB127" s="123"/>
      <c r="BC127" s="123"/>
      <c r="BD127" s="123"/>
      <c r="BE127" s="123"/>
      <c r="BF127" s="143"/>
    </row>
    <row r="128" spans="1:83" x14ac:dyDescent="0.2">
      <c r="A128" s="121"/>
      <c r="B128" s="124"/>
      <c r="C128" s="121"/>
      <c r="D128" s="118"/>
      <c r="E128" s="121"/>
      <c r="F128" s="1" t="s">
        <v>169</v>
      </c>
      <c r="G128" s="16">
        <v>45.983333299999998</v>
      </c>
      <c r="H128" s="16">
        <v>17.7</v>
      </c>
      <c r="I128" s="5">
        <v>1</v>
      </c>
      <c r="J128" s="13">
        <v>113</v>
      </c>
      <c r="K128" s="30">
        <f t="shared" si="56"/>
        <v>12.020833333333336</v>
      </c>
      <c r="L128" s="30">
        <f t="shared" si="57"/>
        <v>12.25</v>
      </c>
      <c r="M128" s="30">
        <f t="shared" si="58"/>
        <v>21.866666666666671</v>
      </c>
      <c r="N128" s="30">
        <f t="shared" si="59"/>
        <v>18.703333333333337</v>
      </c>
      <c r="O128" s="30">
        <f t="shared" si="60"/>
        <v>12.040000000000001</v>
      </c>
      <c r="P128" s="30">
        <f t="shared" si="61"/>
        <v>1.926666666666667</v>
      </c>
      <c r="Q128" s="10">
        <v>1.06</v>
      </c>
      <c r="R128" s="10">
        <v>2.85</v>
      </c>
      <c r="S128" s="10">
        <v>7.34</v>
      </c>
      <c r="T128" s="10">
        <v>12.49</v>
      </c>
      <c r="U128" s="10">
        <v>16.920000000000002</v>
      </c>
      <c r="V128" s="10">
        <v>20.69</v>
      </c>
      <c r="W128" s="10">
        <v>22.57</v>
      </c>
      <c r="X128" s="10">
        <v>22.34</v>
      </c>
      <c r="Y128" s="10">
        <v>17.21</v>
      </c>
      <c r="Z128" s="10">
        <v>12.13</v>
      </c>
      <c r="AA128" s="10">
        <v>6.78</v>
      </c>
      <c r="AB128" s="10">
        <v>1.87</v>
      </c>
      <c r="AC128" s="31">
        <f t="shared" si="62"/>
        <v>639.20000000000005</v>
      </c>
      <c r="AD128" s="31">
        <f t="shared" si="63"/>
        <v>145.10000000000002</v>
      </c>
      <c r="AE128" s="31">
        <f t="shared" si="64"/>
        <v>183.3</v>
      </c>
      <c r="AF128" s="31">
        <f t="shared" si="65"/>
        <v>368.5</v>
      </c>
      <c r="AG128" s="31">
        <f t="shared" si="66"/>
        <v>189.7</v>
      </c>
      <c r="AH128" s="31">
        <f t="shared" si="67"/>
        <v>121.1</v>
      </c>
      <c r="AI128" s="32">
        <v>31.7</v>
      </c>
      <c r="AJ128" s="32">
        <v>37.799999999999997</v>
      </c>
      <c r="AK128" s="32">
        <v>33.700000000000003</v>
      </c>
      <c r="AL128" s="32">
        <v>42.5</v>
      </c>
      <c r="AM128" s="32">
        <v>68.900000000000006</v>
      </c>
      <c r="AN128" s="32">
        <v>67.5</v>
      </c>
      <c r="AO128" s="32">
        <v>59</v>
      </c>
      <c r="AP128" s="32">
        <v>56.8</v>
      </c>
      <c r="AQ128" s="32">
        <v>73.8</v>
      </c>
      <c r="AR128" s="32">
        <v>59.1</v>
      </c>
      <c r="AS128" s="32">
        <v>56.8</v>
      </c>
      <c r="AT128" s="32">
        <v>51.6</v>
      </c>
      <c r="AU128" s="123"/>
      <c r="AV128" s="108"/>
      <c r="AW128" s="108"/>
      <c r="AX128" s="108"/>
      <c r="AY128" s="123"/>
      <c r="AZ128" s="123"/>
      <c r="BA128" s="123"/>
      <c r="BB128" s="123"/>
      <c r="BC128" s="123"/>
      <c r="BD128" s="123"/>
      <c r="BE128" s="123"/>
      <c r="BF128" s="143"/>
    </row>
    <row r="129" spans="1:83" x14ac:dyDescent="0.2">
      <c r="A129" s="121"/>
      <c r="B129" s="124"/>
      <c r="C129" s="121"/>
      <c r="D129" s="118"/>
      <c r="E129" s="121"/>
      <c r="F129" s="1" t="s">
        <v>170</v>
      </c>
      <c r="G129" s="16">
        <v>45.95</v>
      </c>
      <c r="H129" s="16">
        <v>17.899999999999999</v>
      </c>
      <c r="I129" s="5">
        <v>1</v>
      </c>
      <c r="J129" s="13">
        <v>100</v>
      </c>
      <c r="K129" s="30">
        <f t="shared" si="56"/>
        <v>12.029166666666667</v>
      </c>
      <c r="L129" s="30">
        <f t="shared" si="57"/>
        <v>12.266666666666666</v>
      </c>
      <c r="M129" s="30">
        <f t="shared" si="58"/>
        <v>21.933333333333334</v>
      </c>
      <c r="N129" s="30">
        <f t="shared" si="59"/>
        <v>18.764999999999997</v>
      </c>
      <c r="O129" s="30">
        <f t="shared" si="60"/>
        <v>12.063333333333333</v>
      </c>
      <c r="P129" s="30">
        <f t="shared" si="61"/>
        <v>1.8533333333333335</v>
      </c>
      <c r="Q129" s="10">
        <v>0.98</v>
      </c>
      <c r="R129" s="10">
        <v>2.8</v>
      </c>
      <c r="S129" s="10">
        <v>7.31</v>
      </c>
      <c r="T129" s="10">
        <v>12.52</v>
      </c>
      <c r="U129" s="10">
        <v>16.97</v>
      </c>
      <c r="V129" s="10">
        <v>20.73</v>
      </c>
      <c r="W129" s="10">
        <v>22.63</v>
      </c>
      <c r="X129" s="10">
        <v>22.44</v>
      </c>
      <c r="Y129" s="10">
        <v>17.3</v>
      </c>
      <c r="Z129" s="10">
        <v>12.16</v>
      </c>
      <c r="AA129" s="10">
        <v>6.73</v>
      </c>
      <c r="AB129" s="10">
        <v>1.78</v>
      </c>
      <c r="AC129" s="31">
        <f t="shared" si="62"/>
        <v>627.30000000000007</v>
      </c>
      <c r="AD129" s="31">
        <f t="shared" si="63"/>
        <v>145.69999999999999</v>
      </c>
      <c r="AE129" s="31">
        <f t="shared" si="64"/>
        <v>184.3</v>
      </c>
      <c r="AF129" s="31">
        <f t="shared" si="65"/>
        <v>367.20000000000005</v>
      </c>
      <c r="AG129" s="31">
        <f t="shared" si="66"/>
        <v>181.3</v>
      </c>
      <c r="AH129" s="31">
        <f t="shared" si="67"/>
        <v>116</v>
      </c>
      <c r="AI129" s="32">
        <v>30.9</v>
      </c>
      <c r="AJ129" s="32">
        <v>36.4</v>
      </c>
      <c r="AK129" s="32">
        <v>32.9</v>
      </c>
      <c r="AL129" s="32">
        <v>41.3</v>
      </c>
      <c r="AM129" s="32">
        <v>71.5</v>
      </c>
      <c r="AN129" s="32">
        <v>68.5</v>
      </c>
      <c r="AO129" s="32">
        <v>59.4</v>
      </c>
      <c r="AP129" s="32">
        <v>56.4</v>
      </c>
      <c r="AQ129" s="32">
        <v>70.099999999999994</v>
      </c>
      <c r="AR129" s="32">
        <v>57</v>
      </c>
      <c r="AS129" s="32">
        <v>54.2</v>
      </c>
      <c r="AT129" s="32">
        <v>48.7</v>
      </c>
      <c r="AU129" s="123"/>
      <c r="AV129" s="108"/>
      <c r="AW129" s="108"/>
      <c r="AX129" s="108"/>
      <c r="AY129" s="123"/>
      <c r="AZ129" s="123"/>
      <c r="BA129" s="123"/>
      <c r="BB129" s="123"/>
      <c r="BC129" s="123"/>
      <c r="BD129" s="123"/>
      <c r="BE129" s="123"/>
      <c r="BF129" s="143"/>
    </row>
    <row r="130" spans="1:83" x14ac:dyDescent="0.2">
      <c r="A130" s="121"/>
      <c r="B130" s="124"/>
      <c r="C130" s="121"/>
      <c r="D130" s="118"/>
      <c r="E130" s="121"/>
      <c r="F130" s="1" t="s">
        <v>171</v>
      </c>
      <c r="G130" s="16">
        <v>45.966666699999998</v>
      </c>
      <c r="H130" s="16">
        <v>18.683333333333302</v>
      </c>
      <c r="I130" s="5">
        <v>1</v>
      </c>
      <c r="J130" s="13">
        <v>83</v>
      </c>
      <c r="K130" s="30">
        <f t="shared" si="56"/>
        <v>11.839999999999998</v>
      </c>
      <c r="L130" s="30">
        <f t="shared" si="57"/>
        <v>12.136666666666665</v>
      </c>
      <c r="M130" s="30">
        <f t="shared" si="58"/>
        <v>21.846666666666668</v>
      </c>
      <c r="N130" s="30">
        <f t="shared" si="59"/>
        <v>18.688333333333333</v>
      </c>
      <c r="O130" s="30">
        <f t="shared" si="60"/>
        <v>11.866666666666665</v>
      </c>
      <c r="P130" s="30">
        <f t="shared" si="61"/>
        <v>1.51</v>
      </c>
      <c r="Q130" s="10">
        <v>0.66</v>
      </c>
      <c r="R130" s="10">
        <v>2.4</v>
      </c>
      <c r="S130" s="10">
        <v>6.97</v>
      </c>
      <c r="T130" s="10">
        <v>12.37</v>
      </c>
      <c r="U130" s="10">
        <v>17.07</v>
      </c>
      <c r="V130" s="10">
        <v>20.76</v>
      </c>
      <c r="W130" s="10">
        <v>22.51</v>
      </c>
      <c r="X130" s="10">
        <v>22.27</v>
      </c>
      <c r="Y130" s="10">
        <v>17.149999999999999</v>
      </c>
      <c r="Z130" s="10">
        <v>11.94</v>
      </c>
      <c r="AA130" s="10">
        <v>6.51</v>
      </c>
      <c r="AB130" s="10">
        <v>1.47</v>
      </c>
      <c r="AC130" s="31">
        <f t="shared" si="62"/>
        <v>580.79999999999995</v>
      </c>
      <c r="AD130" s="31">
        <f t="shared" si="63"/>
        <v>132.1</v>
      </c>
      <c r="AE130" s="31">
        <f t="shared" si="64"/>
        <v>177.9</v>
      </c>
      <c r="AF130" s="31">
        <f t="shared" si="65"/>
        <v>338.4</v>
      </c>
      <c r="AG130" s="31">
        <f t="shared" si="66"/>
        <v>160.9</v>
      </c>
      <c r="AH130" s="31">
        <f t="shared" si="67"/>
        <v>109.9</v>
      </c>
      <c r="AI130" s="32">
        <v>30.2</v>
      </c>
      <c r="AJ130" s="32">
        <v>34.200000000000003</v>
      </c>
      <c r="AK130" s="32">
        <v>31.5</v>
      </c>
      <c r="AL130" s="32">
        <v>37.299999999999997</v>
      </c>
      <c r="AM130" s="32">
        <v>63.3</v>
      </c>
      <c r="AN130" s="32">
        <v>66</v>
      </c>
      <c r="AO130" s="32">
        <v>59.5</v>
      </c>
      <c r="AP130" s="32">
        <v>52.4</v>
      </c>
      <c r="AQ130" s="32">
        <v>59.9</v>
      </c>
      <c r="AR130" s="32">
        <v>52.9</v>
      </c>
      <c r="AS130" s="32">
        <v>48.1</v>
      </c>
      <c r="AT130" s="32">
        <v>45.5</v>
      </c>
      <c r="AU130" s="123"/>
      <c r="AV130" s="108"/>
      <c r="AW130" s="108"/>
      <c r="AX130" s="108"/>
      <c r="AY130" s="123"/>
      <c r="AZ130" s="123"/>
      <c r="BA130" s="123"/>
      <c r="BB130" s="123"/>
      <c r="BC130" s="123"/>
      <c r="BD130" s="123"/>
      <c r="BE130" s="123"/>
      <c r="BF130" s="143"/>
    </row>
    <row r="131" spans="1:83" x14ac:dyDescent="0.2">
      <c r="A131" s="121"/>
      <c r="B131" s="124"/>
      <c r="C131" s="121"/>
      <c r="D131" s="118"/>
      <c r="E131" s="121"/>
      <c r="F131" s="1" t="s">
        <v>172</v>
      </c>
      <c r="G131" s="16">
        <v>45.8</v>
      </c>
      <c r="H131" s="16">
        <v>17.8</v>
      </c>
      <c r="I131" s="5">
        <v>1</v>
      </c>
      <c r="J131" s="13">
        <v>96</v>
      </c>
      <c r="K131" s="30">
        <f t="shared" si="56"/>
        <v>12.04916666666667</v>
      </c>
      <c r="L131" s="30">
        <f t="shared" si="57"/>
        <v>12.280000000000001</v>
      </c>
      <c r="M131" s="30">
        <f t="shared" si="58"/>
        <v>21.913333333333338</v>
      </c>
      <c r="N131" s="30">
        <f t="shared" si="59"/>
        <v>18.741666666666667</v>
      </c>
      <c r="O131" s="30">
        <f t="shared" si="60"/>
        <v>12.066666666666665</v>
      </c>
      <c r="P131" s="30">
        <f t="shared" si="61"/>
        <v>1.9366666666666668</v>
      </c>
      <c r="Q131" s="33">
        <v>1.07</v>
      </c>
      <c r="R131" s="33">
        <v>2.87</v>
      </c>
      <c r="S131" s="33">
        <v>7.37</v>
      </c>
      <c r="T131" s="33">
        <v>12.51</v>
      </c>
      <c r="U131" s="33">
        <v>16.96</v>
      </c>
      <c r="V131" s="33">
        <v>20.73</v>
      </c>
      <c r="W131" s="33">
        <v>22.61</v>
      </c>
      <c r="X131" s="33">
        <v>22.4</v>
      </c>
      <c r="Y131" s="33">
        <v>17.239999999999998</v>
      </c>
      <c r="Z131" s="33">
        <v>12.16</v>
      </c>
      <c r="AA131" s="33">
        <v>6.8</v>
      </c>
      <c r="AB131" s="33">
        <v>1.87</v>
      </c>
      <c r="AC131" s="31">
        <f t="shared" si="62"/>
        <v>641.79999999999984</v>
      </c>
      <c r="AD131" s="31">
        <f t="shared" si="63"/>
        <v>146.89999999999998</v>
      </c>
      <c r="AE131" s="31">
        <f t="shared" si="64"/>
        <v>184.60000000000002</v>
      </c>
      <c r="AF131" s="31">
        <f t="shared" si="65"/>
        <v>370.79999999999995</v>
      </c>
      <c r="AG131" s="31">
        <f t="shared" si="66"/>
        <v>189.39999999999998</v>
      </c>
      <c r="AH131" s="31">
        <f t="shared" si="67"/>
        <v>120.9</v>
      </c>
      <c r="AI131" s="32">
        <v>32.200000000000003</v>
      </c>
      <c r="AJ131" s="32">
        <v>37.799999999999997</v>
      </c>
      <c r="AK131" s="32">
        <v>33.799999999999997</v>
      </c>
      <c r="AL131" s="32">
        <v>42.9</v>
      </c>
      <c r="AM131" s="32">
        <v>70.2</v>
      </c>
      <c r="AN131" s="32">
        <v>68.7</v>
      </c>
      <c r="AO131" s="32">
        <v>59.7</v>
      </c>
      <c r="AP131" s="32">
        <v>56.2</v>
      </c>
      <c r="AQ131" s="32">
        <v>73.099999999999994</v>
      </c>
      <c r="AR131" s="32">
        <v>59</v>
      </c>
      <c r="AS131" s="32">
        <v>57.3</v>
      </c>
      <c r="AT131" s="32">
        <v>50.9</v>
      </c>
      <c r="AU131" s="123"/>
      <c r="AV131" s="108"/>
      <c r="AW131" s="108"/>
      <c r="AX131" s="108"/>
      <c r="AY131" s="123"/>
      <c r="AZ131" s="123"/>
      <c r="BA131" s="123"/>
      <c r="BB131" s="123"/>
      <c r="BC131" s="123"/>
      <c r="BD131" s="123"/>
      <c r="BE131" s="123"/>
      <c r="BF131" s="143"/>
    </row>
    <row r="132" spans="1:83" x14ac:dyDescent="0.2">
      <c r="A132" s="121"/>
      <c r="B132" s="124"/>
      <c r="C132" s="121"/>
      <c r="D132" s="118"/>
      <c r="E132" s="121"/>
      <c r="F132" s="1" t="s">
        <v>178</v>
      </c>
      <c r="G132" s="16">
        <v>45.8333333</v>
      </c>
      <c r="H132" s="16">
        <v>17.683333333333302</v>
      </c>
      <c r="I132" s="5">
        <v>1</v>
      </c>
      <c r="J132" s="13">
        <v>97</v>
      </c>
      <c r="K132" s="30">
        <f t="shared" si="56"/>
        <v>12.059166666666668</v>
      </c>
      <c r="L132" s="30">
        <f t="shared" si="57"/>
        <v>12.280000000000001</v>
      </c>
      <c r="M132" s="30">
        <f t="shared" si="58"/>
        <v>21.866666666666664</v>
      </c>
      <c r="N132" s="30">
        <f t="shared" si="59"/>
        <v>18.700000000000003</v>
      </c>
      <c r="O132" s="30">
        <f t="shared" si="60"/>
        <v>12.066666666666665</v>
      </c>
      <c r="P132" s="30">
        <f t="shared" si="61"/>
        <v>2.0233333333333334</v>
      </c>
      <c r="Q132" s="10">
        <v>1.1599999999999999</v>
      </c>
      <c r="R132" s="10">
        <v>2.94</v>
      </c>
      <c r="S132" s="10">
        <v>7.42</v>
      </c>
      <c r="T132" s="10">
        <v>12.5</v>
      </c>
      <c r="U132" s="10">
        <v>16.920000000000002</v>
      </c>
      <c r="V132" s="10">
        <v>20.7</v>
      </c>
      <c r="W132" s="10">
        <v>22.58</v>
      </c>
      <c r="X132" s="10">
        <v>22.32</v>
      </c>
      <c r="Y132" s="10">
        <v>17.18</v>
      </c>
      <c r="Z132" s="10">
        <v>12.15</v>
      </c>
      <c r="AA132" s="10">
        <v>6.87</v>
      </c>
      <c r="AB132" s="10">
        <v>1.97</v>
      </c>
      <c r="AC132" s="31">
        <f t="shared" si="62"/>
        <v>654.5</v>
      </c>
      <c r="AD132" s="31">
        <f t="shared" si="63"/>
        <v>148.10000000000002</v>
      </c>
      <c r="AE132" s="31">
        <f t="shared" si="64"/>
        <v>183.1</v>
      </c>
      <c r="AF132" s="31">
        <f t="shared" si="65"/>
        <v>372.7</v>
      </c>
      <c r="AG132" s="31">
        <f t="shared" si="66"/>
        <v>198</v>
      </c>
      <c r="AH132" s="31">
        <f t="shared" si="67"/>
        <v>125.3</v>
      </c>
      <c r="AI132" s="32">
        <v>32.4</v>
      </c>
      <c r="AJ132" s="32">
        <v>38.9</v>
      </c>
      <c r="AK132" s="32">
        <v>34.799999999999997</v>
      </c>
      <c r="AL132" s="32">
        <v>44.1</v>
      </c>
      <c r="AM132" s="32">
        <v>69.2</v>
      </c>
      <c r="AN132" s="32">
        <v>67.5</v>
      </c>
      <c r="AO132" s="32">
        <v>59.1</v>
      </c>
      <c r="AP132" s="32">
        <v>56.5</v>
      </c>
      <c r="AQ132" s="32">
        <v>76.3</v>
      </c>
      <c r="AR132" s="32">
        <v>61.7</v>
      </c>
      <c r="AS132" s="32">
        <v>60</v>
      </c>
      <c r="AT132" s="32">
        <v>54</v>
      </c>
      <c r="AU132" s="123"/>
      <c r="AV132" s="108"/>
      <c r="AW132" s="108"/>
      <c r="AX132" s="108"/>
      <c r="AY132" s="123"/>
      <c r="AZ132" s="123"/>
      <c r="BA132" s="123"/>
      <c r="BB132" s="123"/>
      <c r="BC132" s="123"/>
      <c r="BD132" s="123"/>
      <c r="BE132" s="123"/>
      <c r="BF132" s="143"/>
    </row>
    <row r="133" spans="1:83" x14ac:dyDescent="0.2">
      <c r="A133" s="1"/>
      <c r="K133" s="30"/>
      <c r="L133" s="30"/>
      <c r="M133" s="30"/>
      <c r="N133" s="30"/>
      <c r="O133" s="30"/>
      <c r="P133" s="30"/>
      <c r="Q133" s="10"/>
      <c r="R133" s="10"/>
      <c r="S133" s="10"/>
      <c r="T133" s="10"/>
      <c r="U133" s="10"/>
      <c r="V133" s="10"/>
      <c r="W133" s="10"/>
      <c r="X133" s="10"/>
      <c r="Y133" s="10"/>
      <c r="Z133" s="10"/>
      <c r="AA133" s="10"/>
      <c r="AB133" s="10"/>
      <c r="AC133" s="34"/>
      <c r="AD133" s="34"/>
      <c r="AE133" s="34"/>
      <c r="AF133" s="34"/>
      <c r="AG133" s="34"/>
      <c r="AH133" s="34"/>
      <c r="AI133" s="32"/>
      <c r="AJ133" s="32"/>
      <c r="AK133" s="32"/>
      <c r="AL133" s="32"/>
      <c r="AM133" s="32"/>
      <c r="AN133" s="32"/>
      <c r="AO133" s="32"/>
      <c r="AP133" s="32"/>
      <c r="AQ133" s="32"/>
      <c r="AR133" s="32"/>
      <c r="AS133" s="32"/>
      <c r="AT133" s="32"/>
      <c r="BF133" s="9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row>
    <row r="134" spans="1:83" x14ac:dyDescent="0.2">
      <c r="A134" s="15">
        <v>15</v>
      </c>
      <c r="B134" s="2" t="s">
        <v>48</v>
      </c>
      <c r="C134" s="14" t="s">
        <v>40</v>
      </c>
      <c r="D134" s="14" t="s">
        <v>301</v>
      </c>
      <c r="E134" s="5" t="s">
        <v>3</v>
      </c>
      <c r="F134" s="1" t="s">
        <v>200</v>
      </c>
      <c r="G134" s="16">
        <v>42.820358276367102</v>
      </c>
      <c r="H134" s="16">
        <v>12.7767782211303</v>
      </c>
      <c r="I134" s="14" t="s">
        <v>7</v>
      </c>
      <c r="J134" s="13">
        <v>291.53199999999998</v>
      </c>
      <c r="K134" s="30">
        <f>AVERAGE(Q134:AB134)</f>
        <v>13.514166666666666</v>
      </c>
      <c r="L134" s="30">
        <f>AVERAGE(S134:U134)</f>
        <v>12.116666666666667</v>
      </c>
      <c r="M134" s="30">
        <f>AVERAGE(V134:X134)</f>
        <v>21.953333333333333</v>
      </c>
      <c r="N134" s="30">
        <f>AVERAGE(T134:Y134)</f>
        <v>18.655000000000001</v>
      </c>
      <c r="O134" s="30">
        <f>AVERAGE(Y134:AA134)</f>
        <v>14.25</v>
      </c>
      <c r="P134" s="30">
        <f>AVERAGE(AB134,R134,Q134)</f>
        <v>5.7366666666666672</v>
      </c>
      <c r="Q134" s="10">
        <v>5.23</v>
      </c>
      <c r="R134" s="10">
        <v>5.89</v>
      </c>
      <c r="S134" s="10">
        <v>8.76</v>
      </c>
      <c r="T134" s="10">
        <v>11.65</v>
      </c>
      <c r="U134" s="10">
        <v>15.94</v>
      </c>
      <c r="V134" s="10">
        <v>20.04</v>
      </c>
      <c r="W134" s="10">
        <v>22.76</v>
      </c>
      <c r="X134" s="10">
        <v>23.06</v>
      </c>
      <c r="Y134" s="10">
        <v>18.48</v>
      </c>
      <c r="Z134" s="10">
        <v>14.42</v>
      </c>
      <c r="AA134" s="10">
        <v>9.85</v>
      </c>
      <c r="AB134" s="10">
        <v>6.09</v>
      </c>
      <c r="AC134" s="31">
        <f>SUM(AI134:AT134)</f>
        <v>932.8</v>
      </c>
      <c r="AD134" s="31">
        <f>SUM(AK134:AM134)</f>
        <v>240.8</v>
      </c>
      <c r="AE134" s="31">
        <f>SUM(AN134:AP134)</f>
        <v>122.69999999999999</v>
      </c>
      <c r="AF134" s="31">
        <f>SUM(AL134:AQ134)</f>
        <v>371.5</v>
      </c>
      <c r="AG134" s="31">
        <f>SUM(AQ134:AS134)</f>
        <v>316.3</v>
      </c>
      <c r="AH134" s="31">
        <f t="shared" ref="AH134:AH168" si="68">(AI134+AJ134+AT134)</f>
        <v>253</v>
      </c>
      <c r="AI134" s="32">
        <v>71.2</v>
      </c>
      <c r="AJ134" s="32">
        <v>74.8</v>
      </c>
      <c r="AK134" s="32">
        <v>75.599999999999994</v>
      </c>
      <c r="AL134" s="32">
        <v>84.5</v>
      </c>
      <c r="AM134" s="32">
        <v>80.7</v>
      </c>
      <c r="AN134" s="32">
        <v>52.4</v>
      </c>
      <c r="AO134" s="32">
        <v>34.700000000000003</v>
      </c>
      <c r="AP134" s="32">
        <v>35.6</v>
      </c>
      <c r="AQ134" s="32">
        <v>83.6</v>
      </c>
      <c r="AR134" s="32">
        <v>95.9</v>
      </c>
      <c r="AS134" s="32">
        <v>136.80000000000001</v>
      </c>
      <c r="AT134" s="32">
        <v>107</v>
      </c>
      <c r="AU134" s="26" t="s">
        <v>7</v>
      </c>
      <c r="AV134" s="26" t="s">
        <v>7</v>
      </c>
      <c r="AW134" s="26" t="s">
        <v>7</v>
      </c>
      <c r="AX134" s="26" t="s">
        <v>7</v>
      </c>
      <c r="AY134" s="26" t="s">
        <v>7</v>
      </c>
      <c r="AZ134" s="26" t="s">
        <v>7</v>
      </c>
      <c r="BA134" s="26" t="s">
        <v>7</v>
      </c>
      <c r="BB134" s="26" t="s">
        <v>7</v>
      </c>
      <c r="BC134" s="26" t="s">
        <v>7</v>
      </c>
      <c r="BD134" s="26" t="s">
        <v>7</v>
      </c>
      <c r="BE134" s="26" t="s">
        <v>7</v>
      </c>
      <c r="BF134" s="90" t="s">
        <v>7</v>
      </c>
    </row>
    <row r="135" spans="1:83" x14ac:dyDescent="0.2">
      <c r="A135" s="1"/>
      <c r="K135" s="30"/>
      <c r="L135" s="30"/>
      <c r="M135" s="30"/>
      <c r="N135" s="30"/>
      <c r="O135" s="30"/>
      <c r="P135" s="30"/>
      <c r="Q135" s="10"/>
      <c r="R135" s="10"/>
      <c r="S135" s="10"/>
      <c r="T135" s="10"/>
      <c r="U135" s="10"/>
      <c r="V135" s="10"/>
      <c r="W135" s="10"/>
      <c r="X135" s="10"/>
      <c r="Y135" s="10"/>
      <c r="Z135" s="10"/>
      <c r="AA135" s="10"/>
      <c r="AB135" s="10"/>
      <c r="AC135" s="34"/>
      <c r="AD135" s="34"/>
      <c r="AE135" s="34"/>
      <c r="AF135" s="34"/>
      <c r="AG135" s="34"/>
      <c r="AH135" s="34"/>
      <c r="AI135" s="32"/>
      <c r="AJ135" s="32"/>
      <c r="AK135" s="32"/>
      <c r="AL135" s="32"/>
      <c r="AM135" s="32"/>
      <c r="AN135" s="32"/>
      <c r="AO135" s="32"/>
      <c r="AP135" s="32"/>
      <c r="AQ135" s="32"/>
      <c r="AR135" s="32"/>
      <c r="AS135" s="32"/>
      <c r="AT135" s="32"/>
      <c r="BF135" s="9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row>
    <row r="136" spans="1:83" x14ac:dyDescent="0.2">
      <c r="A136" s="102">
        <v>16</v>
      </c>
      <c r="B136" s="103" t="s">
        <v>51</v>
      </c>
      <c r="C136" s="100" t="s">
        <v>40</v>
      </c>
      <c r="D136" s="101" t="s">
        <v>306</v>
      </c>
      <c r="E136" s="14" t="s">
        <v>23</v>
      </c>
      <c r="F136" s="1" t="s">
        <v>173</v>
      </c>
      <c r="G136" s="16">
        <v>45.749400000000001</v>
      </c>
      <c r="H136" s="16">
        <v>17.9695</v>
      </c>
      <c r="I136" s="14">
        <v>1</v>
      </c>
      <c r="J136" s="22">
        <v>97</v>
      </c>
      <c r="K136" s="30">
        <f>AVERAGE(Q136:AB136)</f>
        <v>12.0875</v>
      </c>
      <c r="L136" s="30">
        <f>AVERAGE(S136:U136)</f>
        <v>12.323333333333332</v>
      </c>
      <c r="M136" s="30">
        <f>AVERAGE(V136:X136)</f>
        <v>21.963333333333335</v>
      </c>
      <c r="N136" s="30">
        <f>AVERAGE(T136:Y136)</f>
        <v>18.788333333333334</v>
      </c>
      <c r="O136" s="30">
        <f>AVERAGE(Y136:AA136)</f>
        <v>12.1</v>
      </c>
      <c r="P136" s="30">
        <f>AVERAGE(AB136,R136,Q136)</f>
        <v>1.9633333333333332</v>
      </c>
      <c r="Q136" s="10">
        <v>1.0900000000000001</v>
      </c>
      <c r="R136" s="10">
        <v>2.9</v>
      </c>
      <c r="S136" s="10">
        <v>7.4</v>
      </c>
      <c r="T136" s="10">
        <v>12.55</v>
      </c>
      <c r="U136" s="10">
        <v>17.02</v>
      </c>
      <c r="V136" s="10">
        <v>20.78</v>
      </c>
      <c r="W136" s="10">
        <v>22.66</v>
      </c>
      <c r="X136" s="10">
        <v>22.45</v>
      </c>
      <c r="Y136" s="10">
        <v>17.27</v>
      </c>
      <c r="Z136" s="10">
        <v>12.19</v>
      </c>
      <c r="AA136" s="10">
        <v>6.84</v>
      </c>
      <c r="AB136" s="10">
        <v>1.9</v>
      </c>
      <c r="AC136" s="31">
        <f>SUM(AI136:AT136)</f>
        <v>642</v>
      </c>
      <c r="AD136" s="31">
        <f>SUM(AK136:AM136)</f>
        <v>148.6</v>
      </c>
      <c r="AE136" s="31">
        <f>SUM(AN136:AP136)</f>
        <v>183.3</v>
      </c>
      <c r="AF136" s="31">
        <f>SUM(AL136:AQ136)</f>
        <v>369.7</v>
      </c>
      <c r="AG136" s="31">
        <f>SUM(AQ136:AS136)</f>
        <v>188.8</v>
      </c>
      <c r="AH136" s="31">
        <f t="shared" si="68"/>
        <v>121.3</v>
      </c>
      <c r="AI136" s="32">
        <v>32.4</v>
      </c>
      <c r="AJ136" s="32">
        <v>37.700000000000003</v>
      </c>
      <c r="AK136" s="32">
        <v>34.5</v>
      </c>
      <c r="AL136" s="32">
        <v>43.8</v>
      </c>
      <c r="AM136" s="32">
        <v>70.3</v>
      </c>
      <c r="AN136" s="32">
        <v>69.099999999999994</v>
      </c>
      <c r="AO136" s="32">
        <v>59</v>
      </c>
      <c r="AP136" s="32">
        <v>55.2</v>
      </c>
      <c r="AQ136" s="32">
        <v>72.3</v>
      </c>
      <c r="AR136" s="32">
        <v>59.5</v>
      </c>
      <c r="AS136" s="32">
        <v>57</v>
      </c>
      <c r="AT136" s="32">
        <v>51.2</v>
      </c>
      <c r="AU136" s="108" t="s">
        <v>7</v>
      </c>
      <c r="AV136" s="108" t="s">
        <v>7</v>
      </c>
      <c r="AW136" s="108" t="s">
        <v>7</v>
      </c>
      <c r="AX136" s="108" t="s">
        <v>7</v>
      </c>
      <c r="AY136" s="108" t="s">
        <v>7</v>
      </c>
      <c r="AZ136" s="108" t="s">
        <v>7</v>
      </c>
      <c r="BA136" s="108" t="s">
        <v>7</v>
      </c>
      <c r="BB136" s="108" t="s">
        <v>7</v>
      </c>
      <c r="BC136" s="108" t="s">
        <v>7</v>
      </c>
      <c r="BD136" s="108" t="s">
        <v>7</v>
      </c>
      <c r="BE136" s="108" t="s">
        <v>7</v>
      </c>
      <c r="BF136" s="110" t="s">
        <v>326</v>
      </c>
    </row>
    <row r="137" spans="1:83" x14ac:dyDescent="0.2">
      <c r="A137" s="121"/>
      <c r="B137" s="124"/>
      <c r="C137" s="121"/>
      <c r="D137" s="118"/>
      <c r="E137" s="14" t="s">
        <v>3</v>
      </c>
      <c r="F137" s="1" t="s">
        <v>177</v>
      </c>
      <c r="G137" s="16">
        <v>43.110500000000002</v>
      </c>
      <c r="H137" s="16">
        <v>12.391</v>
      </c>
      <c r="I137" s="14">
        <v>1</v>
      </c>
      <c r="J137" s="22">
        <v>493</v>
      </c>
      <c r="K137" s="30">
        <f>AVERAGE(Q137:AB137)</f>
        <v>13.704166666666666</v>
      </c>
      <c r="L137" s="30">
        <f>AVERAGE(S137:U137)</f>
        <v>12.296666666666667</v>
      </c>
      <c r="M137" s="30">
        <f>AVERAGE(V137:X137)</f>
        <v>22.296666666666667</v>
      </c>
      <c r="N137" s="30">
        <f>AVERAGE(T137:Y137)</f>
        <v>18.938333333333333</v>
      </c>
      <c r="O137" s="30">
        <f>AVERAGE(Y137:AA137)</f>
        <v>14.413333333333334</v>
      </c>
      <c r="P137" s="30">
        <f>AVERAGE(AB137,R137,Q137)</f>
        <v>5.81</v>
      </c>
      <c r="Q137" s="10">
        <v>5.26</v>
      </c>
      <c r="R137" s="10">
        <v>6.03</v>
      </c>
      <c r="S137" s="10">
        <v>8.91</v>
      </c>
      <c r="T137" s="10">
        <v>11.85</v>
      </c>
      <c r="U137" s="10">
        <v>16.13</v>
      </c>
      <c r="V137" s="10">
        <v>20.309999999999999</v>
      </c>
      <c r="W137" s="10">
        <v>23.14</v>
      </c>
      <c r="X137" s="10">
        <v>23.44</v>
      </c>
      <c r="Y137" s="10">
        <v>18.760000000000002</v>
      </c>
      <c r="Z137" s="10">
        <v>14.58</v>
      </c>
      <c r="AA137" s="10">
        <v>9.9</v>
      </c>
      <c r="AB137" s="10">
        <v>6.14</v>
      </c>
      <c r="AC137" s="31">
        <f>SUM(AI137:AT137)</f>
        <v>852.69999999999993</v>
      </c>
      <c r="AD137" s="31">
        <f>SUM(AK137:AM137)</f>
        <v>215</v>
      </c>
      <c r="AE137" s="31">
        <f>SUM(AN137:AP137)</f>
        <v>117.99999999999999</v>
      </c>
      <c r="AF137" s="31">
        <f>SUM(AL137:AQ137)</f>
        <v>347.3</v>
      </c>
      <c r="AG137" s="31">
        <f>SUM(AQ137:AS137)</f>
        <v>295.7</v>
      </c>
      <c r="AH137" s="31">
        <f t="shared" si="68"/>
        <v>224</v>
      </c>
      <c r="AI137" s="32">
        <v>63.2</v>
      </c>
      <c r="AJ137" s="32">
        <v>67.599999999999994</v>
      </c>
      <c r="AK137" s="32">
        <v>68.2</v>
      </c>
      <c r="AL137" s="32">
        <v>73</v>
      </c>
      <c r="AM137" s="32">
        <v>73.8</v>
      </c>
      <c r="AN137" s="32">
        <v>51.9</v>
      </c>
      <c r="AO137" s="32">
        <v>32.299999999999997</v>
      </c>
      <c r="AP137" s="32">
        <v>33.799999999999997</v>
      </c>
      <c r="AQ137" s="32">
        <v>82.5</v>
      </c>
      <c r="AR137" s="32">
        <v>91.4</v>
      </c>
      <c r="AS137" s="32">
        <v>121.8</v>
      </c>
      <c r="AT137" s="32">
        <v>93.2</v>
      </c>
      <c r="AU137" s="121"/>
      <c r="AV137" s="108"/>
      <c r="AW137" s="108"/>
      <c r="AX137" s="108"/>
      <c r="AY137" s="108"/>
      <c r="AZ137" s="108"/>
      <c r="BA137" s="108"/>
      <c r="BB137" s="108"/>
      <c r="BC137" s="108"/>
      <c r="BD137" s="108"/>
      <c r="BE137" s="108"/>
      <c r="BF137" s="143"/>
    </row>
    <row r="138" spans="1:83" x14ac:dyDescent="0.2">
      <c r="A138" s="121"/>
      <c r="B138" s="124"/>
      <c r="C138" s="121"/>
      <c r="D138" s="118"/>
      <c r="E138" s="100" t="s">
        <v>50</v>
      </c>
      <c r="F138" s="1" t="s">
        <v>176</v>
      </c>
      <c r="G138" s="16">
        <v>45.488700000000001</v>
      </c>
      <c r="H138" s="16">
        <v>13.7829</v>
      </c>
      <c r="I138" s="14">
        <v>1</v>
      </c>
      <c r="J138" s="22">
        <v>302</v>
      </c>
      <c r="K138" s="1">
        <v>14.8</v>
      </c>
      <c r="L138" s="30">
        <f>AVERAGE(S138:U138)</f>
        <v>11.496666666666664</v>
      </c>
      <c r="M138" s="30">
        <f>AVERAGE(V138:X138)</f>
        <v>21.33666666666667</v>
      </c>
      <c r="N138" s="30">
        <f>AVERAGE(T138:Y138)</f>
        <v>18.035</v>
      </c>
      <c r="O138" s="30">
        <f>AVERAGE(Y138:AA138)</f>
        <v>12.953333333333333</v>
      </c>
      <c r="P138" s="30">
        <f>AVERAGE(AB138,R138,Q138)</f>
        <v>4.3199999999999994</v>
      </c>
      <c r="Q138" s="10">
        <v>3.85</v>
      </c>
      <c r="R138" s="10">
        <v>4.22</v>
      </c>
      <c r="S138" s="10">
        <v>7.41</v>
      </c>
      <c r="T138" s="10">
        <v>11.24</v>
      </c>
      <c r="U138" s="10">
        <v>15.84</v>
      </c>
      <c r="V138" s="10">
        <v>19.989999999999998</v>
      </c>
      <c r="W138" s="10">
        <v>22.18</v>
      </c>
      <c r="X138" s="10">
        <v>21.84</v>
      </c>
      <c r="Y138" s="10">
        <v>17.12</v>
      </c>
      <c r="Z138" s="10">
        <v>12.93</v>
      </c>
      <c r="AA138" s="10">
        <v>8.81</v>
      </c>
      <c r="AB138" s="10">
        <v>4.8899999999999997</v>
      </c>
      <c r="AC138" s="1">
        <v>873</v>
      </c>
      <c r="AD138" s="31">
        <f>SUM(AK138:AM138)</f>
        <v>244.40000000000003</v>
      </c>
      <c r="AE138" s="31">
        <f>SUM(AN138:AP138)</f>
        <v>237.10000000000002</v>
      </c>
      <c r="AF138" s="31">
        <f>SUM(AL138:AQ138)</f>
        <v>537.6</v>
      </c>
      <c r="AG138" s="31">
        <f>SUM(AQ138:AS138)</f>
        <v>382.59999999999997</v>
      </c>
      <c r="AH138" s="31">
        <f t="shared" si="68"/>
        <v>251</v>
      </c>
      <c r="AI138" s="32">
        <v>65.5</v>
      </c>
      <c r="AJ138" s="32">
        <v>76.3</v>
      </c>
      <c r="AK138" s="32">
        <v>69.7</v>
      </c>
      <c r="AL138" s="32">
        <v>80.900000000000006</v>
      </c>
      <c r="AM138" s="32">
        <v>93.8</v>
      </c>
      <c r="AN138" s="32">
        <v>90.8</v>
      </c>
      <c r="AO138" s="32">
        <v>64.5</v>
      </c>
      <c r="AP138" s="32">
        <v>81.8</v>
      </c>
      <c r="AQ138" s="32">
        <v>125.8</v>
      </c>
      <c r="AR138" s="32">
        <v>118.1</v>
      </c>
      <c r="AS138" s="32">
        <v>138.69999999999999</v>
      </c>
      <c r="AT138" s="32">
        <v>109.2</v>
      </c>
      <c r="AU138" s="121"/>
      <c r="AV138" s="108"/>
      <c r="AW138" s="108"/>
      <c r="AX138" s="108"/>
      <c r="AY138" s="108"/>
      <c r="AZ138" s="108"/>
      <c r="BA138" s="108"/>
      <c r="BB138" s="108"/>
      <c r="BC138" s="108"/>
      <c r="BD138" s="108"/>
      <c r="BE138" s="108"/>
      <c r="BF138" s="143"/>
    </row>
    <row r="139" spans="1:83" x14ac:dyDescent="0.2">
      <c r="A139" s="121"/>
      <c r="B139" s="124"/>
      <c r="C139" s="121"/>
      <c r="D139" s="118"/>
      <c r="E139" s="121"/>
      <c r="F139" s="1" t="s">
        <v>175</v>
      </c>
      <c r="G139" s="16">
        <v>45.472200000000001</v>
      </c>
      <c r="H139" s="16">
        <v>13.896100000000001</v>
      </c>
      <c r="I139" s="14">
        <v>1</v>
      </c>
      <c r="J139" s="22">
        <v>321</v>
      </c>
      <c r="K139" s="1">
        <v>14.8</v>
      </c>
      <c r="L139" s="30">
        <f>AVERAGE(S139:U139)</f>
        <v>11.196666666666667</v>
      </c>
      <c r="M139" s="30">
        <f>AVERAGE(V139:X139)</f>
        <v>21.046666666666667</v>
      </c>
      <c r="N139" s="30">
        <f>AVERAGE(T139:Y139)</f>
        <v>17.736666666666668</v>
      </c>
      <c r="O139" s="30">
        <f>AVERAGE(Y139:AA139)</f>
        <v>12.653333333333334</v>
      </c>
      <c r="P139" s="30">
        <f>AVERAGE(AB139,R139,Q139)</f>
        <v>4.0599999999999996</v>
      </c>
      <c r="Q139" s="10">
        <v>3.59</v>
      </c>
      <c r="R139" s="10">
        <v>3.97</v>
      </c>
      <c r="S139" s="10">
        <v>7.13</v>
      </c>
      <c r="T139" s="10">
        <v>10.94</v>
      </c>
      <c r="U139" s="10">
        <v>15.52</v>
      </c>
      <c r="V139" s="10">
        <v>19.66</v>
      </c>
      <c r="W139" s="10">
        <v>21.89</v>
      </c>
      <c r="X139" s="10">
        <v>21.59</v>
      </c>
      <c r="Y139" s="10">
        <v>16.82</v>
      </c>
      <c r="Z139" s="10">
        <v>12.63</v>
      </c>
      <c r="AA139" s="10">
        <v>8.51</v>
      </c>
      <c r="AB139" s="10">
        <v>4.62</v>
      </c>
      <c r="AC139" s="1">
        <v>873</v>
      </c>
      <c r="AD139" s="31">
        <f>SUM(AK139:AM139)</f>
        <v>273.3</v>
      </c>
      <c r="AE139" s="31">
        <f>SUM(AN139:AP139)</f>
        <v>253.8</v>
      </c>
      <c r="AF139" s="31">
        <f>SUM(AL139:AQ139)</f>
        <v>577.79999999999995</v>
      </c>
      <c r="AG139" s="31">
        <f>SUM(AQ139:AS139)</f>
        <v>404.9</v>
      </c>
      <c r="AH139" s="31">
        <f t="shared" si="68"/>
        <v>282.2</v>
      </c>
      <c r="AI139" s="32">
        <v>73.8</v>
      </c>
      <c r="AJ139" s="32">
        <v>86.7</v>
      </c>
      <c r="AK139" s="32">
        <v>79.2</v>
      </c>
      <c r="AL139" s="32">
        <v>90.8</v>
      </c>
      <c r="AM139" s="32">
        <v>103.3</v>
      </c>
      <c r="AN139" s="32">
        <v>97.9</v>
      </c>
      <c r="AO139" s="32">
        <v>67.7</v>
      </c>
      <c r="AP139" s="32">
        <v>88.2</v>
      </c>
      <c r="AQ139" s="32">
        <v>129.9</v>
      </c>
      <c r="AR139" s="32">
        <v>123.9</v>
      </c>
      <c r="AS139" s="32">
        <v>151.1</v>
      </c>
      <c r="AT139" s="32">
        <v>121.7</v>
      </c>
      <c r="AU139" s="121"/>
      <c r="AV139" s="108"/>
      <c r="AW139" s="108"/>
      <c r="AX139" s="108"/>
      <c r="AY139" s="108"/>
      <c r="AZ139" s="108"/>
      <c r="BA139" s="108"/>
      <c r="BB139" s="108"/>
      <c r="BC139" s="108"/>
      <c r="BD139" s="108"/>
      <c r="BE139" s="108"/>
      <c r="BF139" s="143"/>
    </row>
    <row r="140" spans="1:83" x14ac:dyDescent="0.2">
      <c r="A140" s="121"/>
      <c r="B140" s="124"/>
      <c r="C140" s="121"/>
      <c r="D140" s="118"/>
      <c r="E140" s="121"/>
      <c r="F140" s="1" t="s">
        <v>174</v>
      </c>
      <c r="G140" s="16">
        <v>45.517099999999999</v>
      </c>
      <c r="H140" s="16">
        <v>13.778</v>
      </c>
      <c r="I140" s="14">
        <v>1</v>
      </c>
      <c r="J140" s="22">
        <v>34</v>
      </c>
      <c r="K140" s="1">
        <v>14.8</v>
      </c>
      <c r="L140" s="30">
        <f>AVERAGE(S140:U140)</f>
        <v>12.82</v>
      </c>
      <c r="M140" s="30">
        <f>AVERAGE(V140:X140)</f>
        <v>22.66</v>
      </c>
      <c r="N140" s="30">
        <f>AVERAGE(T140:Y140)</f>
        <v>19.366666666666667</v>
      </c>
      <c r="O140" s="30">
        <f>AVERAGE(Y140:AA140)</f>
        <v>14.200000000000001</v>
      </c>
      <c r="P140" s="30">
        <f>AVERAGE(AB140,R140,Q140)</f>
        <v>5.4633333333333338</v>
      </c>
      <c r="Q140" s="10">
        <v>4.96</v>
      </c>
      <c r="R140" s="10">
        <v>5.41</v>
      </c>
      <c r="S140" s="10">
        <v>8.69</v>
      </c>
      <c r="T140" s="10">
        <v>12.59</v>
      </c>
      <c r="U140" s="10">
        <v>17.18</v>
      </c>
      <c r="V140" s="10">
        <v>21.28</v>
      </c>
      <c r="W140" s="10">
        <v>23.51</v>
      </c>
      <c r="X140" s="10">
        <v>23.19</v>
      </c>
      <c r="Y140" s="10">
        <v>18.45</v>
      </c>
      <c r="Z140" s="10">
        <v>14.14</v>
      </c>
      <c r="AA140" s="10">
        <v>10.01</v>
      </c>
      <c r="AB140" s="10">
        <v>6.02</v>
      </c>
      <c r="AC140" s="1">
        <v>873</v>
      </c>
      <c r="AD140" s="31">
        <f>SUM(AK140:AM140)</f>
        <v>212.5</v>
      </c>
      <c r="AE140" s="31">
        <f>SUM(AN140:AP140)</f>
        <v>219.89999999999998</v>
      </c>
      <c r="AF140" s="31">
        <f>SUM(AL140:AQ140)</f>
        <v>493.4</v>
      </c>
      <c r="AG140" s="31">
        <f>SUM(AQ140:AS140)</f>
        <v>357.5</v>
      </c>
      <c r="AH140" s="31">
        <f t="shared" si="68"/>
        <v>216.6</v>
      </c>
      <c r="AI140" s="32">
        <v>55.3</v>
      </c>
      <c r="AJ140" s="32">
        <v>66.2</v>
      </c>
      <c r="AK140" s="32">
        <v>60.9</v>
      </c>
      <c r="AL140" s="32">
        <v>68.5</v>
      </c>
      <c r="AM140" s="32">
        <v>83.1</v>
      </c>
      <c r="AN140" s="32">
        <v>79.8</v>
      </c>
      <c r="AO140" s="32">
        <v>65.900000000000006</v>
      </c>
      <c r="AP140" s="32">
        <v>74.2</v>
      </c>
      <c r="AQ140" s="32">
        <v>121.9</v>
      </c>
      <c r="AR140" s="32">
        <v>113.9</v>
      </c>
      <c r="AS140" s="32">
        <v>121.7</v>
      </c>
      <c r="AT140" s="32">
        <v>95.1</v>
      </c>
      <c r="AU140" s="121"/>
      <c r="AV140" s="108"/>
      <c r="AW140" s="108"/>
      <c r="AX140" s="108"/>
      <c r="AY140" s="108"/>
      <c r="AZ140" s="108"/>
      <c r="BA140" s="108"/>
      <c r="BB140" s="108"/>
      <c r="BC140" s="108"/>
      <c r="BD140" s="108"/>
      <c r="BE140" s="108"/>
      <c r="BF140" s="143"/>
    </row>
    <row r="141" spans="1:83" x14ac:dyDescent="0.2">
      <c r="A141" s="1"/>
      <c r="Q141" s="10"/>
      <c r="R141" s="10"/>
      <c r="S141" s="10"/>
      <c r="T141" s="10"/>
      <c r="U141" s="10"/>
      <c r="V141" s="10"/>
      <c r="W141" s="10"/>
      <c r="X141" s="10"/>
      <c r="Y141" s="10"/>
      <c r="Z141" s="10"/>
      <c r="AA141" s="10"/>
      <c r="AB141" s="10"/>
      <c r="AC141" s="34"/>
      <c r="AD141" s="34"/>
      <c r="AE141" s="34"/>
      <c r="AF141" s="34"/>
      <c r="AG141" s="34"/>
      <c r="AH141" s="34"/>
      <c r="AI141" s="32"/>
      <c r="AJ141" s="32"/>
      <c r="AK141" s="32"/>
      <c r="AL141" s="32"/>
      <c r="AM141" s="32"/>
      <c r="AN141" s="32"/>
      <c r="AO141" s="32"/>
      <c r="AP141" s="32"/>
      <c r="AQ141" s="32"/>
      <c r="AR141" s="32"/>
      <c r="AS141" s="32"/>
      <c r="AT141" s="32"/>
      <c r="BF141" s="91"/>
    </row>
    <row r="142" spans="1:83" x14ac:dyDescent="0.2">
      <c r="A142" s="102">
        <v>17</v>
      </c>
      <c r="B142" s="103" t="s">
        <v>44</v>
      </c>
      <c r="C142" s="100" t="s">
        <v>40</v>
      </c>
      <c r="D142" s="101" t="s">
        <v>307</v>
      </c>
      <c r="E142" s="14" t="s">
        <v>23</v>
      </c>
      <c r="F142" s="1" t="s">
        <v>201</v>
      </c>
      <c r="G142" s="16">
        <v>45.389947988379497</v>
      </c>
      <c r="H142" s="16">
        <v>13.9897800529804</v>
      </c>
      <c r="I142" s="14">
        <v>2</v>
      </c>
      <c r="J142" s="13">
        <v>72.585999999999999</v>
      </c>
      <c r="K142" s="30">
        <f>AVERAGE(Q142:AB142)</f>
        <v>13.399166666666668</v>
      </c>
      <c r="L142" s="30">
        <f>AVERAGE(S142:U142)</f>
        <v>12.276666666666666</v>
      </c>
      <c r="M142" s="30">
        <f>AVERAGE(V142:X142)</f>
        <v>22.206666666666667</v>
      </c>
      <c r="N142" s="30">
        <f>AVERAGE(T142:Y142)</f>
        <v>18.864999999999998</v>
      </c>
      <c r="O142" s="30">
        <f>AVERAGE(Y142:AA142)</f>
        <v>13.826666666666668</v>
      </c>
      <c r="P142" s="30">
        <f>AVERAGE(AB142,R142,Q142)</f>
        <v>5.2866666666666662</v>
      </c>
      <c r="Q142" s="10">
        <v>4.82</v>
      </c>
      <c r="R142" s="10">
        <v>5.14</v>
      </c>
      <c r="S142" s="10">
        <v>8.24</v>
      </c>
      <c r="T142" s="10">
        <v>12.02</v>
      </c>
      <c r="U142" s="10">
        <v>16.57</v>
      </c>
      <c r="V142" s="10">
        <v>20.76</v>
      </c>
      <c r="W142" s="10">
        <v>23.06</v>
      </c>
      <c r="X142" s="10">
        <v>22.8</v>
      </c>
      <c r="Y142" s="10">
        <v>17.98</v>
      </c>
      <c r="Z142" s="10">
        <v>13.79</v>
      </c>
      <c r="AA142" s="10">
        <v>9.7100000000000009</v>
      </c>
      <c r="AB142" s="10">
        <v>5.9</v>
      </c>
      <c r="AC142" s="31">
        <f>SUM(AI142:AT142)</f>
        <v>1173.6000000000001</v>
      </c>
      <c r="AD142" s="31">
        <f>SUM(AK142:AM142)</f>
        <v>260.5</v>
      </c>
      <c r="AE142" s="31">
        <f>SUM(AN142:AP142)</f>
        <v>231.39999999999998</v>
      </c>
      <c r="AF142" s="31">
        <f>SUM(AL142:AQ142)</f>
        <v>538.79999999999995</v>
      </c>
      <c r="AG142" s="31">
        <f>SUM(AQ142:AS142)</f>
        <v>396.7</v>
      </c>
      <c r="AH142" s="31">
        <f t="shared" si="68"/>
        <v>285</v>
      </c>
      <c r="AI142" s="32">
        <v>76.099999999999994</v>
      </c>
      <c r="AJ142" s="32">
        <v>87.7</v>
      </c>
      <c r="AK142" s="32">
        <v>77.8</v>
      </c>
      <c r="AL142" s="32">
        <v>88</v>
      </c>
      <c r="AM142" s="32">
        <v>94.7</v>
      </c>
      <c r="AN142" s="32">
        <v>88.1</v>
      </c>
      <c r="AO142" s="32">
        <v>59.6</v>
      </c>
      <c r="AP142" s="32">
        <v>83.7</v>
      </c>
      <c r="AQ142" s="32">
        <v>124.7</v>
      </c>
      <c r="AR142" s="32">
        <v>124.3</v>
      </c>
      <c r="AS142" s="32">
        <v>147.69999999999999</v>
      </c>
      <c r="AT142" s="32">
        <v>121.2</v>
      </c>
      <c r="AU142" s="108" t="s">
        <v>7</v>
      </c>
      <c r="AV142" s="108" t="s">
        <v>7</v>
      </c>
      <c r="AW142" s="108" t="s">
        <v>7</v>
      </c>
      <c r="AX142" s="108" t="s">
        <v>7</v>
      </c>
      <c r="AY142" s="108" t="s">
        <v>7</v>
      </c>
      <c r="AZ142" s="108" t="s">
        <v>7</v>
      </c>
      <c r="BA142" s="108" t="s">
        <v>7</v>
      </c>
      <c r="BB142" s="108" t="s">
        <v>7</v>
      </c>
      <c r="BC142" s="108" t="s">
        <v>7</v>
      </c>
      <c r="BD142" s="108" t="s">
        <v>7</v>
      </c>
      <c r="BE142" s="108" t="s">
        <v>7</v>
      </c>
      <c r="BF142" s="105" t="s">
        <v>7</v>
      </c>
    </row>
    <row r="143" spans="1:83" x14ac:dyDescent="0.2">
      <c r="A143" s="121"/>
      <c r="B143" s="124"/>
      <c r="C143" s="135"/>
      <c r="D143" s="120"/>
      <c r="E143" s="14" t="s">
        <v>15</v>
      </c>
      <c r="F143" s="1" t="s">
        <v>202</v>
      </c>
      <c r="G143" s="16">
        <v>42.6817633</v>
      </c>
      <c r="H143" s="16">
        <v>26.315352799999999</v>
      </c>
      <c r="I143" s="14">
        <v>2</v>
      </c>
      <c r="J143" s="13">
        <v>262.69600000000003</v>
      </c>
      <c r="K143" s="30">
        <f>AVERAGE(Q143:AB143)</f>
        <v>12.852499999999999</v>
      </c>
      <c r="L143" s="30">
        <f>AVERAGE(S143:U143)</f>
        <v>12.020000000000001</v>
      </c>
      <c r="M143" s="30">
        <f>AVERAGE(V143:X143)</f>
        <v>23.180000000000003</v>
      </c>
      <c r="N143" s="30">
        <f>AVERAGE(T143:Y143)</f>
        <v>19.606666666666669</v>
      </c>
      <c r="O143" s="30">
        <f>AVERAGE(Y143:AA143)</f>
        <v>13.533333333333333</v>
      </c>
      <c r="P143" s="30">
        <f>AVERAGE(AB143,R143,Q143)</f>
        <v>2.6766666666666672</v>
      </c>
      <c r="Q143" s="10">
        <v>1.54</v>
      </c>
      <c r="R143" s="10">
        <v>3.3</v>
      </c>
      <c r="S143" s="10">
        <v>7</v>
      </c>
      <c r="T143" s="10">
        <v>11.91</v>
      </c>
      <c r="U143" s="10">
        <v>17.149999999999999</v>
      </c>
      <c r="V143" s="10">
        <v>21.62</v>
      </c>
      <c r="W143" s="10">
        <v>24</v>
      </c>
      <c r="X143" s="10">
        <v>23.92</v>
      </c>
      <c r="Y143" s="10">
        <v>19.04</v>
      </c>
      <c r="Z143" s="10">
        <v>13.49</v>
      </c>
      <c r="AA143" s="10">
        <v>8.07</v>
      </c>
      <c r="AB143" s="10">
        <v>3.19</v>
      </c>
      <c r="AC143" s="31">
        <f>SUM(AI143:AT143)</f>
        <v>540.59999999999991</v>
      </c>
      <c r="AD143" s="31">
        <f>SUM(AK143:AM143)</f>
        <v>127.8</v>
      </c>
      <c r="AE143" s="31">
        <f>SUM(AN143:AP143)</f>
        <v>138.4</v>
      </c>
      <c r="AF143" s="31">
        <f>SUM(AL143:AQ143)</f>
        <v>281.7</v>
      </c>
      <c r="AG143" s="31">
        <f>SUM(AQ143:AS143)</f>
        <v>145.10000000000002</v>
      </c>
      <c r="AH143" s="31">
        <f t="shared" si="68"/>
        <v>129.29999999999998</v>
      </c>
      <c r="AI143" s="32">
        <v>41.3</v>
      </c>
      <c r="AJ143" s="32">
        <v>38.4</v>
      </c>
      <c r="AK143" s="32">
        <v>37.9</v>
      </c>
      <c r="AL143" s="32">
        <v>39.200000000000003</v>
      </c>
      <c r="AM143" s="32">
        <v>50.7</v>
      </c>
      <c r="AN143" s="32">
        <v>57.5</v>
      </c>
      <c r="AO143" s="32">
        <v>45.7</v>
      </c>
      <c r="AP143" s="32">
        <v>35.200000000000003</v>
      </c>
      <c r="AQ143" s="32">
        <v>53.4</v>
      </c>
      <c r="AR143" s="32">
        <v>46</v>
      </c>
      <c r="AS143" s="32">
        <v>45.7</v>
      </c>
      <c r="AT143" s="32">
        <v>49.6</v>
      </c>
      <c r="AU143" s="121"/>
      <c r="AV143" s="108"/>
      <c r="AW143" s="108"/>
      <c r="AX143" s="108"/>
      <c r="AY143" s="108"/>
      <c r="AZ143" s="108"/>
      <c r="BA143" s="108"/>
      <c r="BB143" s="108"/>
      <c r="BC143" s="108"/>
      <c r="BD143" s="108"/>
      <c r="BE143" s="108"/>
      <c r="BF143" s="105"/>
    </row>
    <row r="144" spans="1:83" x14ac:dyDescent="0.2">
      <c r="A144" s="121"/>
      <c r="B144" s="124"/>
      <c r="C144" s="135"/>
      <c r="D144" s="120"/>
      <c r="E144" s="14" t="s">
        <v>14</v>
      </c>
      <c r="F144" s="1" t="s">
        <v>224</v>
      </c>
      <c r="G144" s="16">
        <v>45.042294699999999</v>
      </c>
      <c r="H144" s="16">
        <v>23.272811799999999</v>
      </c>
      <c r="I144" s="14">
        <v>5</v>
      </c>
      <c r="J144" s="13">
        <v>207.96799999999999</v>
      </c>
      <c r="K144" s="30">
        <f>AVERAGE(Q144:AB144)</f>
        <v>11.549166666666665</v>
      </c>
      <c r="L144" s="30">
        <f>AVERAGE(S144:U144)</f>
        <v>11.806666666666667</v>
      </c>
      <c r="M144" s="30">
        <f>AVERAGE(V144:X144)</f>
        <v>22.016666666666666</v>
      </c>
      <c r="N144" s="30">
        <f>AVERAGE(T144:Y144)</f>
        <v>18.713333333333335</v>
      </c>
      <c r="O144" s="30">
        <f>AVERAGE(Y144:AA144)</f>
        <v>11.616666666666667</v>
      </c>
      <c r="P144" s="30">
        <f>AVERAGE(AB144,R144,Q144)</f>
        <v>0.75666666666666671</v>
      </c>
      <c r="Q144" s="10">
        <v>-0.43</v>
      </c>
      <c r="R144" s="10">
        <v>1.91</v>
      </c>
      <c r="S144" s="10">
        <v>6.45</v>
      </c>
      <c r="T144" s="10">
        <v>12.04</v>
      </c>
      <c r="U144" s="10">
        <v>16.93</v>
      </c>
      <c r="V144" s="10">
        <v>20.79</v>
      </c>
      <c r="W144" s="10">
        <v>22.68</v>
      </c>
      <c r="X144" s="10">
        <v>22.58</v>
      </c>
      <c r="Y144" s="10">
        <v>17.260000000000002</v>
      </c>
      <c r="Z144" s="10">
        <v>11.61</v>
      </c>
      <c r="AA144" s="10">
        <v>5.98</v>
      </c>
      <c r="AB144" s="10">
        <v>0.79</v>
      </c>
      <c r="AC144" s="31">
        <f>SUM(AI144:AT144)</f>
        <v>594.29999999999995</v>
      </c>
      <c r="AD144" s="31">
        <f>SUM(AK144:AM144)</f>
        <v>151.69999999999999</v>
      </c>
      <c r="AE144" s="31">
        <f>SUM(AN144:AP144)</f>
        <v>187.20000000000002</v>
      </c>
      <c r="AF144" s="31">
        <f>SUM(AL144:AQ144)</f>
        <v>357.5</v>
      </c>
      <c r="AG144" s="31">
        <f>SUM(AQ144:AS144)</f>
        <v>144.69999999999999</v>
      </c>
      <c r="AH144" s="31">
        <f t="shared" si="68"/>
        <v>110.69999999999999</v>
      </c>
      <c r="AI144" s="32">
        <v>33.799999999999997</v>
      </c>
      <c r="AJ144" s="32">
        <v>30.1</v>
      </c>
      <c r="AK144" s="32">
        <v>36.4</v>
      </c>
      <c r="AL144" s="32">
        <v>50.3</v>
      </c>
      <c r="AM144" s="32">
        <v>65</v>
      </c>
      <c r="AN144" s="32">
        <v>73</v>
      </c>
      <c r="AO144" s="32">
        <v>65.8</v>
      </c>
      <c r="AP144" s="32">
        <v>48.4</v>
      </c>
      <c r="AQ144" s="32">
        <v>55</v>
      </c>
      <c r="AR144" s="32">
        <v>48.1</v>
      </c>
      <c r="AS144" s="32">
        <v>41.6</v>
      </c>
      <c r="AT144" s="32">
        <v>46.8</v>
      </c>
      <c r="AU144" s="121"/>
      <c r="AV144" s="108"/>
      <c r="AW144" s="108"/>
      <c r="AX144" s="108"/>
      <c r="AY144" s="108"/>
      <c r="AZ144" s="108"/>
      <c r="BA144" s="108"/>
      <c r="BB144" s="108"/>
      <c r="BC144" s="108"/>
      <c r="BD144" s="108"/>
      <c r="BE144" s="108"/>
      <c r="BF144" s="105"/>
    </row>
    <row r="145" spans="1:83" x14ac:dyDescent="0.2">
      <c r="A145" s="1"/>
      <c r="K145" s="30"/>
      <c r="L145" s="30"/>
      <c r="M145" s="30"/>
      <c r="N145" s="30"/>
      <c r="O145" s="30"/>
      <c r="P145" s="30"/>
      <c r="Q145" s="10"/>
      <c r="R145" s="10"/>
      <c r="S145" s="10"/>
      <c r="T145" s="10"/>
      <c r="U145" s="10"/>
      <c r="V145" s="10"/>
      <c r="W145" s="10"/>
      <c r="X145" s="10"/>
      <c r="Y145" s="10"/>
      <c r="Z145" s="10"/>
      <c r="AA145" s="10"/>
      <c r="AB145" s="10"/>
      <c r="AC145" s="34"/>
      <c r="AD145" s="34"/>
      <c r="AE145" s="34"/>
      <c r="AF145" s="34"/>
      <c r="AG145" s="34"/>
      <c r="AH145" s="34"/>
      <c r="AI145" s="32"/>
      <c r="AJ145" s="32"/>
      <c r="AK145" s="32"/>
      <c r="AL145" s="32"/>
      <c r="AM145" s="32"/>
      <c r="AN145" s="32"/>
      <c r="AO145" s="32"/>
      <c r="AP145" s="32"/>
      <c r="AQ145" s="32"/>
      <c r="AR145" s="32"/>
      <c r="AS145" s="32"/>
      <c r="AT145" s="32"/>
      <c r="BF145" s="91"/>
    </row>
    <row r="146" spans="1:83" x14ac:dyDescent="0.2">
      <c r="A146" s="102">
        <v>18</v>
      </c>
      <c r="B146" s="103" t="s">
        <v>46</v>
      </c>
      <c r="C146" s="100" t="s">
        <v>40</v>
      </c>
      <c r="D146" s="101" t="s">
        <v>7</v>
      </c>
      <c r="E146" s="100" t="s">
        <v>3</v>
      </c>
      <c r="F146" s="1" t="s">
        <v>205</v>
      </c>
      <c r="G146" s="16">
        <v>44.393158399999997</v>
      </c>
      <c r="H146" s="16">
        <v>11.146686000000001</v>
      </c>
      <c r="I146" s="14">
        <v>2</v>
      </c>
      <c r="J146" s="13">
        <v>460.02600000000001</v>
      </c>
      <c r="K146" s="30">
        <f>AVERAGE(Q146:AB146)</f>
        <v>12.969166666666668</v>
      </c>
      <c r="L146" s="30">
        <f>AVERAGE(S146:U146)</f>
        <v>12.206666666666669</v>
      </c>
      <c r="M146" s="30">
        <f>AVERAGE(V146:X146)</f>
        <v>22.546666666666667</v>
      </c>
      <c r="N146" s="30">
        <f>AVERAGE(T146:Y146)</f>
        <v>19.069999999999997</v>
      </c>
      <c r="O146" s="30">
        <f>AVERAGE(Y146:AA146)</f>
        <v>13.336666666666666</v>
      </c>
      <c r="P146" s="30">
        <f>AVERAGE(AB146,R146,Q146)</f>
        <v>3.7866666666666666</v>
      </c>
      <c r="Q146" s="10">
        <v>3.18</v>
      </c>
      <c r="R146" s="10">
        <v>4.3499999999999996</v>
      </c>
      <c r="S146" s="10">
        <v>8.2200000000000006</v>
      </c>
      <c r="T146" s="10">
        <v>11.95</v>
      </c>
      <c r="U146" s="10">
        <v>16.45</v>
      </c>
      <c r="V146" s="10">
        <v>20.78</v>
      </c>
      <c r="W146" s="10">
        <v>23.45</v>
      </c>
      <c r="X146" s="10">
        <v>23.41</v>
      </c>
      <c r="Y146" s="10">
        <v>18.38</v>
      </c>
      <c r="Z146" s="10">
        <v>13.43</v>
      </c>
      <c r="AA146" s="10">
        <v>8.1999999999999993</v>
      </c>
      <c r="AB146" s="10">
        <v>3.83</v>
      </c>
      <c r="AC146" s="31">
        <f>SUM(AI146:AT146)</f>
        <v>801.4</v>
      </c>
      <c r="AD146" s="31">
        <f>SUM(AK146:AM146)</f>
        <v>211.60000000000002</v>
      </c>
      <c r="AE146" s="31">
        <f>SUM(AN146:AP146)</f>
        <v>135.10000000000002</v>
      </c>
      <c r="AF146" s="31">
        <f>SUM(AL146:AQ146)</f>
        <v>352.40000000000003</v>
      </c>
      <c r="AG146" s="31">
        <f>SUM(AQ146:AS146)</f>
        <v>275</v>
      </c>
      <c r="AH146" s="31">
        <f t="shared" si="68"/>
        <v>179.7</v>
      </c>
      <c r="AI146" s="32">
        <v>45.3</v>
      </c>
      <c r="AJ146" s="32">
        <v>63.9</v>
      </c>
      <c r="AK146" s="32">
        <v>66</v>
      </c>
      <c r="AL146" s="32">
        <v>74.400000000000006</v>
      </c>
      <c r="AM146" s="32">
        <v>71.2</v>
      </c>
      <c r="AN146" s="32">
        <v>61.9</v>
      </c>
      <c r="AO146" s="32">
        <v>28</v>
      </c>
      <c r="AP146" s="32">
        <v>45.2</v>
      </c>
      <c r="AQ146" s="32">
        <v>71.7</v>
      </c>
      <c r="AR146" s="32">
        <v>95.3</v>
      </c>
      <c r="AS146" s="32">
        <v>108</v>
      </c>
      <c r="AT146" s="32">
        <v>70.5</v>
      </c>
      <c r="AU146" s="108" t="s">
        <v>7</v>
      </c>
      <c r="AV146" s="108" t="s">
        <v>7</v>
      </c>
      <c r="AW146" s="108" t="s">
        <v>7</v>
      </c>
      <c r="AX146" s="108" t="s">
        <v>7</v>
      </c>
      <c r="AY146" s="108" t="s">
        <v>7</v>
      </c>
      <c r="AZ146" s="108" t="s">
        <v>7</v>
      </c>
      <c r="BA146" s="108" t="s">
        <v>7</v>
      </c>
      <c r="BB146" s="108" t="s">
        <v>7</v>
      </c>
      <c r="BC146" s="108" t="s">
        <v>7</v>
      </c>
      <c r="BD146" s="108" t="s">
        <v>7</v>
      </c>
      <c r="BE146" s="108" t="s">
        <v>7</v>
      </c>
      <c r="BF146" s="110" t="s">
        <v>296</v>
      </c>
    </row>
    <row r="147" spans="1:83" x14ac:dyDescent="0.2">
      <c r="A147" s="121"/>
      <c r="B147" s="124"/>
      <c r="C147" s="121"/>
      <c r="D147" s="118"/>
      <c r="E147" s="121"/>
      <c r="F147" s="1" t="s">
        <v>206</v>
      </c>
      <c r="G147" s="16">
        <v>43.558554000000001</v>
      </c>
      <c r="H147" s="16">
        <v>12.420951000000001</v>
      </c>
      <c r="I147" s="14">
        <v>1</v>
      </c>
      <c r="J147" s="13">
        <v>473.53</v>
      </c>
      <c r="K147" s="30">
        <f>AVERAGE(Q147:AB147)</f>
        <v>12.639166666666668</v>
      </c>
      <c r="L147" s="30">
        <f>AVERAGE(S147:U147)</f>
        <v>11.313333333333333</v>
      </c>
      <c r="M147" s="30">
        <f>AVERAGE(V147:X147)</f>
        <v>21.28</v>
      </c>
      <c r="N147" s="30">
        <f>AVERAGE(T147:Y147)</f>
        <v>17.885000000000002</v>
      </c>
      <c r="O147" s="30">
        <f>AVERAGE(Y147:AA147)</f>
        <v>13.166666666666666</v>
      </c>
      <c r="P147" s="30">
        <f>AVERAGE(AB147,R147,Q147)</f>
        <v>4.7966666666666669</v>
      </c>
      <c r="Q147" s="10">
        <v>4.3899999999999997</v>
      </c>
      <c r="R147" s="10">
        <v>4.8499999999999996</v>
      </c>
      <c r="S147" s="10">
        <v>7.89</v>
      </c>
      <c r="T147" s="10">
        <v>10.84</v>
      </c>
      <c r="U147" s="10">
        <v>15.21</v>
      </c>
      <c r="V147" s="10">
        <v>19.420000000000002</v>
      </c>
      <c r="W147" s="10">
        <v>22.09</v>
      </c>
      <c r="X147" s="10">
        <v>22.33</v>
      </c>
      <c r="Y147" s="10">
        <v>17.420000000000002</v>
      </c>
      <c r="Z147" s="10">
        <v>13.25</v>
      </c>
      <c r="AA147" s="10">
        <v>8.83</v>
      </c>
      <c r="AB147" s="10">
        <v>5.15</v>
      </c>
      <c r="AC147" s="31">
        <f>SUM(AI147:AT147)</f>
        <v>1034.6999999999998</v>
      </c>
      <c r="AD147" s="31">
        <f>SUM(AK147:AM147)</f>
        <v>264.5</v>
      </c>
      <c r="AE147" s="31">
        <f>SUM(AN147:AP147)</f>
        <v>143.69999999999999</v>
      </c>
      <c r="AF147" s="31">
        <f>SUM(AL147:AQ147)</f>
        <v>420.6</v>
      </c>
      <c r="AG147" s="31">
        <f>SUM(AQ147:AS147)</f>
        <v>347.2</v>
      </c>
      <c r="AH147" s="31">
        <f t="shared" si="68"/>
        <v>279.29999999999995</v>
      </c>
      <c r="AI147" s="32">
        <v>78</v>
      </c>
      <c r="AJ147" s="32">
        <v>86.2</v>
      </c>
      <c r="AK147" s="32">
        <v>81.900000000000006</v>
      </c>
      <c r="AL147" s="32">
        <v>95.6</v>
      </c>
      <c r="AM147" s="32">
        <v>87</v>
      </c>
      <c r="AN147" s="32">
        <v>61.9</v>
      </c>
      <c r="AO147" s="32">
        <v>40.799999999999997</v>
      </c>
      <c r="AP147" s="32">
        <v>41</v>
      </c>
      <c r="AQ147" s="32">
        <v>94.3</v>
      </c>
      <c r="AR147" s="32">
        <v>109.1</v>
      </c>
      <c r="AS147" s="32">
        <v>143.80000000000001</v>
      </c>
      <c r="AT147" s="32">
        <v>115.1</v>
      </c>
      <c r="AU147" s="121"/>
      <c r="AV147" s="108"/>
      <c r="AW147" s="108"/>
      <c r="AX147" s="108"/>
      <c r="AY147" s="108"/>
      <c r="AZ147" s="108"/>
      <c r="BA147" s="108"/>
      <c r="BB147" s="108"/>
      <c r="BC147" s="108"/>
      <c r="BD147" s="108"/>
      <c r="BE147" s="108"/>
      <c r="BF147" s="160"/>
    </row>
    <row r="148" spans="1:83" x14ac:dyDescent="0.2">
      <c r="A148" s="121"/>
      <c r="B148" s="124"/>
      <c r="C148" s="121"/>
      <c r="D148" s="118"/>
      <c r="E148" s="121"/>
      <c r="F148" s="1" t="s">
        <v>209</v>
      </c>
      <c r="G148" s="16">
        <v>44.700649261474602</v>
      </c>
      <c r="H148" s="16">
        <v>11.403296470641999</v>
      </c>
      <c r="I148" s="14">
        <v>2</v>
      </c>
      <c r="J148" s="13">
        <v>19</v>
      </c>
      <c r="K148" s="30">
        <f>AVERAGE(Q148:AB148)</f>
        <v>14.055000000000001</v>
      </c>
      <c r="L148" s="30">
        <f>AVERAGE(S148:U148)</f>
        <v>13.706666666666665</v>
      </c>
      <c r="M148" s="30">
        <f>AVERAGE(V148:X148)</f>
        <v>24.17</v>
      </c>
      <c r="N148" s="30">
        <f>AVERAGE(T148:Y148)</f>
        <v>20.696666666666669</v>
      </c>
      <c r="O148" s="30">
        <f>AVERAGE(Y148:AA148)</f>
        <v>14.47</v>
      </c>
      <c r="P148" s="30">
        <f>AVERAGE(AB148,R148,Q148)</f>
        <v>3.8733333333333335</v>
      </c>
      <c r="Q148" s="10">
        <v>2.98</v>
      </c>
      <c r="R148" s="10">
        <v>4.87</v>
      </c>
      <c r="S148" s="10">
        <v>9.3699999999999992</v>
      </c>
      <c r="T148" s="10">
        <v>13.44</v>
      </c>
      <c r="U148" s="10">
        <v>18.309999999999999</v>
      </c>
      <c r="V148" s="10">
        <v>22.64</v>
      </c>
      <c r="W148" s="10">
        <v>25.01</v>
      </c>
      <c r="X148" s="10">
        <v>24.86</v>
      </c>
      <c r="Y148" s="10">
        <v>19.920000000000002</v>
      </c>
      <c r="Z148" s="10">
        <v>14.59</v>
      </c>
      <c r="AA148" s="10">
        <v>8.9</v>
      </c>
      <c r="AB148" s="10">
        <v>3.77</v>
      </c>
      <c r="AC148" s="31">
        <f>SUM(AI148:AT148)</f>
        <v>641.80000000000007</v>
      </c>
      <c r="AD148" s="31">
        <f>SUM(AK148:AM148)</f>
        <v>169.1</v>
      </c>
      <c r="AE148" s="31">
        <f>SUM(AN148:AP148)</f>
        <v>134.30000000000001</v>
      </c>
      <c r="AF148" s="31">
        <f>SUM(AL148:AQ148)</f>
        <v>316.39999999999998</v>
      </c>
      <c r="AG148" s="31">
        <f>SUM(AQ148:AS148)</f>
        <v>209</v>
      </c>
      <c r="AH148" s="31">
        <f t="shared" si="68"/>
        <v>129.4</v>
      </c>
      <c r="AI148" s="32">
        <v>32.6</v>
      </c>
      <c r="AJ148" s="32">
        <v>48.1</v>
      </c>
      <c r="AK148" s="32">
        <v>47.4</v>
      </c>
      <c r="AL148" s="32">
        <v>58.9</v>
      </c>
      <c r="AM148" s="32">
        <v>62.8</v>
      </c>
      <c r="AN148" s="32">
        <v>56</v>
      </c>
      <c r="AO148" s="32">
        <v>33.6</v>
      </c>
      <c r="AP148" s="32">
        <v>44.7</v>
      </c>
      <c r="AQ148" s="32">
        <v>60.4</v>
      </c>
      <c r="AR148" s="32">
        <v>75.599999999999994</v>
      </c>
      <c r="AS148" s="32">
        <v>73</v>
      </c>
      <c r="AT148" s="32">
        <v>48.7</v>
      </c>
      <c r="AU148" s="121"/>
      <c r="AV148" s="108"/>
      <c r="AW148" s="108"/>
      <c r="AX148" s="108"/>
      <c r="AY148" s="108"/>
      <c r="AZ148" s="108"/>
      <c r="BA148" s="108"/>
      <c r="BB148" s="108"/>
      <c r="BC148" s="108"/>
      <c r="BD148" s="108"/>
      <c r="BE148" s="108"/>
      <c r="BF148" s="160"/>
    </row>
    <row r="149" spans="1:83" x14ac:dyDescent="0.2">
      <c r="A149" s="121"/>
      <c r="B149" s="124"/>
      <c r="C149" s="121"/>
      <c r="D149" s="118"/>
      <c r="E149" s="121"/>
      <c r="F149" s="1" t="s">
        <v>207</v>
      </c>
      <c r="G149" s="16">
        <v>44.462409378579203</v>
      </c>
      <c r="H149" s="16">
        <v>11.953219119580201</v>
      </c>
      <c r="I149" s="14">
        <v>1</v>
      </c>
      <c r="J149" s="13">
        <v>9.6029999999999998</v>
      </c>
      <c r="K149" s="30">
        <f>AVERAGE(Q149:AB149)</f>
        <v>13.823333333333336</v>
      </c>
      <c r="L149" s="30">
        <f>AVERAGE(S149:U149)</f>
        <v>13.329999999999998</v>
      </c>
      <c r="M149" s="30">
        <f>AVERAGE(V149:X149)</f>
        <v>23.62</v>
      </c>
      <c r="N149" s="30">
        <f>AVERAGE(T149:Y149)</f>
        <v>20.218333333333334</v>
      </c>
      <c r="O149" s="30">
        <f>AVERAGE(Y149:AA149)</f>
        <v>14.43</v>
      </c>
      <c r="P149" s="30">
        <f>AVERAGE(AB149,R149,Q149)</f>
        <v>3.9133333333333327</v>
      </c>
      <c r="Q149" s="10">
        <v>3.03</v>
      </c>
      <c r="R149" s="10">
        <v>4.8499999999999996</v>
      </c>
      <c r="S149" s="10">
        <v>9.17</v>
      </c>
      <c r="T149" s="10">
        <v>13.08</v>
      </c>
      <c r="U149" s="10">
        <v>17.739999999999998</v>
      </c>
      <c r="V149" s="10">
        <v>22.07</v>
      </c>
      <c r="W149" s="10">
        <v>24.42</v>
      </c>
      <c r="X149" s="10">
        <v>24.37</v>
      </c>
      <c r="Y149" s="10">
        <v>19.63</v>
      </c>
      <c r="Z149" s="10">
        <v>14.62</v>
      </c>
      <c r="AA149" s="10">
        <v>9.0399999999999991</v>
      </c>
      <c r="AB149" s="10">
        <v>3.86</v>
      </c>
      <c r="AC149" s="31">
        <f>SUM(AI149:AT149)</f>
        <v>611.4</v>
      </c>
      <c r="AD149" s="31">
        <f>SUM(AK149:AM149)</f>
        <v>161.89999999999998</v>
      </c>
      <c r="AE149" s="31">
        <f>SUM(AN149:AP149)</f>
        <v>114.1</v>
      </c>
      <c r="AF149" s="31">
        <f>SUM(AL149:AQ149)</f>
        <v>287.3</v>
      </c>
      <c r="AG149" s="31">
        <f>SUM(AQ149:AS149)</f>
        <v>206</v>
      </c>
      <c r="AH149" s="31">
        <f t="shared" si="68"/>
        <v>129.39999999999998</v>
      </c>
      <c r="AI149" s="32">
        <v>35</v>
      </c>
      <c r="AJ149" s="32">
        <v>45.6</v>
      </c>
      <c r="AK149" s="32">
        <v>49.3</v>
      </c>
      <c r="AL149" s="32">
        <v>56.4</v>
      </c>
      <c r="AM149" s="32">
        <v>56.2</v>
      </c>
      <c r="AN149" s="32">
        <v>41.5</v>
      </c>
      <c r="AO149" s="32">
        <v>33.200000000000003</v>
      </c>
      <c r="AP149" s="32">
        <v>39.4</v>
      </c>
      <c r="AQ149" s="32">
        <v>60.6</v>
      </c>
      <c r="AR149" s="32">
        <v>69</v>
      </c>
      <c r="AS149" s="32">
        <v>76.400000000000006</v>
      </c>
      <c r="AT149" s="32">
        <v>48.8</v>
      </c>
      <c r="AU149" s="121"/>
      <c r="AV149" s="108"/>
      <c r="AW149" s="108"/>
      <c r="AX149" s="108"/>
      <c r="AY149" s="108"/>
      <c r="AZ149" s="108"/>
      <c r="BA149" s="108"/>
      <c r="BB149" s="108"/>
      <c r="BC149" s="108"/>
      <c r="BD149" s="108"/>
      <c r="BE149" s="108"/>
      <c r="BF149" s="160"/>
    </row>
    <row r="150" spans="1:83" x14ac:dyDescent="0.2">
      <c r="A150" s="121"/>
      <c r="B150" s="124"/>
      <c r="C150" s="121"/>
      <c r="D150" s="118"/>
      <c r="E150" s="121"/>
      <c r="F150" s="1" t="s">
        <v>208</v>
      </c>
      <c r="G150" s="16">
        <v>45.409844800000002</v>
      </c>
      <c r="H150" s="16">
        <v>11.7572457</v>
      </c>
      <c r="I150" s="14">
        <v>1</v>
      </c>
      <c r="J150" s="13">
        <v>16.952999999999999</v>
      </c>
      <c r="K150" s="30">
        <f>AVERAGE(Q150:AB150)</f>
        <v>14.0075</v>
      </c>
      <c r="L150" s="30">
        <f>AVERAGE(S150:U150)</f>
        <v>13.793333333333331</v>
      </c>
      <c r="M150" s="30">
        <f>AVERAGE(V150:X150)</f>
        <v>23.75333333333333</v>
      </c>
      <c r="N150" s="30">
        <f>AVERAGE(T150:Y150)</f>
        <v>20.465</v>
      </c>
      <c r="O150" s="30">
        <f>AVERAGE(Y150:AA150)</f>
        <v>14.306666666666667</v>
      </c>
      <c r="P150" s="30">
        <f>AVERAGE(AB150,R150,Q150)</f>
        <v>4.1766666666666667</v>
      </c>
      <c r="Q150" s="10">
        <v>3.36</v>
      </c>
      <c r="R150" s="10">
        <v>5.08</v>
      </c>
      <c r="S150" s="10">
        <v>9.42</v>
      </c>
      <c r="T150" s="10">
        <v>13.56</v>
      </c>
      <c r="U150" s="10">
        <v>18.399999999999999</v>
      </c>
      <c r="V150" s="10">
        <v>22.48</v>
      </c>
      <c r="W150" s="10">
        <v>24.45</v>
      </c>
      <c r="X150" s="10">
        <v>24.33</v>
      </c>
      <c r="Y150" s="10">
        <v>19.57</v>
      </c>
      <c r="Z150" s="10">
        <v>14.42</v>
      </c>
      <c r="AA150" s="10">
        <v>8.93</v>
      </c>
      <c r="AB150" s="10">
        <v>4.09</v>
      </c>
      <c r="AC150" s="31">
        <f>SUM(AI150:AT150)</f>
        <v>739.9</v>
      </c>
      <c r="AD150" s="31">
        <f>SUM(AK150:AM150)</f>
        <v>188.5</v>
      </c>
      <c r="AE150" s="31">
        <f>SUM(AN150:AP150)</f>
        <v>163.30000000000001</v>
      </c>
      <c r="AF150" s="31">
        <f>SUM(AL150:AQ150)</f>
        <v>380.5</v>
      </c>
      <c r="AG150" s="31">
        <f>SUM(AQ150:AS150)</f>
        <v>247.2</v>
      </c>
      <c r="AH150" s="31">
        <f t="shared" si="68"/>
        <v>140.89999999999998</v>
      </c>
      <c r="AI150" s="32">
        <v>37.799999999999997</v>
      </c>
      <c r="AJ150" s="32">
        <v>45.8</v>
      </c>
      <c r="AK150" s="32">
        <v>44.9</v>
      </c>
      <c r="AL150" s="32">
        <v>67.7</v>
      </c>
      <c r="AM150" s="32">
        <v>75.900000000000006</v>
      </c>
      <c r="AN150" s="32">
        <v>63.3</v>
      </c>
      <c r="AO150" s="32">
        <v>43.5</v>
      </c>
      <c r="AP150" s="32">
        <v>56.5</v>
      </c>
      <c r="AQ150" s="32">
        <v>73.599999999999994</v>
      </c>
      <c r="AR150" s="32">
        <v>93.5</v>
      </c>
      <c r="AS150" s="32">
        <v>80.099999999999994</v>
      </c>
      <c r="AT150" s="32">
        <v>57.3</v>
      </c>
      <c r="AU150" s="121"/>
      <c r="AV150" s="108"/>
      <c r="AW150" s="108"/>
      <c r="AX150" s="108"/>
      <c r="AY150" s="108"/>
      <c r="AZ150" s="108"/>
      <c r="BA150" s="108"/>
      <c r="BB150" s="108"/>
      <c r="BC150" s="108"/>
      <c r="BD150" s="108"/>
      <c r="BE150" s="108"/>
      <c r="BF150" s="160"/>
    </row>
    <row r="151" spans="1:83" x14ac:dyDescent="0.2">
      <c r="K151" s="30"/>
      <c r="L151" s="30"/>
      <c r="M151" s="30"/>
      <c r="N151" s="30"/>
      <c r="O151" s="30"/>
      <c r="P151" s="30"/>
      <c r="Q151" s="10"/>
      <c r="R151" s="10"/>
      <c r="S151" s="10"/>
      <c r="T151" s="10"/>
      <c r="U151" s="10"/>
      <c r="V151" s="10"/>
      <c r="W151" s="10"/>
      <c r="X151" s="10"/>
      <c r="Y151" s="10"/>
      <c r="Z151" s="10"/>
      <c r="AA151" s="10"/>
      <c r="AB151" s="10"/>
      <c r="AC151" s="34"/>
      <c r="AD151" s="34"/>
      <c r="AE151" s="34"/>
      <c r="AF151" s="34"/>
      <c r="AG151" s="34"/>
      <c r="AH151" s="34"/>
      <c r="AI151" s="32"/>
      <c r="AJ151" s="32"/>
      <c r="AK151" s="32"/>
      <c r="AL151" s="32"/>
      <c r="AM151" s="32"/>
      <c r="AN151" s="32"/>
      <c r="AO151" s="32"/>
      <c r="AP151" s="32"/>
      <c r="AQ151" s="32"/>
      <c r="AR151" s="32"/>
      <c r="AS151" s="32"/>
      <c r="AT151" s="32"/>
      <c r="BF151" s="9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row>
    <row r="152" spans="1:83" x14ac:dyDescent="0.2">
      <c r="A152" s="44">
        <v>19</v>
      </c>
      <c r="B152" s="2" t="s">
        <v>45</v>
      </c>
      <c r="C152" s="14" t="s">
        <v>40</v>
      </c>
      <c r="D152" s="14" t="s">
        <v>7</v>
      </c>
      <c r="E152" s="14" t="s">
        <v>3</v>
      </c>
      <c r="F152" s="1" t="s">
        <v>203</v>
      </c>
      <c r="G152" s="16">
        <v>43.726260799999999</v>
      </c>
      <c r="H152" s="16">
        <v>12.6363135</v>
      </c>
      <c r="I152" s="14" t="s">
        <v>7</v>
      </c>
      <c r="J152" s="13">
        <v>444.19</v>
      </c>
      <c r="K152" s="30">
        <f>AVERAGE(Q152:AB152)</f>
        <v>14.268333333333333</v>
      </c>
      <c r="L152" s="30">
        <f>AVERAGE(S152:U152)</f>
        <v>13.113333333333335</v>
      </c>
      <c r="M152" s="30">
        <f>AVERAGE(V152:X152)</f>
        <v>23.426666666666666</v>
      </c>
      <c r="N152" s="30">
        <f>AVERAGE(T152:Y152)</f>
        <v>19.943333333333332</v>
      </c>
      <c r="O152" s="30">
        <f>AVERAGE(Y152:AA152)</f>
        <v>14.823333333333332</v>
      </c>
      <c r="P152" s="30">
        <f>AVERAGE(AB152,R152,Q152)</f>
        <v>5.71</v>
      </c>
      <c r="Q152" s="10">
        <v>5.1100000000000003</v>
      </c>
      <c r="R152" s="10">
        <v>5.96</v>
      </c>
      <c r="S152" s="10">
        <v>9.34</v>
      </c>
      <c r="T152" s="10">
        <v>12.66</v>
      </c>
      <c r="U152" s="10">
        <v>17.34</v>
      </c>
      <c r="V152" s="10">
        <v>21.74</v>
      </c>
      <c r="W152" s="10">
        <v>24.27</v>
      </c>
      <c r="X152" s="10">
        <v>24.27</v>
      </c>
      <c r="Y152" s="10">
        <v>19.38</v>
      </c>
      <c r="Z152" s="10">
        <v>15.01</v>
      </c>
      <c r="AA152" s="10">
        <v>10.08</v>
      </c>
      <c r="AB152" s="10">
        <v>6.06</v>
      </c>
      <c r="AC152" s="31">
        <f>SUM(AI152:AT152)</f>
        <v>828.2</v>
      </c>
      <c r="AD152" s="31">
        <f>SUM(AK152:AM152)</f>
        <v>211.1</v>
      </c>
      <c r="AE152" s="31">
        <f>SUM(AN152:AP152)</f>
        <v>138.69999999999999</v>
      </c>
      <c r="AF152" s="31">
        <f>SUM(AL152:AQ152)</f>
        <v>365.6</v>
      </c>
      <c r="AG152" s="31">
        <f>SUM(AQ152:AS152)</f>
        <v>274.5</v>
      </c>
      <c r="AH152" s="31">
        <f t="shared" si="68"/>
        <v>203.9</v>
      </c>
      <c r="AI152" s="32">
        <v>56.8</v>
      </c>
      <c r="AJ152" s="32">
        <v>64.7</v>
      </c>
      <c r="AK152" s="32">
        <v>69.099999999999994</v>
      </c>
      <c r="AL152" s="32">
        <v>75.599999999999994</v>
      </c>
      <c r="AM152" s="32">
        <v>66.400000000000006</v>
      </c>
      <c r="AN152" s="32">
        <v>54.8</v>
      </c>
      <c r="AO152" s="32">
        <v>40.9</v>
      </c>
      <c r="AP152" s="32">
        <v>43</v>
      </c>
      <c r="AQ152" s="32">
        <v>84.9</v>
      </c>
      <c r="AR152" s="32">
        <v>82.5</v>
      </c>
      <c r="AS152" s="32">
        <v>107.1</v>
      </c>
      <c r="AT152" s="32">
        <v>82.4</v>
      </c>
      <c r="AU152" s="26" t="s">
        <v>7</v>
      </c>
      <c r="AV152" s="26" t="s">
        <v>7</v>
      </c>
      <c r="AW152" s="26" t="s">
        <v>7</v>
      </c>
      <c r="AX152" s="26" t="s">
        <v>7</v>
      </c>
      <c r="AY152" s="26" t="s">
        <v>7</v>
      </c>
      <c r="AZ152" s="26" t="s">
        <v>7</v>
      </c>
      <c r="BA152" s="26" t="s">
        <v>7</v>
      </c>
      <c r="BB152" s="26" t="s">
        <v>7</v>
      </c>
      <c r="BC152" s="26" t="s">
        <v>7</v>
      </c>
      <c r="BD152" s="26" t="s">
        <v>7</v>
      </c>
      <c r="BE152" s="26" t="s">
        <v>7</v>
      </c>
      <c r="BF152" s="90" t="s">
        <v>7</v>
      </c>
    </row>
    <row r="153" spans="1:83" x14ac:dyDescent="0.2">
      <c r="K153" s="30"/>
      <c r="L153" s="30"/>
      <c r="M153" s="30"/>
      <c r="N153" s="30"/>
      <c r="O153" s="30"/>
      <c r="P153" s="30"/>
      <c r="Q153" s="10"/>
      <c r="R153" s="10"/>
      <c r="S153" s="10"/>
      <c r="T153" s="10"/>
      <c r="U153" s="10"/>
      <c r="V153" s="10"/>
      <c r="W153" s="10"/>
      <c r="X153" s="10"/>
      <c r="Y153" s="10"/>
      <c r="Z153" s="10"/>
      <c r="AA153" s="10"/>
      <c r="AB153" s="10"/>
      <c r="AC153" s="34"/>
      <c r="AD153" s="34"/>
      <c r="AE153" s="34"/>
      <c r="AF153" s="34"/>
      <c r="AG153" s="34"/>
      <c r="AH153" s="34"/>
      <c r="AI153" s="32"/>
      <c r="AJ153" s="32"/>
      <c r="AK153" s="32"/>
      <c r="AL153" s="32"/>
      <c r="AM153" s="32"/>
      <c r="AN153" s="32"/>
      <c r="AO153" s="32"/>
      <c r="AP153" s="32"/>
      <c r="AQ153" s="32"/>
      <c r="AR153" s="32"/>
      <c r="AS153" s="32"/>
      <c r="AT153" s="32"/>
      <c r="BF153" s="9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row>
    <row r="154" spans="1:83" x14ac:dyDescent="0.2">
      <c r="A154" s="15">
        <v>20</v>
      </c>
      <c r="B154" s="2" t="s">
        <v>49</v>
      </c>
      <c r="C154" s="14" t="s">
        <v>40</v>
      </c>
      <c r="D154" s="14" t="s">
        <v>323</v>
      </c>
      <c r="E154" s="14" t="s">
        <v>13</v>
      </c>
      <c r="F154" s="1" t="s">
        <v>204</v>
      </c>
      <c r="G154" s="16">
        <v>44.757153500000001</v>
      </c>
      <c r="H154" s="16">
        <v>19.695397199999999</v>
      </c>
      <c r="I154" s="14" t="s">
        <v>7</v>
      </c>
      <c r="J154" s="13">
        <v>78.388000000000005</v>
      </c>
      <c r="K154" s="30">
        <f>AVERAGE(Q154:AB154)</f>
        <v>12.190833333333332</v>
      </c>
      <c r="L154" s="30">
        <f>AVERAGE(S154:U154)</f>
        <v>12.436666666666667</v>
      </c>
      <c r="M154" s="30">
        <f>AVERAGE(V154:X154)</f>
        <v>21.993333333333336</v>
      </c>
      <c r="N154" s="30">
        <f>AVERAGE(T154:Y154)</f>
        <v>18.888333333333332</v>
      </c>
      <c r="O154" s="30">
        <f>AVERAGE(Y154:AA154)</f>
        <v>12.306666666666667</v>
      </c>
      <c r="P154" s="30">
        <f>AVERAGE(AB154,R154,Q154)</f>
        <v>2.0266666666666668</v>
      </c>
      <c r="Q154" s="10">
        <v>1.06</v>
      </c>
      <c r="R154" s="10">
        <v>2.87</v>
      </c>
      <c r="S154" s="10">
        <v>7.35</v>
      </c>
      <c r="T154" s="10">
        <v>12.56</v>
      </c>
      <c r="U154" s="10">
        <v>17.399999999999999</v>
      </c>
      <c r="V154" s="10">
        <v>21.03</v>
      </c>
      <c r="W154" s="10">
        <v>22.57</v>
      </c>
      <c r="X154" s="10">
        <v>22.38</v>
      </c>
      <c r="Y154" s="10">
        <v>17.39</v>
      </c>
      <c r="Z154" s="10">
        <v>12.37</v>
      </c>
      <c r="AA154" s="10">
        <v>7.16</v>
      </c>
      <c r="AB154" s="10">
        <v>2.15</v>
      </c>
      <c r="AC154" s="31">
        <f>SUM(AI154:AT154)</f>
        <v>658.1</v>
      </c>
      <c r="AD154" s="31">
        <f>SUM(AK154:AM154)</f>
        <v>166.9</v>
      </c>
      <c r="AE154" s="31">
        <f>SUM(AN154:AP154)</f>
        <v>192.5</v>
      </c>
      <c r="AF154" s="31">
        <f>SUM(AL154:AQ154)</f>
        <v>370.2</v>
      </c>
      <c r="AG154" s="31">
        <f>SUM(AQ154:AS154)</f>
        <v>167.9</v>
      </c>
      <c r="AH154" s="31">
        <f t="shared" si="68"/>
        <v>130.80000000000001</v>
      </c>
      <c r="AI154" s="32">
        <v>42.7</v>
      </c>
      <c r="AJ154" s="32">
        <v>38.6</v>
      </c>
      <c r="AK154" s="32">
        <v>45.9</v>
      </c>
      <c r="AL154" s="32">
        <v>47.6</v>
      </c>
      <c r="AM154" s="32">
        <v>73.400000000000006</v>
      </c>
      <c r="AN154" s="32">
        <v>80.5</v>
      </c>
      <c r="AO154" s="32">
        <v>59.8</v>
      </c>
      <c r="AP154" s="32">
        <v>52.2</v>
      </c>
      <c r="AQ154" s="32">
        <v>56.7</v>
      </c>
      <c r="AR154" s="32">
        <v>58.8</v>
      </c>
      <c r="AS154" s="32">
        <v>52.4</v>
      </c>
      <c r="AT154" s="32">
        <v>49.5</v>
      </c>
      <c r="AU154" s="26">
        <v>7.81</v>
      </c>
      <c r="AV154" s="26">
        <v>24.21</v>
      </c>
      <c r="AW154" s="26">
        <v>43.04</v>
      </c>
      <c r="AX154" s="26">
        <v>32.76</v>
      </c>
      <c r="AY154" s="26">
        <v>1.95</v>
      </c>
      <c r="AZ154" s="35" t="s">
        <v>7</v>
      </c>
      <c r="BA154" s="35" t="s">
        <v>7</v>
      </c>
      <c r="BB154" s="26">
        <v>3.8023300000000003E-2</v>
      </c>
      <c r="BC154" s="26" t="s">
        <v>7</v>
      </c>
      <c r="BD154" s="26">
        <v>6.87</v>
      </c>
      <c r="BE154" s="26">
        <v>22.7</v>
      </c>
      <c r="BF154" s="92" t="s">
        <v>7</v>
      </c>
    </row>
    <row r="155" spans="1:83" x14ac:dyDescent="0.2">
      <c r="C155" s="14"/>
      <c r="D155" s="14"/>
      <c r="E155" s="14"/>
      <c r="K155" s="30"/>
      <c r="L155" s="30"/>
      <c r="M155" s="30"/>
      <c r="N155" s="30"/>
      <c r="O155" s="30"/>
      <c r="P155" s="30"/>
      <c r="Q155" s="10"/>
      <c r="R155" s="10"/>
      <c r="S155" s="10"/>
      <c r="T155" s="10"/>
      <c r="U155" s="10"/>
      <c r="V155" s="10"/>
      <c r="W155" s="10"/>
      <c r="X155" s="10"/>
      <c r="Y155" s="10"/>
      <c r="Z155" s="10"/>
      <c r="AA155" s="10"/>
      <c r="AB155" s="10"/>
      <c r="AC155" s="34"/>
      <c r="AD155" s="34"/>
      <c r="AE155" s="34"/>
      <c r="AF155" s="34"/>
      <c r="AG155" s="34"/>
      <c r="AH155" s="34"/>
      <c r="AI155" s="32"/>
      <c r="AJ155" s="32"/>
      <c r="AK155" s="32"/>
      <c r="AL155" s="32"/>
      <c r="AM155" s="32"/>
      <c r="AN155" s="32"/>
      <c r="AO155" s="32"/>
      <c r="AP155" s="32"/>
      <c r="AQ155" s="32"/>
      <c r="AR155" s="32"/>
      <c r="AS155" s="32"/>
      <c r="AT155" s="32"/>
      <c r="BF155" s="91"/>
    </row>
    <row r="156" spans="1:83" x14ac:dyDescent="0.2">
      <c r="A156" s="102">
        <v>21</v>
      </c>
      <c r="B156" s="103" t="s">
        <v>43</v>
      </c>
      <c r="C156" s="100" t="s">
        <v>40</v>
      </c>
      <c r="D156" s="101" t="s">
        <v>309</v>
      </c>
      <c r="E156" s="100" t="s">
        <v>3</v>
      </c>
      <c r="F156" s="1" t="s">
        <v>213</v>
      </c>
      <c r="G156" s="16">
        <v>41.560085296630803</v>
      </c>
      <c r="H156" s="16">
        <v>14.6647987365722</v>
      </c>
      <c r="I156" s="14">
        <v>1</v>
      </c>
      <c r="J156" s="13">
        <v>694.39200000000005</v>
      </c>
      <c r="K156" s="30">
        <f t="shared" ref="K156:K165" si="69">AVERAGE(Q156:AB156)</f>
        <v>13.933333333333335</v>
      </c>
      <c r="L156" s="30">
        <f t="shared" ref="L156:L165" si="70">AVERAGE(S156:U156)</f>
        <v>12.03</v>
      </c>
      <c r="M156" s="30">
        <f t="shared" ref="M156:M165" si="71">AVERAGE(V156:X156)</f>
        <v>22.24</v>
      </c>
      <c r="N156" s="30">
        <f t="shared" ref="N156:N165" si="72">AVERAGE(T156:Y156)</f>
        <v>18.855</v>
      </c>
      <c r="O156" s="30">
        <f t="shared" ref="O156:O165" si="73">AVERAGE(Y156:AA156)</f>
        <v>14.996666666666668</v>
      </c>
      <c r="P156" s="30">
        <f t="shared" ref="P156:P165" si="74">AVERAGE(AB156,R156,Q156)</f>
        <v>6.4666666666666659</v>
      </c>
      <c r="Q156" s="10">
        <v>6.05</v>
      </c>
      <c r="R156" s="10">
        <v>6.17</v>
      </c>
      <c r="S156" s="10">
        <v>8.6</v>
      </c>
      <c r="T156" s="10">
        <v>11.45</v>
      </c>
      <c r="U156" s="10">
        <v>16.04</v>
      </c>
      <c r="V156" s="10">
        <v>20.32</v>
      </c>
      <c r="W156" s="10">
        <v>22.99</v>
      </c>
      <c r="X156" s="10">
        <v>23.41</v>
      </c>
      <c r="Y156" s="10">
        <v>18.920000000000002</v>
      </c>
      <c r="Z156" s="10">
        <v>15.24</v>
      </c>
      <c r="AA156" s="10">
        <v>10.83</v>
      </c>
      <c r="AB156" s="10">
        <v>7.18</v>
      </c>
      <c r="AC156" s="31">
        <f t="shared" ref="AC156:AC165" si="75">SUM(AI156:AT156)</f>
        <v>713.3</v>
      </c>
      <c r="AD156" s="31">
        <f t="shared" ref="AD156:AD165" si="76">SUM(AK156:AM156)</f>
        <v>183.29999999999998</v>
      </c>
      <c r="AE156" s="31">
        <f t="shared" ref="AE156:AE165" si="77">SUM(AN156:AP156)</f>
        <v>77.7</v>
      </c>
      <c r="AF156" s="31">
        <f t="shared" ref="AF156:AF165" si="78">SUM(AL156:AQ156)</f>
        <v>245.59999999999997</v>
      </c>
      <c r="AG156" s="31">
        <f t="shared" ref="AG156:AG165" si="79">SUM(AQ156:AS156)</f>
        <v>223.1</v>
      </c>
      <c r="AH156" s="31">
        <f t="shared" si="68"/>
        <v>229.20000000000002</v>
      </c>
      <c r="AI156" s="32">
        <v>75.7</v>
      </c>
      <c r="AJ156" s="32">
        <v>66.599999999999994</v>
      </c>
      <c r="AK156" s="32">
        <v>72.099999999999994</v>
      </c>
      <c r="AL156" s="32">
        <v>60.8</v>
      </c>
      <c r="AM156" s="32">
        <v>50.4</v>
      </c>
      <c r="AN156" s="32">
        <v>37.200000000000003</v>
      </c>
      <c r="AO156" s="32">
        <v>19.2</v>
      </c>
      <c r="AP156" s="32">
        <v>21.3</v>
      </c>
      <c r="AQ156" s="32">
        <v>56.7</v>
      </c>
      <c r="AR156" s="32">
        <v>63.3</v>
      </c>
      <c r="AS156" s="32">
        <v>103.1</v>
      </c>
      <c r="AT156" s="32">
        <v>86.9</v>
      </c>
      <c r="AU156" s="108" t="s">
        <v>7</v>
      </c>
      <c r="AV156" s="108" t="s">
        <v>7</v>
      </c>
      <c r="AW156" s="108" t="s">
        <v>7</v>
      </c>
      <c r="AX156" s="108" t="s">
        <v>7</v>
      </c>
      <c r="AY156" s="108" t="s">
        <v>7</v>
      </c>
      <c r="AZ156" s="108" t="s">
        <v>7</v>
      </c>
      <c r="BA156" s="108" t="s">
        <v>7</v>
      </c>
      <c r="BB156" s="108" t="s">
        <v>7</v>
      </c>
      <c r="BC156" s="108" t="s">
        <v>7</v>
      </c>
      <c r="BD156" s="108" t="s">
        <v>7</v>
      </c>
      <c r="BE156" s="108" t="s">
        <v>7</v>
      </c>
      <c r="BF156" s="105" t="s">
        <v>7</v>
      </c>
    </row>
    <row r="157" spans="1:83" x14ac:dyDescent="0.2">
      <c r="A157" s="121"/>
      <c r="B157" s="124"/>
      <c r="C157" s="121"/>
      <c r="D157" s="118"/>
      <c r="E157" s="121"/>
      <c r="F157" s="1" t="s">
        <v>214</v>
      </c>
      <c r="G157" s="16">
        <v>42.361152297709403</v>
      </c>
      <c r="H157" s="16">
        <v>13.3942138639134</v>
      </c>
      <c r="I157" s="14">
        <v>1</v>
      </c>
      <c r="J157" s="13">
        <v>704.173</v>
      </c>
      <c r="K157" s="30">
        <f t="shared" si="69"/>
        <v>11.86</v>
      </c>
      <c r="L157" s="30">
        <f t="shared" si="70"/>
        <v>10.326666666666666</v>
      </c>
      <c r="M157" s="30">
        <f t="shared" si="71"/>
        <v>19.966666666666669</v>
      </c>
      <c r="N157" s="30">
        <f t="shared" si="72"/>
        <v>16.773333333333333</v>
      </c>
      <c r="O157" s="30">
        <f t="shared" si="73"/>
        <v>12.790000000000001</v>
      </c>
      <c r="P157" s="30">
        <f t="shared" si="74"/>
        <v>4.3566666666666665</v>
      </c>
      <c r="Q157" s="10">
        <v>4.0599999999999996</v>
      </c>
      <c r="R157" s="10">
        <v>4.16</v>
      </c>
      <c r="S157" s="10">
        <v>6.91</v>
      </c>
      <c r="T157" s="10">
        <v>9.8800000000000008</v>
      </c>
      <c r="U157" s="10">
        <v>14.19</v>
      </c>
      <c r="V157" s="10">
        <v>18.11</v>
      </c>
      <c r="W157" s="10">
        <v>20.67</v>
      </c>
      <c r="X157" s="10">
        <v>21.12</v>
      </c>
      <c r="Y157" s="10">
        <v>16.670000000000002</v>
      </c>
      <c r="Z157" s="10">
        <v>12.96</v>
      </c>
      <c r="AA157" s="10">
        <v>8.74</v>
      </c>
      <c r="AB157" s="10">
        <v>4.8499999999999996</v>
      </c>
      <c r="AC157" s="31">
        <f t="shared" si="75"/>
        <v>1016.5999999999999</v>
      </c>
      <c r="AD157" s="31">
        <f t="shared" si="76"/>
        <v>278.10000000000002</v>
      </c>
      <c r="AE157" s="31">
        <f t="shared" si="77"/>
        <v>135.6</v>
      </c>
      <c r="AF157" s="31">
        <f t="shared" si="78"/>
        <v>408.6</v>
      </c>
      <c r="AG157" s="31">
        <f t="shared" si="79"/>
        <v>319.3</v>
      </c>
      <c r="AH157" s="31">
        <f t="shared" si="68"/>
        <v>283.60000000000002</v>
      </c>
      <c r="AI157" s="32">
        <v>80.5</v>
      </c>
      <c r="AJ157" s="32">
        <v>83.6</v>
      </c>
      <c r="AK157" s="32">
        <v>88</v>
      </c>
      <c r="AL157" s="32">
        <v>101.6</v>
      </c>
      <c r="AM157" s="32">
        <v>88.5</v>
      </c>
      <c r="AN157" s="32">
        <v>55.7</v>
      </c>
      <c r="AO157" s="32">
        <v>42.9</v>
      </c>
      <c r="AP157" s="32">
        <v>37</v>
      </c>
      <c r="AQ157" s="32">
        <v>82.9</v>
      </c>
      <c r="AR157" s="32">
        <v>93</v>
      </c>
      <c r="AS157" s="32">
        <v>143.4</v>
      </c>
      <c r="AT157" s="32">
        <v>119.5</v>
      </c>
      <c r="AU157" s="121"/>
      <c r="AV157" s="108"/>
      <c r="AW157" s="108"/>
      <c r="AX157" s="108"/>
      <c r="AY157" s="108"/>
      <c r="AZ157" s="108"/>
      <c r="BA157" s="108"/>
      <c r="BB157" s="108"/>
      <c r="BC157" s="108"/>
      <c r="BD157" s="108"/>
      <c r="BE157" s="108"/>
      <c r="BF157" s="105"/>
    </row>
    <row r="158" spans="1:83" x14ac:dyDescent="0.2">
      <c r="A158" s="121"/>
      <c r="B158" s="124"/>
      <c r="C158" s="121"/>
      <c r="D158" s="118"/>
      <c r="E158" s="121"/>
      <c r="F158" s="1" t="s">
        <v>216</v>
      </c>
      <c r="G158" s="16">
        <v>43.594200000000001</v>
      </c>
      <c r="H158" s="16">
        <v>13.50337</v>
      </c>
      <c r="I158" s="14">
        <v>1</v>
      </c>
      <c r="J158" s="13">
        <v>28.628</v>
      </c>
      <c r="K158" s="30">
        <f t="shared" si="69"/>
        <v>15.291666666666666</v>
      </c>
      <c r="L158" s="30">
        <f t="shared" si="70"/>
        <v>13.916666666666666</v>
      </c>
      <c r="M158" s="30">
        <f t="shared" si="71"/>
        <v>24.053333333333331</v>
      </c>
      <c r="N158" s="30">
        <f t="shared" si="72"/>
        <v>20.691666666666666</v>
      </c>
      <c r="O158" s="30">
        <f t="shared" si="73"/>
        <v>16.09</v>
      </c>
      <c r="P158" s="30">
        <f t="shared" si="74"/>
        <v>7.1066666666666665</v>
      </c>
      <c r="Q158" s="10">
        <v>6.49</v>
      </c>
      <c r="R158" s="10">
        <v>7.16</v>
      </c>
      <c r="S158" s="10">
        <v>10.26</v>
      </c>
      <c r="T158" s="10">
        <v>13.45</v>
      </c>
      <c r="U158" s="10">
        <v>18.04</v>
      </c>
      <c r="V158" s="10">
        <v>22.38</v>
      </c>
      <c r="W158" s="10">
        <v>24.86</v>
      </c>
      <c r="X158" s="10">
        <v>24.92</v>
      </c>
      <c r="Y158" s="10">
        <v>20.5</v>
      </c>
      <c r="Z158" s="10">
        <v>16.22</v>
      </c>
      <c r="AA158" s="10">
        <v>11.55</v>
      </c>
      <c r="AB158" s="10">
        <v>7.67</v>
      </c>
      <c r="AC158" s="31">
        <f t="shared" si="75"/>
        <v>762.4</v>
      </c>
      <c r="AD158" s="31">
        <f t="shared" si="76"/>
        <v>190.6</v>
      </c>
      <c r="AE158" s="31">
        <f t="shared" si="77"/>
        <v>133.30000000000001</v>
      </c>
      <c r="AF158" s="31">
        <f t="shared" si="78"/>
        <v>344.20000000000005</v>
      </c>
      <c r="AG158" s="31">
        <f t="shared" si="79"/>
        <v>247.5</v>
      </c>
      <c r="AH158" s="31">
        <f t="shared" si="68"/>
        <v>191</v>
      </c>
      <c r="AI158" s="32">
        <v>50.7</v>
      </c>
      <c r="AJ158" s="32">
        <v>59.4</v>
      </c>
      <c r="AK158" s="32">
        <v>65.2</v>
      </c>
      <c r="AL158" s="32">
        <v>65.3</v>
      </c>
      <c r="AM158" s="32">
        <v>60.1</v>
      </c>
      <c r="AN158" s="32">
        <v>57.2</v>
      </c>
      <c r="AO158" s="32">
        <v>34.4</v>
      </c>
      <c r="AP158" s="32">
        <v>41.7</v>
      </c>
      <c r="AQ158" s="32">
        <v>85.5</v>
      </c>
      <c r="AR158" s="32">
        <v>72.599999999999994</v>
      </c>
      <c r="AS158" s="32">
        <v>89.4</v>
      </c>
      <c r="AT158" s="32">
        <v>80.900000000000006</v>
      </c>
      <c r="AU158" s="121"/>
      <c r="AV158" s="108"/>
      <c r="AW158" s="108"/>
      <c r="AX158" s="108"/>
      <c r="AY158" s="108"/>
      <c r="AZ158" s="108"/>
      <c r="BA158" s="108"/>
      <c r="BB158" s="108"/>
      <c r="BC158" s="108"/>
      <c r="BD158" s="108"/>
      <c r="BE158" s="108"/>
      <c r="BF158" s="105"/>
    </row>
    <row r="159" spans="1:83" x14ac:dyDescent="0.2">
      <c r="A159" s="121"/>
      <c r="B159" s="124"/>
      <c r="C159" s="121"/>
      <c r="D159" s="118"/>
      <c r="E159" s="121"/>
      <c r="F159" s="1" t="s">
        <v>217</v>
      </c>
      <c r="G159" s="16">
        <v>43.107032099999998</v>
      </c>
      <c r="H159" s="16">
        <v>12.4029962</v>
      </c>
      <c r="I159" s="14">
        <v>1</v>
      </c>
      <c r="J159" s="13">
        <v>295.14</v>
      </c>
      <c r="K159" s="30">
        <f t="shared" si="69"/>
        <v>14.223333333333331</v>
      </c>
      <c r="L159" s="30">
        <f t="shared" si="70"/>
        <v>12.846666666666666</v>
      </c>
      <c r="M159" s="30">
        <f t="shared" si="71"/>
        <v>22.833333333333332</v>
      </c>
      <c r="N159" s="30">
        <f t="shared" si="72"/>
        <v>19.486666666666668</v>
      </c>
      <c r="O159" s="30">
        <f t="shared" si="73"/>
        <v>14.950000000000001</v>
      </c>
      <c r="P159" s="30">
        <f t="shared" si="74"/>
        <v>6.2633333333333328</v>
      </c>
      <c r="Q159" s="10">
        <v>5.64</v>
      </c>
      <c r="R159" s="10">
        <v>6.55</v>
      </c>
      <c r="S159" s="10">
        <v>9.4499999999999993</v>
      </c>
      <c r="T159" s="10">
        <v>12.39</v>
      </c>
      <c r="U159" s="10">
        <v>16.7</v>
      </c>
      <c r="V159" s="10">
        <v>20.89</v>
      </c>
      <c r="W159" s="10">
        <v>23.68</v>
      </c>
      <c r="X159" s="10">
        <v>23.93</v>
      </c>
      <c r="Y159" s="10">
        <v>19.329999999999998</v>
      </c>
      <c r="Z159" s="10">
        <v>15.13</v>
      </c>
      <c r="AA159" s="10">
        <v>10.39</v>
      </c>
      <c r="AB159" s="10">
        <v>6.6</v>
      </c>
      <c r="AC159" s="31">
        <f t="shared" si="75"/>
        <v>828.00000000000011</v>
      </c>
      <c r="AD159" s="31">
        <f t="shared" si="76"/>
        <v>207.7</v>
      </c>
      <c r="AE159" s="31">
        <f t="shared" si="77"/>
        <v>116.30000000000001</v>
      </c>
      <c r="AF159" s="31">
        <f t="shared" si="78"/>
        <v>339.29999999999995</v>
      </c>
      <c r="AG159" s="31">
        <f t="shared" si="79"/>
        <v>290.2</v>
      </c>
      <c r="AH159" s="31">
        <f t="shared" si="68"/>
        <v>213.8</v>
      </c>
      <c r="AI159" s="32">
        <v>60.9</v>
      </c>
      <c r="AJ159" s="32">
        <v>65.2</v>
      </c>
      <c r="AK159" s="32">
        <v>68.7</v>
      </c>
      <c r="AL159" s="32">
        <v>69.3</v>
      </c>
      <c r="AM159" s="32">
        <v>69.7</v>
      </c>
      <c r="AN159" s="32">
        <v>50.6</v>
      </c>
      <c r="AO159" s="32">
        <v>31.6</v>
      </c>
      <c r="AP159" s="32">
        <v>34.1</v>
      </c>
      <c r="AQ159" s="32">
        <v>84</v>
      </c>
      <c r="AR159" s="32">
        <v>90.4</v>
      </c>
      <c r="AS159" s="32">
        <v>115.8</v>
      </c>
      <c r="AT159" s="32">
        <v>87.7</v>
      </c>
      <c r="AU159" s="121"/>
      <c r="AV159" s="108"/>
      <c r="AW159" s="108"/>
      <c r="AX159" s="108"/>
      <c r="AY159" s="108"/>
      <c r="AZ159" s="108"/>
      <c r="BA159" s="108"/>
      <c r="BB159" s="108"/>
      <c r="BC159" s="108"/>
      <c r="BD159" s="108"/>
      <c r="BE159" s="108"/>
      <c r="BF159" s="105"/>
    </row>
    <row r="160" spans="1:83" x14ac:dyDescent="0.2">
      <c r="A160" s="121"/>
      <c r="B160" s="124"/>
      <c r="C160" s="121"/>
      <c r="D160" s="118"/>
      <c r="E160" s="121"/>
      <c r="F160" s="1" t="s">
        <v>218</v>
      </c>
      <c r="G160" s="16">
        <v>45.067755099999999</v>
      </c>
      <c r="H160" s="16">
        <v>7.6824892</v>
      </c>
      <c r="I160" s="14">
        <v>1</v>
      </c>
      <c r="J160" s="13">
        <v>238</v>
      </c>
      <c r="K160" s="30">
        <f t="shared" si="69"/>
        <v>13.486666666666666</v>
      </c>
      <c r="L160" s="30">
        <f t="shared" si="70"/>
        <v>13.323333333333332</v>
      </c>
      <c r="M160" s="30">
        <f t="shared" si="71"/>
        <v>22.636666666666667</v>
      </c>
      <c r="N160" s="30">
        <f t="shared" si="72"/>
        <v>19.515000000000001</v>
      </c>
      <c r="O160" s="30">
        <f t="shared" si="73"/>
        <v>13.593333333333334</v>
      </c>
      <c r="P160" s="30">
        <f t="shared" si="74"/>
        <v>4.3933333333333335</v>
      </c>
      <c r="Q160" s="10">
        <v>3.68</v>
      </c>
      <c r="R160" s="10">
        <v>5.4</v>
      </c>
      <c r="S160" s="10">
        <v>9.6300000000000008</v>
      </c>
      <c r="T160" s="10">
        <v>13.07</v>
      </c>
      <c r="U160" s="10">
        <v>17.27</v>
      </c>
      <c r="V160" s="10">
        <v>21.26</v>
      </c>
      <c r="W160" s="10">
        <v>23.51</v>
      </c>
      <c r="X160" s="10">
        <v>23.14</v>
      </c>
      <c r="Y160" s="10">
        <v>18.84</v>
      </c>
      <c r="Z160" s="10">
        <v>13.75</v>
      </c>
      <c r="AA160" s="10">
        <v>8.19</v>
      </c>
      <c r="AB160" s="10">
        <v>4.0999999999999996</v>
      </c>
      <c r="AC160" s="31">
        <f t="shared" si="75"/>
        <v>665</v>
      </c>
      <c r="AD160" s="31">
        <f t="shared" si="76"/>
        <v>190.60000000000002</v>
      </c>
      <c r="AE160" s="31">
        <f t="shared" si="77"/>
        <v>144.6</v>
      </c>
      <c r="AF160" s="31">
        <f t="shared" si="78"/>
        <v>362.5</v>
      </c>
      <c r="AG160" s="31">
        <f t="shared" si="79"/>
        <v>226.3</v>
      </c>
      <c r="AH160" s="31">
        <f t="shared" si="68"/>
        <v>103.5</v>
      </c>
      <c r="AI160" s="32">
        <v>35</v>
      </c>
      <c r="AJ160" s="32">
        <v>28.5</v>
      </c>
      <c r="AK160" s="32">
        <v>35.6</v>
      </c>
      <c r="AL160" s="32">
        <v>71.7</v>
      </c>
      <c r="AM160" s="32">
        <v>83.3</v>
      </c>
      <c r="AN160" s="32">
        <v>57.2</v>
      </c>
      <c r="AO160" s="32">
        <v>40.299999999999997</v>
      </c>
      <c r="AP160" s="32">
        <v>47.1</v>
      </c>
      <c r="AQ160" s="32">
        <v>62.9</v>
      </c>
      <c r="AR160" s="32">
        <v>78.599999999999994</v>
      </c>
      <c r="AS160" s="32">
        <v>84.8</v>
      </c>
      <c r="AT160" s="32">
        <v>40</v>
      </c>
      <c r="AU160" s="121"/>
      <c r="AV160" s="108"/>
      <c r="AW160" s="108"/>
      <c r="AX160" s="108"/>
      <c r="AY160" s="108"/>
      <c r="AZ160" s="108"/>
      <c r="BA160" s="108"/>
      <c r="BB160" s="108"/>
      <c r="BC160" s="108"/>
      <c r="BD160" s="108"/>
      <c r="BE160" s="108"/>
      <c r="BF160" s="105"/>
    </row>
    <row r="161" spans="1:58" x14ac:dyDescent="0.2">
      <c r="A161" s="121"/>
      <c r="B161" s="124"/>
      <c r="C161" s="121"/>
      <c r="D161" s="118"/>
      <c r="E161" s="121"/>
      <c r="F161" s="1" t="s">
        <v>219</v>
      </c>
      <c r="G161" s="16">
        <v>40.825781346252398</v>
      </c>
      <c r="H161" s="16">
        <v>14.4495083176554</v>
      </c>
      <c r="I161" s="14">
        <v>1</v>
      </c>
      <c r="J161" s="13">
        <v>789.29899999999998</v>
      </c>
      <c r="K161" s="30">
        <f t="shared" si="69"/>
        <v>15.996666666666663</v>
      </c>
      <c r="L161" s="30">
        <f t="shared" si="70"/>
        <v>13.99</v>
      </c>
      <c r="M161" s="30">
        <f t="shared" si="71"/>
        <v>23.64</v>
      </c>
      <c r="N161" s="30">
        <f t="shared" si="72"/>
        <v>20.516666666666666</v>
      </c>
      <c r="O161" s="30">
        <f t="shared" si="73"/>
        <v>17.34</v>
      </c>
      <c r="P161" s="30">
        <f t="shared" si="74"/>
        <v>9.0166666666666675</v>
      </c>
      <c r="Q161" s="10">
        <v>8.59</v>
      </c>
      <c r="R161" s="10">
        <v>8.67</v>
      </c>
      <c r="S161" s="10">
        <v>10.86</v>
      </c>
      <c r="T161" s="10">
        <v>13.44</v>
      </c>
      <c r="U161" s="10">
        <v>17.670000000000002</v>
      </c>
      <c r="V161" s="10">
        <v>21.7</v>
      </c>
      <c r="W161" s="10">
        <v>24.33</v>
      </c>
      <c r="X161" s="10">
        <v>24.89</v>
      </c>
      <c r="Y161" s="10">
        <v>21.07</v>
      </c>
      <c r="Z161" s="10">
        <v>17.559999999999999</v>
      </c>
      <c r="AA161" s="10">
        <v>13.39</v>
      </c>
      <c r="AB161" s="10">
        <v>9.7899999999999991</v>
      </c>
      <c r="AC161" s="31">
        <f t="shared" si="75"/>
        <v>772.30000000000007</v>
      </c>
      <c r="AD161" s="31">
        <f t="shared" si="76"/>
        <v>191.3</v>
      </c>
      <c r="AE161" s="31">
        <f t="shared" si="77"/>
        <v>63.5</v>
      </c>
      <c r="AF161" s="31">
        <f t="shared" si="78"/>
        <v>246.99999999999997</v>
      </c>
      <c r="AG161" s="31">
        <f t="shared" si="79"/>
        <v>263.10000000000002</v>
      </c>
      <c r="AH161" s="31">
        <f t="shared" si="68"/>
        <v>254.4</v>
      </c>
      <c r="AI161" s="32">
        <v>81.900000000000006</v>
      </c>
      <c r="AJ161" s="32">
        <v>71.900000000000006</v>
      </c>
      <c r="AK161" s="32">
        <v>75.900000000000006</v>
      </c>
      <c r="AL161" s="32">
        <v>67</v>
      </c>
      <c r="AM161" s="32">
        <v>48.4</v>
      </c>
      <c r="AN161" s="32">
        <v>28.6</v>
      </c>
      <c r="AO161" s="32">
        <v>16.7</v>
      </c>
      <c r="AP161" s="32">
        <v>18.2</v>
      </c>
      <c r="AQ161" s="32">
        <v>68.099999999999994</v>
      </c>
      <c r="AR161" s="32">
        <v>75.599999999999994</v>
      </c>
      <c r="AS161" s="32">
        <v>119.4</v>
      </c>
      <c r="AT161" s="32">
        <v>100.6</v>
      </c>
      <c r="AU161" s="121"/>
      <c r="AV161" s="108"/>
      <c r="AW161" s="108"/>
      <c r="AX161" s="108"/>
      <c r="AY161" s="108"/>
      <c r="AZ161" s="108"/>
      <c r="BA161" s="108"/>
      <c r="BB161" s="108"/>
      <c r="BC161" s="108"/>
      <c r="BD161" s="108"/>
      <c r="BE161" s="108"/>
      <c r="BF161" s="105"/>
    </row>
    <row r="162" spans="1:58" x14ac:dyDescent="0.2">
      <c r="A162" s="121"/>
      <c r="B162" s="124"/>
      <c r="C162" s="121"/>
      <c r="D162" s="118"/>
      <c r="E162" s="121"/>
      <c r="F162" s="1" t="s">
        <v>220</v>
      </c>
      <c r="G162" s="16">
        <v>41.919283406591603</v>
      </c>
      <c r="H162" s="16">
        <v>12.839300753805199</v>
      </c>
      <c r="I162" s="14">
        <v>1</v>
      </c>
      <c r="J162" s="13">
        <v>417.64699999999999</v>
      </c>
      <c r="K162" s="30">
        <f t="shared" si="69"/>
        <v>14.984999999999999</v>
      </c>
      <c r="L162" s="30">
        <f t="shared" si="70"/>
        <v>13.339999999999998</v>
      </c>
      <c r="M162" s="30">
        <f t="shared" si="71"/>
        <v>23.216666666666669</v>
      </c>
      <c r="N162" s="30">
        <f t="shared" si="72"/>
        <v>19.971666666666668</v>
      </c>
      <c r="O162" s="30">
        <f t="shared" si="73"/>
        <v>15.99</v>
      </c>
      <c r="P162" s="30">
        <f t="shared" si="74"/>
        <v>7.3933333333333335</v>
      </c>
      <c r="Q162" s="10">
        <v>6.96</v>
      </c>
      <c r="R162" s="10">
        <v>7.44</v>
      </c>
      <c r="S162" s="10">
        <v>10</v>
      </c>
      <c r="T162" s="10">
        <v>12.84</v>
      </c>
      <c r="U162" s="10">
        <v>17.18</v>
      </c>
      <c r="V162" s="10">
        <v>21.24</v>
      </c>
      <c r="W162" s="10">
        <v>23.99</v>
      </c>
      <c r="X162" s="10">
        <v>24.42</v>
      </c>
      <c r="Y162" s="10">
        <v>20.16</v>
      </c>
      <c r="Z162" s="10">
        <v>16.22</v>
      </c>
      <c r="AA162" s="10">
        <v>11.59</v>
      </c>
      <c r="AB162" s="10">
        <v>7.78</v>
      </c>
      <c r="AC162" s="31">
        <f t="shared" si="75"/>
        <v>977.4</v>
      </c>
      <c r="AD162" s="31">
        <f t="shared" si="76"/>
        <v>253.9</v>
      </c>
      <c r="AE162" s="31">
        <f t="shared" si="77"/>
        <v>96.1</v>
      </c>
      <c r="AF162" s="31">
        <f t="shared" si="78"/>
        <v>346</v>
      </c>
      <c r="AG162" s="31">
        <f t="shared" si="79"/>
        <v>336.5</v>
      </c>
      <c r="AH162" s="31">
        <f t="shared" si="68"/>
        <v>290.89999999999998</v>
      </c>
      <c r="AI162" s="32">
        <v>81.599999999999994</v>
      </c>
      <c r="AJ162" s="32">
        <v>85.4</v>
      </c>
      <c r="AK162" s="32">
        <v>84.9</v>
      </c>
      <c r="AL162" s="32">
        <v>89.4</v>
      </c>
      <c r="AM162" s="32">
        <v>79.599999999999994</v>
      </c>
      <c r="AN162" s="32">
        <v>39.4</v>
      </c>
      <c r="AO162" s="32">
        <v>27.8</v>
      </c>
      <c r="AP162" s="32">
        <v>28.9</v>
      </c>
      <c r="AQ162" s="32">
        <v>80.900000000000006</v>
      </c>
      <c r="AR162" s="32">
        <v>101.8</v>
      </c>
      <c r="AS162" s="32">
        <v>153.80000000000001</v>
      </c>
      <c r="AT162" s="32">
        <v>123.9</v>
      </c>
      <c r="AU162" s="121"/>
      <c r="AV162" s="108"/>
      <c r="AW162" s="108"/>
      <c r="AX162" s="108"/>
      <c r="AY162" s="108"/>
      <c r="AZ162" s="108"/>
      <c r="BA162" s="108"/>
      <c r="BB162" s="108"/>
      <c r="BC162" s="108"/>
      <c r="BD162" s="108"/>
      <c r="BE162" s="108"/>
      <c r="BF162" s="105"/>
    </row>
    <row r="163" spans="1:58" x14ac:dyDescent="0.2">
      <c r="A163" s="121"/>
      <c r="B163" s="124"/>
      <c r="C163" s="121"/>
      <c r="D163" s="118"/>
      <c r="E163" s="14" t="s">
        <v>15</v>
      </c>
      <c r="F163" s="1" t="s">
        <v>221</v>
      </c>
      <c r="G163" s="16">
        <v>42.6817633</v>
      </c>
      <c r="H163" s="16">
        <v>26.315352799999999</v>
      </c>
      <c r="I163" s="14">
        <v>1</v>
      </c>
      <c r="J163" s="13">
        <v>262.69600000000003</v>
      </c>
      <c r="K163" s="30">
        <f t="shared" si="69"/>
        <v>12.852499999999999</v>
      </c>
      <c r="L163" s="30">
        <f t="shared" si="70"/>
        <v>12.020000000000001</v>
      </c>
      <c r="M163" s="30">
        <f t="shared" si="71"/>
        <v>23.180000000000003</v>
      </c>
      <c r="N163" s="30">
        <f t="shared" si="72"/>
        <v>19.606666666666669</v>
      </c>
      <c r="O163" s="30">
        <f t="shared" si="73"/>
        <v>13.533333333333333</v>
      </c>
      <c r="P163" s="30">
        <f t="shared" si="74"/>
        <v>2.6766666666666672</v>
      </c>
      <c r="Q163" s="10">
        <v>1.54</v>
      </c>
      <c r="R163" s="10">
        <v>3.3</v>
      </c>
      <c r="S163" s="10">
        <v>7</v>
      </c>
      <c r="T163" s="10">
        <v>11.91</v>
      </c>
      <c r="U163" s="10">
        <v>17.149999999999999</v>
      </c>
      <c r="V163" s="10">
        <v>21.62</v>
      </c>
      <c r="W163" s="10">
        <v>24</v>
      </c>
      <c r="X163" s="10">
        <v>23.92</v>
      </c>
      <c r="Y163" s="10">
        <v>19.04</v>
      </c>
      <c r="Z163" s="10">
        <v>13.49</v>
      </c>
      <c r="AA163" s="10">
        <v>8.07</v>
      </c>
      <c r="AB163" s="10">
        <v>3.19</v>
      </c>
      <c r="AC163" s="31">
        <f t="shared" si="75"/>
        <v>540.59999999999991</v>
      </c>
      <c r="AD163" s="31">
        <f t="shared" si="76"/>
        <v>127.8</v>
      </c>
      <c r="AE163" s="31">
        <f t="shared" si="77"/>
        <v>138.4</v>
      </c>
      <c r="AF163" s="31">
        <f t="shared" si="78"/>
        <v>281.7</v>
      </c>
      <c r="AG163" s="31">
        <f t="shared" si="79"/>
        <v>145.10000000000002</v>
      </c>
      <c r="AH163" s="31">
        <f t="shared" si="68"/>
        <v>129.29999999999998</v>
      </c>
      <c r="AI163" s="32">
        <v>41.3</v>
      </c>
      <c r="AJ163" s="32">
        <v>38.4</v>
      </c>
      <c r="AK163" s="32">
        <v>37.9</v>
      </c>
      <c r="AL163" s="32">
        <v>39.200000000000003</v>
      </c>
      <c r="AM163" s="32">
        <v>50.7</v>
      </c>
      <c r="AN163" s="32">
        <v>57.5</v>
      </c>
      <c r="AO163" s="32">
        <v>45.7</v>
      </c>
      <c r="AP163" s="32">
        <v>35.200000000000003</v>
      </c>
      <c r="AQ163" s="32">
        <v>53.4</v>
      </c>
      <c r="AR163" s="32">
        <v>46</v>
      </c>
      <c r="AS163" s="32">
        <v>45.7</v>
      </c>
      <c r="AT163" s="32">
        <v>49.6</v>
      </c>
      <c r="AU163" s="121"/>
      <c r="AV163" s="108"/>
      <c r="AW163" s="108"/>
      <c r="AX163" s="108"/>
      <c r="AY163" s="108"/>
      <c r="AZ163" s="108"/>
      <c r="BA163" s="108"/>
      <c r="BB163" s="108"/>
      <c r="BC163" s="108"/>
      <c r="BD163" s="108"/>
      <c r="BE163" s="108"/>
      <c r="BF163" s="105"/>
    </row>
    <row r="164" spans="1:58" x14ac:dyDescent="0.2">
      <c r="A164" s="121"/>
      <c r="B164" s="124"/>
      <c r="C164" s="121"/>
      <c r="D164" s="118"/>
      <c r="E164" s="14" t="s">
        <v>23</v>
      </c>
      <c r="F164" s="1" t="s">
        <v>222</v>
      </c>
      <c r="G164" s="16">
        <v>45.389947988379497</v>
      </c>
      <c r="H164" s="16">
        <v>13.9897800529804</v>
      </c>
      <c r="I164" s="14">
        <v>1</v>
      </c>
      <c r="J164" s="13">
        <v>72.585999999999999</v>
      </c>
      <c r="K164" s="30">
        <f t="shared" si="69"/>
        <v>13.399166666666668</v>
      </c>
      <c r="L164" s="30">
        <f t="shared" si="70"/>
        <v>12.276666666666666</v>
      </c>
      <c r="M164" s="30">
        <f t="shared" si="71"/>
        <v>22.206666666666667</v>
      </c>
      <c r="N164" s="30">
        <f t="shared" si="72"/>
        <v>18.864999999999998</v>
      </c>
      <c r="O164" s="30">
        <f t="shared" si="73"/>
        <v>13.826666666666668</v>
      </c>
      <c r="P164" s="30">
        <f t="shared" si="74"/>
        <v>5.2866666666666662</v>
      </c>
      <c r="Q164" s="10">
        <v>4.82</v>
      </c>
      <c r="R164" s="10">
        <v>5.14</v>
      </c>
      <c r="S164" s="10">
        <v>8.24</v>
      </c>
      <c r="T164" s="10">
        <v>12.02</v>
      </c>
      <c r="U164" s="10">
        <v>16.57</v>
      </c>
      <c r="V164" s="10">
        <v>20.76</v>
      </c>
      <c r="W164" s="10">
        <v>23.06</v>
      </c>
      <c r="X164" s="10">
        <v>22.8</v>
      </c>
      <c r="Y164" s="10">
        <v>17.98</v>
      </c>
      <c r="Z164" s="10">
        <v>13.79</v>
      </c>
      <c r="AA164" s="10">
        <v>9.7100000000000009</v>
      </c>
      <c r="AB164" s="10">
        <v>5.9</v>
      </c>
      <c r="AC164" s="31">
        <f t="shared" si="75"/>
        <v>1173.6000000000001</v>
      </c>
      <c r="AD164" s="31">
        <f t="shared" si="76"/>
        <v>260.5</v>
      </c>
      <c r="AE164" s="31">
        <f t="shared" si="77"/>
        <v>231.39999999999998</v>
      </c>
      <c r="AF164" s="31">
        <f t="shared" si="78"/>
        <v>538.79999999999995</v>
      </c>
      <c r="AG164" s="31">
        <f t="shared" si="79"/>
        <v>396.7</v>
      </c>
      <c r="AH164" s="31">
        <f t="shared" si="68"/>
        <v>285</v>
      </c>
      <c r="AI164" s="32">
        <v>76.099999999999994</v>
      </c>
      <c r="AJ164" s="32">
        <v>87.7</v>
      </c>
      <c r="AK164" s="32">
        <v>77.8</v>
      </c>
      <c r="AL164" s="32">
        <v>88</v>
      </c>
      <c r="AM164" s="32">
        <v>94.7</v>
      </c>
      <c r="AN164" s="32">
        <v>88.1</v>
      </c>
      <c r="AO164" s="32">
        <v>59.6</v>
      </c>
      <c r="AP164" s="32">
        <v>83.7</v>
      </c>
      <c r="AQ164" s="32">
        <v>124.7</v>
      </c>
      <c r="AR164" s="32">
        <v>124.3</v>
      </c>
      <c r="AS164" s="32">
        <v>147.69999999999999</v>
      </c>
      <c r="AT164" s="32">
        <v>121.2</v>
      </c>
      <c r="AU164" s="121"/>
      <c r="AV164" s="108"/>
      <c r="AW164" s="108"/>
      <c r="AX164" s="108"/>
      <c r="AY164" s="108"/>
      <c r="AZ164" s="108"/>
      <c r="BA164" s="108"/>
      <c r="BB164" s="108"/>
      <c r="BC164" s="108"/>
      <c r="BD164" s="108"/>
      <c r="BE164" s="108"/>
      <c r="BF164" s="105"/>
    </row>
    <row r="165" spans="1:58" x14ac:dyDescent="0.2">
      <c r="A165" s="121"/>
      <c r="B165" s="124"/>
      <c r="C165" s="121"/>
      <c r="D165" s="118"/>
      <c r="E165" s="14" t="s">
        <v>14</v>
      </c>
      <c r="F165" s="1" t="s">
        <v>223</v>
      </c>
      <c r="G165" s="16">
        <v>45.042294699999999</v>
      </c>
      <c r="H165" s="16">
        <v>23.272811799999999</v>
      </c>
      <c r="I165" s="14">
        <v>1</v>
      </c>
      <c r="J165" s="13">
        <v>207.96799999999999</v>
      </c>
      <c r="K165" s="30">
        <f t="shared" si="69"/>
        <v>11.549166666666665</v>
      </c>
      <c r="L165" s="30">
        <f t="shared" si="70"/>
        <v>11.806666666666667</v>
      </c>
      <c r="M165" s="30">
        <f t="shared" si="71"/>
        <v>22.016666666666666</v>
      </c>
      <c r="N165" s="30">
        <f t="shared" si="72"/>
        <v>18.713333333333335</v>
      </c>
      <c r="O165" s="30">
        <f t="shared" si="73"/>
        <v>11.616666666666667</v>
      </c>
      <c r="P165" s="30">
        <f t="shared" si="74"/>
        <v>0.75666666666666671</v>
      </c>
      <c r="Q165" s="10">
        <v>-0.43</v>
      </c>
      <c r="R165" s="10">
        <v>1.91</v>
      </c>
      <c r="S165" s="10">
        <v>6.45</v>
      </c>
      <c r="T165" s="10">
        <v>12.04</v>
      </c>
      <c r="U165" s="10">
        <v>16.93</v>
      </c>
      <c r="V165" s="10">
        <v>20.79</v>
      </c>
      <c r="W165" s="10">
        <v>22.68</v>
      </c>
      <c r="X165" s="10">
        <v>22.58</v>
      </c>
      <c r="Y165" s="10">
        <v>17.260000000000002</v>
      </c>
      <c r="Z165" s="10">
        <v>11.61</v>
      </c>
      <c r="AA165" s="10">
        <v>5.98</v>
      </c>
      <c r="AB165" s="10">
        <v>0.79</v>
      </c>
      <c r="AC165" s="31">
        <f t="shared" si="75"/>
        <v>594.29999999999995</v>
      </c>
      <c r="AD165" s="31">
        <f t="shared" si="76"/>
        <v>151.69999999999999</v>
      </c>
      <c r="AE165" s="31">
        <f t="shared" si="77"/>
        <v>187.20000000000002</v>
      </c>
      <c r="AF165" s="31">
        <f t="shared" si="78"/>
        <v>357.5</v>
      </c>
      <c r="AG165" s="31">
        <f t="shared" si="79"/>
        <v>144.69999999999999</v>
      </c>
      <c r="AH165" s="31">
        <f t="shared" si="68"/>
        <v>110.69999999999999</v>
      </c>
      <c r="AI165" s="32">
        <v>33.799999999999997</v>
      </c>
      <c r="AJ165" s="32">
        <v>30.1</v>
      </c>
      <c r="AK165" s="32">
        <v>36.4</v>
      </c>
      <c r="AL165" s="32">
        <v>50.3</v>
      </c>
      <c r="AM165" s="32">
        <v>65</v>
      </c>
      <c r="AN165" s="32">
        <v>73</v>
      </c>
      <c r="AO165" s="32">
        <v>65.8</v>
      </c>
      <c r="AP165" s="32">
        <v>48.4</v>
      </c>
      <c r="AQ165" s="32">
        <v>55</v>
      </c>
      <c r="AR165" s="32">
        <v>48.1</v>
      </c>
      <c r="AS165" s="32">
        <v>41.6</v>
      </c>
      <c r="AT165" s="32">
        <v>46.8</v>
      </c>
      <c r="AU165" s="121"/>
      <c r="AV165" s="108"/>
      <c r="AW165" s="108"/>
      <c r="AX165" s="108"/>
      <c r="AY165" s="108"/>
      <c r="AZ165" s="108"/>
      <c r="BA165" s="108"/>
      <c r="BB165" s="108"/>
      <c r="BC165" s="108"/>
      <c r="BD165" s="108"/>
      <c r="BE165" s="108"/>
      <c r="BF165" s="105"/>
    </row>
    <row r="166" spans="1:58" x14ac:dyDescent="0.2">
      <c r="C166" s="14"/>
      <c r="D166" s="14"/>
      <c r="E166" s="14"/>
      <c r="K166" s="30"/>
      <c r="L166" s="30"/>
      <c r="M166" s="30"/>
      <c r="N166" s="30"/>
      <c r="O166" s="30"/>
      <c r="P166" s="30"/>
      <c r="Q166" s="10"/>
      <c r="R166" s="10"/>
      <c r="S166" s="10"/>
      <c r="T166" s="10"/>
      <c r="U166" s="10"/>
      <c r="V166" s="10"/>
      <c r="W166" s="10"/>
      <c r="X166" s="10"/>
      <c r="Y166" s="10"/>
      <c r="Z166" s="10"/>
      <c r="AA166" s="10"/>
      <c r="AB166" s="10"/>
      <c r="AC166" s="34"/>
      <c r="AD166" s="34"/>
      <c r="AE166" s="34"/>
      <c r="AF166" s="34"/>
      <c r="AG166" s="34"/>
      <c r="AH166" s="34"/>
      <c r="AI166" s="32"/>
      <c r="AJ166" s="32"/>
      <c r="AK166" s="32"/>
      <c r="AL166" s="32"/>
      <c r="AM166" s="32"/>
      <c r="AN166" s="32"/>
      <c r="AO166" s="32"/>
      <c r="AP166" s="32"/>
      <c r="AQ166" s="32"/>
      <c r="AR166" s="32"/>
      <c r="AS166" s="32"/>
      <c r="AT166" s="32"/>
      <c r="BF166" s="91"/>
    </row>
    <row r="167" spans="1:58" x14ac:dyDescent="0.2">
      <c r="A167" s="102">
        <v>22</v>
      </c>
      <c r="B167" s="103" t="s">
        <v>41</v>
      </c>
      <c r="C167" s="100" t="s">
        <v>40</v>
      </c>
      <c r="D167" s="101" t="s">
        <v>7</v>
      </c>
      <c r="E167" s="100" t="s">
        <v>3</v>
      </c>
      <c r="F167" s="1" t="s">
        <v>210</v>
      </c>
      <c r="G167" s="21">
        <v>44.700699999999998</v>
      </c>
      <c r="H167" s="21">
        <v>8.0358000000000001</v>
      </c>
      <c r="I167" s="14" t="s">
        <v>7</v>
      </c>
      <c r="J167" s="13">
        <v>170.93799999999999</v>
      </c>
      <c r="K167" s="30">
        <f>AVERAGE(Q167:AB167)</f>
        <v>13.898333333333332</v>
      </c>
      <c r="L167" s="30">
        <f>AVERAGE(S167:U167)</f>
        <v>13.459999999999999</v>
      </c>
      <c r="M167" s="30">
        <f>AVERAGE(V167:X167)</f>
        <v>22.766666666666669</v>
      </c>
      <c r="N167" s="30">
        <f>AVERAGE(T167:Y167)</f>
        <v>19.656666666666666</v>
      </c>
      <c r="O167" s="30">
        <f>AVERAGE(Y167:AA167)</f>
        <v>14.15</v>
      </c>
      <c r="P167" s="30">
        <f>AVERAGE(AB167,R167,Q167)</f>
        <v>5.2166666666666659</v>
      </c>
      <c r="Q167" s="10">
        <v>4.55</v>
      </c>
      <c r="R167" s="10">
        <v>5.97</v>
      </c>
      <c r="S167" s="10">
        <v>9.8699999999999992</v>
      </c>
      <c r="T167" s="10">
        <v>13.15</v>
      </c>
      <c r="U167" s="10">
        <v>17.36</v>
      </c>
      <c r="V167" s="10">
        <v>21.32</v>
      </c>
      <c r="W167" s="10">
        <v>23.63</v>
      </c>
      <c r="X167" s="10">
        <v>23.35</v>
      </c>
      <c r="Y167" s="10">
        <v>19.13</v>
      </c>
      <c r="Z167" s="10">
        <v>14.26</v>
      </c>
      <c r="AA167" s="10">
        <v>9.06</v>
      </c>
      <c r="AB167" s="10">
        <v>5.13</v>
      </c>
      <c r="AC167" s="31">
        <f>SUM(AI167:AT167)</f>
        <v>695.49999999999989</v>
      </c>
      <c r="AD167" s="31">
        <f>SUM(AK167:AM167)</f>
        <v>184.39999999999998</v>
      </c>
      <c r="AE167" s="31">
        <f>SUM(AN167:AP167)</f>
        <v>103</v>
      </c>
      <c r="AF167" s="31">
        <f>SUM(AL167:AQ167)</f>
        <v>316.7</v>
      </c>
      <c r="AG167" s="31">
        <f>SUM(AQ167:AS167)</f>
        <v>272.8</v>
      </c>
      <c r="AH167" s="31">
        <f t="shared" si="68"/>
        <v>135.30000000000001</v>
      </c>
      <c r="AI167" s="32">
        <v>45.3</v>
      </c>
      <c r="AJ167" s="32">
        <v>35.6</v>
      </c>
      <c r="AK167" s="32">
        <v>42.4</v>
      </c>
      <c r="AL167" s="32">
        <v>71.3</v>
      </c>
      <c r="AM167" s="32">
        <v>70.7</v>
      </c>
      <c r="AN167" s="32">
        <v>43.6</v>
      </c>
      <c r="AO167" s="32">
        <v>22.4</v>
      </c>
      <c r="AP167" s="32">
        <v>37</v>
      </c>
      <c r="AQ167" s="32">
        <v>71.7</v>
      </c>
      <c r="AR167" s="32">
        <v>96.3</v>
      </c>
      <c r="AS167" s="32">
        <v>104.8</v>
      </c>
      <c r="AT167" s="32">
        <v>54.4</v>
      </c>
      <c r="AU167" s="108" t="s">
        <v>7</v>
      </c>
      <c r="AV167" s="108" t="s">
        <v>7</v>
      </c>
      <c r="AW167" s="108" t="s">
        <v>7</v>
      </c>
      <c r="AX167" s="108" t="s">
        <v>7</v>
      </c>
      <c r="AY167" s="108" t="s">
        <v>7</v>
      </c>
      <c r="AZ167" s="108" t="s">
        <v>7</v>
      </c>
      <c r="BA167" s="108" t="s">
        <v>7</v>
      </c>
      <c r="BB167" s="108" t="s">
        <v>7</v>
      </c>
      <c r="BC167" s="108" t="s">
        <v>7</v>
      </c>
      <c r="BD167" s="108" t="s">
        <v>7</v>
      </c>
      <c r="BE167" s="108" t="s">
        <v>7</v>
      </c>
      <c r="BF167" s="105" t="s">
        <v>7</v>
      </c>
    </row>
    <row r="168" spans="1:58" x14ac:dyDescent="0.2">
      <c r="A168" s="134"/>
      <c r="B168" s="124"/>
      <c r="C168" s="121"/>
      <c r="D168" s="120"/>
      <c r="E168" s="121"/>
      <c r="F168" s="1" t="s">
        <v>211</v>
      </c>
      <c r="G168" s="16">
        <v>43.679750200000001</v>
      </c>
      <c r="H168" s="16">
        <v>10.8500949</v>
      </c>
      <c r="I168" s="14" t="s">
        <v>7</v>
      </c>
      <c r="J168" s="13">
        <v>139.946</v>
      </c>
      <c r="K168" s="30">
        <f>AVERAGE(Q168:AB168)</f>
        <v>15.001666666666667</v>
      </c>
      <c r="L168" s="30">
        <f>AVERAGE(S168:U168)</f>
        <v>13.663333333333334</v>
      </c>
      <c r="M168" s="30">
        <f>AVERAGE(V168:X168)</f>
        <v>23.406666666666666</v>
      </c>
      <c r="N168" s="30">
        <f>AVERAGE(T168:Y168)</f>
        <v>20.193333333333335</v>
      </c>
      <c r="O168" s="30">
        <f>AVERAGE(Y168:AA168)</f>
        <v>15.773333333333332</v>
      </c>
      <c r="P168" s="30">
        <f>AVERAGE(AB168,R168,Q168)</f>
        <v>7.163333333333334</v>
      </c>
      <c r="Q168" s="10">
        <v>6.64</v>
      </c>
      <c r="R168" s="10">
        <v>7.4</v>
      </c>
      <c r="S168" s="10">
        <v>10.25</v>
      </c>
      <c r="T168" s="10">
        <v>13.39</v>
      </c>
      <c r="U168" s="10">
        <v>17.350000000000001</v>
      </c>
      <c r="V168" s="10">
        <v>21.53</v>
      </c>
      <c r="W168" s="10">
        <v>24.21</v>
      </c>
      <c r="X168" s="10">
        <v>24.48</v>
      </c>
      <c r="Y168" s="10">
        <v>20.2</v>
      </c>
      <c r="Z168" s="10">
        <v>15.93</v>
      </c>
      <c r="AA168" s="10">
        <v>11.19</v>
      </c>
      <c r="AB168" s="10">
        <v>7.45</v>
      </c>
      <c r="AC168" s="31">
        <f>SUM(AI168:AT168)</f>
        <v>796.90000000000009</v>
      </c>
      <c r="AD168" s="31">
        <f>SUM(AK168:AM168)</f>
        <v>184</v>
      </c>
      <c r="AE168" s="31">
        <f>SUM(AN168:AP168)</f>
        <v>100.3</v>
      </c>
      <c r="AF168" s="31">
        <f>SUM(AL168:AQ168)</f>
        <v>298.5</v>
      </c>
      <c r="AG168" s="31">
        <f>SUM(AQ168:AS168)</f>
        <v>305.7</v>
      </c>
      <c r="AH168" s="31">
        <f t="shared" si="68"/>
        <v>206.9</v>
      </c>
      <c r="AI168" s="32">
        <v>60.8</v>
      </c>
      <c r="AJ168" s="32">
        <v>61.6</v>
      </c>
      <c r="AK168" s="32">
        <v>59.1</v>
      </c>
      <c r="AL168" s="32">
        <v>63.7</v>
      </c>
      <c r="AM168" s="32">
        <v>61.2</v>
      </c>
      <c r="AN168" s="32">
        <v>41.5</v>
      </c>
      <c r="AO168" s="32">
        <v>23</v>
      </c>
      <c r="AP168" s="32">
        <v>35.799999999999997</v>
      </c>
      <c r="AQ168" s="32">
        <v>73.3</v>
      </c>
      <c r="AR168" s="32">
        <v>113.2</v>
      </c>
      <c r="AS168" s="32">
        <v>119.2</v>
      </c>
      <c r="AT168" s="32">
        <v>84.5</v>
      </c>
      <c r="AU168" s="121"/>
      <c r="AV168" s="108"/>
      <c r="AW168" s="108"/>
      <c r="AX168" s="108"/>
      <c r="AY168" s="108"/>
      <c r="AZ168" s="108"/>
      <c r="BA168" s="108"/>
      <c r="BB168" s="108"/>
      <c r="BC168" s="108"/>
      <c r="BD168" s="108"/>
      <c r="BE168" s="108"/>
      <c r="BF168" s="105"/>
    </row>
    <row r="169" spans="1:58" x14ac:dyDescent="0.2">
      <c r="C169" s="14"/>
      <c r="D169" s="14"/>
      <c r="E169" s="14"/>
      <c r="AC169" s="34"/>
      <c r="AD169" s="34"/>
      <c r="AE169" s="34"/>
      <c r="AF169" s="34"/>
      <c r="AG169" s="34"/>
      <c r="AH169" s="34"/>
      <c r="BF169" s="91"/>
    </row>
    <row r="170" spans="1:58" x14ac:dyDescent="0.2">
      <c r="A170" s="102">
        <v>23</v>
      </c>
      <c r="B170" s="103" t="s">
        <v>42</v>
      </c>
      <c r="C170" s="100" t="s">
        <v>40</v>
      </c>
      <c r="D170" s="101" t="s">
        <v>314</v>
      </c>
      <c r="E170" s="100" t="s">
        <v>3</v>
      </c>
      <c r="F170" s="1" t="s">
        <v>180</v>
      </c>
      <c r="G170" s="16">
        <v>44.700723600000003</v>
      </c>
      <c r="H170" s="16">
        <v>8.0357786000000004</v>
      </c>
      <c r="I170" s="14">
        <v>5</v>
      </c>
      <c r="J170" s="22">
        <v>172</v>
      </c>
      <c r="K170" s="22">
        <f t="shared" ref="K170:K178" si="80">AVERAGE(Q170:AB170)</f>
        <v>13.328333333333333</v>
      </c>
      <c r="L170" s="22">
        <f t="shared" ref="L170:L178" si="81">AVERAGE(S170:U170)</f>
        <v>13.066666666666668</v>
      </c>
      <c r="M170" s="22">
        <f t="shared" ref="M170:M178" si="82">AVERAGE(V170:X170)</f>
        <v>23.466666666666669</v>
      </c>
      <c r="N170" s="22">
        <f t="shared" ref="N170:N178" si="83">AVERAGE(T170:Y170)</f>
        <v>19.951666666666668</v>
      </c>
      <c r="O170" s="22">
        <f t="shared" ref="O170:O178" si="84">AVERAGE(Y170:AA170)</f>
        <v>13.666666666666666</v>
      </c>
      <c r="P170" s="22">
        <f t="shared" ref="P170:P178" si="85">AVERAGE(AB170,R170,Q170)</f>
        <v>3.1133333333333333</v>
      </c>
      <c r="Q170" s="4">
        <v>2.88</v>
      </c>
      <c r="R170" s="4">
        <v>3.3</v>
      </c>
      <c r="S170" s="4">
        <v>8.9600000000000009</v>
      </c>
      <c r="T170" s="4">
        <v>13.28</v>
      </c>
      <c r="U170" s="4">
        <v>16.96</v>
      </c>
      <c r="V170" s="4">
        <v>22.1</v>
      </c>
      <c r="W170" s="4">
        <v>24.76</v>
      </c>
      <c r="X170" s="4">
        <v>23.54</v>
      </c>
      <c r="Y170" s="4">
        <v>19.07</v>
      </c>
      <c r="Z170" s="4">
        <v>13.62</v>
      </c>
      <c r="AA170" s="4">
        <v>8.31</v>
      </c>
      <c r="AB170" s="4">
        <v>3.16</v>
      </c>
      <c r="AC170" s="9">
        <f t="shared" ref="AC170:AC178" si="86">SUM(AI170:AT170)</f>
        <v>721.85000000000014</v>
      </c>
      <c r="AD170" s="9">
        <f t="shared" ref="AD170:AD178" si="87">SUM(AK170:AM170)</f>
        <v>267.27999999999997</v>
      </c>
      <c r="AE170" s="9">
        <f t="shared" ref="AE170:AE178" si="88">SUM(AN170:AP170)</f>
        <v>107.80000000000001</v>
      </c>
      <c r="AF170" s="9">
        <f t="shared" ref="AF170:AF178" si="89">SUM(AL170:AQ170)</f>
        <v>302.04000000000002</v>
      </c>
      <c r="AG170" s="9">
        <f t="shared" ref="AG170:AG178" si="90">SUM(AQ170:AS170)</f>
        <v>190.92000000000002</v>
      </c>
      <c r="AH170" s="9">
        <f t="shared" ref="AH170:AH178" si="91">SUM(AT170,AI170,AJ170)</f>
        <v>155.85</v>
      </c>
      <c r="AI170" s="22">
        <v>38.4</v>
      </c>
      <c r="AJ170" s="22">
        <v>63</v>
      </c>
      <c r="AK170" s="22">
        <v>99.72</v>
      </c>
      <c r="AL170" s="22">
        <v>71.36</v>
      </c>
      <c r="AM170" s="22">
        <v>96.2</v>
      </c>
      <c r="AN170" s="22">
        <v>38.92</v>
      </c>
      <c r="AO170" s="22">
        <v>47.56</v>
      </c>
      <c r="AP170" s="22">
        <v>21.32</v>
      </c>
      <c r="AQ170" s="22">
        <v>26.68</v>
      </c>
      <c r="AR170" s="22">
        <v>46.68</v>
      </c>
      <c r="AS170" s="22">
        <v>117.56</v>
      </c>
      <c r="AT170" s="22">
        <v>54.45</v>
      </c>
      <c r="AU170" s="108" t="s">
        <v>7</v>
      </c>
      <c r="AV170" s="108" t="s">
        <v>7</v>
      </c>
      <c r="AW170" s="108" t="s">
        <v>7</v>
      </c>
      <c r="AX170" s="108" t="s">
        <v>7</v>
      </c>
      <c r="AY170" s="108" t="s">
        <v>7</v>
      </c>
      <c r="AZ170" s="108" t="s">
        <v>7</v>
      </c>
      <c r="BA170" s="108" t="s">
        <v>7</v>
      </c>
      <c r="BB170" s="108" t="s">
        <v>7</v>
      </c>
      <c r="BC170" s="108" t="s">
        <v>7</v>
      </c>
      <c r="BD170" s="108" t="s">
        <v>7</v>
      </c>
      <c r="BE170" s="108" t="s">
        <v>7</v>
      </c>
      <c r="BF170" s="154" t="s">
        <v>539</v>
      </c>
    </row>
    <row r="171" spans="1:58" x14ac:dyDescent="0.2">
      <c r="A171" s="121"/>
      <c r="B171" s="124"/>
      <c r="C171" s="135"/>
      <c r="D171" s="120"/>
      <c r="E171" s="133"/>
      <c r="F171" s="1" t="s">
        <v>225</v>
      </c>
      <c r="G171" s="16">
        <v>41.587924957275298</v>
      </c>
      <c r="H171" s="16">
        <v>14.2257175445556</v>
      </c>
      <c r="I171" s="14">
        <v>5</v>
      </c>
      <c r="J171" s="22">
        <v>600</v>
      </c>
      <c r="K171" s="22">
        <f t="shared" si="80"/>
        <v>13.161666666666664</v>
      </c>
      <c r="L171" s="22">
        <f t="shared" si="81"/>
        <v>11.71</v>
      </c>
      <c r="M171" s="22">
        <f t="shared" si="82"/>
        <v>20.786666666666665</v>
      </c>
      <c r="N171" s="22">
        <f t="shared" si="83"/>
        <v>17.889999999999997</v>
      </c>
      <c r="O171" s="22">
        <f t="shared" si="84"/>
        <v>14.116666666666665</v>
      </c>
      <c r="P171" s="22">
        <f t="shared" si="85"/>
        <v>6.0333333333333341</v>
      </c>
      <c r="Q171" s="4">
        <v>6.05</v>
      </c>
      <c r="R171" s="4">
        <v>5.6</v>
      </c>
      <c r="S171" s="4">
        <v>8.0500000000000007</v>
      </c>
      <c r="T171" s="4">
        <v>12.23</v>
      </c>
      <c r="U171" s="4">
        <v>14.85</v>
      </c>
      <c r="V171" s="4">
        <v>18.63</v>
      </c>
      <c r="W171" s="4">
        <v>21.93</v>
      </c>
      <c r="X171" s="4">
        <v>21.8</v>
      </c>
      <c r="Y171" s="4">
        <v>17.899999999999999</v>
      </c>
      <c r="Z171" s="4">
        <v>14.2</v>
      </c>
      <c r="AA171" s="4">
        <v>10.25</v>
      </c>
      <c r="AB171" s="4">
        <v>6.45</v>
      </c>
      <c r="AC171" s="9">
        <f t="shared" si="86"/>
        <v>789.72</v>
      </c>
      <c r="AD171" s="9">
        <f t="shared" si="87"/>
        <v>202.38</v>
      </c>
      <c r="AE171" s="9">
        <f t="shared" si="88"/>
        <v>110.8</v>
      </c>
      <c r="AF171" s="9">
        <f t="shared" si="89"/>
        <v>277.31</v>
      </c>
      <c r="AG171" s="9">
        <f t="shared" si="90"/>
        <v>217.16</v>
      </c>
      <c r="AH171" s="9">
        <f t="shared" si="91"/>
        <v>259.38</v>
      </c>
      <c r="AI171" s="22">
        <v>103.83</v>
      </c>
      <c r="AJ171" s="22">
        <v>108.8</v>
      </c>
      <c r="AK171" s="22">
        <v>88</v>
      </c>
      <c r="AL171" s="22">
        <v>53.15</v>
      </c>
      <c r="AM171" s="22">
        <v>61.23</v>
      </c>
      <c r="AN171" s="22">
        <v>45.35</v>
      </c>
      <c r="AO171" s="22">
        <v>42.75</v>
      </c>
      <c r="AP171" s="22">
        <v>22.7</v>
      </c>
      <c r="AQ171" s="22">
        <v>52.13</v>
      </c>
      <c r="AR171" s="22">
        <v>59.03</v>
      </c>
      <c r="AS171" s="22">
        <v>106</v>
      </c>
      <c r="AT171" s="22">
        <v>46.75</v>
      </c>
      <c r="AU171" s="121"/>
      <c r="AV171" s="108"/>
      <c r="AW171" s="108"/>
      <c r="AX171" s="108"/>
      <c r="AY171" s="108"/>
      <c r="AZ171" s="108"/>
      <c r="BA171" s="108"/>
      <c r="BB171" s="108"/>
      <c r="BC171" s="108"/>
      <c r="BD171" s="108"/>
      <c r="BE171" s="108"/>
      <c r="BF171" s="155"/>
    </row>
    <row r="172" spans="1:58" x14ac:dyDescent="0.2">
      <c r="A172" s="121"/>
      <c r="B172" s="124"/>
      <c r="C172" s="135"/>
      <c r="D172" s="120"/>
      <c r="E172" s="133"/>
      <c r="F172" s="1" t="s">
        <v>215</v>
      </c>
      <c r="G172" s="16">
        <v>42.361152297709403</v>
      </c>
      <c r="H172" s="16">
        <v>13.3942138639134</v>
      </c>
      <c r="I172" s="14">
        <v>5</v>
      </c>
      <c r="J172" s="22">
        <v>680</v>
      </c>
      <c r="K172" s="22">
        <f t="shared" si="80"/>
        <v>15.04</v>
      </c>
      <c r="L172" s="22">
        <f t="shared" si="81"/>
        <v>14.093333333333334</v>
      </c>
      <c r="M172" s="22">
        <f t="shared" si="82"/>
        <v>24.080000000000002</v>
      </c>
      <c r="N172" s="22">
        <f t="shared" si="83"/>
        <v>20.673333333333332</v>
      </c>
      <c r="O172" s="22">
        <f t="shared" si="84"/>
        <v>15.573333333333332</v>
      </c>
      <c r="P172" s="22">
        <f t="shared" si="85"/>
        <v>6.4133333333333331</v>
      </c>
      <c r="Q172" s="4">
        <v>6.38</v>
      </c>
      <c r="R172" s="4">
        <v>6.94</v>
      </c>
      <c r="S172" s="4">
        <v>10.6</v>
      </c>
      <c r="T172" s="4">
        <v>14.5</v>
      </c>
      <c r="U172" s="4">
        <v>17.18</v>
      </c>
      <c r="V172" s="4">
        <v>21.98</v>
      </c>
      <c r="W172" s="4">
        <v>25.16</v>
      </c>
      <c r="X172" s="4">
        <v>25.1</v>
      </c>
      <c r="Y172" s="4">
        <v>20.12</v>
      </c>
      <c r="Z172" s="4">
        <v>15.94</v>
      </c>
      <c r="AA172" s="4">
        <v>10.66</v>
      </c>
      <c r="AB172" s="4">
        <v>5.92</v>
      </c>
      <c r="AC172" s="9">
        <f t="shared" si="86"/>
        <v>605.83999999999992</v>
      </c>
      <c r="AD172" s="9">
        <f t="shared" si="87"/>
        <v>156.34</v>
      </c>
      <c r="AE172" s="9">
        <f t="shared" si="88"/>
        <v>118.96000000000001</v>
      </c>
      <c r="AF172" s="9">
        <f t="shared" si="89"/>
        <v>277.10000000000002</v>
      </c>
      <c r="AG172" s="9">
        <f t="shared" si="90"/>
        <v>199.42000000000002</v>
      </c>
      <c r="AH172" s="9">
        <f t="shared" si="91"/>
        <v>131.12</v>
      </c>
      <c r="AI172" s="22">
        <v>47.38</v>
      </c>
      <c r="AJ172" s="22">
        <v>59.06</v>
      </c>
      <c r="AK172" s="22">
        <v>55.08</v>
      </c>
      <c r="AL172" s="22">
        <v>44.2</v>
      </c>
      <c r="AM172" s="22">
        <v>57.06</v>
      </c>
      <c r="AN172" s="22">
        <v>51.46</v>
      </c>
      <c r="AO172" s="22">
        <v>48</v>
      </c>
      <c r="AP172" s="22">
        <v>19.5</v>
      </c>
      <c r="AQ172" s="22">
        <v>56.88</v>
      </c>
      <c r="AR172" s="22">
        <v>68.14</v>
      </c>
      <c r="AS172" s="22">
        <v>74.400000000000006</v>
      </c>
      <c r="AT172" s="22">
        <v>24.68</v>
      </c>
      <c r="AU172" s="121"/>
      <c r="AV172" s="108"/>
      <c r="AW172" s="108"/>
      <c r="AX172" s="108"/>
      <c r="AY172" s="108"/>
      <c r="AZ172" s="108"/>
      <c r="BA172" s="108"/>
      <c r="BB172" s="108"/>
      <c r="BC172" s="108"/>
      <c r="BD172" s="108"/>
      <c r="BE172" s="108"/>
      <c r="BF172" s="155"/>
    </row>
    <row r="173" spans="1:58" x14ac:dyDescent="0.2">
      <c r="A173" s="121"/>
      <c r="B173" s="124"/>
      <c r="C173" s="135"/>
      <c r="D173" s="120"/>
      <c r="E173" s="5" t="s">
        <v>23</v>
      </c>
      <c r="F173" s="1" t="s">
        <v>226</v>
      </c>
      <c r="G173" s="16">
        <v>45.355408099999998</v>
      </c>
      <c r="H173" s="16">
        <v>13.828415700000001</v>
      </c>
      <c r="I173" s="14">
        <v>5</v>
      </c>
      <c r="J173" s="22">
        <v>84</v>
      </c>
      <c r="K173" s="22">
        <f t="shared" si="80"/>
        <v>14.256666666666669</v>
      </c>
      <c r="L173" s="22">
        <f t="shared" si="81"/>
        <v>12.530000000000001</v>
      </c>
      <c r="M173" s="22">
        <f t="shared" si="82"/>
        <v>23.093333333333334</v>
      </c>
      <c r="N173" s="22">
        <f t="shared" si="83"/>
        <v>19.504999999999999</v>
      </c>
      <c r="O173" s="22">
        <f t="shared" si="84"/>
        <v>15.126666666666667</v>
      </c>
      <c r="P173" s="22">
        <f t="shared" si="85"/>
        <v>6.2766666666666673</v>
      </c>
      <c r="Q173" s="4">
        <v>6.03</v>
      </c>
      <c r="R173" s="4">
        <v>5.99</v>
      </c>
      <c r="S173" s="4">
        <v>9.25</v>
      </c>
      <c r="T173" s="4">
        <v>12.41</v>
      </c>
      <c r="U173" s="4">
        <v>15.93</v>
      </c>
      <c r="V173" s="4">
        <v>21.11</v>
      </c>
      <c r="W173" s="4">
        <v>24.42</v>
      </c>
      <c r="X173" s="4">
        <v>23.75</v>
      </c>
      <c r="Y173" s="4">
        <v>19.41</v>
      </c>
      <c r="Z173" s="4">
        <v>14.83</v>
      </c>
      <c r="AA173" s="4">
        <v>11.14</v>
      </c>
      <c r="AB173" s="4">
        <v>6.81</v>
      </c>
      <c r="AC173" s="9">
        <f t="shared" si="86"/>
        <v>584.45000000000016</v>
      </c>
      <c r="AD173" s="9">
        <f t="shared" si="87"/>
        <v>111.03</v>
      </c>
      <c r="AE173" s="9">
        <f t="shared" si="88"/>
        <v>105.16</v>
      </c>
      <c r="AF173" s="9">
        <f t="shared" si="89"/>
        <v>223.06</v>
      </c>
      <c r="AG173" s="9">
        <f t="shared" si="90"/>
        <v>209.28</v>
      </c>
      <c r="AH173" s="9">
        <f t="shared" si="91"/>
        <v>158.98000000000002</v>
      </c>
      <c r="AI173" s="22">
        <v>65.790000000000006</v>
      </c>
      <c r="AJ173" s="22">
        <v>75.31</v>
      </c>
      <c r="AK173" s="22">
        <v>54.8</v>
      </c>
      <c r="AL173" s="22">
        <v>32</v>
      </c>
      <c r="AM173" s="22">
        <v>24.23</v>
      </c>
      <c r="AN173" s="22">
        <v>35.97</v>
      </c>
      <c r="AO173" s="22">
        <v>26.47</v>
      </c>
      <c r="AP173" s="22">
        <v>42.72</v>
      </c>
      <c r="AQ173" s="22">
        <v>61.67</v>
      </c>
      <c r="AR173" s="22">
        <v>67.3</v>
      </c>
      <c r="AS173" s="22">
        <v>80.31</v>
      </c>
      <c r="AT173" s="22">
        <v>17.88</v>
      </c>
      <c r="AU173" s="121"/>
      <c r="AV173" s="108"/>
      <c r="AW173" s="108"/>
      <c r="AX173" s="108"/>
      <c r="AY173" s="108"/>
      <c r="AZ173" s="108"/>
      <c r="BA173" s="108"/>
      <c r="BB173" s="108"/>
      <c r="BC173" s="108"/>
      <c r="BD173" s="108"/>
      <c r="BE173" s="108"/>
      <c r="BF173" s="155"/>
    </row>
    <row r="174" spans="1:58" x14ac:dyDescent="0.2">
      <c r="A174" s="121"/>
      <c r="B174" s="124"/>
      <c r="C174" s="135"/>
      <c r="D174" s="120"/>
      <c r="E174" s="100" t="s">
        <v>3</v>
      </c>
      <c r="F174" s="1" t="s">
        <v>227</v>
      </c>
      <c r="G174" s="16">
        <v>43.679750200000001</v>
      </c>
      <c r="H174" s="16">
        <v>10.8500949</v>
      </c>
      <c r="I174" s="100">
        <v>5</v>
      </c>
      <c r="J174" s="22">
        <v>102</v>
      </c>
      <c r="K174" s="22">
        <f t="shared" si="80"/>
        <v>16.023333333333333</v>
      </c>
      <c r="L174" s="22">
        <f t="shared" si="81"/>
        <v>14.646666666666667</v>
      </c>
      <c r="M174" s="22">
        <f t="shared" si="82"/>
        <v>24.346666666666668</v>
      </c>
      <c r="N174" s="22">
        <f t="shared" si="83"/>
        <v>21.106666666666669</v>
      </c>
      <c r="O174" s="22">
        <f t="shared" si="84"/>
        <v>17.033333333333335</v>
      </c>
      <c r="P174" s="22">
        <f t="shared" si="85"/>
        <v>8.0666666666666682</v>
      </c>
      <c r="Q174" s="4">
        <v>7.78</v>
      </c>
      <c r="R174" s="4">
        <v>7.98</v>
      </c>
      <c r="S174" s="4">
        <v>11.6</v>
      </c>
      <c r="T174" s="4">
        <v>14.86</v>
      </c>
      <c r="U174" s="4">
        <v>17.48</v>
      </c>
      <c r="V174" s="4">
        <v>22.36</v>
      </c>
      <c r="W174" s="4">
        <v>25.42</v>
      </c>
      <c r="X174" s="4">
        <v>25.26</v>
      </c>
      <c r="Y174" s="4">
        <v>21.26</v>
      </c>
      <c r="Z174" s="4">
        <v>17.16</v>
      </c>
      <c r="AA174" s="4">
        <v>12.68</v>
      </c>
      <c r="AB174" s="4">
        <v>8.44</v>
      </c>
      <c r="AC174" s="9">
        <f t="shared" si="86"/>
        <v>921.67999999999984</v>
      </c>
      <c r="AD174" s="9">
        <f t="shared" si="87"/>
        <v>251.51999999999998</v>
      </c>
      <c r="AE174" s="9">
        <f t="shared" si="88"/>
        <v>117.36000000000001</v>
      </c>
      <c r="AF174" s="9">
        <f t="shared" si="89"/>
        <v>353.72</v>
      </c>
      <c r="AG174" s="9">
        <f t="shared" si="90"/>
        <v>302.12</v>
      </c>
      <c r="AH174" s="9">
        <f t="shared" si="91"/>
        <v>250.68</v>
      </c>
      <c r="AI174" s="22">
        <v>92.52</v>
      </c>
      <c r="AJ174" s="22">
        <v>106.36</v>
      </c>
      <c r="AK174" s="22">
        <v>90.08</v>
      </c>
      <c r="AL174" s="22">
        <v>84.68</v>
      </c>
      <c r="AM174" s="22">
        <v>76.760000000000005</v>
      </c>
      <c r="AN174" s="22">
        <v>43.6</v>
      </c>
      <c r="AO174" s="22">
        <v>32.24</v>
      </c>
      <c r="AP174" s="22">
        <v>41.52</v>
      </c>
      <c r="AQ174" s="22">
        <v>74.92</v>
      </c>
      <c r="AR174" s="22">
        <v>123.28</v>
      </c>
      <c r="AS174" s="22">
        <v>103.92</v>
      </c>
      <c r="AT174" s="22">
        <v>51.8</v>
      </c>
      <c r="AU174" s="121"/>
      <c r="AV174" s="108"/>
      <c r="AW174" s="108"/>
      <c r="AX174" s="108"/>
      <c r="AY174" s="108"/>
      <c r="AZ174" s="108"/>
      <c r="BA174" s="108"/>
      <c r="BB174" s="108"/>
      <c r="BC174" s="108"/>
      <c r="BD174" s="108"/>
      <c r="BE174" s="108"/>
      <c r="BF174" s="155"/>
    </row>
    <row r="175" spans="1:58" x14ac:dyDescent="0.2">
      <c r="A175" s="121"/>
      <c r="B175" s="124"/>
      <c r="C175" s="135"/>
      <c r="D175" s="120"/>
      <c r="E175" s="133"/>
      <c r="F175" s="1" t="s">
        <v>230</v>
      </c>
      <c r="G175" s="16">
        <v>43.722759600000003</v>
      </c>
      <c r="H175" s="16">
        <v>11.7660695</v>
      </c>
      <c r="I175" s="121"/>
      <c r="J175" s="22">
        <v>838</v>
      </c>
      <c r="K175" s="22">
        <f t="shared" si="80"/>
        <v>12.158333333333333</v>
      </c>
      <c r="L175" s="22">
        <f t="shared" si="81"/>
        <v>10.626666666666667</v>
      </c>
      <c r="M175" s="22">
        <f t="shared" si="82"/>
        <v>20.406666666666666</v>
      </c>
      <c r="N175" s="22">
        <f t="shared" si="83"/>
        <v>17.110000000000003</v>
      </c>
      <c r="O175" s="22">
        <f t="shared" si="84"/>
        <v>12.993333333333334</v>
      </c>
      <c r="P175" s="22">
        <f t="shared" si="85"/>
        <v>4.6066666666666665</v>
      </c>
      <c r="Q175" s="4">
        <v>4.42</v>
      </c>
      <c r="R175" s="4">
        <v>3.54</v>
      </c>
      <c r="S175" s="4">
        <v>7.44</v>
      </c>
      <c r="T175" s="4">
        <v>11.04</v>
      </c>
      <c r="U175" s="4">
        <v>13.4</v>
      </c>
      <c r="V175" s="4">
        <v>18.260000000000002</v>
      </c>
      <c r="W175" s="4">
        <v>21.62</v>
      </c>
      <c r="X175" s="4">
        <v>21.34</v>
      </c>
      <c r="Y175" s="4">
        <v>17</v>
      </c>
      <c r="Z175" s="4">
        <v>13.1</v>
      </c>
      <c r="AA175" s="4">
        <v>8.8800000000000008</v>
      </c>
      <c r="AB175" s="4">
        <v>5.86</v>
      </c>
      <c r="AC175" s="9">
        <f t="shared" si="86"/>
        <v>1283.0399999999997</v>
      </c>
      <c r="AD175" s="9">
        <f t="shared" si="87"/>
        <v>367.52</v>
      </c>
      <c r="AE175" s="9">
        <f t="shared" si="88"/>
        <v>154.07999999999998</v>
      </c>
      <c r="AF175" s="9">
        <f t="shared" si="89"/>
        <v>451.47999999999996</v>
      </c>
      <c r="AG175" s="9">
        <f t="shared" si="90"/>
        <v>443.96000000000004</v>
      </c>
      <c r="AH175" s="9">
        <f t="shared" si="91"/>
        <v>317.48</v>
      </c>
      <c r="AI175" s="22">
        <v>131.63999999999999</v>
      </c>
      <c r="AJ175" s="22">
        <v>129.6</v>
      </c>
      <c r="AK175" s="22">
        <v>138.68</v>
      </c>
      <c r="AL175" s="22">
        <v>89.12</v>
      </c>
      <c r="AM175" s="22">
        <v>139.72</v>
      </c>
      <c r="AN175" s="22">
        <v>57.8</v>
      </c>
      <c r="AO175" s="22">
        <v>57.4</v>
      </c>
      <c r="AP175" s="22">
        <v>38.880000000000003</v>
      </c>
      <c r="AQ175" s="22">
        <v>68.56</v>
      </c>
      <c r="AR175" s="22">
        <v>156.56</v>
      </c>
      <c r="AS175" s="22">
        <v>218.84</v>
      </c>
      <c r="AT175" s="22">
        <v>56.24</v>
      </c>
      <c r="AU175" s="121"/>
      <c r="AV175" s="108"/>
      <c r="AW175" s="108"/>
      <c r="AX175" s="108"/>
      <c r="AY175" s="108"/>
      <c r="AZ175" s="108"/>
      <c r="BA175" s="108"/>
      <c r="BB175" s="108"/>
      <c r="BC175" s="108"/>
      <c r="BD175" s="108"/>
      <c r="BE175" s="108"/>
      <c r="BF175" s="155"/>
    </row>
    <row r="176" spans="1:58" x14ac:dyDescent="0.2">
      <c r="A176" s="121"/>
      <c r="B176" s="124"/>
      <c r="C176" s="135"/>
      <c r="D176" s="120"/>
      <c r="E176" s="133"/>
      <c r="F176" s="1" t="s">
        <v>228</v>
      </c>
      <c r="G176" s="16">
        <v>43.467391967773402</v>
      </c>
      <c r="H176" s="16">
        <v>11.0428123474121</v>
      </c>
      <c r="I176" s="121"/>
      <c r="J176" s="22">
        <v>306</v>
      </c>
      <c r="K176" s="22">
        <f t="shared" si="80"/>
        <v>15.876666666666667</v>
      </c>
      <c r="L176" s="22">
        <f t="shared" si="81"/>
        <v>14.51333333333333</v>
      </c>
      <c r="M176" s="22">
        <f t="shared" si="82"/>
        <v>24.286666666666665</v>
      </c>
      <c r="N176" s="22">
        <f t="shared" si="83"/>
        <v>20.919999999999998</v>
      </c>
      <c r="O176" s="22">
        <f t="shared" si="84"/>
        <v>16.386666666666667</v>
      </c>
      <c r="P176" s="22">
        <f t="shared" si="85"/>
        <v>8.32</v>
      </c>
      <c r="Q176" s="4">
        <v>8.5</v>
      </c>
      <c r="R176" s="4">
        <v>7.64</v>
      </c>
      <c r="S176" s="4">
        <v>11.52</v>
      </c>
      <c r="T176" s="4">
        <v>14.78</v>
      </c>
      <c r="U176" s="4">
        <v>17.239999999999998</v>
      </c>
      <c r="V176" s="4">
        <v>22.28</v>
      </c>
      <c r="W176" s="4">
        <v>25.34</v>
      </c>
      <c r="X176" s="4">
        <v>25.24</v>
      </c>
      <c r="Y176" s="4">
        <v>20.64</v>
      </c>
      <c r="Z176" s="4">
        <v>16.52</v>
      </c>
      <c r="AA176" s="4">
        <v>12</v>
      </c>
      <c r="AB176" s="4">
        <v>8.82</v>
      </c>
      <c r="AC176" s="9">
        <f t="shared" si="86"/>
        <v>847.2</v>
      </c>
      <c r="AD176" s="9">
        <f t="shared" si="87"/>
        <v>193.44</v>
      </c>
      <c r="AE176" s="9">
        <f t="shared" si="88"/>
        <v>106.47999999999999</v>
      </c>
      <c r="AF176" s="9">
        <f t="shared" si="89"/>
        <v>294.72000000000003</v>
      </c>
      <c r="AG176" s="9">
        <f t="shared" si="90"/>
        <v>325.15999999999997</v>
      </c>
      <c r="AH176" s="9">
        <f t="shared" si="91"/>
        <v>222.12</v>
      </c>
      <c r="AI176" s="22">
        <v>79.2</v>
      </c>
      <c r="AJ176" s="22">
        <v>100.12</v>
      </c>
      <c r="AK176" s="22">
        <v>68.680000000000007</v>
      </c>
      <c r="AL176" s="22">
        <v>63.88</v>
      </c>
      <c r="AM176" s="22">
        <v>60.88</v>
      </c>
      <c r="AN176" s="22">
        <v>39.880000000000003</v>
      </c>
      <c r="AO176" s="22">
        <v>35.44</v>
      </c>
      <c r="AP176" s="22">
        <v>31.16</v>
      </c>
      <c r="AQ176" s="22">
        <v>63.48</v>
      </c>
      <c r="AR176" s="22">
        <v>134.72</v>
      </c>
      <c r="AS176" s="22">
        <v>126.96</v>
      </c>
      <c r="AT176" s="22">
        <v>42.8</v>
      </c>
      <c r="AU176" s="121"/>
      <c r="AV176" s="108"/>
      <c r="AW176" s="108"/>
      <c r="AX176" s="108"/>
      <c r="AY176" s="108"/>
      <c r="AZ176" s="108"/>
      <c r="BA176" s="108"/>
      <c r="BB176" s="108"/>
      <c r="BC176" s="108"/>
      <c r="BD176" s="108"/>
      <c r="BE176" s="108"/>
      <c r="BF176" s="155"/>
    </row>
    <row r="177" spans="1:83" x14ac:dyDescent="0.2">
      <c r="A177" s="121"/>
      <c r="B177" s="124"/>
      <c r="C177" s="135"/>
      <c r="D177" s="120"/>
      <c r="E177" s="133"/>
      <c r="F177" s="1" t="s">
        <v>229</v>
      </c>
      <c r="G177" s="16">
        <v>43.6631608</v>
      </c>
      <c r="H177" s="16">
        <v>12.4053612</v>
      </c>
      <c r="I177" s="100">
        <v>5</v>
      </c>
      <c r="J177" s="22">
        <v>360</v>
      </c>
      <c r="K177" s="22">
        <f t="shared" si="80"/>
        <v>12.708333333333334</v>
      </c>
      <c r="L177" s="22">
        <f t="shared" si="81"/>
        <v>11.576666666666668</v>
      </c>
      <c r="M177" s="22">
        <f t="shared" si="82"/>
        <v>21.11</v>
      </c>
      <c r="N177" s="22">
        <f t="shared" si="83"/>
        <v>17.864999999999998</v>
      </c>
      <c r="O177" s="22">
        <f t="shared" si="84"/>
        <v>13.433333333333332</v>
      </c>
      <c r="P177" s="22">
        <f t="shared" si="85"/>
        <v>4.7133333333333338</v>
      </c>
      <c r="Q177" s="4">
        <v>4.93</v>
      </c>
      <c r="R177" s="4">
        <v>4.59</v>
      </c>
      <c r="S177" s="4">
        <v>8.0500000000000007</v>
      </c>
      <c r="T177" s="4">
        <v>11.86</v>
      </c>
      <c r="U177" s="4">
        <v>14.82</v>
      </c>
      <c r="V177" s="4">
        <v>19.420000000000002</v>
      </c>
      <c r="W177" s="4">
        <v>22.46</v>
      </c>
      <c r="X177" s="4">
        <v>21.45</v>
      </c>
      <c r="Y177" s="4">
        <v>17.18</v>
      </c>
      <c r="Z177" s="4">
        <v>13.51</v>
      </c>
      <c r="AA177" s="4">
        <v>9.61</v>
      </c>
      <c r="AB177" s="4">
        <v>4.62</v>
      </c>
      <c r="AC177" s="9">
        <f t="shared" si="86"/>
        <v>1228.92</v>
      </c>
      <c r="AD177" s="9">
        <f t="shared" si="87"/>
        <v>336.24</v>
      </c>
      <c r="AE177" s="9">
        <f t="shared" si="88"/>
        <v>192.32</v>
      </c>
      <c r="AF177" s="9">
        <f t="shared" si="89"/>
        <v>504.43999999999994</v>
      </c>
      <c r="AG177" s="9">
        <f t="shared" si="90"/>
        <v>408.92</v>
      </c>
      <c r="AH177" s="9">
        <f t="shared" si="91"/>
        <v>291.44</v>
      </c>
      <c r="AI177" s="22">
        <v>93.36</v>
      </c>
      <c r="AJ177" s="22">
        <v>150.47999999999999</v>
      </c>
      <c r="AK177" s="22">
        <v>113.28</v>
      </c>
      <c r="AL177" s="22">
        <v>91.36</v>
      </c>
      <c r="AM177" s="22">
        <v>131.6</v>
      </c>
      <c r="AN177" s="22">
        <v>72.36</v>
      </c>
      <c r="AO177" s="22">
        <v>50.84</v>
      </c>
      <c r="AP177" s="22">
        <v>69.12</v>
      </c>
      <c r="AQ177" s="22">
        <v>89.16</v>
      </c>
      <c r="AR177" s="22">
        <v>123.4</v>
      </c>
      <c r="AS177" s="22">
        <v>196.36</v>
      </c>
      <c r="AT177" s="22">
        <v>47.6</v>
      </c>
      <c r="AU177" s="121"/>
      <c r="AV177" s="108"/>
      <c r="AW177" s="108"/>
      <c r="AX177" s="108"/>
      <c r="AY177" s="108"/>
      <c r="AZ177" s="108"/>
      <c r="BA177" s="108"/>
      <c r="BB177" s="108"/>
      <c r="BC177" s="108"/>
      <c r="BD177" s="108"/>
      <c r="BE177" s="108"/>
      <c r="BF177" s="155"/>
    </row>
    <row r="178" spans="1:83" x14ac:dyDescent="0.2">
      <c r="A178" s="121"/>
      <c r="B178" s="124"/>
      <c r="C178" s="135"/>
      <c r="D178" s="120"/>
      <c r="E178" s="133"/>
      <c r="F178" s="1" t="s">
        <v>231</v>
      </c>
      <c r="G178" s="16">
        <v>43.647354999999997</v>
      </c>
      <c r="H178" s="16">
        <v>12.336648</v>
      </c>
      <c r="I178" s="121"/>
      <c r="J178" s="22">
        <v>360</v>
      </c>
      <c r="K178" s="22">
        <f t="shared" si="80"/>
        <v>12.708333333333334</v>
      </c>
      <c r="L178" s="22">
        <f t="shared" si="81"/>
        <v>11.576666666666668</v>
      </c>
      <c r="M178" s="22">
        <f t="shared" si="82"/>
        <v>21.11</v>
      </c>
      <c r="N178" s="22">
        <f t="shared" si="83"/>
        <v>17.864999999999998</v>
      </c>
      <c r="O178" s="22">
        <f t="shared" si="84"/>
        <v>13.433333333333332</v>
      </c>
      <c r="P178" s="22">
        <f t="shared" si="85"/>
        <v>4.7133333333333338</v>
      </c>
      <c r="Q178" s="4">
        <v>4.93</v>
      </c>
      <c r="R178" s="4">
        <v>4.59</v>
      </c>
      <c r="S178" s="4">
        <v>8.0500000000000007</v>
      </c>
      <c r="T178" s="4">
        <v>11.86</v>
      </c>
      <c r="U178" s="4">
        <v>14.82</v>
      </c>
      <c r="V178" s="4">
        <v>19.420000000000002</v>
      </c>
      <c r="W178" s="4">
        <v>22.46</v>
      </c>
      <c r="X178" s="4">
        <v>21.45</v>
      </c>
      <c r="Y178" s="4">
        <v>17.18</v>
      </c>
      <c r="Z178" s="4">
        <v>13.51</v>
      </c>
      <c r="AA178" s="4">
        <v>9.61</v>
      </c>
      <c r="AB178" s="4">
        <v>4.62</v>
      </c>
      <c r="AC178" s="9">
        <f t="shared" si="86"/>
        <v>1228.92</v>
      </c>
      <c r="AD178" s="9">
        <f t="shared" si="87"/>
        <v>336.24</v>
      </c>
      <c r="AE178" s="9">
        <f t="shared" si="88"/>
        <v>192.32</v>
      </c>
      <c r="AF178" s="9">
        <f t="shared" si="89"/>
        <v>504.43999999999994</v>
      </c>
      <c r="AG178" s="9">
        <f t="shared" si="90"/>
        <v>408.92</v>
      </c>
      <c r="AH178" s="9">
        <f t="shared" si="91"/>
        <v>291.44</v>
      </c>
      <c r="AI178" s="22">
        <v>93.36</v>
      </c>
      <c r="AJ178" s="22">
        <v>150.47999999999999</v>
      </c>
      <c r="AK178" s="22">
        <v>113.28</v>
      </c>
      <c r="AL178" s="22">
        <v>91.36</v>
      </c>
      <c r="AM178" s="22">
        <v>131.6</v>
      </c>
      <c r="AN178" s="22">
        <v>72.36</v>
      </c>
      <c r="AO178" s="22">
        <v>50.84</v>
      </c>
      <c r="AP178" s="22">
        <v>69.12</v>
      </c>
      <c r="AQ178" s="22">
        <v>89.16</v>
      </c>
      <c r="AR178" s="22">
        <v>123.4</v>
      </c>
      <c r="AS178" s="22">
        <v>196.36</v>
      </c>
      <c r="AT178" s="22">
        <v>47.6</v>
      </c>
      <c r="AU178" s="121"/>
      <c r="AV178" s="108"/>
      <c r="AW178" s="108"/>
      <c r="AX178" s="108"/>
      <c r="AY178" s="108"/>
      <c r="AZ178" s="108"/>
      <c r="BA178" s="108"/>
      <c r="BB178" s="108"/>
      <c r="BC178" s="108"/>
      <c r="BD178" s="108"/>
      <c r="BE178" s="108"/>
      <c r="BF178" s="155"/>
    </row>
    <row r="179" spans="1:83" x14ac:dyDescent="0.2">
      <c r="AC179" s="34"/>
      <c r="AD179" s="34"/>
      <c r="AE179" s="34"/>
      <c r="AF179" s="34"/>
      <c r="AG179" s="34"/>
      <c r="AH179" s="34"/>
      <c r="BF179" s="90"/>
    </row>
    <row r="180" spans="1:83" x14ac:dyDescent="0.2">
      <c r="A180" s="15">
        <v>24</v>
      </c>
      <c r="B180" s="2" t="s">
        <v>39</v>
      </c>
      <c r="C180" s="14" t="s">
        <v>40</v>
      </c>
      <c r="D180" s="14" t="s">
        <v>7</v>
      </c>
      <c r="E180" s="14" t="s">
        <v>3</v>
      </c>
      <c r="F180" s="1" t="s">
        <v>194</v>
      </c>
      <c r="G180" s="16">
        <v>42.361152297709403</v>
      </c>
      <c r="H180" s="16">
        <v>13.3942138639134</v>
      </c>
      <c r="I180" s="14" t="s">
        <v>7</v>
      </c>
      <c r="J180" s="13">
        <v>704.173</v>
      </c>
      <c r="K180" s="30">
        <f>AVERAGE(Q180:AB180)</f>
        <v>11.86</v>
      </c>
      <c r="L180" s="30">
        <f>AVERAGE(S180:U180)</f>
        <v>10.326666666666666</v>
      </c>
      <c r="M180" s="30">
        <f>AVERAGE(V180:X180)</f>
        <v>19.966666666666669</v>
      </c>
      <c r="N180" s="30">
        <f>AVERAGE(T180:Y180)</f>
        <v>16.773333333333333</v>
      </c>
      <c r="O180" s="30">
        <f>AVERAGE(Y180:AA180)</f>
        <v>12.790000000000001</v>
      </c>
      <c r="P180" s="30">
        <f>AVERAGE(AB180,R180,Q180)</f>
        <v>4.3566666666666665</v>
      </c>
      <c r="Q180" s="10">
        <v>4.0599999999999996</v>
      </c>
      <c r="R180" s="10">
        <v>4.16</v>
      </c>
      <c r="S180" s="10">
        <v>6.91</v>
      </c>
      <c r="T180" s="10">
        <v>9.8800000000000008</v>
      </c>
      <c r="U180" s="10">
        <v>14.19</v>
      </c>
      <c r="V180" s="10">
        <v>18.11</v>
      </c>
      <c r="W180" s="10">
        <v>20.67</v>
      </c>
      <c r="X180" s="10">
        <v>21.12</v>
      </c>
      <c r="Y180" s="10">
        <v>16.670000000000002</v>
      </c>
      <c r="Z180" s="10">
        <v>12.96</v>
      </c>
      <c r="AA180" s="10">
        <v>8.74</v>
      </c>
      <c r="AB180" s="10">
        <v>4.8499999999999996</v>
      </c>
      <c r="AC180" s="31">
        <f>SUM(AI180:AT180)</f>
        <v>1016.5999999999999</v>
      </c>
      <c r="AD180" s="31">
        <f>SUM(AK180:AM180)</f>
        <v>278.10000000000002</v>
      </c>
      <c r="AE180" s="31">
        <f>SUM(AN180:AP180)</f>
        <v>135.6</v>
      </c>
      <c r="AF180" s="31">
        <f>SUM(AL180:AQ180)</f>
        <v>408.6</v>
      </c>
      <c r="AG180" s="31">
        <f>SUM(AQ180:AS180)</f>
        <v>319.3</v>
      </c>
      <c r="AH180" s="31">
        <f t="shared" ref="AH180" si="92">(AI180+AJ180+AT180)</f>
        <v>283.60000000000002</v>
      </c>
      <c r="AI180" s="32">
        <v>80.5</v>
      </c>
      <c r="AJ180" s="32">
        <v>83.6</v>
      </c>
      <c r="AK180" s="32">
        <v>88</v>
      </c>
      <c r="AL180" s="32">
        <v>101.6</v>
      </c>
      <c r="AM180" s="32">
        <v>88.5</v>
      </c>
      <c r="AN180" s="32">
        <v>55.7</v>
      </c>
      <c r="AO180" s="32">
        <v>42.9</v>
      </c>
      <c r="AP180" s="32">
        <v>37</v>
      </c>
      <c r="AQ180" s="32">
        <v>82.9</v>
      </c>
      <c r="AR180" s="32">
        <v>93</v>
      </c>
      <c r="AS180" s="32">
        <v>143.4</v>
      </c>
      <c r="AT180" s="32">
        <v>119.5</v>
      </c>
      <c r="AU180" s="26" t="s">
        <v>7</v>
      </c>
      <c r="AV180" s="26" t="s">
        <v>7</v>
      </c>
      <c r="AW180" s="26" t="s">
        <v>7</v>
      </c>
      <c r="AX180" s="26" t="s">
        <v>7</v>
      </c>
      <c r="AY180" s="26" t="s">
        <v>7</v>
      </c>
      <c r="AZ180" s="26" t="s">
        <v>7</v>
      </c>
      <c r="BA180" s="26" t="s">
        <v>7</v>
      </c>
      <c r="BB180" s="26" t="s">
        <v>7</v>
      </c>
      <c r="BC180" s="26" t="s">
        <v>7</v>
      </c>
      <c r="BD180" s="26" t="s">
        <v>7</v>
      </c>
      <c r="BE180" s="26" t="s">
        <v>7</v>
      </c>
      <c r="BF180" s="90" t="s">
        <v>7</v>
      </c>
    </row>
    <row r="181" spans="1:83" x14ac:dyDescent="0.2">
      <c r="C181" s="14"/>
      <c r="D181" s="14"/>
      <c r="E181" s="14"/>
      <c r="AC181" s="34"/>
      <c r="AD181" s="34"/>
      <c r="AE181" s="34"/>
      <c r="AF181" s="34"/>
      <c r="AG181" s="34"/>
      <c r="AH181" s="34"/>
      <c r="BF181" s="9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row>
    <row r="182" spans="1:83" x14ac:dyDescent="0.2">
      <c r="A182" s="102">
        <v>25</v>
      </c>
      <c r="B182" s="103" t="s">
        <v>2</v>
      </c>
      <c r="C182" s="100" t="s">
        <v>4</v>
      </c>
      <c r="D182" s="101" t="s">
        <v>320</v>
      </c>
      <c r="E182" s="100" t="s">
        <v>3</v>
      </c>
      <c r="F182" s="1" t="s">
        <v>157</v>
      </c>
      <c r="G182" s="16">
        <v>44.619444399999999</v>
      </c>
      <c r="H182" s="16">
        <v>11.8152777777777</v>
      </c>
      <c r="I182" s="14">
        <v>15</v>
      </c>
      <c r="J182" s="22">
        <v>5</v>
      </c>
      <c r="K182" s="1">
        <v>13.23</v>
      </c>
      <c r="L182" s="30">
        <f>AVERAGE(S182:U182)</f>
        <v>13.26</v>
      </c>
      <c r="M182" s="30">
        <f>AVERAGE(V182:X182)</f>
        <v>23.663333333333338</v>
      </c>
      <c r="N182" s="30">
        <f>AVERAGE(T182:Y182)</f>
        <v>20.23</v>
      </c>
      <c r="O182" s="30">
        <f>AVERAGE(Y182:AA182)</f>
        <v>14.323333333333332</v>
      </c>
      <c r="P182" s="30">
        <f>AVERAGE(AB182,R182,Q182)</f>
        <v>3.7033333333333331</v>
      </c>
      <c r="Q182" s="10">
        <v>2.84</v>
      </c>
      <c r="R182" s="10">
        <v>4.66</v>
      </c>
      <c r="S182" s="10">
        <v>9.02</v>
      </c>
      <c r="T182" s="10">
        <v>12.99</v>
      </c>
      <c r="U182" s="10">
        <v>17.77</v>
      </c>
      <c r="V182" s="10">
        <v>22.16</v>
      </c>
      <c r="W182" s="10">
        <v>24.46</v>
      </c>
      <c r="X182" s="10">
        <v>24.37</v>
      </c>
      <c r="Y182" s="10">
        <v>19.63</v>
      </c>
      <c r="Z182" s="10">
        <v>14.5</v>
      </c>
      <c r="AA182" s="10">
        <v>8.84</v>
      </c>
      <c r="AB182" s="10">
        <v>3.61</v>
      </c>
      <c r="AC182" s="1">
        <v>584</v>
      </c>
      <c r="AD182" s="31">
        <f>SUM(AK182:AM182)</f>
        <v>155.1</v>
      </c>
      <c r="AE182" s="31">
        <f>SUM(AN182:AP182)</f>
        <v>122.79999999999998</v>
      </c>
      <c r="AF182" s="31">
        <f>SUM(AL182:AQ182)</f>
        <v>289.8</v>
      </c>
      <c r="AG182" s="31">
        <f>SUM(AQ182:AS182)</f>
        <v>196.1</v>
      </c>
      <c r="AH182" s="31">
        <f t="shared" ref="AH182:AH185" si="93">(AI182+AJ182+AT182)</f>
        <v>125.7</v>
      </c>
      <c r="AI182" s="32">
        <v>32.9</v>
      </c>
      <c r="AJ182" s="32">
        <v>45</v>
      </c>
      <c r="AK182" s="32">
        <v>45.8</v>
      </c>
      <c r="AL182" s="32">
        <v>52.5</v>
      </c>
      <c r="AM182" s="32">
        <v>56.8</v>
      </c>
      <c r="AN182" s="32">
        <v>46.8</v>
      </c>
      <c r="AO182" s="32">
        <v>34.9</v>
      </c>
      <c r="AP182" s="32">
        <v>41.1</v>
      </c>
      <c r="AQ182" s="32">
        <v>57.7</v>
      </c>
      <c r="AR182" s="32">
        <v>71</v>
      </c>
      <c r="AS182" s="32">
        <v>67.400000000000006</v>
      </c>
      <c r="AT182" s="32">
        <v>47.8</v>
      </c>
      <c r="AU182" s="26">
        <v>8.1999999999999993</v>
      </c>
      <c r="AV182" s="26">
        <v>58.8</v>
      </c>
      <c r="AW182" s="26">
        <v>31.4</v>
      </c>
      <c r="AX182" s="26">
        <v>9.8000000000000007</v>
      </c>
      <c r="AY182" s="26">
        <v>4.4400000000000004</v>
      </c>
      <c r="AZ182" s="108" t="s">
        <v>7</v>
      </c>
      <c r="BA182" s="108" t="s">
        <v>7</v>
      </c>
      <c r="BB182" s="108" t="s">
        <v>7</v>
      </c>
      <c r="BC182" s="108" t="s">
        <v>7</v>
      </c>
      <c r="BD182" s="108" t="s">
        <v>7</v>
      </c>
      <c r="BE182" s="108" t="s">
        <v>7</v>
      </c>
      <c r="BF182" s="154" t="s">
        <v>331</v>
      </c>
    </row>
    <row r="183" spans="1:83" x14ac:dyDescent="0.2">
      <c r="A183" s="102"/>
      <c r="B183" s="103"/>
      <c r="C183" s="100"/>
      <c r="D183" s="120"/>
      <c r="E183" s="100"/>
      <c r="F183" s="1" t="s">
        <v>156</v>
      </c>
      <c r="G183" s="16">
        <v>43.593333299999998</v>
      </c>
      <c r="H183" s="16">
        <v>10.861388888888801</v>
      </c>
      <c r="I183" s="14">
        <v>18</v>
      </c>
      <c r="J183" s="22">
        <v>135</v>
      </c>
      <c r="K183" s="1">
        <v>15.67</v>
      </c>
      <c r="L183" s="30">
        <f>AVERAGE(S183:U183)</f>
        <v>13.013333333333334</v>
      </c>
      <c r="M183" s="30">
        <f>AVERAGE(V183:X183)</f>
        <v>22.716666666666669</v>
      </c>
      <c r="N183" s="30">
        <f>AVERAGE(T183:Y183)</f>
        <v>19.514999999999997</v>
      </c>
      <c r="O183" s="30">
        <f>AVERAGE(Y183:AA183)</f>
        <v>15.29</v>
      </c>
      <c r="P183" s="30">
        <f>AVERAGE(AB183,R183,Q183)</f>
        <v>6.8633333333333333</v>
      </c>
      <c r="Q183" s="10">
        <v>6.39</v>
      </c>
      <c r="R183" s="10">
        <v>6.98</v>
      </c>
      <c r="S183" s="10">
        <v>9.68</v>
      </c>
      <c r="T183" s="10">
        <v>12.71</v>
      </c>
      <c r="U183" s="10">
        <v>16.649999999999999</v>
      </c>
      <c r="V183" s="10">
        <v>20.81</v>
      </c>
      <c r="W183" s="10">
        <v>23.52</v>
      </c>
      <c r="X183" s="10">
        <v>23.82</v>
      </c>
      <c r="Y183" s="10">
        <v>19.579999999999998</v>
      </c>
      <c r="Z183" s="10">
        <v>15.46</v>
      </c>
      <c r="AA183" s="10">
        <v>10.83</v>
      </c>
      <c r="AB183" s="10">
        <v>7.22</v>
      </c>
      <c r="AC183" s="1">
        <v>741</v>
      </c>
      <c r="AD183" s="31">
        <f>SUM(AK183:AM183)</f>
        <v>186.4</v>
      </c>
      <c r="AE183" s="31">
        <f>SUM(AN183:AP183)</f>
        <v>94.699999999999989</v>
      </c>
      <c r="AF183" s="31">
        <f>SUM(AL183:AQ183)</f>
        <v>294</v>
      </c>
      <c r="AG183" s="31">
        <f>SUM(AQ183:AS183)</f>
        <v>301.2</v>
      </c>
      <c r="AH183" s="31">
        <f t="shared" si="93"/>
        <v>206.3</v>
      </c>
      <c r="AI183" s="32">
        <v>59.4</v>
      </c>
      <c r="AJ183" s="32">
        <v>62.5</v>
      </c>
      <c r="AK183" s="32">
        <v>60.7</v>
      </c>
      <c r="AL183" s="32">
        <v>65.7</v>
      </c>
      <c r="AM183" s="32">
        <v>60</v>
      </c>
      <c r="AN183" s="32">
        <v>39.799999999999997</v>
      </c>
      <c r="AO183" s="32">
        <v>21.8</v>
      </c>
      <c r="AP183" s="32">
        <v>33.1</v>
      </c>
      <c r="AQ183" s="32">
        <v>73.599999999999994</v>
      </c>
      <c r="AR183" s="32">
        <v>105.8</v>
      </c>
      <c r="AS183" s="32">
        <v>121.8</v>
      </c>
      <c r="AT183" s="32">
        <v>84.4</v>
      </c>
      <c r="AU183" s="26">
        <v>8.1999999999999993</v>
      </c>
      <c r="AV183" s="26">
        <v>60.2</v>
      </c>
      <c r="AW183" s="26">
        <v>29.9</v>
      </c>
      <c r="AX183" s="26">
        <v>9.9</v>
      </c>
      <c r="AY183" s="26">
        <v>3.53</v>
      </c>
      <c r="AZ183" s="121"/>
      <c r="BA183" s="121"/>
      <c r="BB183" s="121"/>
      <c r="BC183" s="121"/>
      <c r="BD183" s="121"/>
      <c r="BE183" s="123"/>
      <c r="BF183" s="155"/>
    </row>
    <row r="184" spans="1:83" x14ac:dyDescent="0.2">
      <c r="A184" s="102"/>
      <c r="B184" s="103"/>
      <c r="C184" s="100"/>
      <c r="D184" s="120"/>
      <c r="E184" s="100"/>
      <c r="F184" s="1" t="s">
        <v>155</v>
      </c>
      <c r="G184" s="16">
        <v>41.7652778</v>
      </c>
      <c r="H184" s="16">
        <v>14.1866666666666</v>
      </c>
      <c r="I184" s="14">
        <v>24</v>
      </c>
      <c r="J184" s="22">
        <v>950</v>
      </c>
      <c r="K184" s="1">
        <v>11.87</v>
      </c>
      <c r="L184" s="30">
        <f>AVERAGE(S184:U184)</f>
        <v>10.340000000000002</v>
      </c>
      <c r="M184" s="30">
        <f>AVERAGE(V184:X184)</f>
        <v>20.41</v>
      </c>
      <c r="N184" s="30">
        <f>AVERAGE(T184:Y184)</f>
        <v>17.071666666666665</v>
      </c>
      <c r="O184" s="30">
        <f>AVERAGE(Y184:AA184)</f>
        <v>13.219999999999999</v>
      </c>
      <c r="P184" s="30">
        <f>AVERAGE(AB184,R184,Q184)</f>
        <v>4.8233333333333333</v>
      </c>
      <c r="Q184" s="10">
        <v>4.49</v>
      </c>
      <c r="R184" s="10">
        <v>4.5</v>
      </c>
      <c r="S184" s="10">
        <v>6.9</v>
      </c>
      <c r="T184" s="10">
        <v>9.77</v>
      </c>
      <c r="U184" s="10">
        <v>14.35</v>
      </c>
      <c r="V184" s="10">
        <v>18.489999999999998</v>
      </c>
      <c r="W184" s="10">
        <v>21.15</v>
      </c>
      <c r="X184" s="10">
        <v>21.59</v>
      </c>
      <c r="Y184" s="10">
        <v>17.079999999999998</v>
      </c>
      <c r="Z184" s="10">
        <v>13.45</v>
      </c>
      <c r="AA184" s="10">
        <v>9.1300000000000008</v>
      </c>
      <c r="AB184" s="10">
        <v>5.48</v>
      </c>
      <c r="AC184" s="1">
        <v>984</v>
      </c>
      <c r="AD184" s="31">
        <f>SUM(AK184:AM184)</f>
        <v>237.00000000000003</v>
      </c>
      <c r="AE184" s="31">
        <f>SUM(AN184:AP184)</f>
        <v>101.2</v>
      </c>
      <c r="AF184" s="31">
        <f>SUM(AL184:AQ184)</f>
        <v>326.8</v>
      </c>
      <c r="AG184" s="31">
        <f>SUM(AQ184:AS184)</f>
        <v>284.89999999999998</v>
      </c>
      <c r="AH184" s="31">
        <f t="shared" si="93"/>
        <v>280.29999999999995</v>
      </c>
      <c r="AI184" s="32">
        <v>87.5</v>
      </c>
      <c r="AJ184" s="32">
        <v>81.7</v>
      </c>
      <c r="AK184" s="32">
        <v>83.2</v>
      </c>
      <c r="AL184" s="32">
        <v>85.4</v>
      </c>
      <c r="AM184" s="32">
        <v>68.400000000000006</v>
      </c>
      <c r="AN184" s="32">
        <v>45</v>
      </c>
      <c r="AO184" s="32">
        <v>28.4</v>
      </c>
      <c r="AP184" s="32">
        <v>27.8</v>
      </c>
      <c r="AQ184" s="32">
        <v>71.8</v>
      </c>
      <c r="AR184" s="32">
        <v>79.2</v>
      </c>
      <c r="AS184" s="32">
        <v>133.9</v>
      </c>
      <c r="AT184" s="32">
        <v>111.1</v>
      </c>
      <c r="AU184" s="26">
        <v>7.3</v>
      </c>
      <c r="AV184" s="26">
        <v>40.5</v>
      </c>
      <c r="AW184" s="26">
        <v>36</v>
      </c>
      <c r="AX184" s="26">
        <v>23.5</v>
      </c>
      <c r="AY184" s="26">
        <v>4.3099999999999996</v>
      </c>
      <c r="AZ184" s="121"/>
      <c r="BA184" s="121"/>
      <c r="BB184" s="121"/>
      <c r="BC184" s="121"/>
      <c r="BD184" s="121"/>
      <c r="BE184" s="123"/>
      <c r="BF184" s="155"/>
    </row>
    <row r="185" spans="1:83" x14ac:dyDescent="0.2">
      <c r="A185" s="102"/>
      <c r="B185" s="103"/>
      <c r="C185" s="100"/>
      <c r="D185" s="120"/>
      <c r="E185" s="100"/>
      <c r="F185" s="1" t="s">
        <v>154</v>
      </c>
      <c r="G185" s="16">
        <v>41.701944400000002</v>
      </c>
      <c r="H185" s="16">
        <v>14.3427777777777</v>
      </c>
      <c r="I185" s="14">
        <v>17</v>
      </c>
      <c r="J185" s="22">
        <v>810</v>
      </c>
      <c r="K185" s="30">
        <f>AVERAGE(Q185:AB185)</f>
        <v>12.495833333333332</v>
      </c>
      <c r="L185" s="30">
        <f>AVERAGE(S185:U185)</f>
        <v>10.623333333333333</v>
      </c>
      <c r="M185" s="30">
        <f>AVERAGE(V185:X185)</f>
        <v>20.766666666666669</v>
      </c>
      <c r="N185" s="30">
        <f>AVERAGE(T185:Y185)</f>
        <v>17.401666666666667</v>
      </c>
      <c r="O185" s="30">
        <f>AVERAGE(Y185:AA185)</f>
        <v>13.520000000000001</v>
      </c>
      <c r="P185" s="30">
        <f>AVERAGE(AB185,R185,Q185)</f>
        <v>5.0733333333333333</v>
      </c>
      <c r="Q185" s="10">
        <v>4.72</v>
      </c>
      <c r="R185" s="10">
        <v>4.74</v>
      </c>
      <c r="S185" s="10">
        <v>7.16</v>
      </c>
      <c r="T185" s="10">
        <v>10.050000000000001</v>
      </c>
      <c r="U185" s="10">
        <v>14.66</v>
      </c>
      <c r="V185" s="10">
        <v>18.850000000000001</v>
      </c>
      <c r="W185" s="10">
        <v>21.52</v>
      </c>
      <c r="X185" s="10">
        <v>21.93</v>
      </c>
      <c r="Y185" s="10">
        <v>17.399999999999999</v>
      </c>
      <c r="Z185" s="10">
        <v>13.75</v>
      </c>
      <c r="AA185" s="10">
        <v>9.41</v>
      </c>
      <c r="AB185" s="10">
        <v>5.76</v>
      </c>
      <c r="AC185" s="31">
        <f>SUM(AI185:AT185)</f>
        <v>826.09999999999991</v>
      </c>
      <c r="AD185" s="31">
        <f>SUM(AK185:AM185)</f>
        <v>215.20000000000002</v>
      </c>
      <c r="AE185" s="31">
        <f>SUM(AN185:AP185)</f>
        <v>93.6</v>
      </c>
      <c r="AF185" s="31">
        <f>SUM(AL185:AQ185)</f>
        <v>297.59999999999997</v>
      </c>
      <c r="AG185" s="31">
        <f>SUM(AQ185:AS185)</f>
        <v>259.7</v>
      </c>
      <c r="AH185" s="31">
        <f t="shared" si="93"/>
        <v>257.60000000000002</v>
      </c>
      <c r="AI185" s="32">
        <v>80.400000000000006</v>
      </c>
      <c r="AJ185" s="32">
        <v>75.8</v>
      </c>
      <c r="AK185" s="32">
        <v>78</v>
      </c>
      <c r="AL185" s="32">
        <v>75.3</v>
      </c>
      <c r="AM185" s="32">
        <v>61.9</v>
      </c>
      <c r="AN185" s="32">
        <v>43.9</v>
      </c>
      <c r="AO185" s="32">
        <v>24.2</v>
      </c>
      <c r="AP185" s="32">
        <v>25.5</v>
      </c>
      <c r="AQ185" s="32">
        <v>66.8</v>
      </c>
      <c r="AR185" s="32">
        <v>72.900000000000006</v>
      </c>
      <c r="AS185" s="32">
        <v>120</v>
      </c>
      <c r="AT185" s="32">
        <v>101.4</v>
      </c>
      <c r="AU185" s="26">
        <v>7.3</v>
      </c>
      <c r="AV185" s="26">
        <v>41.6</v>
      </c>
      <c r="AW185" s="26">
        <v>26.4</v>
      </c>
      <c r="AX185" s="26">
        <v>32</v>
      </c>
      <c r="AY185" s="26">
        <v>3.34</v>
      </c>
      <c r="AZ185" s="121"/>
      <c r="BA185" s="121"/>
      <c r="BB185" s="121"/>
      <c r="BC185" s="121"/>
      <c r="BD185" s="121"/>
      <c r="BE185" s="123"/>
      <c r="BF185" s="155"/>
    </row>
    <row r="186" spans="1:83" x14ac:dyDescent="0.2">
      <c r="A186" s="45"/>
      <c r="B186" s="46"/>
      <c r="C186" s="14"/>
      <c r="D186" s="14"/>
      <c r="E186" s="11"/>
      <c r="F186" s="8"/>
      <c r="G186" s="47"/>
      <c r="H186" s="47"/>
      <c r="I186" s="11"/>
      <c r="J186" s="48"/>
      <c r="Q186" s="10"/>
      <c r="R186" s="10"/>
      <c r="S186" s="10"/>
      <c r="T186" s="10"/>
      <c r="U186" s="10"/>
      <c r="V186" s="10"/>
      <c r="W186" s="10"/>
      <c r="X186" s="10"/>
      <c r="Y186" s="10"/>
      <c r="Z186" s="10"/>
      <c r="AA186" s="10"/>
      <c r="AB186" s="10"/>
      <c r="AC186" s="34"/>
      <c r="AD186" s="34"/>
      <c r="AE186" s="34"/>
      <c r="AF186" s="34"/>
      <c r="AG186" s="34"/>
      <c r="AH186" s="34"/>
      <c r="AI186" s="32"/>
      <c r="AJ186" s="32"/>
      <c r="AK186" s="32"/>
      <c r="AL186" s="32"/>
      <c r="AM186" s="32"/>
      <c r="AN186" s="32"/>
      <c r="AO186" s="32"/>
      <c r="AP186" s="32"/>
      <c r="AQ186" s="32"/>
      <c r="AR186" s="32"/>
      <c r="AS186" s="32"/>
      <c r="AT186" s="32"/>
      <c r="AU186" s="49"/>
      <c r="AV186" s="49"/>
      <c r="AW186" s="49"/>
      <c r="AX186" s="49"/>
      <c r="AY186" s="49"/>
      <c r="AZ186" s="50"/>
      <c r="BA186" s="49"/>
      <c r="BB186" s="49"/>
      <c r="BC186" s="49"/>
      <c r="BD186" s="49"/>
      <c r="BE186" s="49"/>
      <c r="BF186" s="91"/>
    </row>
    <row r="187" spans="1:83" x14ac:dyDescent="0.2">
      <c r="A187" s="102">
        <v>26</v>
      </c>
      <c r="B187" s="103" t="s">
        <v>19</v>
      </c>
      <c r="C187" s="100" t="s">
        <v>4</v>
      </c>
      <c r="D187" s="101" t="s">
        <v>319</v>
      </c>
      <c r="E187" s="100" t="s">
        <v>3</v>
      </c>
      <c r="F187" s="1" t="s">
        <v>158</v>
      </c>
      <c r="G187" s="16">
        <v>41.7652778</v>
      </c>
      <c r="H187" s="16">
        <v>14.1866666666666</v>
      </c>
      <c r="I187" s="100">
        <v>8</v>
      </c>
      <c r="J187" s="22">
        <v>950</v>
      </c>
      <c r="K187" s="30">
        <f>AVERAGE(Q187:AB187)</f>
        <v>12.198333333333332</v>
      </c>
      <c r="L187" s="30">
        <f>AVERAGE(S187:U187)</f>
        <v>10.340000000000002</v>
      </c>
      <c r="M187" s="30">
        <f>AVERAGE(V187:X187)</f>
        <v>20.41</v>
      </c>
      <c r="N187" s="30">
        <f>AVERAGE(T187:Y187)</f>
        <v>17.071666666666665</v>
      </c>
      <c r="O187" s="30">
        <f>AVERAGE(Y187:AA187)</f>
        <v>13.219999999999999</v>
      </c>
      <c r="P187" s="30">
        <f>AVERAGE(AB187,R187,Q187)</f>
        <v>4.8233333333333333</v>
      </c>
      <c r="Q187" s="10">
        <v>4.49</v>
      </c>
      <c r="R187" s="10">
        <v>4.5</v>
      </c>
      <c r="S187" s="10">
        <v>6.9</v>
      </c>
      <c r="T187" s="10">
        <v>9.77</v>
      </c>
      <c r="U187" s="10">
        <v>14.35</v>
      </c>
      <c r="V187" s="10">
        <v>18.489999999999998</v>
      </c>
      <c r="W187" s="10">
        <v>21.15</v>
      </c>
      <c r="X187" s="10">
        <v>21.59</v>
      </c>
      <c r="Y187" s="10">
        <v>17.079999999999998</v>
      </c>
      <c r="Z187" s="10">
        <v>13.45</v>
      </c>
      <c r="AA187" s="10">
        <v>9.1300000000000008</v>
      </c>
      <c r="AB187" s="10">
        <v>5.48</v>
      </c>
      <c r="AC187" s="31">
        <f>SUM(AI187:AT187)</f>
        <v>903.4</v>
      </c>
      <c r="AD187" s="31">
        <f>SUM(AK187:AM187)</f>
        <v>237.00000000000003</v>
      </c>
      <c r="AE187" s="31">
        <f>SUM(AN187:AP187)</f>
        <v>101.2</v>
      </c>
      <c r="AF187" s="31">
        <f>SUM(AL187:AQ187)</f>
        <v>326.8</v>
      </c>
      <c r="AG187" s="31">
        <f>SUM(AQ187:AS187)</f>
        <v>284.89999999999998</v>
      </c>
      <c r="AH187" s="31">
        <f t="shared" ref="AH187:AH188" si="94">(AI187+AJ187+AT187)</f>
        <v>280.29999999999995</v>
      </c>
      <c r="AI187" s="32">
        <v>87.5</v>
      </c>
      <c r="AJ187" s="32">
        <v>81.7</v>
      </c>
      <c r="AK187" s="32">
        <v>83.2</v>
      </c>
      <c r="AL187" s="32">
        <v>85.4</v>
      </c>
      <c r="AM187" s="32">
        <v>68.400000000000006</v>
      </c>
      <c r="AN187" s="32">
        <v>45</v>
      </c>
      <c r="AO187" s="32">
        <v>28.4</v>
      </c>
      <c r="AP187" s="32">
        <v>27.8</v>
      </c>
      <c r="AQ187" s="32">
        <v>71.8</v>
      </c>
      <c r="AR187" s="32">
        <v>79.2</v>
      </c>
      <c r="AS187" s="32">
        <v>133.9</v>
      </c>
      <c r="AT187" s="32">
        <v>111.1</v>
      </c>
      <c r="AU187" s="108" t="s">
        <v>7</v>
      </c>
      <c r="AV187" s="108" t="s">
        <v>7</v>
      </c>
      <c r="AW187" s="108" t="s">
        <v>7</v>
      </c>
      <c r="AX187" s="108" t="s">
        <v>7</v>
      </c>
      <c r="AY187" s="108" t="s">
        <v>7</v>
      </c>
      <c r="AZ187" s="108" t="s">
        <v>7</v>
      </c>
      <c r="BA187" s="108" t="s">
        <v>7</v>
      </c>
      <c r="BB187" s="108" t="s">
        <v>7</v>
      </c>
      <c r="BC187" s="108" t="s">
        <v>7</v>
      </c>
      <c r="BD187" s="108" t="s">
        <v>7</v>
      </c>
      <c r="BE187" s="108" t="s">
        <v>7</v>
      </c>
      <c r="BF187" s="154" t="s">
        <v>297</v>
      </c>
    </row>
    <row r="188" spans="1:83" x14ac:dyDescent="0.2">
      <c r="A188" s="121"/>
      <c r="B188" s="124"/>
      <c r="C188" s="121"/>
      <c r="D188" s="120"/>
      <c r="E188" s="121"/>
      <c r="F188" s="1" t="s">
        <v>159</v>
      </c>
      <c r="G188" s="16">
        <v>41.701944400000002</v>
      </c>
      <c r="H188" s="16">
        <v>14.3427777777777</v>
      </c>
      <c r="I188" s="121"/>
      <c r="J188" s="22">
        <v>810</v>
      </c>
      <c r="K188" s="30">
        <f>AVERAGE(Q188:AB188)</f>
        <v>12.495833333333332</v>
      </c>
      <c r="L188" s="30">
        <f>AVERAGE(S188:U188)</f>
        <v>10.623333333333333</v>
      </c>
      <c r="M188" s="30">
        <f>AVERAGE(V188:X188)</f>
        <v>20.766666666666669</v>
      </c>
      <c r="N188" s="30">
        <f>AVERAGE(T188:Y188)</f>
        <v>17.401666666666667</v>
      </c>
      <c r="O188" s="30">
        <f>AVERAGE(Y188:AA188)</f>
        <v>13.520000000000001</v>
      </c>
      <c r="P188" s="30">
        <f>AVERAGE(AB188,R188,Q188)</f>
        <v>5.0733333333333333</v>
      </c>
      <c r="Q188" s="10">
        <v>4.72</v>
      </c>
      <c r="R188" s="10">
        <v>4.74</v>
      </c>
      <c r="S188" s="10">
        <v>7.16</v>
      </c>
      <c r="T188" s="10">
        <v>10.050000000000001</v>
      </c>
      <c r="U188" s="10">
        <v>14.66</v>
      </c>
      <c r="V188" s="10">
        <v>18.850000000000001</v>
      </c>
      <c r="W188" s="10">
        <v>21.52</v>
      </c>
      <c r="X188" s="10">
        <v>21.93</v>
      </c>
      <c r="Y188" s="10">
        <v>17.399999999999999</v>
      </c>
      <c r="Z188" s="10">
        <v>13.75</v>
      </c>
      <c r="AA188" s="10">
        <v>9.41</v>
      </c>
      <c r="AB188" s="10">
        <v>5.76</v>
      </c>
      <c r="AC188" s="31">
        <f>SUM(AI188:AT188)</f>
        <v>826.09999999999991</v>
      </c>
      <c r="AD188" s="31">
        <f>SUM(AK188:AM188)</f>
        <v>215.20000000000002</v>
      </c>
      <c r="AE188" s="31">
        <f>SUM(AN188:AP188)</f>
        <v>93.6</v>
      </c>
      <c r="AF188" s="31">
        <f>SUM(AL188:AQ188)</f>
        <v>297.59999999999997</v>
      </c>
      <c r="AG188" s="31">
        <f>SUM(AQ188:AS188)</f>
        <v>259.7</v>
      </c>
      <c r="AH188" s="31">
        <f t="shared" si="94"/>
        <v>257.60000000000002</v>
      </c>
      <c r="AI188" s="32">
        <v>80.400000000000006</v>
      </c>
      <c r="AJ188" s="32">
        <v>75.8</v>
      </c>
      <c r="AK188" s="32">
        <v>78</v>
      </c>
      <c r="AL188" s="32">
        <v>75.3</v>
      </c>
      <c r="AM188" s="32">
        <v>61.9</v>
      </c>
      <c r="AN188" s="32">
        <v>43.9</v>
      </c>
      <c r="AO188" s="32">
        <v>24.2</v>
      </c>
      <c r="AP188" s="32">
        <v>25.5</v>
      </c>
      <c r="AQ188" s="32">
        <v>66.8</v>
      </c>
      <c r="AR188" s="32">
        <v>72.900000000000006</v>
      </c>
      <c r="AS188" s="32">
        <v>120</v>
      </c>
      <c r="AT188" s="32">
        <v>101.4</v>
      </c>
      <c r="AU188" s="121"/>
      <c r="AV188" s="108"/>
      <c r="AW188" s="108"/>
      <c r="AX188" s="108"/>
      <c r="AY188" s="108"/>
      <c r="AZ188" s="108"/>
      <c r="BA188" s="108"/>
      <c r="BB188" s="108"/>
      <c r="BC188" s="108"/>
      <c r="BD188" s="108"/>
      <c r="BE188" s="108"/>
      <c r="BF188" s="155"/>
    </row>
    <row r="189" spans="1:83" x14ac:dyDescent="0.2">
      <c r="C189" s="14"/>
      <c r="D189" s="14"/>
      <c r="E189" s="14"/>
      <c r="Q189" s="10"/>
      <c r="R189" s="10"/>
      <c r="S189" s="10"/>
      <c r="T189" s="10"/>
      <c r="U189" s="10"/>
      <c r="V189" s="10"/>
      <c r="W189" s="10"/>
      <c r="X189" s="10"/>
      <c r="Y189" s="10"/>
      <c r="Z189" s="10"/>
      <c r="AA189" s="10"/>
      <c r="AB189" s="10"/>
      <c r="AC189" s="34"/>
      <c r="AD189" s="34"/>
      <c r="AE189" s="34"/>
      <c r="AF189" s="34"/>
      <c r="AG189" s="34"/>
      <c r="AH189" s="34"/>
      <c r="AI189" s="32"/>
      <c r="AJ189" s="32"/>
      <c r="AK189" s="32"/>
      <c r="AL189" s="32"/>
      <c r="AM189" s="32"/>
      <c r="AN189" s="32"/>
      <c r="AO189" s="32"/>
      <c r="AP189" s="32"/>
      <c r="AQ189" s="32"/>
      <c r="AR189" s="32"/>
      <c r="AS189" s="32"/>
      <c r="AT189" s="32"/>
      <c r="AZ189" s="27"/>
      <c r="BA189" s="27"/>
      <c r="BB189" s="27"/>
      <c r="BC189" s="27"/>
      <c r="BE189" s="27"/>
      <c r="BF189" s="91"/>
    </row>
    <row r="190" spans="1:83" ht="17" x14ac:dyDescent="0.2">
      <c r="A190" s="15">
        <v>27</v>
      </c>
      <c r="B190" s="2" t="s">
        <v>347</v>
      </c>
      <c r="C190" s="14" t="s">
        <v>4</v>
      </c>
      <c r="D190" s="29" t="s">
        <v>7</v>
      </c>
      <c r="E190" s="14" t="s">
        <v>5</v>
      </c>
      <c r="F190" s="2" t="s">
        <v>6</v>
      </c>
      <c r="G190" s="42" t="s">
        <v>7</v>
      </c>
      <c r="H190" s="42" t="s">
        <v>7</v>
      </c>
      <c r="I190" s="14" t="s">
        <v>7</v>
      </c>
      <c r="J190" s="43" t="s">
        <v>7</v>
      </c>
      <c r="K190" s="42" t="s">
        <v>7</v>
      </c>
      <c r="L190" s="42" t="s">
        <v>7</v>
      </c>
      <c r="M190" s="43" t="s">
        <v>7</v>
      </c>
      <c r="N190" s="42" t="s">
        <v>7</v>
      </c>
      <c r="O190" s="42" t="s">
        <v>7</v>
      </c>
      <c r="P190" s="43" t="s">
        <v>7</v>
      </c>
      <c r="Q190" s="26" t="s">
        <v>7</v>
      </c>
      <c r="R190" s="26" t="s">
        <v>7</v>
      </c>
      <c r="S190" s="26" t="s">
        <v>7</v>
      </c>
      <c r="T190" s="26" t="s">
        <v>7</v>
      </c>
      <c r="U190" s="26" t="s">
        <v>7</v>
      </c>
      <c r="V190" s="26" t="s">
        <v>7</v>
      </c>
      <c r="W190" s="26" t="s">
        <v>7</v>
      </c>
      <c r="X190" s="26" t="s">
        <v>7</v>
      </c>
      <c r="Y190" s="26" t="s">
        <v>7</v>
      </c>
      <c r="Z190" s="26" t="s">
        <v>7</v>
      </c>
      <c r="AA190" s="26" t="s">
        <v>7</v>
      </c>
      <c r="AB190" s="26" t="s">
        <v>7</v>
      </c>
      <c r="AC190" s="51" t="s">
        <v>7</v>
      </c>
      <c r="AD190" s="51" t="s">
        <v>7</v>
      </c>
      <c r="AE190" s="51" t="s">
        <v>7</v>
      </c>
      <c r="AF190" s="51" t="s">
        <v>7</v>
      </c>
      <c r="AG190" s="51" t="s">
        <v>7</v>
      </c>
      <c r="AH190" s="51" t="s">
        <v>7</v>
      </c>
      <c r="AI190" s="26" t="s">
        <v>7</v>
      </c>
      <c r="AJ190" s="26" t="s">
        <v>7</v>
      </c>
      <c r="AK190" s="43" t="s">
        <v>7</v>
      </c>
      <c r="AL190" s="42" t="s">
        <v>7</v>
      </c>
      <c r="AM190" s="42" t="s">
        <v>7</v>
      </c>
      <c r="AN190" s="43" t="s">
        <v>7</v>
      </c>
      <c r="AO190" s="42" t="s">
        <v>7</v>
      </c>
      <c r="AP190" s="42" t="s">
        <v>7</v>
      </c>
      <c r="AQ190" s="43" t="s">
        <v>7</v>
      </c>
      <c r="AR190" s="42" t="s">
        <v>7</v>
      </c>
      <c r="AS190" s="42" t="s">
        <v>7</v>
      </c>
      <c r="AT190" s="43" t="s">
        <v>7</v>
      </c>
      <c r="AU190" s="26" t="s">
        <v>7</v>
      </c>
      <c r="AV190" s="26" t="s">
        <v>7</v>
      </c>
      <c r="AW190" s="26" t="s">
        <v>7</v>
      </c>
      <c r="AX190" s="26" t="s">
        <v>7</v>
      </c>
      <c r="AY190" s="26" t="s">
        <v>7</v>
      </c>
      <c r="AZ190" s="26" t="s">
        <v>7</v>
      </c>
      <c r="BA190" s="26" t="s">
        <v>7</v>
      </c>
      <c r="BB190" s="26" t="s">
        <v>7</v>
      </c>
      <c r="BC190" s="26" t="s">
        <v>7</v>
      </c>
      <c r="BD190" s="26" t="s">
        <v>7</v>
      </c>
      <c r="BE190" s="26" t="s">
        <v>7</v>
      </c>
      <c r="BF190" s="89" t="s">
        <v>7</v>
      </c>
    </row>
    <row r="191" spans="1:83" x14ac:dyDescent="0.2">
      <c r="C191" s="14"/>
      <c r="D191" s="14"/>
      <c r="E191" s="14"/>
      <c r="Q191" s="10"/>
      <c r="R191" s="10"/>
      <c r="S191" s="10"/>
      <c r="T191" s="10"/>
      <c r="U191" s="10"/>
      <c r="V191" s="10"/>
      <c r="W191" s="10"/>
      <c r="X191" s="10"/>
      <c r="Y191" s="10"/>
      <c r="Z191" s="10"/>
      <c r="AA191" s="10"/>
      <c r="AB191" s="10"/>
      <c r="AC191" s="34"/>
      <c r="AD191" s="34"/>
      <c r="AE191" s="34"/>
      <c r="AF191" s="34"/>
      <c r="AG191" s="34"/>
      <c r="AH191" s="34"/>
      <c r="AI191" s="32"/>
      <c r="AJ191" s="32"/>
      <c r="AK191" s="32"/>
      <c r="AL191" s="32"/>
      <c r="AM191" s="32"/>
      <c r="AN191" s="32"/>
      <c r="AO191" s="32"/>
      <c r="AP191" s="32"/>
      <c r="AQ191" s="32"/>
      <c r="AR191" s="32"/>
      <c r="AS191" s="32"/>
      <c r="AT191" s="32"/>
      <c r="AZ191" s="27"/>
      <c r="BA191" s="27"/>
      <c r="BB191" s="27"/>
      <c r="BC191" s="27"/>
      <c r="BE191" s="27"/>
      <c r="BF191" s="91"/>
    </row>
    <row r="192" spans="1:83" x14ac:dyDescent="0.2">
      <c r="A192" s="102">
        <v>28</v>
      </c>
      <c r="B192" s="103" t="s">
        <v>9</v>
      </c>
      <c r="C192" s="100" t="s">
        <v>4</v>
      </c>
      <c r="D192" s="101" t="s">
        <v>318</v>
      </c>
      <c r="E192" s="100" t="s">
        <v>3</v>
      </c>
      <c r="F192" s="2" t="s">
        <v>212</v>
      </c>
      <c r="G192" s="20">
        <v>44.469069742839402</v>
      </c>
      <c r="H192" s="20">
        <v>11.411534423828099</v>
      </c>
      <c r="I192" s="14">
        <v>2</v>
      </c>
      <c r="J192" s="13">
        <v>64.301000000000002</v>
      </c>
      <c r="K192" s="30">
        <f>AVERAGE(Q192:AB192)</f>
        <v>14.239166666666668</v>
      </c>
      <c r="L192" s="30">
        <f>AVERAGE(S192:U192)</f>
        <v>13.709999999999999</v>
      </c>
      <c r="M192" s="30">
        <f>AVERAGE(V192:X192)</f>
        <v>24.306666666666668</v>
      </c>
      <c r="N192" s="30">
        <f>AVERAGE(T192:Y192)</f>
        <v>20.766666666666666</v>
      </c>
      <c r="O192" s="30">
        <f>AVERAGE(Y192:AA192)</f>
        <v>14.67</v>
      </c>
      <c r="P192" s="30">
        <f>AVERAGE(AB192,R192,Q192)</f>
        <v>4.2700000000000005</v>
      </c>
      <c r="Q192" s="10">
        <v>3.48</v>
      </c>
      <c r="R192" s="10">
        <v>5.15</v>
      </c>
      <c r="S192" s="10">
        <v>9.5299999999999994</v>
      </c>
      <c r="T192" s="10">
        <v>13.45</v>
      </c>
      <c r="U192" s="10">
        <v>18.149999999999999</v>
      </c>
      <c r="V192" s="10">
        <v>22.6</v>
      </c>
      <c r="W192" s="10">
        <v>25.19</v>
      </c>
      <c r="X192" s="10">
        <v>25.13</v>
      </c>
      <c r="Y192" s="10">
        <v>20.079999999999998</v>
      </c>
      <c r="Z192" s="10">
        <v>14.78</v>
      </c>
      <c r="AA192" s="10">
        <v>9.15</v>
      </c>
      <c r="AB192" s="10">
        <v>4.18</v>
      </c>
      <c r="AC192" s="1">
        <v>750</v>
      </c>
      <c r="AD192" s="31">
        <f>SUM(AK192:AM192)</f>
        <v>185.3</v>
      </c>
      <c r="AE192" s="31">
        <f>SUM(AN192:AP192)</f>
        <v>118.39999999999999</v>
      </c>
      <c r="AF192" s="31">
        <f>SUM(AL192:AQ192)</f>
        <v>310.8</v>
      </c>
      <c r="AG192" s="31">
        <f>SUM(AQ192:AS192)</f>
        <v>230.9</v>
      </c>
      <c r="AH192" s="31">
        <f t="shared" ref="AH192:AH193" si="95">(AI192+AJ192+AT192)</f>
        <v>155.30000000000001</v>
      </c>
      <c r="AI192" s="32">
        <v>38.200000000000003</v>
      </c>
      <c r="AJ192" s="32">
        <v>57.8</v>
      </c>
      <c r="AK192" s="32">
        <v>57.9</v>
      </c>
      <c r="AL192" s="32">
        <v>64.599999999999994</v>
      </c>
      <c r="AM192" s="32">
        <v>62.8</v>
      </c>
      <c r="AN192" s="32">
        <v>52.3</v>
      </c>
      <c r="AO192" s="32">
        <v>28.9</v>
      </c>
      <c r="AP192" s="32">
        <v>37.200000000000003</v>
      </c>
      <c r="AQ192" s="32">
        <v>65</v>
      </c>
      <c r="AR192" s="32">
        <v>78.5</v>
      </c>
      <c r="AS192" s="32">
        <v>87.4</v>
      </c>
      <c r="AT192" s="32">
        <v>59.3</v>
      </c>
      <c r="AU192" s="108" t="s">
        <v>7</v>
      </c>
      <c r="AV192" s="108" t="s">
        <v>7</v>
      </c>
      <c r="AW192" s="108" t="s">
        <v>7</v>
      </c>
      <c r="AX192" s="108" t="s">
        <v>7</v>
      </c>
      <c r="AY192" s="108" t="s">
        <v>7</v>
      </c>
      <c r="AZ192" s="108" t="s">
        <v>7</v>
      </c>
      <c r="BA192" s="108" t="s">
        <v>7</v>
      </c>
      <c r="BB192" s="108" t="s">
        <v>7</v>
      </c>
      <c r="BC192" s="108" t="s">
        <v>7</v>
      </c>
      <c r="BD192" s="108" t="s">
        <v>7</v>
      </c>
      <c r="BE192" s="108" t="s">
        <v>7</v>
      </c>
      <c r="BF192" s="154" t="s">
        <v>8</v>
      </c>
    </row>
    <row r="193" spans="1:83" x14ac:dyDescent="0.2">
      <c r="A193" s="100"/>
      <c r="B193" s="103"/>
      <c r="C193" s="100"/>
      <c r="D193" s="118"/>
      <c r="E193" s="100"/>
      <c r="F193" s="2" t="s">
        <v>246</v>
      </c>
      <c r="G193" s="20">
        <v>44.445789629169298</v>
      </c>
      <c r="H193" s="20">
        <v>11.4795123291015</v>
      </c>
      <c r="I193" s="14">
        <v>10</v>
      </c>
      <c r="J193" s="13">
        <v>58.912999999999997</v>
      </c>
      <c r="K193" s="30">
        <f>AVERAGE(Q193:AB193)</f>
        <v>14.239166666666668</v>
      </c>
      <c r="L193" s="30">
        <f>AVERAGE(S193:U193)</f>
        <v>13.709999999999999</v>
      </c>
      <c r="M193" s="30">
        <f>AVERAGE(V193:X193)</f>
        <v>24.306666666666668</v>
      </c>
      <c r="N193" s="30">
        <f>AVERAGE(T193:Y193)</f>
        <v>20.766666666666666</v>
      </c>
      <c r="O193" s="30">
        <f>AVERAGE(Y193:AA193)</f>
        <v>14.67</v>
      </c>
      <c r="P193" s="30">
        <f>AVERAGE(AB193,R193,Q193)</f>
        <v>4.2700000000000005</v>
      </c>
      <c r="Q193" s="10">
        <v>3.48</v>
      </c>
      <c r="R193" s="10">
        <v>5.15</v>
      </c>
      <c r="S193" s="10">
        <v>9.5299999999999994</v>
      </c>
      <c r="T193" s="10">
        <v>13.45</v>
      </c>
      <c r="U193" s="10">
        <v>18.149999999999999</v>
      </c>
      <c r="V193" s="10">
        <v>22.6</v>
      </c>
      <c r="W193" s="10">
        <v>25.19</v>
      </c>
      <c r="X193" s="10">
        <v>25.13</v>
      </c>
      <c r="Y193" s="10">
        <v>20.079999999999998</v>
      </c>
      <c r="Z193" s="10">
        <v>14.78</v>
      </c>
      <c r="AA193" s="10">
        <v>9.15</v>
      </c>
      <c r="AB193" s="10">
        <v>4.18</v>
      </c>
      <c r="AC193" s="1">
        <v>750</v>
      </c>
      <c r="AD193" s="31">
        <f>SUM(AK193:AM193)</f>
        <v>185.3</v>
      </c>
      <c r="AE193" s="31">
        <f>SUM(AN193:AP193)</f>
        <v>118.39999999999999</v>
      </c>
      <c r="AF193" s="31">
        <f>SUM(AL193:AQ193)</f>
        <v>310.8</v>
      </c>
      <c r="AG193" s="31">
        <f>SUM(AQ193:AS193)</f>
        <v>230.9</v>
      </c>
      <c r="AH193" s="31">
        <f t="shared" si="95"/>
        <v>155.30000000000001</v>
      </c>
      <c r="AI193" s="32">
        <v>38.200000000000003</v>
      </c>
      <c r="AJ193" s="32">
        <v>57.8</v>
      </c>
      <c r="AK193" s="32">
        <v>57.9</v>
      </c>
      <c r="AL193" s="32">
        <v>64.599999999999994</v>
      </c>
      <c r="AM193" s="32">
        <v>62.8</v>
      </c>
      <c r="AN193" s="32">
        <v>52.3</v>
      </c>
      <c r="AO193" s="32">
        <v>28.9</v>
      </c>
      <c r="AP193" s="32">
        <v>37.200000000000003</v>
      </c>
      <c r="AQ193" s="32">
        <v>65</v>
      </c>
      <c r="AR193" s="32">
        <v>78.5</v>
      </c>
      <c r="AS193" s="32">
        <v>87.4</v>
      </c>
      <c r="AT193" s="32">
        <v>59.3</v>
      </c>
      <c r="AU193" s="100"/>
      <c r="AV193" s="108"/>
      <c r="AW193" s="108"/>
      <c r="AX193" s="108"/>
      <c r="AY193" s="108"/>
      <c r="AZ193" s="108"/>
      <c r="BA193" s="108"/>
      <c r="BB193" s="108"/>
      <c r="BC193" s="108"/>
      <c r="BD193" s="108"/>
      <c r="BE193" s="108"/>
      <c r="BF193" s="155"/>
    </row>
    <row r="194" spans="1:83" x14ac:dyDescent="0.2">
      <c r="A194" s="14"/>
      <c r="C194" s="14"/>
      <c r="D194" s="14"/>
      <c r="E194" s="14"/>
      <c r="F194" s="2"/>
      <c r="G194" s="20"/>
      <c r="H194" s="20"/>
      <c r="J194" s="13"/>
      <c r="Q194" s="52"/>
      <c r="R194" s="52"/>
      <c r="S194" s="52"/>
      <c r="T194" s="52"/>
      <c r="U194" s="52"/>
      <c r="V194" s="52"/>
      <c r="W194" s="52"/>
      <c r="X194" s="52"/>
      <c r="Y194" s="52"/>
      <c r="Z194" s="52"/>
      <c r="AA194" s="52"/>
      <c r="AB194" s="52"/>
      <c r="AC194" s="34"/>
      <c r="AD194" s="34"/>
      <c r="AE194" s="34"/>
      <c r="AF194" s="34"/>
      <c r="AG194" s="34"/>
      <c r="AH194" s="34"/>
      <c r="AU194" s="14"/>
      <c r="AY194" s="27"/>
      <c r="AZ194" s="53"/>
      <c r="BA194" s="27"/>
      <c r="BB194" s="27"/>
      <c r="BC194" s="27"/>
      <c r="BD194" s="27"/>
      <c r="BE194" s="27"/>
      <c r="BF194" s="9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row>
    <row r="195" spans="1:83" x14ac:dyDescent="0.2">
      <c r="A195" s="100">
        <v>29</v>
      </c>
      <c r="B195" s="103" t="s">
        <v>20</v>
      </c>
      <c r="C195" s="100" t="s">
        <v>4</v>
      </c>
      <c r="D195" s="101" t="s">
        <v>317</v>
      </c>
      <c r="E195" s="100" t="s">
        <v>3</v>
      </c>
      <c r="F195" s="103" t="s">
        <v>157</v>
      </c>
      <c r="G195" s="125">
        <v>44.619444399999999</v>
      </c>
      <c r="H195" s="125">
        <v>11.8152777777777</v>
      </c>
      <c r="I195" s="100">
        <v>40</v>
      </c>
      <c r="J195" s="106">
        <v>5</v>
      </c>
      <c r="K195" s="149">
        <f>AVERAGE(Q195:AB197)</f>
        <v>13.737500000000001</v>
      </c>
      <c r="L195" s="149">
        <f>AVERAGE(S195:U197)</f>
        <v>13.259999999999998</v>
      </c>
      <c r="M195" s="149">
        <f>AVERAGE(V195:X197)</f>
        <v>23.663333333333338</v>
      </c>
      <c r="N195" s="149">
        <f>AVERAGE(T195:Y197)</f>
        <v>20.230000000000004</v>
      </c>
      <c r="O195" s="149">
        <f>AVERAGE(Y195:AA197)</f>
        <v>14.323333333333332</v>
      </c>
      <c r="P195" s="149">
        <f>AVERAGE(AB195,Q195,R195)</f>
        <v>3.7033333333333331</v>
      </c>
      <c r="Q195" s="149">
        <v>2.84</v>
      </c>
      <c r="R195" s="149">
        <v>4.66</v>
      </c>
      <c r="S195" s="149">
        <v>9.02</v>
      </c>
      <c r="T195" s="149">
        <v>12.99</v>
      </c>
      <c r="U195" s="149">
        <v>17.77</v>
      </c>
      <c r="V195" s="149">
        <v>22.16</v>
      </c>
      <c r="W195" s="149">
        <v>24.46</v>
      </c>
      <c r="X195" s="149">
        <v>24.37</v>
      </c>
      <c r="Y195" s="149">
        <v>19.63</v>
      </c>
      <c r="Z195" s="149">
        <v>14.5</v>
      </c>
      <c r="AA195" s="149">
        <v>8.84</v>
      </c>
      <c r="AB195" s="149">
        <v>3.61</v>
      </c>
      <c r="AC195" s="148">
        <f>SUM(AI195:AT197)</f>
        <v>599.69999999999993</v>
      </c>
      <c r="AD195" s="148">
        <f>SUM(AK195:AM197)</f>
        <v>155.1</v>
      </c>
      <c r="AE195" s="148">
        <f>SUM(AN195:AP197)</f>
        <v>122.79999999999998</v>
      </c>
      <c r="AF195" s="148">
        <f>SUM(AL195:AQ197)</f>
        <v>289.8</v>
      </c>
      <c r="AG195" s="148">
        <f>SUM(AQ195:AS197)</f>
        <v>196.1</v>
      </c>
      <c r="AH195" s="148">
        <f>AI195+AJ195+AT195</f>
        <v>125.7</v>
      </c>
      <c r="AI195" s="132">
        <v>32.9</v>
      </c>
      <c r="AJ195" s="132">
        <v>45</v>
      </c>
      <c r="AK195" s="132">
        <v>45.8</v>
      </c>
      <c r="AL195" s="132">
        <v>52.5</v>
      </c>
      <c r="AM195" s="132">
        <v>56.8</v>
      </c>
      <c r="AN195" s="132">
        <v>46.8</v>
      </c>
      <c r="AO195" s="132">
        <v>34.9</v>
      </c>
      <c r="AP195" s="132">
        <v>41.1</v>
      </c>
      <c r="AQ195" s="132">
        <v>57.7</v>
      </c>
      <c r="AR195" s="132">
        <v>71</v>
      </c>
      <c r="AS195" s="132">
        <v>67.400000000000006</v>
      </c>
      <c r="AT195" s="132">
        <v>47.8</v>
      </c>
      <c r="AU195" s="14">
        <v>8.17</v>
      </c>
      <c r="AV195" s="26">
        <v>57.93</v>
      </c>
      <c r="AW195" s="26">
        <v>30</v>
      </c>
      <c r="AX195" s="26">
        <v>12.07</v>
      </c>
      <c r="AY195" s="27">
        <v>3.98</v>
      </c>
      <c r="AZ195" s="53">
        <v>16.399999999999999</v>
      </c>
      <c r="BA195" s="122" t="s">
        <v>7</v>
      </c>
      <c r="BB195" s="122" t="s">
        <v>7</v>
      </c>
      <c r="BC195" s="122" t="s">
        <v>7</v>
      </c>
      <c r="BD195" s="27">
        <v>16.32</v>
      </c>
      <c r="BE195" s="122" t="s">
        <v>7</v>
      </c>
      <c r="BF195" s="110" t="s">
        <v>298</v>
      </c>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row>
    <row r="196" spans="1:83" x14ac:dyDescent="0.2">
      <c r="A196" s="121"/>
      <c r="B196" s="124"/>
      <c r="C196" s="133"/>
      <c r="D196" s="118"/>
      <c r="E196" s="121"/>
      <c r="F196" s="124"/>
      <c r="G196" s="126"/>
      <c r="H196" s="126"/>
      <c r="I196" s="121"/>
      <c r="J196" s="127"/>
      <c r="K196" s="149"/>
      <c r="L196" s="149"/>
      <c r="M196" s="149"/>
      <c r="N196" s="149"/>
      <c r="O196" s="149"/>
      <c r="P196" s="149"/>
      <c r="Q196" s="149">
        <v>2.84</v>
      </c>
      <c r="R196" s="149">
        <v>4.66</v>
      </c>
      <c r="S196" s="149">
        <v>9.02</v>
      </c>
      <c r="T196" s="149">
        <v>12.99</v>
      </c>
      <c r="U196" s="149">
        <v>17.77</v>
      </c>
      <c r="V196" s="149">
        <v>22.16</v>
      </c>
      <c r="W196" s="149">
        <v>24.46</v>
      </c>
      <c r="X196" s="149">
        <v>24.37</v>
      </c>
      <c r="Y196" s="149">
        <v>19.63</v>
      </c>
      <c r="Z196" s="149">
        <v>14.5</v>
      </c>
      <c r="AA196" s="149">
        <v>8.84</v>
      </c>
      <c r="AB196" s="149">
        <v>3.61</v>
      </c>
      <c r="AC196" s="127"/>
      <c r="AD196" s="127"/>
      <c r="AE196" s="127"/>
      <c r="AF196" s="127"/>
      <c r="AG196" s="127"/>
      <c r="AH196" s="127"/>
      <c r="AI196" s="127"/>
      <c r="AJ196" s="127"/>
      <c r="AK196" s="127"/>
      <c r="AL196" s="127"/>
      <c r="AM196" s="127"/>
      <c r="AN196" s="127"/>
      <c r="AO196" s="127"/>
      <c r="AP196" s="127"/>
      <c r="AQ196" s="127"/>
      <c r="AR196" s="127"/>
      <c r="AS196" s="127"/>
      <c r="AT196" s="127"/>
      <c r="AU196" s="26">
        <v>8.23</v>
      </c>
      <c r="AV196" s="26">
        <v>32.200000000000003</v>
      </c>
      <c r="AW196" s="26">
        <v>49.27</v>
      </c>
      <c r="AX196" s="26">
        <v>18.53</v>
      </c>
      <c r="AY196" s="26">
        <v>3.54</v>
      </c>
      <c r="AZ196" s="27">
        <v>14.73</v>
      </c>
      <c r="BA196" s="121"/>
      <c r="BB196" s="121"/>
      <c r="BC196" s="121"/>
      <c r="BD196" s="26">
        <v>17.88</v>
      </c>
      <c r="BE196" s="123"/>
      <c r="BF196" s="143"/>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row>
    <row r="197" spans="1:83" x14ac:dyDescent="0.2">
      <c r="A197" s="121"/>
      <c r="B197" s="124"/>
      <c r="C197" s="133"/>
      <c r="D197" s="118"/>
      <c r="E197" s="121"/>
      <c r="F197" s="124"/>
      <c r="G197" s="126"/>
      <c r="H197" s="126"/>
      <c r="I197" s="121"/>
      <c r="J197" s="127"/>
      <c r="K197" s="149"/>
      <c r="L197" s="149"/>
      <c r="M197" s="149"/>
      <c r="N197" s="149"/>
      <c r="O197" s="149"/>
      <c r="P197" s="149"/>
      <c r="Q197" s="149">
        <v>2.84</v>
      </c>
      <c r="R197" s="149">
        <v>4.66</v>
      </c>
      <c r="S197" s="149">
        <v>9.02</v>
      </c>
      <c r="T197" s="149">
        <v>12.99</v>
      </c>
      <c r="U197" s="149">
        <v>17.77</v>
      </c>
      <c r="V197" s="149">
        <v>22.16</v>
      </c>
      <c r="W197" s="149">
        <v>24.46</v>
      </c>
      <c r="X197" s="149">
        <v>24.37</v>
      </c>
      <c r="Y197" s="149">
        <v>19.63</v>
      </c>
      <c r="Z197" s="149">
        <v>14.5</v>
      </c>
      <c r="AA197" s="149">
        <v>8.84</v>
      </c>
      <c r="AB197" s="149">
        <v>3.61</v>
      </c>
      <c r="AC197" s="127"/>
      <c r="AD197" s="127"/>
      <c r="AE197" s="127"/>
      <c r="AF197" s="127"/>
      <c r="AG197" s="127"/>
      <c r="AH197" s="127"/>
      <c r="AI197" s="127"/>
      <c r="AJ197" s="127"/>
      <c r="AK197" s="127"/>
      <c r="AL197" s="127"/>
      <c r="AM197" s="127"/>
      <c r="AN197" s="127"/>
      <c r="AO197" s="127"/>
      <c r="AP197" s="127"/>
      <c r="AQ197" s="127"/>
      <c r="AR197" s="127"/>
      <c r="AS197" s="127"/>
      <c r="AT197" s="127"/>
      <c r="AU197" s="26">
        <v>8.07</v>
      </c>
      <c r="AV197" s="26">
        <v>45.97</v>
      </c>
      <c r="AW197" s="26">
        <v>38.729999999999997</v>
      </c>
      <c r="AX197" s="26">
        <v>15.3</v>
      </c>
      <c r="AY197" s="26">
        <v>7.32</v>
      </c>
      <c r="AZ197" s="27">
        <v>21.83</v>
      </c>
      <c r="BA197" s="121"/>
      <c r="BB197" s="121"/>
      <c r="BC197" s="121"/>
      <c r="BD197" s="26">
        <v>14.88</v>
      </c>
      <c r="BE197" s="123"/>
      <c r="BF197" s="143"/>
    </row>
    <row r="198" spans="1:83" x14ac:dyDescent="0.2">
      <c r="A198" s="121"/>
      <c r="B198" s="124"/>
      <c r="C198" s="133"/>
      <c r="D198" s="118"/>
      <c r="E198" s="121"/>
      <c r="F198" s="103" t="s">
        <v>156</v>
      </c>
      <c r="G198" s="125">
        <v>43.593333299999998</v>
      </c>
      <c r="H198" s="125">
        <v>10.861388888888801</v>
      </c>
      <c r="I198" s="100">
        <v>40</v>
      </c>
      <c r="J198" s="106">
        <v>135</v>
      </c>
      <c r="K198" s="149">
        <f>AVERAGE(Q198:AB200)</f>
        <v>14.470833333333331</v>
      </c>
      <c r="L198" s="149">
        <f>AVERAGE(S198:U200)</f>
        <v>13.013333333333334</v>
      </c>
      <c r="M198" s="149">
        <f>AVERAGE(V198:X200)</f>
        <v>22.716666666666669</v>
      </c>
      <c r="N198" s="149">
        <f>AVERAGE(T198:Y200)</f>
        <v>19.515000000000001</v>
      </c>
      <c r="O198" s="149">
        <f>AVERAGE(Y198:AA200)</f>
        <v>15.290000000000001</v>
      </c>
      <c r="P198" s="149">
        <f>AVERAGE(AB198,Q198,R198)</f>
        <v>6.8633333333333333</v>
      </c>
      <c r="Q198" s="149">
        <v>6.39</v>
      </c>
      <c r="R198" s="149">
        <v>6.98</v>
      </c>
      <c r="S198" s="149">
        <v>9.68</v>
      </c>
      <c r="T198" s="149">
        <v>12.71</v>
      </c>
      <c r="U198" s="149">
        <v>16.649999999999999</v>
      </c>
      <c r="V198" s="149">
        <v>20.81</v>
      </c>
      <c r="W198" s="149">
        <v>23.52</v>
      </c>
      <c r="X198" s="149">
        <v>23.82</v>
      </c>
      <c r="Y198" s="149">
        <v>19.579999999999998</v>
      </c>
      <c r="Z198" s="149">
        <v>15.46</v>
      </c>
      <c r="AA198" s="149">
        <v>10.83</v>
      </c>
      <c r="AB198" s="149">
        <v>7.22</v>
      </c>
      <c r="AC198" s="148">
        <f>SUM(AI198:AT200)</f>
        <v>788.59999999999991</v>
      </c>
      <c r="AD198" s="148">
        <f>SUM(AK198:AM200)</f>
        <v>186.4</v>
      </c>
      <c r="AE198" s="148">
        <f>SUM(AN198:AP200)</f>
        <v>94.699999999999989</v>
      </c>
      <c r="AF198" s="148">
        <f>SUM(AL198:AQ200)</f>
        <v>294</v>
      </c>
      <c r="AG198" s="148">
        <f>SUM(AQ198:AS200)</f>
        <v>301.2</v>
      </c>
      <c r="AH198" s="148">
        <f>AI198+AJ198+AT198</f>
        <v>206.3</v>
      </c>
      <c r="AI198" s="132">
        <v>59.4</v>
      </c>
      <c r="AJ198" s="132">
        <v>62.5</v>
      </c>
      <c r="AK198" s="132">
        <v>60.7</v>
      </c>
      <c r="AL198" s="132">
        <v>65.7</v>
      </c>
      <c r="AM198" s="132">
        <v>60</v>
      </c>
      <c r="AN198" s="132">
        <v>39.799999999999997</v>
      </c>
      <c r="AO198" s="132">
        <v>21.8</v>
      </c>
      <c r="AP198" s="132">
        <v>33.1</v>
      </c>
      <c r="AQ198" s="132">
        <v>73.599999999999994</v>
      </c>
      <c r="AR198" s="132">
        <v>105.8</v>
      </c>
      <c r="AS198" s="132">
        <v>121.8</v>
      </c>
      <c r="AT198" s="132">
        <v>84.4</v>
      </c>
      <c r="AU198" s="26">
        <v>8.1300000000000008</v>
      </c>
      <c r="AV198" s="26">
        <v>64.17</v>
      </c>
      <c r="AW198" s="26">
        <v>26.5</v>
      </c>
      <c r="AX198" s="26">
        <v>9.3699999999999992</v>
      </c>
      <c r="AY198" s="26">
        <v>4.34</v>
      </c>
      <c r="AZ198" s="35">
        <v>15.1</v>
      </c>
      <c r="BA198" s="121"/>
      <c r="BB198" s="121"/>
      <c r="BC198" s="121"/>
      <c r="BD198" s="26">
        <v>5.18</v>
      </c>
      <c r="BE198" s="123"/>
      <c r="BF198" s="143"/>
    </row>
    <row r="199" spans="1:83" x14ac:dyDescent="0.2">
      <c r="A199" s="121"/>
      <c r="B199" s="124"/>
      <c r="C199" s="133"/>
      <c r="D199" s="118"/>
      <c r="E199" s="121"/>
      <c r="F199" s="124"/>
      <c r="G199" s="126"/>
      <c r="H199" s="126"/>
      <c r="I199" s="121"/>
      <c r="J199" s="127"/>
      <c r="K199" s="149"/>
      <c r="L199" s="149"/>
      <c r="M199" s="149"/>
      <c r="N199" s="149"/>
      <c r="O199" s="149"/>
      <c r="P199" s="149"/>
      <c r="Q199" s="149">
        <v>6.39</v>
      </c>
      <c r="R199" s="149">
        <v>6.98</v>
      </c>
      <c r="S199" s="149">
        <v>9.68</v>
      </c>
      <c r="T199" s="149">
        <v>12.71</v>
      </c>
      <c r="U199" s="149">
        <v>16.649999999999999</v>
      </c>
      <c r="V199" s="149">
        <v>20.81</v>
      </c>
      <c r="W199" s="149">
        <v>23.52</v>
      </c>
      <c r="X199" s="149">
        <v>23.82</v>
      </c>
      <c r="Y199" s="149">
        <v>19.579999999999998</v>
      </c>
      <c r="Z199" s="149">
        <v>15.46</v>
      </c>
      <c r="AA199" s="149">
        <v>10.83</v>
      </c>
      <c r="AB199" s="149">
        <v>7.22</v>
      </c>
      <c r="AC199" s="148"/>
      <c r="AD199" s="148"/>
      <c r="AE199" s="148"/>
      <c r="AF199" s="148"/>
      <c r="AG199" s="148"/>
      <c r="AH199" s="127"/>
      <c r="AI199" s="127"/>
      <c r="AJ199" s="127"/>
      <c r="AK199" s="127"/>
      <c r="AL199" s="127"/>
      <c r="AM199" s="127"/>
      <c r="AN199" s="127"/>
      <c r="AO199" s="127"/>
      <c r="AP199" s="127"/>
      <c r="AQ199" s="127"/>
      <c r="AR199" s="127"/>
      <c r="AS199" s="127"/>
      <c r="AT199" s="127"/>
      <c r="AU199" s="26">
        <v>8</v>
      </c>
      <c r="AV199" s="26">
        <v>64.5</v>
      </c>
      <c r="AW199" s="26">
        <v>26.13</v>
      </c>
      <c r="AX199" s="26">
        <v>9.3000000000000007</v>
      </c>
      <c r="AY199" s="26">
        <v>5.58</v>
      </c>
      <c r="AZ199" s="35">
        <v>20.43</v>
      </c>
      <c r="BA199" s="121"/>
      <c r="BB199" s="121"/>
      <c r="BC199" s="121"/>
      <c r="BD199" s="26">
        <v>6.65</v>
      </c>
      <c r="BE199" s="123"/>
      <c r="BF199" s="143"/>
    </row>
    <row r="200" spans="1:83" x14ac:dyDescent="0.2">
      <c r="A200" s="121"/>
      <c r="B200" s="124"/>
      <c r="C200" s="133"/>
      <c r="D200" s="118"/>
      <c r="E200" s="121"/>
      <c r="F200" s="124"/>
      <c r="G200" s="126"/>
      <c r="H200" s="126"/>
      <c r="I200" s="121"/>
      <c r="J200" s="127"/>
      <c r="K200" s="149"/>
      <c r="L200" s="149"/>
      <c r="M200" s="149"/>
      <c r="N200" s="149"/>
      <c r="O200" s="149"/>
      <c r="P200" s="149"/>
      <c r="Q200" s="149">
        <v>6.39</v>
      </c>
      <c r="R200" s="149">
        <v>6.98</v>
      </c>
      <c r="S200" s="149">
        <v>9.68</v>
      </c>
      <c r="T200" s="149">
        <v>12.71</v>
      </c>
      <c r="U200" s="149">
        <v>16.649999999999999</v>
      </c>
      <c r="V200" s="149">
        <v>20.81</v>
      </c>
      <c r="W200" s="149">
        <v>23.52</v>
      </c>
      <c r="X200" s="149">
        <v>23.82</v>
      </c>
      <c r="Y200" s="149">
        <v>19.579999999999998</v>
      </c>
      <c r="Z200" s="149">
        <v>15.46</v>
      </c>
      <c r="AA200" s="149">
        <v>10.83</v>
      </c>
      <c r="AB200" s="149">
        <v>7.22</v>
      </c>
      <c r="AC200" s="148"/>
      <c r="AD200" s="148"/>
      <c r="AE200" s="148"/>
      <c r="AF200" s="148"/>
      <c r="AG200" s="148"/>
      <c r="AH200" s="127"/>
      <c r="AI200" s="127"/>
      <c r="AJ200" s="127"/>
      <c r="AK200" s="127"/>
      <c r="AL200" s="127"/>
      <c r="AM200" s="127"/>
      <c r="AN200" s="127"/>
      <c r="AO200" s="127"/>
      <c r="AP200" s="127"/>
      <c r="AQ200" s="127"/>
      <c r="AR200" s="127"/>
      <c r="AS200" s="127"/>
      <c r="AT200" s="127"/>
      <c r="AU200" s="26">
        <v>8.1300000000000008</v>
      </c>
      <c r="AV200" s="26">
        <v>65.83</v>
      </c>
      <c r="AW200" s="26">
        <v>26.73</v>
      </c>
      <c r="AX200" s="26">
        <v>7.43</v>
      </c>
      <c r="AY200" s="26">
        <v>7.69</v>
      </c>
      <c r="AZ200" s="35">
        <v>27</v>
      </c>
      <c r="BA200" s="121"/>
      <c r="BB200" s="121"/>
      <c r="BC200" s="121"/>
      <c r="BD200" s="26">
        <v>7.85</v>
      </c>
      <c r="BE200" s="123"/>
      <c r="BF200" s="143"/>
    </row>
    <row r="201" spans="1:83" x14ac:dyDescent="0.2">
      <c r="BF201" s="91"/>
    </row>
    <row r="202" spans="1:83" x14ac:dyDescent="0.2">
      <c r="A202" s="14">
        <v>30</v>
      </c>
      <c r="B202" s="2" t="s">
        <v>302</v>
      </c>
      <c r="C202" s="14" t="s">
        <v>4</v>
      </c>
      <c r="D202" s="5" t="s">
        <v>7</v>
      </c>
      <c r="E202" s="14" t="s">
        <v>303</v>
      </c>
      <c r="F202" s="2" t="s">
        <v>304</v>
      </c>
      <c r="G202" s="20">
        <v>46.2</v>
      </c>
      <c r="H202" s="20">
        <v>6.1333333333333302</v>
      </c>
      <c r="I202" s="14">
        <v>15</v>
      </c>
      <c r="J202" s="25">
        <v>420</v>
      </c>
      <c r="K202" s="54">
        <f>AVERAGE(Q202:AB202)</f>
        <v>11.202500000000001</v>
      </c>
      <c r="L202" s="54">
        <f>AVERAGE(S202:U202)</f>
        <v>10.826666666666668</v>
      </c>
      <c r="M202" s="54">
        <f>AVERAGE(V202:X202)</f>
        <v>19.93</v>
      </c>
      <c r="N202" s="54">
        <f>AVERAGE(T202:Y202)</f>
        <v>16.875</v>
      </c>
      <c r="O202" s="54">
        <f>AVERAGE(Y202:AA202)</f>
        <v>11.226666666666667</v>
      </c>
      <c r="P202" s="54">
        <f>AVERAGE(AB202,R202,Q202)</f>
        <v>2.8266666666666667</v>
      </c>
      <c r="Q202" s="54">
        <v>2.3199999999999998</v>
      </c>
      <c r="R202" s="54">
        <v>3.11</v>
      </c>
      <c r="S202" s="54">
        <v>6.96</v>
      </c>
      <c r="T202" s="54">
        <v>10.71</v>
      </c>
      <c r="U202" s="54">
        <v>14.81</v>
      </c>
      <c r="V202" s="54">
        <v>18.71</v>
      </c>
      <c r="W202" s="54">
        <v>20.83</v>
      </c>
      <c r="X202" s="54">
        <v>20.25</v>
      </c>
      <c r="Y202" s="54">
        <v>15.94</v>
      </c>
      <c r="Z202" s="54">
        <v>11.48</v>
      </c>
      <c r="AA202" s="54">
        <v>6.26</v>
      </c>
      <c r="AB202" s="54">
        <v>3.05</v>
      </c>
      <c r="AC202" s="55">
        <f>SUM(AI202:AT202)</f>
        <v>919</v>
      </c>
      <c r="AD202" s="55">
        <f>SUM(AK202:AM202)</f>
        <v>202.60000000000002</v>
      </c>
      <c r="AE202" s="55">
        <f>SUM(AN202:AP202)</f>
        <v>237.90000000000003</v>
      </c>
      <c r="AF202" s="55">
        <f>SUM(AL202:AQ202)</f>
        <v>464.70000000000005</v>
      </c>
      <c r="AG202" s="55">
        <f>SUM(AQ202:AS202)</f>
        <v>263.39999999999998</v>
      </c>
      <c r="AH202" s="31">
        <f t="shared" ref="AH202" si="96">(AI202+AJ202+AT202)</f>
        <v>215.1</v>
      </c>
      <c r="AI202" s="56">
        <v>71.5</v>
      </c>
      <c r="AJ202" s="56">
        <v>56</v>
      </c>
      <c r="AK202" s="56">
        <v>61.2</v>
      </c>
      <c r="AL202" s="56">
        <v>64.400000000000006</v>
      </c>
      <c r="AM202" s="56">
        <v>77</v>
      </c>
      <c r="AN202" s="56">
        <v>80.7</v>
      </c>
      <c r="AO202" s="56">
        <v>76.900000000000006</v>
      </c>
      <c r="AP202" s="56">
        <v>80.3</v>
      </c>
      <c r="AQ202" s="56">
        <v>85.4</v>
      </c>
      <c r="AR202" s="56">
        <v>92.3</v>
      </c>
      <c r="AS202" s="56">
        <v>85.7</v>
      </c>
      <c r="AT202" s="56">
        <v>87.6</v>
      </c>
      <c r="AU202" s="26">
        <v>6.8</v>
      </c>
      <c r="AV202" s="26" t="s">
        <v>7</v>
      </c>
      <c r="AW202" s="26" t="s">
        <v>7</v>
      </c>
      <c r="AX202" s="26" t="s">
        <v>7</v>
      </c>
      <c r="AY202" s="26" t="s">
        <v>7</v>
      </c>
      <c r="AZ202" s="35" t="s">
        <v>7</v>
      </c>
      <c r="BA202" s="14" t="s">
        <v>7</v>
      </c>
      <c r="BB202" s="14" t="s">
        <v>7</v>
      </c>
      <c r="BC202" s="14">
        <v>8.5</v>
      </c>
      <c r="BD202" s="26" t="s">
        <v>7</v>
      </c>
      <c r="BE202" s="26" t="s">
        <v>7</v>
      </c>
      <c r="BF202" s="89" t="s">
        <v>305</v>
      </c>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row>
    <row r="203" spans="1:83" x14ac:dyDescent="0.2">
      <c r="C203" s="14"/>
      <c r="D203" s="14"/>
      <c r="E203" s="14"/>
      <c r="AC203" s="34"/>
      <c r="AD203" s="34"/>
      <c r="AE203" s="34"/>
      <c r="AF203" s="34"/>
      <c r="AG203" s="34"/>
      <c r="AH203" s="34"/>
      <c r="AZ203" s="27"/>
      <c r="BA203" s="27"/>
      <c r="BB203" s="27"/>
      <c r="BC203" s="27"/>
      <c r="BE203" s="27"/>
      <c r="BF203" s="9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row>
    <row r="204" spans="1:83" x14ac:dyDescent="0.2">
      <c r="A204" s="15">
        <v>31</v>
      </c>
      <c r="B204" s="2" t="s">
        <v>54</v>
      </c>
      <c r="C204" s="14">
        <v>2</v>
      </c>
      <c r="D204" s="14" t="s">
        <v>535</v>
      </c>
      <c r="E204" s="14" t="s">
        <v>3</v>
      </c>
      <c r="F204" s="1" t="s">
        <v>145</v>
      </c>
      <c r="G204" s="16">
        <v>43.778610999999998</v>
      </c>
      <c r="H204" s="16">
        <v>12.755556</v>
      </c>
      <c r="I204" s="14" t="s">
        <v>7</v>
      </c>
      <c r="J204" s="22">
        <v>270</v>
      </c>
      <c r="K204" s="22">
        <f>AVERAGE(Q204:AB204)</f>
        <v>14.570833333333331</v>
      </c>
      <c r="L204" s="22">
        <f>AVERAGE(S204:U204)</f>
        <v>13.44</v>
      </c>
      <c r="M204" s="22">
        <f>AVERAGE(V204:X204)</f>
        <v>23.73</v>
      </c>
      <c r="N204" s="22">
        <f>AVERAGE(T204:Y204)</f>
        <v>20.278333333333332</v>
      </c>
      <c r="O204" s="22">
        <f>AVERAGE(Y204:AA204)</f>
        <v>15.263333333333334</v>
      </c>
      <c r="P204" s="22">
        <f>AVERAGE(AB204,R204,Q204)</f>
        <v>5.8500000000000005</v>
      </c>
      <c r="Q204" s="4">
        <v>5.25</v>
      </c>
      <c r="R204" s="4">
        <v>6.07</v>
      </c>
      <c r="S204" s="4">
        <v>9.65</v>
      </c>
      <c r="T204" s="4">
        <v>13.01</v>
      </c>
      <c r="U204" s="4">
        <v>17.66</v>
      </c>
      <c r="V204" s="4">
        <v>22.04</v>
      </c>
      <c r="W204" s="4">
        <v>24.57</v>
      </c>
      <c r="X204" s="4">
        <v>24.58</v>
      </c>
      <c r="Y204" s="4">
        <v>19.809999999999999</v>
      </c>
      <c r="Z204" s="4">
        <v>15.48</v>
      </c>
      <c r="AA204" s="4">
        <v>10.5</v>
      </c>
      <c r="AB204" s="4">
        <v>6.23</v>
      </c>
      <c r="AC204" s="9">
        <v>900</v>
      </c>
      <c r="AD204" s="31">
        <f>SUM(AK204:AM204)</f>
        <v>209.50000000000003</v>
      </c>
      <c r="AE204" s="31">
        <f>SUM(AN204:AP204)</f>
        <v>143.5</v>
      </c>
      <c r="AF204" s="31">
        <f>SUM(AL204:AQ204)</f>
        <v>368</v>
      </c>
      <c r="AG204" s="31">
        <f>SUM(AQ204:AS204)</f>
        <v>271.8</v>
      </c>
      <c r="AH204" s="31">
        <f t="shared" ref="AH204" si="97">(AI204+AJ204+AT204)</f>
        <v>208.2</v>
      </c>
      <c r="AI204" s="32">
        <v>58.4</v>
      </c>
      <c r="AJ204" s="32">
        <v>66.3</v>
      </c>
      <c r="AK204" s="32">
        <v>70.2</v>
      </c>
      <c r="AL204" s="32">
        <v>74.400000000000006</v>
      </c>
      <c r="AM204" s="32">
        <v>64.900000000000006</v>
      </c>
      <c r="AN204" s="32">
        <v>56.1</v>
      </c>
      <c r="AO204" s="32">
        <v>40.6</v>
      </c>
      <c r="AP204" s="32">
        <v>46.8</v>
      </c>
      <c r="AQ204" s="32">
        <v>85.2</v>
      </c>
      <c r="AR204" s="32">
        <v>81.099999999999994</v>
      </c>
      <c r="AS204" s="32">
        <v>105.5</v>
      </c>
      <c r="AT204" s="32">
        <v>83.5</v>
      </c>
      <c r="AU204" s="26">
        <v>8</v>
      </c>
      <c r="AV204" s="26">
        <v>35.4</v>
      </c>
      <c r="AW204" s="26">
        <v>47.07</v>
      </c>
      <c r="AX204" s="26">
        <v>17.53</v>
      </c>
      <c r="AY204" s="26">
        <v>2.74</v>
      </c>
      <c r="AZ204" s="35">
        <v>27.4</v>
      </c>
      <c r="BA204" s="26" t="s">
        <v>7</v>
      </c>
      <c r="BB204" s="26">
        <v>0.16</v>
      </c>
      <c r="BC204" s="26" t="s">
        <v>7</v>
      </c>
      <c r="BD204" s="26">
        <v>20.149999999999999</v>
      </c>
      <c r="BE204" s="26" t="s">
        <v>7</v>
      </c>
      <c r="BF204" s="89" t="s">
        <v>7</v>
      </c>
    </row>
    <row r="205" spans="1:83" x14ac:dyDescent="0.2">
      <c r="C205" s="14"/>
      <c r="D205" s="14"/>
      <c r="E205" s="14"/>
      <c r="AC205" s="34"/>
      <c r="AD205" s="34"/>
      <c r="AE205" s="34"/>
      <c r="AF205" s="34"/>
      <c r="AG205" s="34"/>
      <c r="AH205" s="34"/>
      <c r="AZ205" s="27"/>
      <c r="BA205" s="27"/>
      <c r="BB205" s="27"/>
      <c r="BC205" s="27"/>
      <c r="BE205" s="27"/>
      <c r="BF205" s="91"/>
    </row>
    <row r="206" spans="1:83" x14ac:dyDescent="0.2">
      <c r="A206" s="102" t="s">
        <v>349</v>
      </c>
      <c r="B206" s="103" t="s">
        <v>348</v>
      </c>
      <c r="C206" s="100">
        <v>2</v>
      </c>
      <c r="D206" s="101" t="s">
        <v>311</v>
      </c>
      <c r="E206" s="100" t="s">
        <v>23</v>
      </c>
      <c r="F206" s="1" t="s">
        <v>139</v>
      </c>
      <c r="G206" s="16">
        <v>45.362914026593998</v>
      </c>
      <c r="H206" s="16">
        <v>13.833717974176301</v>
      </c>
      <c r="I206" s="100" t="s">
        <v>7</v>
      </c>
      <c r="J206" s="106">
        <v>11.5</v>
      </c>
      <c r="K206" s="106">
        <v>11.1</v>
      </c>
      <c r="L206" s="149">
        <f>AVERAGE(S206:U208)</f>
        <v>12.283333333333333</v>
      </c>
      <c r="M206" s="149">
        <f>AVERAGE(V206:X208)</f>
        <v>21.313333333333333</v>
      </c>
      <c r="N206" s="149">
        <f>AVERAGE(T206:Y208)</f>
        <v>18.425000000000001</v>
      </c>
      <c r="O206" s="149">
        <f>AVERAGE(Y206:AA208)</f>
        <v>13.836666666666666</v>
      </c>
      <c r="P206" s="149">
        <f>AVERAGE(AB206,Q206,R206)</f>
        <v>4.4933333333333332</v>
      </c>
      <c r="Q206" s="145">
        <v>2.5</v>
      </c>
      <c r="R206" s="144">
        <v>5.1100000000000003</v>
      </c>
      <c r="S206" s="144">
        <v>8.23</v>
      </c>
      <c r="T206" s="144">
        <v>12.02</v>
      </c>
      <c r="U206" s="144">
        <v>16.600000000000001</v>
      </c>
      <c r="V206" s="144">
        <v>20.79</v>
      </c>
      <c r="W206" s="145">
        <v>20.399999999999999</v>
      </c>
      <c r="X206" s="144">
        <v>22.75</v>
      </c>
      <c r="Y206" s="144">
        <v>17.989999999999998</v>
      </c>
      <c r="Z206" s="144">
        <v>13.8</v>
      </c>
      <c r="AA206" s="144">
        <v>9.7200000000000006</v>
      </c>
      <c r="AB206" s="144">
        <v>5.87</v>
      </c>
      <c r="AC206" s="153">
        <v>1168</v>
      </c>
      <c r="AD206" s="148">
        <f>SUM(AK206:AM208)</f>
        <v>242.8</v>
      </c>
      <c r="AE206" s="148">
        <f>SUM(AN206:AP208)</f>
        <v>235.8</v>
      </c>
      <c r="AF206" s="148">
        <f>SUM(AL206:AQ208)</f>
        <v>526.70000000000005</v>
      </c>
      <c r="AG206" s="148">
        <f>SUM(AQ206:AS208)</f>
        <v>371</v>
      </c>
      <c r="AH206" s="148">
        <f>AI206+AJ206+AT206</f>
        <v>259</v>
      </c>
      <c r="AI206" s="132">
        <v>68.7</v>
      </c>
      <c r="AJ206" s="132">
        <v>79.2</v>
      </c>
      <c r="AK206" s="132">
        <v>71.8</v>
      </c>
      <c r="AL206" s="132">
        <v>81.8</v>
      </c>
      <c r="AM206" s="132">
        <v>89.2</v>
      </c>
      <c r="AN206" s="132">
        <v>84.6</v>
      </c>
      <c r="AO206" s="106">
        <v>72</v>
      </c>
      <c r="AP206" s="132">
        <v>79.2</v>
      </c>
      <c r="AQ206" s="132">
        <v>119.9</v>
      </c>
      <c r="AR206" s="132">
        <v>117.1</v>
      </c>
      <c r="AS206" s="106">
        <v>134</v>
      </c>
      <c r="AT206" s="132">
        <v>111.1</v>
      </c>
      <c r="AU206" s="26">
        <v>7.83</v>
      </c>
      <c r="AV206" s="26">
        <v>10.5</v>
      </c>
      <c r="AW206" s="26">
        <v>70.599999999999994</v>
      </c>
      <c r="AX206" s="26">
        <v>18.899999999999999</v>
      </c>
      <c r="AY206" s="108" t="s">
        <v>7</v>
      </c>
      <c r="AZ206" s="108" t="s">
        <v>7</v>
      </c>
      <c r="BA206" s="108" t="s">
        <v>7</v>
      </c>
      <c r="BB206" s="108" t="s">
        <v>7</v>
      </c>
      <c r="BC206" s="108" t="s">
        <v>7</v>
      </c>
      <c r="BD206" s="26">
        <v>33.4</v>
      </c>
      <c r="BE206" s="108" t="s">
        <v>7</v>
      </c>
      <c r="BF206" s="105" t="s">
        <v>7</v>
      </c>
    </row>
    <row r="207" spans="1:83" x14ac:dyDescent="0.2">
      <c r="A207" s="121"/>
      <c r="B207" s="124"/>
      <c r="C207" s="135"/>
      <c r="D207" s="120"/>
      <c r="E207" s="138"/>
      <c r="F207" s="1" t="s">
        <v>140</v>
      </c>
      <c r="G207" s="16">
        <v>45.362914026593998</v>
      </c>
      <c r="H207" s="16">
        <v>13.833717974176301</v>
      </c>
      <c r="I207" s="121"/>
      <c r="J207" s="106"/>
      <c r="K207" s="106"/>
      <c r="L207" s="149"/>
      <c r="M207" s="149"/>
      <c r="N207" s="149"/>
      <c r="O207" s="149"/>
      <c r="P207" s="149"/>
      <c r="Q207" s="147"/>
      <c r="R207" s="146"/>
      <c r="S207" s="146"/>
      <c r="T207" s="146"/>
      <c r="U207" s="146"/>
      <c r="V207" s="146"/>
      <c r="W207" s="127"/>
      <c r="X207" s="146"/>
      <c r="Y207" s="146"/>
      <c r="Z207" s="146"/>
      <c r="AA207" s="146"/>
      <c r="AB207" s="146"/>
      <c r="AC207" s="153"/>
      <c r="AD207" s="148"/>
      <c r="AE207" s="148"/>
      <c r="AF207" s="148"/>
      <c r="AG207" s="148"/>
      <c r="AH207" s="127"/>
      <c r="AI207" s="127"/>
      <c r="AJ207" s="127"/>
      <c r="AK207" s="127"/>
      <c r="AL207" s="127"/>
      <c r="AM207" s="127"/>
      <c r="AN207" s="127"/>
      <c r="AO207" s="127"/>
      <c r="AP207" s="127"/>
      <c r="AQ207" s="127"/>
      <c r="AR207" s="127"/>
      <c r="AS207" s="127"/>
      <c r="AT207" s="127"/>
      <c r="AU207" s="26">
        <v>7.73</v>
      </c>
      <c r="AV207" s="26">
        <v>9.8000000000000007</v>
      </c>
      <c r="AW207" s="26">
        <v>64.599999999999994</v>
      </c>
      <c r="AX207" s="26">
        <v>25.6</v>
      </c>
      <c r="AY207" s="123"/>
      <c r="AZ207" s="123"/>
      <c r="BA207" s="123"/>
      <c r="BB207" s="123"/>
      <c r="BC207" s="123"/>
      <c r="BD207" s="26">
        <v>33.200000000000003</v>
      </c>
      <c r="BE207" s="123"/>
      <c r="BF207" s="159"/>
    </row>
    <row r="208" spans="1:83" x14ac:dyDescent="0.2">
      <c r="A208" s="121"/>
      <c r="B208" s="124"/>
      <c r="C208" s="135"/>
      <c r="D208" s="120"/>
      <c r="E208" s="138"/>
      <c r="F208" s="1" t="s">
        <v>141</v>
      </c>
      <c r="G208" s="16">
        <v>45.362914026593998</v>
      </c>
      <c r="H208" s="16">
        <v>13.833717974176301</v>
      </c>
      <c r="I208" s="121"/>
      <c r="J208" s="106"/>
      <c r="K208" s="106"/>
      <c r="L208" s="149"/>
      <c r="M208" s="149"/>
      <c r="N208" s="149"/>
      <c r="O208" s="149"/>
      <c r="P208" s="149"/>
      <c r="Q208" s="147"/>
      <c r="R208" s="146"/>
      <c r="S208" s="146"/>
      <c r="T208" s="146"/>
      <c r="U208" s="146"/>
      <c r="V208" s="146"/>
      <c r="W208" s="127"/>
      <c r="X208" s="146"/>
      <c r="Y208" s="146"/>
      <c r="Z208" s="146"/>
      <c r="AA208" s="146"/>
      <c r="AB208" s="146"/>
      <c r="AC208" s="153"/>
      <c r="AD208" s="148"/>
      <c r="AE208" s="148"/>
      <c r="AF208" s="148"/>
      <c r="AG208" s="148"/>
      <c r="AH208" s="127"/>
      <c r="AI208" s="127"/>
      <c r="AJ208" s="127"/>
      <c r="AK208" s="127"/>
      <c r="AL208" s="127"/>
      <c r="AM208" s="127"/>
      <c r="AN208" s="127"/>
      <c r="AO208" s="127"/>
      <c r="AP208" s="127"/>
      <c r="AQ208" s="127"/>
      <c r="AR208" s="127"/>
      <c r="AS208" s="127"/>
      <c r="AT208" s="127"/>
      <c r="AU208" s="26">
        <v>7.69</v>
      </c>
      <c r="AV208" s="26">
        <v>10.199999999999999</v>
      </c>
      <c r="AW208" s="26">
        <v>66.7</v>
      </c>
      <c r="AX208" s="26">
        <v>23.2</v>
      </c>
      <c r="AY208" s="123"/>
      <c r="AZ208" s="123"/>
      <c r="BA208" s="123"/>
      <c r="BB208" s="123"/>
      <c r="BC208" s="123"/>
      <c r="BD208" s="26">
        <v>29.2</v>
      </c>
      <c r="BE208" s="123"/>
      <c r="BF208" s="159"/>
    </row>
    <row r="209" spans="1:83" x14ac:dyDescent="0.2">
      <c r="K209" s="30"/>
      <c r="L209" s="30"/>
      <c r="M209" s="30"/>
      <c r="N209" s="30"/>
      <c r="O209" s="30"/>
      <c r="P209" s="30"/>
      <c r="AC209" s="1"/>
      <c r="AD209" s="34"/>
      <c r="AE209" s="34"/>
      <c r="AF209" s="34"/>
      <c r="AG209" s="34"/>
      <c r="AH209" s="34"/>
      <c r="BF209" s="91"/>
    </row>
    <row r="210" spans="1:83" x14ac:dyDescent="0.2">
      <c r="A210" s="102">
        <v>33</v>
      </c>
      <c r="B210" s="103" t="s">
        <v>67</v>
      </c>
      <c r="C210" s="100">
        <v>2</v>
      </c>
      <c r="D210" s="101" t="s">
        <v>316</v>
      </c>
      <c r="E210" s="100" t="s">
        <v>23</v>
      </c>
      <c r="F210" s="1" t="s">
        <v>142</v>
      </c>
      <c r="G210" s="16">
        <v>45.318333330000002</v>
      </c>
      <c r="H210" s="16">
        <v>14.21944444</v>
      </c>
      <c r="I210" s="100" t="s">
        <v>7</v>
      </c>
      <c r="J210" s="106">
        <v>27.5</v>
      </c>
      <c r="K210" s="106">
        <v>11.1</v>
      </c>
      <c r="L210" s="149">
        <f>AVERAGE(S210:U212)</f>
        <v>9.2933333333333348</v>
      </c>
      <c r="M210" s="149">
        <f>AVERAGE(V210:X212)</f>
        <v>19.373333333333331</v>
      </c>
      <c r="N210" s="149">
        <f>AVERAGE(T210:Y212)</f>
        <v>15.954999999999998</v>
      </c>
      <c r="O210" s="149">
        <f>AVERAGE(Y210:AA212)</f>
        <v>10.790000000000001</v>
      </c>
      <c r="P210" s="149">
        <f>AVERAGE(AB210,Q210,R210)</f>
        <v>2.4233333333333333</v>
      </c>
      <c r="Q210" s="145">
        <v>2.5</v>
      </c>
      <c r="R210" s="144">
        <v>2.08</v>
      </c>
      <c r="S210" s="144">
        <v>5.2</v>
      </c>
      <c r="T210" s="144">
        <v>9.0500000000000007</v>
      </c>
      <c r="U210" s="144">
        <v>13.63</v>
      </c>
      <c r="V210" s="144">
        <v>17.829999999999998</v>
      </c>
      <c r="W210" s="145">
        <v>20.399999999999999</v>
      </c>
      <c r="X210" s="144">
        <v>19.89</v>
      </c>
      <c r="Y210" s="144">
        <v>14.93</v>
      </c>
      <c r="Z210" s="144">
        <v>10.81</v>
      </c>
      <c r="AA210" s="144">
        <v>6.63</v>
      </c>
      <c r="AB210" s="144">
        <v>2.69</v>
      </c>
      <c r="AC210" s="153">
        <v>1168</v>
      </c>
      <c r="AD210" s="148">
        <f>SUM(AK210:AM212)</f>
        <v>321.79999999999995</v>
      </c>
      <c r="AE210" s="148">
        <f>SUM(AN210:AP212)</f>
        <v>277.10000000000002</v>
      </c>
      <c r="AF210" s="148">
        <f>SUM(AL210:AQ212)</f>
        <v>651.9</v>
      </c>
      <c r="AG210" s="148">
        <f>SUM(AQ210:AS212)</f>
        <v>449.3</v>
      </c>
      <c r="AH210" s="148">
        <f>AI210+AJ210+AT210</f>
        <v>372.70000000000005</v>
      </c>
      <c r="AI210" s="132">
        <v>100.2</v>
      </c>
      <c r="AJ210" s="132">
        <v>112.4</v>
      </c>
      <c r="AK210" s="132">
        <v>98</v>
      </c>
      <c r="AL210" s="132">
        <v>107.7</v>
      </c>
      <c r="AM210" s="132">
        <v>116.1</v>
      </c>
      <c r="AN210" s="132">
        <v>103.5</v>
      </c>
      <c r="AO210" s="106">
        <v>72</v>
      </c>
      <c r="AP210" s="132">
        <v>101.6</v>
      </c>
      <c r="AQ210" s="132">
        <v>151</v>
      </c>
      <c r="AR210" s="132">
        <v>164.3</v>
      </c>
      <c r="AS210" s="106">
        <v>134</v>
      </c>
      <c r="AT210" s="132">
        <v>160.1</v>
      </c>
      <c r="AU210" s="26">
        <v>7.95</v>
      </c>
      <c r="AV210" s="108">
        <v>12.5</v>
      </c>
      <c r="AW210" s="108">
        <v>65.099999999999994</v>
      </c>
      <c r="AX210" s="108">
        <v>22.4</v>
      </c>
      <c r="AY210" s="108" t="s">
        <v>7</v>
      </c>
      <c r="AZ210" s="35">
        <v>20.55</v>
      </c>
      <c r="BA210" s="108" t="s">
        <v>7</v>
      </c>
      <c r="BB210" s="108" t="s">
        <v>7</v>
      </c>
      <c r="BC210" s="108" t="s">
        <v>7</v>
      </c>
      <c r="BD210" s="26">
        <v>33.549999999999997</v>
      </c>
      <c r="BE210" s="108" t="s">
        <v>7</v>
      </c>
      <c r="BF210" s="154" t="s">
        <v>299</v>
      </c>
    </row>
    <row r="211" spans="1:83" x14ac:dyDescent="0.2">
      <c r="A211" s="121"/>
      <c r="B211" s="124"/>
      <c r="C211" s="135"/>
      <c r="D211" s="120"/>
      <c r="E211" s="135"/>
      <c r="F211" s="1" t="s">
        <v>143</v>
      </c>
      <c r="G211" s="16">
        <v>45.318333330000002</v>
      </c>
      <c r="H211" s="16">
        <v>14.21944444</v>
      </c>
      <c r="I211" s="121"/>
      <c r="J211" s="106"/>
      <c r="K211" s="106"/>
      <c r="L211" s="149"/>
      <c r="M211" s="149"/>
      <c r="N211" s="149"/>
      <c r="O211" s="149"/>
      <c r="P211" s="149"/>
      <c r="Q211" s="147"/>
      <c r="R211" s="146"/>
      <c r="S211" s="146"/>
      <c r="T211" s="127"/>
      <c r="U211" s="127"/>
      <c r="V211" s="127"/>
      <c r="W211" s="127"/>
      <c r="X211" s="127"/>
      <c r="Y211" s="127"/>
      <c r="Z211" s="127"/>
      <c r="AA211" s="127"/>
      <c r="AB211" s="127"/>
      <c r="AC211" s="153"/>
      <c r="AD211" s="148"/>
      <c r="AE211" s="148"/>
      <c r="AF211" s="148"/>
      <c r="AG211" s="148"/>
      <c r="AH211" s="127"/>
      <c r="AI211" s="127"/>
      <c r="AJ211" s="127"/>
      <c r="AK211" s="127"/>
      <c r="AL211" s="127"/>
      <c r="AM211" s="127"/>
      <c r="AN211" s="127"/>
      <c r="AO211" s="127"/>
      <c r="AP211" s="127"/>
      <c r="AQ211" s="127"/>
      <c r="AR211" s="127"/>
      <c r="AS211" s="127"/>
      <c r="AT211" s="127"/>
      <c r="AU211" s="26">
        <v>7.77</v>
      </c>
      <c r="AV211" s="108"/>
      <c r="AW211" s="108"/>
      <c r="AX211" s="108"/>
      <c r="AY211" s="123"/>
      <c r="AZ211" s="35">
        <v>18.07</v>
      </c>
      <c r="BA211" s="123"/>
      <c r="BB211" s="123"/>
      <c r="BC211" s="123"/>
      <c r="BD211" s="26">
        <v>35.869999999999997</v>
      </c>
      <c r="BE211" s="123"/>
      <c r="BF211" s="155"/>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row>
    <row r="212" spans="1:83" x14ac:dyDescent="0.2">
      <c r="A212" s="121"/>
      <c r="B212" s="124"/>
      <c r="C212" s="135"/>
      <c r="D212" s="120"/>
      <c r="E212" s="135"/>
      <c r="F212" s="1" t="s">
        <v>144</v>
      </c>
      <c r="G212" s="16">
        <v>45.318333330000002</v>
      </c>
      <c r="H212" s="16">
        <v>14.21944444</v>
      </c>
      <c r="I212" s="121"/>
      <c r="J212" s="106"/>
      <c r="K212" s="106"/>
      <c r="L212" s="149"/>
      <c r="M212" s="149"/>
      <c r="N212" s="149"/>
      <c r="O212" s="149"/>
      <c r="P212" s="149"/>
      <c r="Q212" s="147"/>
      <c r="R212" s="146"/>
      <c r="S212" s="146"/>
      <c r="T212" s="127"/>
      <c r="U212" s="127"/>
      <c r="V212" s="127"/>
      <c r="W212" s="127"/>
      <c r="X212" s="127"/>
      <c r="Y212" s="127"/>
      <c r="Z212" s="127"/>
      <c r="AA212" s="127"/>
      <c r="AB212" s="127"/>
      <c r="AC212" s="153"/>
      <c r="AD212" s="148"/>
      <c r="AE212" s="148"/>
      <c r="AF212" s="148"/>
      <c r="AG212" s="148"/>
      <c r="AH212" s="127"/>
      <c r="AI212" s="127"/>
      <c r="AJ212" s="127"/>
      <c r="AK212" s="127"/>
      <c r="AL212" s="127"/>
      <c r="AM212" s="127"/>
      <c r="AN212" s="127"/>
      <c r="AO212" s="127"/>
      <c r="AP212" s="127"/>
      <c r="AQ212" s="127"/>
      <c r="AR212" s="127"/>
      <c r="AS212" s="127"/>
      <c r="AT212" s="127"/>
      <c r="AU212" s="26">
        <v>7.83</v>
      </c>
      <c r="AV212" s="108"/>
      <c r="AW212" s="108"/>
      <c r="AX212" s="108"/>
      <c r="AY212" s="123"/>
      <c r="AZ212" s="35">
        <v>21.97</v>
      </c>
      <c r="BA212" s="123"/>
      <c r="BB212" s="123"/>
      <c r="BC212" s="123"/>
      <c r="BD212" s="26">
        <v>29.13</v>
      </c>
      <c r="BE212" s="123"/>
      <c r="BF212" s="155"/>
    </row>
    <row r="213" spans="1:83" x14ac:dyDescent="0.2">
      <c r="AC213" s="34"/>
      <c r="AD213" s="34"/>
      <c r="AE213" s="34"/>
      <c r="AF213" s="34"/>
      <c r="AG213" s="34"/>
      <c r="AH213" s="34"/>
      <c r="BF213" s="91"/>
    </row>
    <row r="214" spans="1:83" x14ac:dyDescent="0.2">
      <c r="A214" s="102">
        <v>34</v>
      </c>
      <c r="B214" s="103" t="s">
        <v>56</v>
      </c>
      <c r="C214" s="100">
        <v>2</v>
      </c>
      <c r="D214" s="101" t="s">
        <v>310</v>
      </c>
      <c r="E214" s="100" t="s">
        <v>16</v>
      </c>
      <c r="F214" s="1" t="s">
        <v>57</v>
      </c>
      <c r="G214" s="128" t="s">
        <v>7</v>
      </c>
      <c r="H214" s="128" t="s">
        <v>7</v>
      </c>
      <c r="I214" s="128" t="s">
        <v>7</v>
      </c>
      <c r="J214" s="109" t="s">
        <v>7</v>
      </c>
      <c r="K214" s="106">
        <v>16</v>
      </c>
      <c r="L214" s="128" t="s">
        <v>7</v>
      </c>
      <c r="M214" s="109" t="s">
        <v>7</v>
      </c>
      <c r="N214" s="128" t="s">
        <v>7</v>
      </c>
      <c r="O214" s="128" t="s">
        <v>7</v>
      </c>
      <c r="P214" s="109" t="s">
        <v>7</v>
      </c>
      <c r="Q214" s="108" t="s">
        <v>7</v>
      </c>
      <c r="R214" s="108" t="s">
        <v>7</v>
      </c>
      <c r="S214" s="108" t="s">
        <v>7</v>
      </c>
      <c r="T214" s="108" t="s">
        <v>7</v>
      </c>
      <c r="U214" s="108" t="s">
        <v>7</v>
      </c>
      <c r="V214" s="108" t="s">
        <v>7</v>
      </c>
      <c r="W214" s="108" t="s">
        <v>7</v>
      </c>
      <c r="X214" s="108" t="s">
        <v>7</v>
      </c>
      <c r="Y214" s="108" t="s">
        <v>7</v>
      </c>
      <c r="Z214" s="108" t="s">
        <v>7</v>
      </c>
      <c r="AA214" s="108" t="s">
        <v>7</v>
      </c>
      <c r="AB214" s="108" t="s">
        <v>7</v>
      </c>
      <c r="AC214" s="153">
        <v>775.2</v>
      </c>
      <c r="AD214" s="150" t="s">
        <v>7</v>
      </c>
      <c r="AE214" s="150" t="s">
        <v>7</v>
      </c>
      <c r="AF214" s="150" t="s">
        <v>7</v>
      </c>
      <c r="AG214" s="150" t="s">
        <v>7</v>
      </c>
      <c r="AH214" s="150" t="s">
        <v>7</v>
      </c>
      <c r="AI214" s="108" t="s">
        <v>7</v>
      </c>
      <c r="AJ214" s="109" t="s">
        <v>7</v>
      </c>
      <c r="AK214" s="109" t="s">
        <v>7</v>
      </c>
      <c r="AL214" s="109" t="s">
        <v>7</v>
      </c>
      <c r="AM214" s="109" t="s">
        <v>7</v>
      </c>
      <c r="AN214" s="109" t="s">
        <v>7</v>
      </c>
      <c r="AO214" s="109" t="s">
        <v>7</v>
      </c>
      <c r="AP214" s="109" t="s">
        <v>7</v>
      </c>
      <c r="AQ214" s="109" t="s">
        <v>7</v>
      </c>
      <c r="AR214" s="109" t="s">
        <v>7</v>
      </c>
      <c r="AS214" s="109" t="s">
        <v>7</v>
      </c>
      <c r="AT214" s="109" t="s">
        <v>7</v>
      </c>
      <c r="AU214" s="26">
        <v>7.78</v>
      </c>
      <c r="AV214" s="26">
        <v>34</v>
      </c>
      <c r="AW214" s="26">
        <v>32</v>
      </c>
      <c r="AX214" s="26">
        <v>34</v>
      </c>
      <c r="AY214" s="26">
        <v>5.81</v>
      </c>
      <c r="AZ214" s="108" t="s">
        <v>7</v>
      </c>
      <c r="BA214" s="108" t="s">
        <v>7</v>
      </c>
      <c r="BB214" s="108" t="s">
        <v>7</v>
      </c>
      <c r="BC214" s="108" t="s">
        <v>7</v>
      </c>
      <c r="BD214" s="26">
        <v>70</v>
      </c>
      <c r="BE214" s="108" t="s">
        <v>7</v>
      </c>
      <c r="BF214" s="110" t="s">
        <v>55</v>
      </c>
    </row>
    <row r="215" spans="1:83" x14ac:dyDescent="0.2">
      <c r="A215" s="121"/>
      <c r="B215" s="124"/>
      <c r="C215" s="121"/>
      <c r="D215" s="120"/>
      <c r="E215" s="121"/>
      <c r="F215" s="1" t="s">
        <v>58</v>
      </c>
      <c r="G215" s="129"/>
      <c r="H215" s="129"/>
      <c r="I215" s="129"/>
      <c r="J215" s="109"/>
      <c r="K215" s="152"/>
      <c r="L215" s="129"/>
      <c r="M215" s="109"/>
      <c r="N215" s="129"/>
      <c r="O215" s="129"/>
      <c r="P215" s="109"/>
      <c r="Q215" s="123"/>
      <c r="R215" s="123"/>
      <c r="S215" s="108"/>
      <c r="T215" s="123"/>
      <c r="U215" s="123"/>
      <c r="V215" s="108"/>
      <c r="W215" s="123"/>
      <c r="X215" s="123"/>
      <c r="Y215" s="108"/>
      <c r="Z215" s="123"/>
      <c r="AA215" s="123"/>
      <c r="AB215" s="108"/>
      <c r="AC215" s="153"/>
      <c r="AD215" s="151"/>
      <c r="AE215" s="151"/>
      <c r="AF215" s="150"/>
      <c r="AG215" s="151"/>
      <c r="AH215" s="121"/>
      <c r="AI215" s="108"/>
      <c r="AJ215" s="109"/>
      <c r="AK215" s="109"/>
      <c r="AL215" s="109"/>
      <c r="AM215" s="109"/>
      <c r="AN215" s="109"/>
      <c r="AO215" s="109"/>
      <c r="AP215" s="109"/>
      <c r="AQ215" s="109"/>
      <c r="AR215" s="109"/>
      <c r="AS215" s="109"/>
      <c r="AT215" s="109"/>
      <c r="AU215" s="26">
        <v>7.65</v>
      </c>
      <c r="AV215" s="26">
        <v>36</v>
      </c>
      <c r="AW215" s="26">
        <v>34</v>
      </c>
      <c r="AX215" s="26">
        <v>30</v>
      </c>
      <c r="AY215" s="26">
        <v>5.24</v>
      </c>
      <c r="AZ215" s="123"/>
      <c r="BA215" s="123"/>
      <c r="BB215" s="123"/>
      <c r="BC215" s="123"/>
      <c r="BD215" s="26">
        <v>0.3</v>
      </c>
      <c r="BE215" s="123"/>
      <c r="BF215" s="143"/>
    </row>
    <row r="216" spans="1:83" x14ac:dyDescent="0.2">
      <c r="A216" s="121"/>
      <c r="B216" s="124"/>
      <c r="C216" s="121"/>
      <c r="D216" s="120"/>
      <c r="E216" s="121"/>
      <c r="F216" s="1" t="s">
        <v>59</v>
      </c>
      <c r="G216" s="129"/>
      <c r="H216" s="129"/>
      <c r="I216" s="129"/>
      <c r="J216" s="109"/>
      <c r="K216" s="152"/>
      <c r="L216" s="129"/>
      <c r="M216" s="109"/>
      <c r="N216" s="129"/>
      <c r="O216" s="129"/>
      <c r="P216" s="109"/>
      <c r="Q216" s="123"/>
      <c r="R216" s="123"/>
      <c r="S216" s="108"/>
      <c r="T216" s="123"/>
      <c r="U216" s="123"/>
      <c r="V216" s="108"/>
      <c r="W216" s="123"/>
      <c r="X216" s="123"/>
      <c r="Y216" s="108"/>
      <c r="Z216" s="123"/>
      <c r="AA216" s="123"/>
      <c r="AB216" s="108"/>
      <c r="AC216" s="153"/>
      <c r="AD216" s="151"/>
      <c r="AE216" s="151"/>
      <c r="AF216" s="150"/>
      <c r="AG216" s="151"/>
      <c r="AH216" s="121"/>
      <c r="AI216" s="108"/>
      <c r="AJ216" s="109"/>
      <c r="AK216" s="109"/>
      <c r="AL216" s="109"/>
      <c r="AM216" s="109"/>
      <c r="AN216" s="109"/>
      <c r="AO216" s="109"/>
      <c r="AP216" s="109"/>
      <c r="AQ216" s="109"/>
      <c r="AR216" s="109"/>
      <c r="AS216" s="109"/>
      <c r="AT216" s="109"/>
      <c r="AU216" s="26">
        <v>7.57</v>
      </c>
      <c r="AV216" s="26">
        <v>38</v>
      </c>
      <c r="AW216" s="26">
        <v>44</v>
      </c>
      <c r="AX216" s="26">
        <v>18</v>
      </c>
      <c r="AY216" s="26">
        <v>2.0099999999999998</v>
      </c>
      <c r="AZ216" s="123"/>
      <c r="BA216" s="123"/>
      <c r="BB216" s="123"/>
      <c r="BC216" s="123"/>
      <c r="BD216" s="26">
        <v>1.5</v>
      </c>
      <c r="BE216" s="123"/>
      <c r="BF216" s="143"/>
    </row>
    <row r="217" spans="1:83" x14ac:dyDescent="0.2">
      <c r="A217" s="121"/>
      <c r="B217" s="124"/>
      <c r="C217" s="121"/>
      <c r="D217" s="120"/>
      <c r="E217" s="121"/>
      <c r="F217" s="1" t="s">
        <v>60</v>
      </c>
      <c r="G217" s="129"/>
      <c r="H217" s="129"/>
      <c r="I217" s="129"/>
      <c r="J217" s="109"/>
      <c r="K217" s="152"/>
      <c r="L217" s="129"/>
      <c r="M217" s="109"/>
      <c r="N217" s="129"/>
      <c r="O217" s="129"/>
      <c r="P217" s="109"/>
      <c r="Q217" s="123"/>
      <c r="R217" s="123"/>
      <c r="S217" s="108"/>
      <c r="T217" s="123"/>
      <c r="U217" s="123"/>
      <c r="V217" s="108"/>
      <c r="W217" s="123"/>
      <c r="X217" s="123"/>
      <c r="Y217" s="108"/>
      <c r="Z217" s="123"/>
      <c r="AA217" s="123"/>
      <c r="AB217" s="108"/>
      <c r="AC217" s="153"/>
      <c r="AD217" s="151"/>
      <c r="AE217" s="151"/>
      <c r="AF217" s="150"/>
      <c r="AG217" s="151"/>
      <c r="AH217" s="121"/>
      <c r="AI217" s="108"/>
      <c r="AJ217" s="109"/>
      <c r="AK217" s="109"/>
      <c r="AL217" s="109"/>
      <c r="AM217" s="109"/>
      <c r="AN217" s="109"/>
      <c r="AO217" s="109"/>
      <c r="AP217" s="109"/>
      <c r="AQ217" s="109"/>
      <c r="AR217" s="109"/>
      <c r="AS217" s="109"/>
      <c r="AT217" s="109"/>
      <c r="AU217" s="26">
        <v>7.6</v>
      </c>
      <c r="AV217" s="26">
        <v>34</v>
      </c>
      <c r="AW217" s="26">
        <v>32</v>
      </c>
      <c r="AX217" s="26">
        <v>34</v>
      </c>
      <c r="AY217" s="26">
        <v>6.61</v>
      </c>
      <c r="AZ217" s="123"/>
      <c r="BA217" s="123"/>
      <c r="BB217" s="123"/>
      <c r="BC217" s="123"/>
      <c r="BD217" s="26">
        <v>5</v>
      </c>
      <c r="BE217" s="123"/>
      <c r="BF217" s="143"/>
    </row>
    <row r="218" spans="1:83" x14ac:dyDescent="0.2">
      <c r="AC218" s="34"/>
      <c r="AD218" s="34"/>
      <c r="AE218" s="34"/>
      <c r="AF218" s="34"/>
      <c r="AG218" s="34"/>
      <c r="AH218" s="34"/>
      <c r="BF218" s="91"/>
    </row>
    <row r="219" spans="1:83" x14ac:dyDescent="0.2">
      <c r="A219" s="15">
        <v>35</v>
      </c>
      <c r="B219" s="2" t="s">
        <v>68</v>
      </c>
      <c r="C219" s="14">
        <v>2</v>
      </c>
      <c r="D219" s="14" t="s">
        <v>312</v>
      </c>
      <c r="E219" s="5" t="s">
        <v>3</v>
      </c>
      <c r="F219" s="1" t="s">
        <v>69</v>
      </c>
      <c r="G219" s="42" t="s">
        <v>7</v>
      </c>
      <c r="H219" s="42" t="s">
        <v>7</v>
      </c>
      <c r="I219" s="14" t="s">
        <v>7</v>
      </c>
      <c r="J219" s="22">
        <v>900</v>
      </c>
      <c r="K219" s="22">
        <f>AVERAGE(Q219:AB219)</f>
        <v>12.683333333333332</v>
      </c>
      <c r="L219" s="22">
        <f>AVERAGE(S219:U219)</f>
        <v>12.383333333333333</v>
      </c>
      <c r="M219" s="22">
        <f>AVERAGE(V219:X219)</f>
        <v>21.983333333333334</v>
      </c>
      <c r="N219" s="22">
        <f>AVERAGE(T219:Y219)</f>
        <v>18.916666666666668</v>
      </c>
      <c r="O219" s="22">
        <f>AVERAGE(Y219:AA219)</f>
        <v>13.1</v>
      </c>
      <c r="P219" s="22">
        <f>AVERAGE(AB219,R219,Q219)</f>
        <v>3.2666666666666671</v>
      </c>
      <c r="Q219" s="4">
        <v>2.2000000000000002</v>
      </c>
      <c r="R219" s="4">
        <v>3.85</v>
      </c>
      <c r="S219" s="4">
        <v>8.1999999999999993</v>
      </c>
      <c r="T219" s="4">
        <v>12.3</v>
      </c>
      <c r="U219" s="4">
        <v>16.649999999999999</v>
      </c>
      <c r="V219" s="4">
        <v>20.6</v>
      </c>
      <c r="W219" s="4">
        <v>23</v>
      </c>
      <c r="X219" s="4">
        <v>22.35</v>
      </c>
      <c r="Y219" s="4">
        <v>18.600000000000001</v>
      </c>
      <c r="Z219" s="4">
        <v>13.2</v>
      </c>
      <c r="AA219" s="4">
        <v>7.5</v>
      </c>
      <c r="AB219" s="4">
        <v>3.75</v>
      </c>
      <c r="AC219" s="9">
        <f>SUM(AI219:AT219)</f>
        <v>1213.72</v>
      </c>
      <c r="AD219" s="9">
        <f>SUM(AK219:AM219)</f>
        <v>306</v>
      </c>
      <c r="AE219" s="9">
        <f>SUM(AN219:AP219)</f>
        <v>351.41999999999996</v>
      </c>
      <c r="AF219" s="9">
        <f>SUM(AL219:AQ219)</f>
        <v>712.27</v>
      </c>
      <c r="AG219" s="9">
        <f>SUM(AQ219:AS219)</f>
        <v>363.54999999999995</v>
      </c>
      <c r="AH219" s="9">
        <f>SUM(AT219,AI219,AJ219)</f>
        <v>192.75</v>
      </c>
      <c r="AI219" s="22">
        <v>51.35</v>
      </c>
      <c r="AJ219" s="22">
        <v>55.2</v>
      </c>
      <c r="AK219" s="22">
        <v>69.2</v>
      </c>
      <c r="AL219" s="22">
        <v>103</v>
      </c>
      <c r="AM219" s="22">
        <v>133.80000000000001</v>
      </c>
      <c r="AN219" s="22">
        <v>123.35</v>
      </c>
      <c r="AO219" s="22">
        <v>111.05</v>
      </c>
      <c r="AP219" s="22">
        <v>117.02</v>
      </c>
      <c r="AQ219" s="22">
        <v>124.05</v>
      </c>
      <c r="AR219" s="22">
        <v>134.1</v>
      </c>
      <c r="AS219" s="22">
        <v>105.4</v>
      </c>
      <c r="AT219" s="22">
        <v>86.2</v>
      </c>
      <c r="AU219" s="26">
        <v>7.87</v>
      </c>
      <c r="AV219" s="26">
        <v>38.5</v>
      </c>
      <c r="AW219" s="26">
        <v>43.1</v>
      </c>
      <c r="AX219" s="26">
        <v>16.7</v>
      </c>
      <c r="AY219" s="26">
        <v>7.22</v>
      </c>
      <c r="AZ219" s="35" t="s">
        <v>7</v>
      </c>
      <c r="BA219" s="26" t="s">
        <v>7</v>
      </c>
      <c r="BB219" s="26">
        <v>0.18</v>
      </c>
      <c r="BC219" s="26">
        <v>14.6</v>
      </c>
      <c r="BD219" s="26">
        <v>17.78</v>
      </c>
      <c r="BE219" s="26" t="s">
        <v>7</v>
      </c>
      <c r="BF219" s="89" t="s">
        <v>325</v>
      </c>
    </row>
    <row r="220" spans="1:83" x14ac:dyDescent="0.2">
      <c r="AC220" s="34"/>
      <c r="AD220" s="34"/>
      <c r="AE220" s="34"/>
      <c r="AF220" s="34"/>
      <c r="AG220" s="34"/>
      <c r="AH220" s="34"/>
      <c r="AI220" s="32"/>
      <c r="AJ220" s="32"/>
      <c r="AK220" s="32"/>
      <c r="AL220" s="32"/>
      <c r="AM220" s="32"/>
      <c r="AN220" s="32"/>
      <c r="AO220" s="32"/>
      <c r="AP220" s="32"/>
      <c r="AQ220" s="32"/>
      <c r="AR220" s="32"/>
      <c r="AS220" s="32"/>
      <c r="AT220" s="32"/>
      <c r="BF220" s="91"/>
    </row>
    <row r="221" spans="1:83" x14ac:dyDescent="0.2">
      <c r="A221" s="102">
        <v>36</v>
      </c>
      <c r="B221" s="103" t="s">
        <v>64</v>
      </c>
      <c r="C221" s="100">
        <v>2</v>
      </c>
      <c r="D221" s="101" t="s">
        <v>7</v>
      </c>
      <c r="E221" s="100" t="s">
        <v>3</v>
      </c>
      <c r="F221" s="1" t="s">
        <v>157</v>
      </c>
      <c r="G221" s="16">
        <v>44.619444399999999</v>
      </c>
      <c r="H221" s="16">
        <v>11.8152777777777</v>
      </c>
      <c r="I221" s="128" t="s">
        <v>7</v>
      </c>
      <c r="J221" s="22">
        <v>5</v>
      </c>
      <c r="K221" s="30">
        <f>AVERAGE(Q221:AB221)</f>
        <v>13.737500000000002</v>
      </c>
      <c r="L221" s="30">
        <f>AVERAGE(S221:U221)</f>
        <v>13.26</v>
      </c>
      <c r="M221" s="30">
        <f>AVERAGE(V221:X221)</f>
        <v>23.663333333333338</v>
      </c>
      <c r="N221" s="30">
        <f>AVERAGE(T221:Y221)</f>
        <v>20.23</v>
      </c>
      <c r="O221" s="30">
        <f>AVERAGE(Y221:AA221)</f>
        <v>14.323333333333332</v>
      </c>
      <c r="P221" s="30">
        <f>AVERAGE(AB221,R221,Q221)</f>
        <v>3.7033333333333331</v>
      </c>
      <c r="Q221" s="10">
        <v>2.84</v>
      </c>
      <c r="R221" s="10">
        <v>4.66</v>
      </c>
      <c r="S221" s="10">
        <v>9.02</v>
      </c>
      <c r="T221" s="10">
        <v>12.99</v>
      </c>
      <c r="U221" s="10">
        <v>17.77</v>
      </c>
      <c r="V221" s="10">
        <v>22.16</v>
      </c>
      <c r="W221" s="10">
        <v>24.46</v>
      </c>
      <c r="X221" s="10">
        <v>24.37</v>
      </c>
      <c r="Y221" s="10">
        <v>19.63</v>
      </c>
      <c r="Z221" s="10">
        <v>14.5</v>
      </c>
      <c r="AA221" s="10">
        <v>8.84</v>
      </c>
      <c r="AB221" s="10">
        <v>3.61</v>
      </c>
      <c r="AC221" s="31">
        <f>SUM(AI221:AT221)</f>
        <v>599.69999999999993</v>
      </c>
      <c r="AD221" s="31">
        <f>SUM(AK221:AM221)</f>
        <v>155.1</v>
      </c>
      <c r="AE221" s="31">
        <f>SUM(AN221:AP221)</f>
        <v>122.79999999999998</v>
      </c>
      <c r="AF221" s="31">
        <f>SUM(AL221:AQ221)</f>
        <v>289.8</v>
      </c>
      <c r="AG221" s="31">
        <f>SUM(AQ221:AS221)</f>
        <v>196.1</v>
      </c>
      <c r="AH221" s="31">
        <f t="shared" ref="AH221:AH224" si="98">(AI221+AJ221+AT221)</f>
        <v>125.7</v>
      </c>
      <c r="AI221" s="32">
        <v>32.9</v>
      </c>
      <c r="AJ221" s="32">
        <v>45</v>
      </c>
      <c r="AK221" s="32">
        <v>45.8</v>
      </c>
      <c r="AL221" s="32">
        <v>52.5</v>
      </c>
      <c r="AM221" s="32">
        <v>56.8</v>
      </c>
      <c r="AN221" s="32">
        <v>46.8</v>
      </c>
      <c r="AO221" s="32">
        <v>34.9</v>
      </c>
      <c r="AP221" s="32">
        <v>41.1</v>
      </c>
      <c r="AQ221" s="32">
        <v>57.7</v>
      </c>
      <c r="AR221" s="32">
        <v>71</v>
      </c>
      <c r="AS221" s="32">
        <v>67.400000000000006</v>
      </c>
      <c r="AT221" s="32">
        <v>47.8</v>
      </c>
      <c r="AU221" s="26">
        <v>8.1999999999999993</v>
      </c>
      <c r="AV221" s="108" t="s">
        <v>7</v>
      </c>
      <c r="AW221" s="108" t="s">
        <v>7</v>
      </c>
      <c r="AX221" s="108" t="s">
        <v>7</v>
      </c>
      <c r="AY221" s="108" t="s">
        <v>7</v>
      </c>
      <c r="AZ221" s="108" t="s">
        <v>7</v>
      </c>
      <c r="BA221" s="108" t="s">
        <v>7</v>
      </c>
      <c r="BB221" s="108" t="s">
        <v>7</v>
      </c>
      <c r="BC221" s="108" t="s">
        <v>7</v>
      </c>
      <c r="BD221" s="26">
        <v>17.5</v>
      </c>
      <c r="BE221" s="108" t="s">
        <v>7</v>
      </c>
      <c r="BF221" s="154" t="s">
        <v>324</v>
      </c>
    </row>
    <row r="222" spans="1:83" x14ac:dyDescent="0.2">
      <c r="A222" s="121"/>
      <c r="B222" s="124"/>
      <c r="C222" s="135"/>
      <c r="D222" s="120"/>
      <c r="E222" s="135"/>
      <c r="F222" s="1" t="s">
        <v>156</v>
      </c>
      <c r="G222" s="16">
        <v>43.591666699999998</v>
      </c>
      <c r="H222" s="16">
        <v>10.848611111111101</v>
      </c>
      <c r="I222" s="129"/>
      <c r="J222" s="22">
        <v>135</v>
      </c>
      <c r="K222" s="30">
        <f>AVERAGE(Q222:AB222)</f>
        <v>14.470833333333333</v>
      </c>
      <c r="L222" s="30">
        <f>AVERAGE(S222:U222)</f>
        <v>13.013333333333334</v>
      </c>
      <c r="M222" s="30">
        <f>AVERAGE(V222:X222)</f>
        <v>22.716666666666669</v>
      </c>
      <c r="N222" s="30">
        <f>AVERAGE(T222:Y222)</f>
        <v>19.514999999999997</v>
      </c>
      <c r="O222" s="30">
        <f>AVERAGE(Y222:AA222)</f>
        <v>15.29</v>
      </c>
      <c r="P222" s="30">
        <f>AVERAGE(AB222,R222,Q222)</f>
        <v>6.8633333333333333</v>
      </c>
      <c r="Q222" s="10">
        <v>6.39</v>
      </c>
      <c r="R222" s="10">
        <v>6.98</v>
      </c>
      <c r="S222" s="10">
        <v>9.68</v>
      </c>
      <c r="T222" s="10">
        <v>12.71</v>
      </c>
      <c r="U222" s="10">
        <v>16.649999999999999</v>
      </c>
      <c r="V222" s="10">
        <v>20.81</v>
      </c>
      <c r="W222" s="10">
        <v>23.52</v>
      </c>
      <c r="X222" s="10">
        <v>23.82</v>
      </c>
      <c r="Y222" s="10">
        <v>19.579999999999998</v>
      </c>
      <c r="Z222" s="10">
        <v>15.46</v>
      </c>
      <c r="AA222" s="10">
        <v>10.83</v>
      </c>
      <c r="AB222" s="10">
        <v>7.22</v>
      </c>
      <c r="AC222" s="31">
        <f>SUM(AI222:AT222)</f>
        <v>788.59999999999991</v>
      </c>
      <c r="AD222" s="31">
        <f>SUM(AK222:AM222)</f>
        <v>186.4</v>
      </c>
      <c r="AE222" s="31">
        <f>SUM(AN222:AP222)</f>
        <v>94.699999999999989</v>
      </c>
      <c r="AF222" s="31">
        <f>SUM(AL222:AQ222)</f>
        <v>294</v>
      </c>
      <c r="AG222" s="31">
        <f>SUM(AQ222:AS222)</f>
        <v>301.2</v>
      </c>
      <c r="AH222" s="31">
        <f t="shared" si="98"/>
        <v>206.3</v>
      </c>
      <c r="AI222" s="32">
        <v>59.4</v>
      </c>
      <c r="AJ222" s="32">
        <v>62.5</v>
      </c>
      <c r="AK222" s="32">
        <v>60.7</v>
      </c>
      <c r="AL222" s="32">
        <v>65.7</v>
      </c>
      <c r="AM222" s="32">
        <v>60</v>
      </c>
      <c r="AN222" s="32">
        <v>39.799999999999997</v>
      </c>
      <c r="AO222" s="32">
        <v>21.8</v>
      </c>
      <c r="AP222" s="32">
        <v>33.1</v>
      </c>
      <c r="AQ222" s="32">
        <v>73.599999999999994</v>
      </c>
      <c r="AR222" s="32">
        <v>105.8</v>
      </c>
      <c r="AS222" s="32">
        <v>121.8</v>
      </c>
      <c r="AT222" s="32">
        <v>84.4</v>
      </c>
      <c r="AU222" s="26">
        <v>8.0500000000000007</v>
      </c>
      <c r="AV222" s="121"/>
      <c r="AW222" s="121"/>
      <c r="AX222" s="121"/>
      <c r="AY222" s="123"/>
      <c r="AZ222" s="123"/>
      <c r="BA222" s="123"/>
      <c r="BB222" s="123"/>
      <c r="BC222" s="123"/>
      <c r="BD222" s="26">
        <v>7</v>
      </c>
      <c r="BE222" s="123"/>
      <c r="BF222" s="155"/>
    </row>
    <row r="223" spans="1:83" x14ac:dyDescent="0.2">
      <c r="A223" s="121"/>
      <c r="B223" s="124"/>
      <c r="C223" s="135"/>
      <c r="D223" s="120"/>
      <c r="E223" s="135"/>
      <c r="F223" s="1" t="s">
        <v>155</v>
      </c>
      <c r="G223" s="16">
        <v>41.7652778</v>
      </c>
      <c r="H223" s="16">
        <v>14.1866666666666</v>
      </c>
      <c r="I223" s="129"/>
      <c r="J223" s="22">
        <v>950</v>
      </c>
      <c r="K223" s="30">
        <f>AVERAGE(Q223:AB223)</f>
        <v>12.198333333333332</v>
      </c>
      <c r="L223" s="30">
        <f>AVERAGE(S223:U223)</f>
        <v>10.340000000000002</v>
      </c>
      <c r="M223" s="30">
        <f>AVERAGE(V223:X223)</f>
        <v>20.41</v>
      </c>
      <c r="N223" s="30">
        <f>AVERAGE(T223:Y223)</f>
        <v>17.071666666666665</v>
      </c>
      <c r="O223" s="30">
        <f>AVERAGE(Y223:AA223)</f>
        <v>13.219999999999999</v>
      </c>
      <c r="P223" s="30">
        <f>AVERAGE(AB223,R223,Q223)</f>
        <v>4.8233333333333333</v>
      </c>
      <c r="Q223" s="10">
        <v>4.49</v>
      </c>
      <c r="R223" s="10">
        <v>4.5</v>
      </c>
      <c r="S223" s="10">
        <v>6.9</v>
      </c>
      <c r="T223" s="10">
        <v>9.77</v>
      </c>
      <c r="U223" s="10">
        <v>14.35</v>
      </c>
      <c r="V223" s="10">
        <v>18.489999999999998</v>
      </c>
      <c r="W223" s="10">
        <v>21.15</v>
      </c>
      <c r="X223" s="10">
        <v>21.59</v>
      </c>
      <c r="Y223" s="10">
        <v>17.079999999999998</v>
      </c>
      <c r="Z223" s="10">
        <v>13.45</v>
      </c>
      <c r="AA223" s="10">
        <v>9.1300000000000008</v>
      </c>
      <c r="AB223" s="10">
        <v>5.48</v>
      </c>
      <c r="AC223" s="31">
        <f>SUM(AI223:AT223)</f>
        <v>903.4</v>
      </c>
      <c r="AD223" s="31">
        <f>SUM(AK223:AM223)</f>
        <v>237.00000000000003</v>
      </c>
      <c r="AE223" s="31">
        <f>SUM(AN223:AP223)</f>
        <v>101.2</v>
      </c>
      <c r="AF223" s="31">
        <f>SUM(AL223:AQ223)</f>
        <v>326.8</v>
      </c>
      <c r="AG223" s="31">
        <f>SUM(AQ223:AS223)</f>
        <v>284.89999999999998</v>
      </c>
      <c r="AH223" s="31">
        <f t="shared" si="98"/>
        <v>280.29999999999995</v>
      </c>
      <c r="AI223" s="32">
        <v>87.5</v>
      </c>
      <c r="AJ223" s="32">
        <v>81.7</v>
      </c>
      <c r="AK223" s="32">
        <v>83.2</v>
      </c>
      <c r="AL223" s="32">
        <v>85.4</v>
      </c>
      <c r="AM223" s="32">
        <v>68.400000000000006</v>
      </c>
      <c r="AN223" s="32">
        <v>45</v>
      </c>
      <c r="AO223" s="32">
        <v>28.4</v>
      </c>
      <c r="AP223" s="32">
        <v>27.8</v>
      </c>
      <c r="AQ223" s="32">
        <v>71.8</v>
      </c>
      <c r="AR223" s="32">
        <v>79.2</v>
      </c>
      <c r="AS223" s="32">
        <v>133.9</v>
      </c>
      <c r="AT223" s="32">
        <v>111.1</v>
      </c>
      <c r="AU223" s="26">
        <v>7.3</v>
      </c>
      <c r="AV223" s="121"/>
      <c r="AW223" s="121"/>
      <c r="AX223" s="121"/>
      <c r="AY223" s="123"/>
      <c r="AZ223" s="123"/>
      <c r="BA223" s="123"/>
      <c r="BB223" s="123"/>
      <c r="BC223" s="123"/>
      <c r="BD223" s="26">
        <v>24.75</v>
      </c>
      <c r="BE223" s="123"/>
      <c r="BF223" s="155"/>
    </row>
    <row r="224" spans="1:83" x14ac:dyDescent="0.2">
      <c r="A224" s="121"/>
      <c r="B224" s="124"/>
      <c r="C224" s="135"/>
      <c r="D224" s="120"/>
      <c r="E224" s="135"/>
      <c r="F224" s="1" t="s">
        <v>154</v>
      </c>
      <c r="G224" s="16">
        <v>41.701944400000002</v>
      </c>
      <c r="H224" s="16">
        <v>14.3427777777777</v>
      </c>
      <c r="I224" s="129"/>
      <c r="J224" s="22">
        <v>810</v>
      </c>
      <c r="K224" s="30">
        <f>AVERAGE(Q224:AB224)</f>
        <v>12.495833333333332</v>
      </c>
      <c r="L224" s="30">
        <f>AVERAGE(S224:U224)</f>
        <v>10.623333333333333</v>
      </c>
      <c r="M224" s="30">
        <f>AVERAGE(V224:X224)</f>
        <v>20.766666666666669</v>
      </c>
      <c r="N224" s="30">
        <f>AVERAGE(T224:Y224)</f>
        <v>17.401666666666667</v>
      </c>
      <c r="O224" s="30">
        <f>AVERAGE(Y224:AA224)</f>
        <v>13.520000000000001</v>
      </c>
      <c r="P224" s="30">
        <f>AVERAGE(AB224,R224,Q224)</f>
        <v>5.0733333333333333</v>
      </c>
      <c r="Q224" s="10">
        <v>4.72</v>
      </c>
      <c r="R224" s="10">
        <v>4.74</v>
      </c>
      <c r="S224" s="10">
        <v>7.16</v>
      </c>
      <c r="T224" s="10">
        <v>10.050000000000001</v>
      </c>
      <c r="U224" s="10">
        <v>14.66</v>
      </c>
      <c r="V224" s="10">
        <v>18.850000000000001</v>
      </c>
      <c r="W224" s="10">
        <v>21.52</v>
      </c>
      <c r="X224" s="10">
        <v>21.93</v>
      </c>
      <c r="Y224" s="10">
        <v>17.399999999999999</v>
      </c>
      <c r="Z224" s="10">
        <v>13.75</v>
      </c>
      <c r="AA224" s="10">
        <v>9.41</v>
      </c>
      <c r="AB224" s="10">
        <v>5.76</v>
      </c>
      <c r="AC224" s="31">
        <f>SUM(AI224:AT224)</f>
        <v>826.09999999999991</v>
      </c>
      <c r="AD224" s="31">
        <f>SUM(AK224:AM224)</f>
        <v>215.20000000000002</v>
      </c>
      <c r="AE224" s="31">
        <f>SUM(AN224:AP224)</f>
        <v>93.6</v>
      </c>
      <c r="AF224" s="31">
        <f>SUM(AL224:AQ224)</f>
        <v>297.59999999999997</v>
      </c>
      <c r="AG224" s="31">
        <f>SUM(AQ224:AS224)</f>
        <v>259.7</v>
      </c>
      <c r="AH224" s="31">
        <f t="shared" si="98"/>
        <v>257.60000000000002</v>
      </c>
      <c r="AI224" s="32">
        <v>80.400000000000006</v>
      </c>
      <c r="AJ224" s="32">
        <v>75.8</v>
      </c>
      <c r="AK224" s="32">
        <v>78</v>
      </c>
      <c r="AL224" s="32">
        <v>75.3</v>
      </c>
      <c r="AM224" s="32">
        <v>61.9</v>
      </c>
      <c r="AN224" s="32">
        <v>43.9</v>
      </c>
      <c r="AO224" s="32">
        <v>24.2</v>
      </c>
      <c r="AP224" s="32">
        <v>25.5</v>
      </c>
      <c r="AQ224" s="32">
        <v>66.8</v>
      </c>
      <c r="AR224" s="32">
        <v>72.900000000000006</v>
      </c>
      <c r="AS224" s="32">
        <v>120</v>
      </c>
      <c r="AT224" s="32">
        <v>101.4</v>
      </c>
      <c r="AU224" s="26">
        <v>7.1</v>
      </c>
      <c r="AV224" s="121"/>
      <c r="AW224" s="121"/>
      <c r="AX224" s="121"/>
      <c r="AY224" s="123"/>
      <c r="AZ224" s="123"/>
      <c r="BA224" s="123"/>
      <c r="BB224" s="123"/>
      <c r="BC224" s="123"/>
      <c r="BD224" s="26">
        <v>2.165</v>
      </c>
      <c r="BE224" s="123"/>
      <c r="BF224" s="155"/>
    </row>
    <row r="225" spans="1:58" x14ac:dyDescent="0.2">
      <c r="K225" s="30"/>
      <c r="L225" s="30"/>
      <c r="M225" s="30"/>
      <c r="N225" s="30"/>
      <c r="O225" s="30"/>
      <c r="P225" s="30"/>
      <c r="AC225" s="34"/>
      <c r="AD225" s="34"/>
      <c r="AE225" s="34"/>
      <c r="AF225" s="34"/>
      <c r="AG225" s="34"/>
      <c r="AH225" s="34"/>
      <c r="AI225" s="32"/>
      <c r="AJ225" s="32"/>
      <c r="AK225" s="32"/>
      <c r="AL225" s="32"/>
      <c r="AM225" s="32"/>
      <c r="AN225" s="32"/>
      <c r="AO225" s="32"/>
      <c r="AP225" s="32"/>
      <c r="AQ225" s="32"/>
      <c r="AR225" s="32"/>
      <c r="AS225" s="32"/>
      <c r="AT225" s="32"/>
      <c r="BF225" s="91"/>
    </row>
    <row r="226" spans="1:58" x14ac:dyDescent="0.2">
      <c r="A226" s="15">
        <v>37</v>
      </c>
      <c r="B226" s="2" t="s">
        <v>65</v>
      </c>
      <c r="C226" s="14">
        <v>2</v>
      </c>
      <c r="D226" s="14" t="s">
        <v>313</v>
      </c>
      <c r="E226" s="14" t="s">
        <v>3</v>
      </c>
      <c r="F226" s="1" t="s">
        <v>157</v>
      </c>
      <c r="G226" s="16">
        <v>44.619444399999999</v>
      </c>
      <c r="H226" s="16">
        <v>11.8152777777777</v>
      </c>
      <c r="I226" s="14" t="s">
        <v>7</v>
      </c>
      <c r="J226" s="22">
        <v>5</v>
      </c>
      <c r="K226" s="1">
        <v>14</v>
      </c>
      <c r="L226" s="30">
        <f>AVERAGE(S226:U226)</f>
        <v>13.26</v>
      </c>
      <c r="M226" s="30">
        <f>AVERAGE(V226:X226)</f>
        <v>23.663333333333338</v>
      </c>
      <c r="N226" s="30">
        <f>AVERAGE(T226:Y226)</f>
        <v>20.23</v>
      </c>
      <c r="O226" s="30">
        <f>AVERAGE(Y226:AA226)</f>
        <v>14.323333333333332</v>
      </c>
      <c r="P226" s="30">
        <f>AVERAGE(AB226,R226,Q226)</f>
        <v>3.7033333333333331</v>
      </c>
      <c r="Q226" s="10">
        <v>2.84</v>
      </c>
      <c r="R226" s="10">
        <v>4.66</v>
      </c>
      <c r="S226" s="10">
        <v>9.02</v>
      </c>
      <c r="T226" s="10">
        <v>12.99</v>
      </c>
      <c r="U226" s="10">
        <v>17.77</v>
      </c>
      <c r="V226" s="10">
        <v>22.16</v>
      </c>
      <c r="W226" s="10">
        <v>24.46</v>
      </c>
      <c r="X226" s="10">
        <v>24.37</v>
      </c>
      <c r="Y226" s="10">
        <v>19.63</v>
      </c>
      <c r="Z226" s="10">
        <v>14.5</v>
      </c>
      <c r="AA226" s="10">
        <v>8.84</v>
      </c>
      <c r="AB226" s="10">
        <v>3.61</v>
      </c>
      <c r="AC226" s="1">
        <v>634</v>
      </c>
      <c r="AD226" s="31">
        <f>SUM(AK226:AM226)</f>
        <v>155.1</v>
      </c>
      <c r="AE226" s="31">
        <f>SUM(AN226:AP226)</f>
        <v>122.79999999999998</v>
      </c>
      <c r="AF226" s="31">
        <f>SUM(AL226:AQ226)</f>
        <v>289.8</v>
      </c>
      <c r="AG226" s="31">
        <f>SUM(AQ226:AS226)</f>
        <v>196.1</v>
      </c>
      <c r="AH226" s="31">
        <f t="shared" ref="AH226" si="99">(AI226+AJ226+AT226)</f>
        <v>125.7</v>
      </c>
      <c r="AI226" s="32">
        <v>32.9</v>
      </c>
      <c r="AJ226" s="32">
        <v>45</v>
      </c>
      <c r="AK226" s="32">
        <v>45.8</v>
      </c>
      <c r="AL226" s="32">
        <v>52.5</v>
      </c>
      <c r="AM226" s="32">
        <v>56.8</v>
      </c>
      <c r="AN226" s="32">
        <v>46.8</v>
      </c>
      <c r="AO226" s="32">
        <v>34.9</v>
      </c>
      <c r="AP226" s="32">
        <v>41.1</v>
      </c>
      <c r="AQ226" s="32">
        <v>57.7</v>
      </c>
      <c r="AR226" s="32">
        <v>71</v>
      </c>
      <c r="AS226" s="32">
        <v>67.400000000000006</v>
      </c>
      <c r="AT226" s="32">
        <v>47.8</v>
      </c>
      <c r="AU226" s="26">
        <v>8.23</v>
      </c>
      <c r="AV226" s="26">
        <v>47.3</v>
      </c>
      <c r="AW226" s="26">
        <v>20.399999999999999</v>
      </c>
      <c r="AX226" s="26">
        <v>13.2</v>
      </c>
      <c r="AY226" s="26">
        <v>3.62</v>
      </c>
      <c r="AZ226" s="35">
        <v>14.9</v>
      </c>
      <c r="BA226" s="26" t="s">
        <v>7</v>
      </c>
      <c r="BB226" s="26" t="s">
        <v>7</v>
      </c>
      <c r="BC226" s="26" t="s">
        <v>7</v>
      </c>
      <c r="BD226" s="26">
        <v>15.566666700000001</v>
      </c>
      <c r="BE226" s="26" t="s">
        <v>7</v>
      </c>
      <c r="BF226" s="90" t="s">
        <v>7</v>
      </c>
    </row>
    <row r="227" spans="1:58" x14ac:dyDescent="0.2">
      <c r="K227" s="30"/>
      <c r="L227" s="30"/>
      <c r="M227" s="30"/>
      <c r="N227" s="30"/>
      <c r="O227" s="30"/>
      <c r="P227" s="30"/>
      <c r="AC227" s="34"/>
      <c r="AD227" s="34"/>
      <c r="AE227" s="34"/>
      <c r="AF227" s="34"/>
      <c r="AG227" s="34"/>
      <c r="AH227" s="34"/>
      <c r="AI227" s="32"/>
      <c r="AJ227" s="32"/>
      <c r="AK227" s="32"/>
      <c r="AL227" s="32"/>
      <c r="AM227" s="32"/>
      <c r="AN227" s="32"/>
      <c r="AO227" s="32"/>
      <c r="AP227" s="32"/>
      <c r="AQ227" s="32"/>
      <c r="AR227" s="32"/>
      <c r="AS227" s="32"/>
      <c r="AT227" s="32"/>
      <c r="BF227" s="91"/>
    </row>
    <row r="228" spans="1:58" x14ac:dyDescent="0.2">
      <c r="A228" s="102">
        <v>38</v>
      </c>
      <c r="B228" s="103" t="s">
        <v>63</v>
      </c>
      <c r="C228" s="100">
        <v>2</v>
      </c>
      <c r="D228" s="101" t="s">
        <v>7</v>
      </c>
      <c r="E228" s="100" t="s">
        <v>3</v>
      </c>
      <c r="F228" s="1" t="s">
        <v>157</v>
      </c>
      <c r="G228" s="16">
        <v>44.619444399999999</v>
      </c>
      <c r="H228" s="16">
        <v>11.8152777777777</v>
      </c>
      <c r="I228" s="128" t="s">
        <v>7</v>
      </c>
      <c r="J228" s="22">
        <v>5</v>
      </c>
      <c r="K228" s="30">
        <f>AVERAGE(Q228:AB228)</f>
        <v>13.737500000000002</v>
      </c>
      <c r="L228" s="30">
        <f>AVERAGE(S228:U228)</f>
        <v>13.26</v>
      </c>
      <c r="M228" s="30">
        <f>AVERAGE(V228:X228)</f>
        <v>23.663333333333338</v>
      </c>
      <c r="N228" s="30">
        <f>AVERAGE(T228:Y228)</f>
        <v>20.23</v>
      </c>
      <c r="O228" s="30">
        <f>AVERAGE(Y228:AA228)</f>
        <v>14.323333333333332</v>
      </c>
      <c r="P228" s="30">
        <f>AVERAGE(AB228,R228,Q228)</f>
        <v>3.7033333333333331</v>
      </c>
      <c r="Q228" s="10">
        <v>2.84</v>
      </c>
      <c r="R228" s="10">
        <v>4.66</v>
      </c>
      <c r="S228" s="10">
        <v>9.02</v>
      </c>
      <c r="T228" s="10">
        <v>12.99</v>
      </c>
      <c r="U228" s="10">
        <v>17.77</v>
      </c>
      <c r="V228" s="10">
        <v>22.16</v>
      </c>
      <c r="W228" s="10">
        <v>24.46</v>
      </c>
      <c r="X228" s="10">
        <v>24.37</v>
      </c>
      <c r="Y228" s="10">
        <v>19.63</v>
      </c>
      <c r="Z228" s="10">
        <v>14.5</v>
      </c>
      <c r="AA228" s="10">
        <v>8.84</v>
      </c>
      <c r="AB228" s="10">
        <v>3.61</v>
      </c>
      <c r="AC228" s="31">
        <f>SUM(AI228:AT228)</f>
        <v>599.69999999999993</v>
      </c>
      <c r="AD228" s="31">
        <f>SUM(AK228:AM228)</f>
        <v>155.1</v>
      </c>
      <c r="AE228" s="31">
        <f>SUM(AN228:AP228)</f>
        <v>122.79999999999998</v>
      </c>
      <c r="AF228" s="31">
        <f>SUM(AL228:AQ228)</f>
        <v>289.8</v>
      </c>
      <c r="AG228" s="31">
        <f>SUM(AQ228:AS228)</f>
        <v>196.1</v>
      </c>
      <c r="AH228" s="31">
        <f t="shared" ref="AH228:AH231" si="100">(AI228+AJ228+AT228)</f>
        <v>125.7</v>
      </c>
      <c r="AI228" s="32">
        <v>32.9</v>
      </c>
      <c r="AJ228" s="32">
        <v>45</v>
      </c>
      <c r="AK228" s="32">
        <v>45.8</v>
      </c>
      <c r="AL228" s="32">
        <v>52.5</v>
      </c>
      <c r="AM228" s="32">
        <v>56.8</v>
      </c>
      <c r="AN228" s="32">
        <v>46.8</v>
      </c>
      <c r="AO228" s="32">
        <v>34.9</v>
      </c>
      <c r="AP228" s="32">
        <v>41.1</v>
      </c>
      <c r="AQ228" s="32">
        <v>57.7</v>
      </c>
      <c r="AR228" s="32">
        <v>71</v>
      </c>
      <c r="AS228" s="32">
        <v>67.400000000000006</v>
      </c>
      <c r="AT228" s="32">
        <v>47.8</v>
      </c>
      <c r="AU228" s="26">
        <v>8.1999999999999993</v>
      </c>
      <c r="AV228" s="108" t="s">
        <v>7</v>
      </c>
      <c r="AW228" s="108" t="s">
        <v>7</v>
      </c>
      <c r="AX228" s="108" t="s">
        <v>7</v>
      </c>
      <c r="AY228" s="108" t="s">
        <v>7</v>
      </c>
      <c r="AZ228" s="108" t="s">
        <v>7</v>
      </c>
      <c r="BA228" s="108" t="s">
        <v>7</v>
      </c>
      <c r="BB228" s="108" t="s">
        <v>7</v>
      </c>
      <c r="BC228" s="108" t="s">
        <v>7</v>
      </c>
      <c r="BD228" s="108" t="s">
        <v>7</v>
      </c>
      <c r="BE228" s="108" t="s">
        <v>7</v>
      </c>
      <c r="BF228" s="154" t="s">
        <v>327</v>
      </c>
    </row>
    <row r="229" spans="1:58" x14ac:dyDescent="0.2">
      <c r="A229" s="121"/>
      <c r="B229" s="124"/>
      <c r="C229" s="135"/>
      <c r="D229" s="120"/>
      <c r="E229" s="135"/>
      <c r="F229" s="1" t="s">
        <v>156</v>
      </c>
      <c r="G229" s="16">
        <v>43.591666699999998</v>
      </c>
      <c r="H229" s="16">
        <v>10.848611111111101</v>
      </c>
      <c r="I229" s="129"/>
      <c r="J229" s="22">
        <v>135</v>
      </c>
      <c r="K229" s="30">
        <f>AVERAGE(Q229:AB229)</f>
        <v>14.470833333333333</v>
      </c>
      <c r="L229" s="30">
        <f>AVERAGE(S229:U229)</f>
        <v>13.013333333333334</v>
      </c>
      <c r="M229" s="30">
        <f>AVERAGE(V229:X229)</f>
        <v>22.716666666666669</v>
      </c>
      <c r="N229" s="30">
        <f>AVERAGE(T229:Y229)</f>
        <v>19.514999999999997</v>
      </c>
      <c r="O229" s="30">
        <f>AVERAGE(Y229:AA229)</f>
        <v>15.29</v>
      </c>
      <c r="P229" s="30">
        <f>AVERAGE(AB229,R229,Q229)</f>
        <v>6.8633333333333333</v>
      </c>
      <c r="Q229" s="10">
        <v>6.39</v>
      </c>
      <c r="R229" s="10">
        <v>6.98</v>
      </c>
      <c r="S229" s="10">
        <v>9.68</v>
      </c>
      <c r="T229" s="10">
        <v>12.71</v>
      </c>
      <c r="U229" s="10">
        <v>16.649999999999999</v>
      </c>
      <c r="V229" s="10">
        <v>20.81</v>
      </c>
      <c r="W229" s="10">
        <v>23.52</v>
      </c>
      <c r="X229" s="10">
        <v>23.82</v>
      </c>
      <c r="Y229" s="10">
        <v>19.579999999999998</v>
      </c>
      <c r="Z229" s="10">
        <v>15.46</v>
      </c>
      <c r="AA229" s="10">
        <v>10.83</v>
      </c>
      <c r="AB229" s="10">
        <v>7.22</v>
      </c>
      <c r="AC229" s="31">
        <f>SUM(AI229:AT229)</f>
        <v>788.59999999999991</v>
      </c>
      <c r="AD229" s="31">
        <f>SUM(AK229:AM229)</f>
        <v>186.4</v>
      </c>
      <c r="AE229" s="31">
        <f>SUM(AN229:AP229)</f>
        <v>94.699999999999989</v>
      </c>
      <c r="AF229" s="31">
        <f>SUM(AL229:AQ229)</f>
        <v>294</v>
      </c>
      <c r="AG229" s="31">
        <f>SUM(AQ229:AS229)</f>
        <v>301.2</v>
      </c>
      <c r="AH229" s="31">
        <f t="shared" si="100"/>
        <v>206.3</v>
      </c>
      <c r="AI229" s="32">
        <v>59.4</v>
      </c>
      <c r="AJ229" s="32">
        <v>62.5</v>
      </c>
      <c r="AK229" s="32">
        <v>60.7</v>
      </c>
      <c r="AL229" s="32">
        <v>65.7</v>
      </c>
      <c r="AM229" s="32">
        <v>60</v>
      </c>
      <c r="AN229" s="32">
        <v>39.799999999999997</v>
      </c>
      <c r="AO229" s="32">
        <v>21.8</v>
      </c>
      <c r="AP229" s="32">
        <v>33.1</v>
      </c>
      <c r="AQ229" s="32">
        <v>73.599999999999994</v>
      </c>
      <c r="AR229" s="32">
        <v>105.8</v>
      </c>
      <c r="AS229" s="32">
        <v>121.8</v>
      </c>
      <c r="AT229" s="32">
        <v>84.4</v>
      </c>
      <c r="AU229" s="26">
        <v>8.15</v>
      </c>
      <c r="AV229" s="121"/>
      <c r="AW229" s="121"/>
      <c r="AX229" s="121"/>
      <c r="AY229" s="123"/>
      <c r="AZ229" s="123"/>
      <c r="BA229" s="123"/>
      <c r="BB229" s="123"/>
      <c r="BC229" s="123"/>
      <c r="BD229" s="123"/>
      <c r="BE229" s="123"/>
      <c r="BF229" s="155"/>
    </row>
    <row r="230" spans="1:58" x14ac:dyDescent="0.2">
      <c r="A230" s="121"/>
      <c r="B230" s="124"/>
      <c r="C230" s="135"/>
      <c r="D230" s="120"/>
      <c r="E230" s="135"/>
      <c r="F230" s="1" t="s">
        <v>155</v>
      </c>
      <c r="G230" s="16">
        <v>41.7652778</v>
      </c>
      <c r="H230" s="16">
        <v>14.1866666666666</v>
      </c>
      <c r="I230" s="129"/>
      <c r="J230" s="22">
        <v>950</v>
      </c>
      <c r="K230" s="30">
        <f>AVERAGE(Q230:AB230)</f>
        <v>12.198333333333332</v>
      </c>
      <c r="L230" s="30">
        <f>AVERAGE(S230:U230)</f>
        <v>10.340000000000002</v>
      </c>
      <c r="M230" s="30">
        <f>AVERAGE(V230:X230)</f>
        <v>20.41</v>
      </c>
      <c r="N230" s="30">
        <f>AVERAGE(T230:Y230)</f>
        <v>17.071666666666665</v>
      </c>
      <c r="O230" s="30">
        <f>AVERAGE(Y230:AA230)</f>
        <v>13.219999999999999</v>
      </c>
      <c r="P230" s="30">
        <f>AVERAGE(AB230,R230,Q230)</f>
        <v>4.8233333333333333</v>
      </c>
      <c r="Q230" s="10">
        <v>4.49</v>
      </c>
      <c r="R230" s="10">
        <v>4.5</v>
      </c>
      <c r="S230" s="10">
        <v>6.9</v>
      </c>
      <c r="T230" s="10">
        <v>9.77</v>
      </c>
      <c r="U230" s="10">
        <v>14.35</v>
      </c>
      <c r="V230" s="10">
        <v>18.489999999999998</v>
      </c>
      <c r="W230" s="10">
        <v>21.15</v>
      </c>
      <c r="X230" s="10">
        <v>21.59</v>
      </c>
      <c r="Y230" s="10">
        <v>17.079999999999998</v>
      </c>
      <c r="Z230" s="10">
        <v>13.45</v>
      </c>
      <c r="AA230" s="10">
        <v>9.1300000000000008</v>
      </c>
      <c r="AB230" s="10">
        <v>5.48</v>
      </c>
      <c r="AC230" s="31">
        <f>SUM(AI230:AT230)</f>
        <v>903.4</v>
      </c>
      <c r="AD230" s="31">
        <f>SUM(AK230:AM230)</f>
        <v>237.00000000000003</v>
      </c>
      <c r="AE230" s="31">
        <f>SUM(AN230:AP230)</f>
        <v>101.2</v>
      </c>
      <c r="AF230" s="31">
        <f>SUM(AL230:AQ230)</f>
        <v>326.8</v>
      </c>
      <c r="AG230" s="31">
        <f>SUM(AQ230:AS230)</f>
        <v>284.89999999999998</v>
      </c>
      <c r="AH230" s="31">
        <f t="shared" si="100"/>
        <v>280.29999999999995</v>
      </c>
      <c r="AI230" s="32">
        <v>87.5</v>
      </c>
      <c r="AJ230" s="32">
        <v>81.7</v>
      </c>
      <c r="AK230" s="32">
        <v>83.2</v>
      </c>
      <c r="AL230" s="32">
        <v>85.4</v>
      </c>
      <c r="AM230" s="32">
        <v>68.400000000000006</v>
      </c>
      <c r="AN230" s="32">
        <v>45</v>
      </c>
      <c r="AO230" s="32">
        <v>28.4</v>
      </c>
      <c r="AP230" s="32">
        <v>27.8</v>
      </c>
      <c r="AQ230" s="32">
        <v>71.8</v>
      </c>
      <c r="AR230" s="32">
        <v>79.2</v>
      </c>
      <c r="AS230" s="32">
        <v>133.9</v>
      </c>
      <c r="AT230" s="32">
        <v>111.1</v>
      </c>
      <c r="AU230" s="26">
        <v>7.3</v>
      </c>
      <c r="AV230" s="121"/>
      <c r="AW230" s="121"/>
      <c r="AX230" s="121"/>
      <c r="AY230" s="123"/>
      <c r="AZ230" s="123"/>
      <c r="BA230" s="123"/>
      <c r="BB230" s="123"/>
      <c r="BC230" s="123"/>
      <c r="BD230" s="123"/>
      <c r="BE230" s="123"/>
      <c r="BF230" s="155"/>
    </row>
    <row r="231" spans="1:58" x14ac:dyDescent="0.2">
      <c r="A231" s="121"/>
      <c r="B231" s="124"/>
      <c r="C231" s="135"/>
      <c r="D231" s="120"/>
      <c r="E231" s="135"/>
      <c r="F231" s="1" t="s">
        <v>154</v>
      </c>
      <c r="G231" s="16">
        <v>41.701944400000002</v>
      </c>
      <c r="H231" s="16">
        <v>14.3427777777777</v>
      </c>
      <c r="I231" s="129"/>
      <c r="J231" s="22">
        <v>810</v>
      </c>
      <c r="K231" s="30">
        <f>AVERAGE(Q231:AB231)</f>
        <v>12.495833333333332</v>
      </c>
      <c r="L231" s="30">
        <f>AVERAGE(S231:U231)</f>
        <v>10.623333333333333</v>
      </c>
      <c r="M231" s="30">
        <f>AVERAGE(V231:X231)</f>
        <v>20.766666666666669</v>
      </c>
      <c r="N231" s="30">
        <f>AVERAGE(T231:Y231)</f>
        <v>17.401666666666667</v>
      </c>
      <c r="O231" s="30">
        <f>AVERAGE(Y231:AA231)</f>
        <v>13.520000000000001</v>
      </c>
      <c r="P231" s="30">
        <f>AVERAGE(AB231,R231,Q231)</f>
        <v>5.0733333333333333</v>
      </c>
      <c r="Q231" s="10">
        <v>4.72</v>
      </c>
      <c r="R231" s="10">
        <v>4.74</v>
      </c>
      <c r="S231" s="10">
        <v>7.16</v>
      </c>
      <c r="T231" s="10">
        <v>10.050000000000001</v>
      </c>
      <c r="U231" s="10">
        <v>14.66</v>
      </c>
      <c r="V231" s="10">
        <v>18.850000000000001</v>
      </c>
      <c r="W231" s="10">
        <v>21.52</v>
      </c>
      <c r="X231" s="10">
        <v>21.93</v>
      </c>
      <c r="Y231" s="10">
        <v>17.399999999999999</v>
      </c>
      <c r="Z231" s="10">
        <v>13.75</v>
      </c>
      <c r="AA231" s="10">
        <v>9.41</v>
      </c>
      <c r="AB231" s="10">
        <v>5.76</v>
      </c>
      <c r="AC231" s="31">
        <f>SUM(AI231:AT231)</f>
        <v>826.09999999999991</v>
      </c>
      <c r="AD231" s="31">
        <f>SUM(AK231:AM231)</f>
        <v>215.20000000000002</v>
      </c>
      <c r="AE231" s="31">
        <f>SUM(AN231:AP231)</f>
        <v>93.6</v>
      </c>
      <c r="AF231" s="31">
        <f>SUM(AL231:AQ231)</f>
        <v>297.59999999999997</v>
      </c>
      <c r="AG231" s="31">
        <f>SUM(AQ231:AS231)</f>
        <v>259.7</v>
      </c>
      <c r="AH231" s="31">
        <f t="shared" si="100"/>
        <v>257.60000000000002</v>
      </c>
      <c r="AI231" s="32">
        <v>80.400000000000006</v>
      </c>
      <c r="AJ231" s="32">
        <v>75.8</v>
      </c>
      <c r="AK231" s="32">
        <v>78</v>
      </c>
      <c r="AL231" s="32">
        <v>75.3</v>
      </c>
      <c r="AM231" s="32">
        <v>61.9</v>
      </c>
      <c r="AN231" s="32">
        <v>43.9</v>
      </c>
      <c r="AO231" s="32">
        <v>24.2</v>
      </c>
      <c r="AP231" s="32">
        <v>25.5</v>
      </c>
      <c r="AQ231" s="32">
        <v>66.8</v>
      </c>
      <c r="AR231" s="32">
        <v>72.900000000000006</v>
      </c>
      <c r="AS231" s="32">
        <v>120</v>
      </c>
      <c r="AT231" s="32">
        <v>101.4</v>
      </c>
      <c r="AU231" s="26">
        <v>7.1</v>
      </c>
      <c r="AV231" s="121"/>
      <c r="AW231" s="121"/>
      <c r="AX231" s="121"/>
      <c r="AY231" s="123"/>
      <c r="AZ231" s="123"/>
      <c r="BA231" s="123"/>
      <c r="BB231" s="123"/>
      <c r="BC231" s="123"/>
      <c r="BD231" s="123"/>
      <c r="BE231" s="123"/>
      <c r="BF231" s="155"/>
    </row>
    <row r="232" spans="1:58" x14ac:dyDescent="0.2">
      <c r="AC232" s="34"/>
      <c r="AD232" s="34"/>
      <c r="AE232" s="34"/>
      <c r="AF232" s="34"/>
      <c r="AG232" s="34"/>
      <c r="AH232" s="34"/>
      <c r="AI232" s="32"/>
      <c r="AJ232" s="32"/>
      <c r="AK232" s="32"/>
      <c r="AL232" s="32"/>
      <c r="AM232" s="32"/>
      <c r="AN232" s="32"/>
      <c r="AO232" s="32"/>
      <c r="AP232" s="32"/>
      <c r="AQ232" s="32"/>
      <c r="AR232" s="32"/>
      <c r="AS232" s="32"/>
      <c r="AT232" s="32"/>
      <c r="BF232" s="91"/>
    </row>
    <row r="233" spans="1:58" x14ac:dyDescent="0.2">
      <c r="A233" s="102">
        <v>39</v>
      </c>
      <c r="B233" s="103" t="s">
        <v>66</v>
      </c>
      <c r="C233" s="100">
        <v>2</v>
      </c>
      <c r="D233" s="101" t="s">
        <v>328</v>
      </c>
      <c r="E233" s="100" t="s">
        <v>13</v>
      </c>
      <c r="F233" s="1" t="s">
        <v>153</v>
      </c>
      <c r="G233" s="16">
        <v>44.463815999110501</v>
      </c>
      <c r="H233" s="16">
        <v>20.065867952973001</v>
      </c>
      <c r="I233" s="14" t="s">
        <v>7</v>
      </c>
      <c r="J233" s="106">
        <v>100</v>
      </c>
      <c r="K233" s="22">
        <v>11.4</v>
      </c>
      <c r="L233" s="30">
        <f>AVERAGE(S233:U233)</f>
        <v>12.473333333333334</v>
      </c>
      <c r="M233" s="30">
        <f>AVERAGE(V233:X233)</f>
        <v>21.923333333333332</v>
      </c>
      <c r="N233" s="30">
        <f>AVERAGE(T233:Y233)</f>
        <v>18.891666666666666</v>
      </c>
      <c r="O233" s="30">
        <f>AVERAGE(Y233:AA233)</f>
        <v>12.51</v>
      </c>
      <c r="P233" s="30">
        <f>AVERAGE(AB233,R233,Q233)</f>
        <v>2.0533333333333332</v>
      </c>
      <c r="Q233" s="4">
        <v>0.6</v>
      </c>
      <c r="R233" s="10">
        <v>3.17</v>
      </c>
      <c r="S233" s="10">
        <v>7.49</v>
      </c>
      <c r="T233" s="10">
        <v>12.59</v>
      </c>
      <c r="U233" s="10">
        <v>17.34</v>
      </c>
      <c r="V233" s="10">
        <v>21.15</v>
      </c>
      <c r="W233" s="4">
        <v>21.9</v>
      </c>
      <c r="X233" s="10">
        <v>22.72</v>
      </c>
      <c r="Y233" s="10">
        <v>17.649999999999999</v>
      </c>
      <c r="Z233" s="10">
        <v>12.52</v>
      </c>
      <c r="AA233" s="10">
        <v>7.36</v>
      </c>
      <c r="AB233" s="10">
        <v>2.39</v>
      </c>
      <c r="AC233" s="1">
        <v>787.4</v>
      </c>
      <c r="AD233" s="31">
        <f>SUM(AK233:AM233)</f>
        <v>182.39999999999998</v>
      </c>
      <c r="AE233" s="31">
        <f>SUM(AN233:AP233)</f>
        <v>209.6</v>
      </c>
      <c r="AF233" s="31">
        <f>SUM(AL233:AQ233)</f>
        <v>398.99999999999994</v>
      </c>
      <c r="AG233" s="31">
        <f>SUM(AQ233:AS233)</f>
        <v>167.39999999999998</v>
      </c>
      <c r="AH233" s="31">
        <f t="shared" ref="AH233" si="101">(AI233+AJ233+AT233)</f>
        <v>139.39999999999998</v>
      </c>
      <c r="AI233" s="32">
        <v>44.8</v>
      </c>
      <c r="AJ233" s="32">
        <v>41.9</v>
      </c>
      <c r="AK233" s="32">
        <v>50.9</v>
      </c>
      <c r="AL233" s="32">
        <v>51.7</v>
      </c>
      <c r="AM233" s="32">
        <v>79.8</v>
      </c>
      <c r="AN233" s="32">
        <v>88.7</v>
      </c>
      <c r="AO233" s="32">
        <v>64.5</v>
      </c>
      <c r="AP233" s="32">
        <v>56.4</v>
      </c>
      <c r="AQ233" s="32">
        <v>57.9</v>
      </c>
      <c r="AR233" s="32">
        <v>58.8</v>
      </c>
      <c r="AS233" s="32">
        <v>50.7</v>
      </c>
      <c r="AT233" s="32">
        <v>52.7</v>
      </c>
      <c r="AU233" s="26" t="s">
        <v>7</v>
      </c>
      <c r="AV233" s="26">
        <v>27.7</v>
      </c>
      <c r="AW233" s="26">
        <v>35.799999999999997</v>
      </c>
      <c r="AX233" s="26">
        <v>36.5</v>
      </c>
      <c r="AY233" s="26">
        <v>9.74</v>
      </c>
      <c r="AZ233" s="35" t="s">
        <v>7</v>
      </c>
      <c r="BA233" s="26" t="s">
        <v>7</v>
      </c>
      <c r="BB233" s="26" t="s">
        <v>7</v>
      </c>
      <c r="BC233" s="26" t="s">
        <v>7</v>
      </c>
      <c r="BD233" s="26" t="s">
        <v>7</v>
      </c>
      <c r="BE233" s="26" t="s">
        <v>7</v>
      </c>
      <c r="BF233" s="105" t="s">
        <v>7</v>
      </c>
    </row>
    <row r="234" spans="1:58" x14ac:dyDescent="0.2">
      <c r="A234" s="102"/>
      <c r="B234" s="103"/>
      <c r="C234" s="100"/>
      <c r="D234" s="120"/>
      <c r="E234" s="100"/>
      <c r="F234" s="103" t="s">
        <v>152</v>
      </c>
      <c r="G234" s="125">
        <v>44.463815999110501</v>
      </c>
      <c r="H234" s="125">
        <v>20.065867952973001</v>
      </c>
      <c r="I234" s="100" t="s">
        <v>7</v>
      </c>
      <c r="J234" s="106"/>
      <c r="K234" s="149">
        <v>11.4</v>
      </c>
      <c r="L234" s="149">
        <f>AVERAGE(S234:U236)</f>
        <v>12.473333333333334</v>
      </c>
      <c r="M234" s="149">
        <f>AVERAGE(V234:X236)</f>
        <v>21.923333333333332</v>
      </c>
      <c r="N234" s="149">
        <f>AVERAGE(T234:Y236)</f>
        <v>18.891666666666666</v>
      </c>
      <c r="O234" s="149">
        <f>AVERAGE(Y234:AA236)</f>
        <v>12.51</v>
      </c>
      <c r="P234" s="149">
        <f>AVERAGE(AB234,Q234,R234)</f>
        <v>2.0533333333333332</v>
      </c>
      <c r="Q234" s="145">
        <v>0.6</v>
      </c>
      <c r="R234" s="144">
        <v>3.17</v>
      </c>
      <c r="S234" s="144">
        <v>7.49</v>
      </c>
      <c r="T234" s="144">
        <v>12.59</v>
      </c>
      <c r="U234" s="144">
        <v>17.34</v>
      </c>
      <c r="V234" s="144">
        <v>21.15</v>
      </c>
      <c r="W234" s="145">
        <v>21.9</v>
      </c>
      <c r="X234" s="144">
        <v>22.72</v>
      </c>
      <c r="Y234" s="144">
        <v>17.649999999999999</v>
      </c>
      <c r="Z234" s="144">
        <v>12.52</v>
      </c>
      <c r="AA234" s="144">
        <v>7.36</v>
      </c>
      <c r="AB234" s="144">
        <v>2.39</v>
      </c>
      <c r="AC234" s="148">
        <f>SUM(AI234:AT236)</f>
        <v>698.80000000000007</v>
      </c>
      <c r="AD234" s="148">
        <f>SUM(AK234:AM236)</f>
        <v>182.39999999999998</v>
      </c>
      <c r="AE234" s="148">
        <f>SUM(AN234:AP236)</f>
        <v>209.6</v>
      </c>
      <c r="AF234" s="148">
        <f>SUM(AL234:AQ236)</f>
        <v>398.99999999999994</v>
      </c>
      <c r="AG234" s="148">
        <f>SUM(AQ234:AS236)</f>
        <v>167.39999999999998</v>
      </c>
      <c r="AH234" s="148">
        <f>AI234+AJ234+AT234</f>
        <v>139.39999999999998</v>
      </c>
      <c r="AI234" s="132">
        <v>44.8</v>
      </c>
      <c r="AJ234" s="132">
        <v>41.9</v>
      </c>
      <c r="AK234" s="132">
        <v>50.9</v>
      </c>
      <c r="AL234" s="132">
        <v>51.7</v>
      </c>
      <c r="AM234" s="132">
        <v>79.8</v>
      </c>
      <c r="AN234" s="132">
        <v>88.7</v>
      </c>
      <c r="AO234" s="132">
        <v>64.5</v>
      </c>
      <c r="AP234" s="132">
        <v>56.4</v>
      </c>
      <c r="AQ234" s="132">
        <v>57.9</v>
      </c>
      <c r="AR234" s="132">
        <v>58.8</v>
      </c>
      <c r="AS234" s="132">
        <v>50.7</v>
      </c>
      <c r="AT234" s="132">
        <v>52.7</v>
      </c>
      <c r="AU234" s="26">
        <v>7.13</v>
      </c>
      <c r="AV234" s="108">
        <v>26</v>
      </c>
      <c r="AW234" s="108">
        <v>37.799999999999997</v>
      </c>
      <c r="AX234" s="108">
        <v>36.200000000000003</v>
      </c>
      <c r="AY234" s="108">
        <v>9.8699999999999992</v>
      </c>
      <c r="AZ234" s="108" t="s">
        <v>7</v>
      </c>
      <c r="BA234" s="26">
        <v>2.97</v>
      </c>
      <c r="BB234" s="26">
        <v>0.27</v>
      </c>
      <c r="BC234" s="26">
        <v>11</v>
      </c>
      <c r="BD234" s="26">
        <v>0</v>
      </c>
      <c r="BE234" s="26">
        <v>21.22</v>
      </c>
      <c r="BF234" s="159"/>
    </row>
    <row r="235" spans="1:58" x14ac:dyDescent="0.2">
      <c r="A235" s="102"/>
      <c r="B235" s="103"/>
      <c r="C235" s="100"/>
      <c r="D235" s="120"/>
      <c r="E235" s="100"/>
      <c r="F235" s="124"/>
      <c r="G235" s="126"/>
      <c r="H235" s="126"/>
      <c r="I235" s="121"/>
      <c r="J235" s="106"/>
      <c r="K235" s="149"/>
      <c r="L235" s="149"/>
      <c r="M235" s="149"/>
      <c r="N235" s="149"/>
      <c r="O235" s="149"/>
      <c r="P235" s="149"/>
      <c r="Q235" s="127"/>
      <c r="R235" s="127"/>
      <c r="S235" s="127"/>
      <c r="T235" s="127"/>
      <c r="U235" s="127"/>
      <c r="V235" s="127"/>
      <c r="W235" s="127"/>
      <c r="X235" s="127"/>
      <c r="Y235" s="127"/>
      <c r="Z235" s="127"/>
      <c r="AA235" s="127"/>
      <c r="AB235" s="127"/>
      <c r="AC235" s="148"/>
      <c r="AD235" s="148"/>
      <c r="AE235" s="148"/>
      <c r="AF235" s="148"/>
      <c r="AG235" s="148"/>
      <c r="AH235" s="127"/>
      <c r="AI235" s="127"/>
      <c r="AJ235" s="127"/>
      <c r="AK235" s="127"/>
      <c r="AL235" s="127"/>
      <c r="AM235" s="127"/>
      <c r="AN235" s="127"/>
      <c r="AO235" s="127"/>
      <c r="AP235" s="127"/>
      <c r="AQ235" s="127"/>
      <c r="AR235" s="127"/>
      <c r="AS235" s="127"/>
      <c r="AT235" s="127"/>
      <c r="AU235" s="26">
        <v>6.97</v>
      </c>
      <c r="AV235" s="121"/>
      <c r="AW235" s="121"/>
      <c r="AX235" s="121"/>
      <c r="AY235" s="123"/>
      <c r="AZ235" s="123"/>
      <c r="BA235" s="26">
        <v>2.65</v>
      </c>
      <c r="BB235" s="26">
        <v>0.28000000000000003</v>
      </c>
      <c r="BC235" s="26">
        <v>9.4642857142857135</v>
      </c>
      <c r="BD235" s="26">
        <v>3.0550000000000002</v>
      </c>
      <c r="BE235" s="26">
        <v>22.05</v>
      </c>
      <c r="BF235" s="159"/>
    </row>
    <row r="236" spans="1:58" x14ac:dyDescent="0.2">
      <c r="A236" s="121"/>
      <c r="B236" s="124"/>
      <c r="C236" s="135"/>
      <c r="D236" s="120"/>
      <c r="E236" s="135"/>
      <c r="F236" s="124"/>
      <c r="G236" s="126"/>
      <c r="H236" s="126"/>
      <c r="I236" s="121"/>
      <c r="J236" s="106"/>
      <c r="K236" s="149"/>
      <c r="L236" s="149"/>
      <c r="M236" s="149"/>
      <c r="N236" s="149"/>
      <c r="O236" s="149"/>
      <c r="P236" s="149"/>
      <c r="Q236" s="127"/>
      <c r="R236" s="127"/>
      <c r="S236" s="127"/>
      <c r="T236" s="127"/>
      <c r="U236" s="127"/>
      <c r="V236" s="127"/>
      <c r="W236" s="127"/>
      <c r="X236" s="127"/>
      <c r="Y236" s="127"/>
      <c r="Z236" s="127"/>
      <c r="AA236" s="127"/>
      <c r="AB236" s="127"/>
      <c r="AC236" s="148"/>
      <c r="AD236" s="148"/>
      <c r="AE236" s="148"/>
      <c r="AF236" s="148"/>
      <c r="AG236" s="148"/>
      <c r="AH236" s="127"/>
      <c r="AI236" s="127"/>
      <c r="AJ236" s="127"/>
      <c r="AK236" s="127"/>
      <c r="AL236" s="127"/>
      <c r="AM236" s="127"/>
      <c r="AN236" s="127"/>
      <c r="AO236" s="127"/>
      <c r="AP236" s="127"/>
      <c r="AQ236" s="127"/>
      <c r="AR236" s="127"/>
      <c r="AS236" s="127"/>
      <c r="AT236" s="127"/>
      <c r="AU236" s="26">
        <v>7.16</v>
      </c>
      <c r="AV236" s="121"/>
      <c r="AW236" s="121"/>
      <c r="AX236" s="121"/>
      <c r="AY236" s="123"/>
      <c r="AZ236" s="123"/>
      <c r="BA236" s="26">
        <v>3.41</v>
      </c>
      <c r="BB236" s="26">
        <v>0.35</v>
      </c>
      <c r="BC236" s="26">
        <v>9.7428571428571438</v>
      </c>
      <c r="BD236" s="26">
        <v>0</v>
      </c>
      <c r="BE236" s="26">
        <v>15.87</v>
      </c>
      <c r="BF236" s="159"/>
    </row>
    <row r="237" spans="1:58" x14ac:dyDescent="0.2">
      <c r="AC237" s="34"/>
      <c r="AD237" s="34"/>
      <c r="AE237" s="34"/>
      <c r="AF237" s="34"/>
      <c r="AG237" s="34"/>
      <c r="AH237" s="34"/>
      <c r="AI237" s="32"/>
      <c r="AJ237" s="32"/>
      <c r="AK237" s="32"/>
      <c r="AL237" s="32"/>
      <c r="AM237" s="32"/>
      <c r="AN237" s="32"/>
      <c r="AO237" s="32"/>
      <c r="AP237" s="32"/>
      <c r="AQ237" s="32"/>
      <c r="AR237" s="32"/>
      <c r="AS237" s="32"/>
      <c r="AT237" s="32"/>
      <c r="BF237" s="91"/>
    </row>
    <row r="238" spans="1:58" x14ac:dyDescent="0.2">
      <c r="A238" s="102">
        <v>40</v>
      </c>
      <c r="B238" s="103" t="s">
        <v>61</v>
      </c>
      <c r="C238" s="100">
        <v>2</v>
      </c>
      <c r="D238" s="101" t="s">
        <v>321</v>
      </c>
      <c r="E238" s="100" t="s">
        <v>13</v>
      </c>
      <c r="F238" s="1" t="s">
        <v>148</v>
      </c>
      <c r="G238" s="16">
        <v>44.357999999999997</v>
      </c>
      <c r="H238" s="16">
        <v>20.1555</v>
      </c>
      <c r="I238" s="100" t="s">
        <v>7</v>
      </c>
      <c r="J238" s="22">
        <v>111</v>
      </c>
      <c r="K238" s="22">
        <v>11.4</v>
      </c>
      <c r="L238" s="30">
        <f t="shared" ref="L238:L243" si="102">AVERAGE(S238:U238)</f>
        <v>12.413333333333332</v>
      </c>
      <c r="M238" s="30">
        <f t="shared" ref="M238:M243" si="103">AVERAGE(V238:X238)</f>
        <v>21.889999999999997</v>
      </c>
      <c r="N238" s="30">
        <f t="shared" ref="N238:N243" si="104">AVERAGE(T238:Y238)</f>
        <v>18.841666666666665</v>
      </c>
      <c r="O238" s="30">
        <f t="shared" ref="O238:O243" si="105">AVERAGE(Y238:AA238)</f>
        <v>12.483333333333334</v>
      </c>
      <c r="P238" s="30">
        <f t="shared" ref="P238:P243" si="106">AVERAGE(AB238,R238,Q238)</f>
        <v>2.06</v>
      </c>
      <c r="Q238" s="4">
        <v>0.6</v>
      </c>
      <c r="R238" s="10">
        <v>3.19</v>
      </c>
      <c r="S238" s="10">
        <v>7.47</v>
      </c>
      <c r="T238" s="10">
        <v>12.53</v>
      </c>
      <c r="U238" s="10">
        <v>17.239999999999998</v>
      </c>
      <c r="V238" s="10">
        <v>21.09</v>
      </c>
      <c r="W238" s="4">
        <v>21.9</v>
      </c>
      <c r="X238" s="10">
        <v>22.68</v>
      </c>
      <c r="Y238" s="10">
        <v>17.61</v>
      </c>
      <c r="Z238" s="10">
        <v>12.48</v>
      </c>
      <c r="AA238" s="10">
        <v>7.36</v>
      </c>
      <c r="AB238" s="10">
        <v>2.39</v>
      </c>
      <c r="AC238" s="9">
        <v>787.4</v>
      </c>
      <c r="AD238" s="31">
        <f t="shared" ref="AD238:AD243" si="107">SUM(AK238:AM238)</f>
        <v>183.8</v>
      </c>
      <c r="AE238" s="31">
        <f t="shared" ref="AE238:AE243" si="108">SUM(AN238:AP238)</f>
        <v>213.4</v>
      </c>
      <c r="AF238" s="31">
        <f t="shared" ref="AF238:AF243" si="109">SUM(AL238:AQ238)</f>
        <v>402.6</v>
      </c>
      <c r="AG238" s="31">
        <f t="shared" ref="AG238:AG243" si="110">SUM(AQ238:AS238)</f>
        <v>168.3</v>
      </c>
      <c r="AH238" s="31">
        <f t="shared" ref="AH238:AH243" si="111">(AI238+AJ238+AT238)</f>
        <v>141.4</v>
      </c>
      <c r="AI238" s="32">
        <v>45.1</v>
      </c>
      <c r="AJ238" s="32">
        <v>42.9</v>
      </c>
      <c r="AK238" s="32">
        <v>52.4</v>
      </c>
      <c r="AL238" s="32">
        <v>52.4</v>
      </c>
      <c r="AM238" s="32">
        <v>79</v>
      </c>
      <c r="AN238" s="32">
        <v>89.7</v>
      </c>
      <c r="AO238" s="32">
        <v>65.8</v>
      </c>
      <c r="AP238" s="32">
        <v>57.9</v>
      </c>
      <c r="AQ238" s="32">
        <v>57.8</v>
      </c>
      <c r="AR238" s="32">
        <v>59</v>
      </c>
      <c r="AS238" s="32">
        <v>51.5</v>
      </c>
      <c r="AT238" s="32">
        <v>53.4</v>
      </c>
      <c r="AU238" s="26">
        <v>8</v>
      </c>
      <c r="AV238" s="26">
        <v>67.099999999999994</v>
      </c>
      <c r="AW238" s="26">
        <v>18</v>
      </c>
      <c r="AX238" s="26">
        <v>14.9</v>
      </c>
      <c r="AY238" s="26">
        <v>2.29</v>
      </c>
      <c r="AZ238" s="108" t="s">
        <v>7</v>
      </c>
      <c r="BA238" s="26">
        <v>1.52</v>
      </c>
      <c r="BB238" s="26">
        <v>0.08</v>
      </c>
      <c r="BC238" s="26">
        <v>19</v>
      </c>
      <c r="BD238" s="26">
        <v>5.44</v>
      </c>
      <c r="BE238" s="26">
        <v>12.61</v>
      </c>
      <c r="BF238" s="110" t="s">
        <v>7</v>
      </c>
    </row>
    <row r="239" spans="1:58" x14ac:dyDescent="0.2">
      <c r="A239" s="121"/>
      <c r="B239" s="124"/>
      <c r="C239" s="121"/>
      <c r="D239" s="118"/>
      <c r="E239" s="121"/>
      <c r="F239" s="1" t="s">
        <v>147</v>
      </c>
      <c r="G239" s="16">
        <v>44.357999999999997</v>
      </c>
      <c r="H239" s="16">
        <v>20.1555</v>
      </c>
      <c r="I239" s="121"/>
      <c r="J239" s="22">
        <v>111</v>
      </c>
      <c r="K239" s="22">
        <v>11.4</v>
      </c>
      <c r="L239" s="30">
        <f t="shared" si="102"/>
        <v>12.413333333333332</v>
      </c>
      <c r="M239" s="30">
        <f t="shared" si="103"/>
        <v>21.889999999999997</v>
      </c>
      <c r="N239" s="30">
        <f t="shared" si="104"/>
        <v>18.841666666666665</v>
      </c>
      <c r="O239" s="30">
        <f t="shared" si="105"/>
        <v>12.483333333333334</v>
      </c>
      <c r="P239" s="30">
        <f t="shared" si="106"/>
        <v>2.06</v>
      </c>
      <c r="Q239" s="4">
        <v>0.6</v>
      </c>
      <c r="R239" s="10">
        <v>3.19</v>
      </c>
      <c r="S239" s="10">
        <v>7.47</v>
      </c>
      <c r="T239" s="10">
        <v>12.53</v>
      </c>
      <c r="U239" s="10">
        <v>17.239999999999998</v>
      </c>
      <c r="V239" s="10">
        <v>21.09</v>
      </c>
      <c r="W239" s="4">
        <v>21.9</v>
      </c>
      <c r="X239" s="10">
        <v>22.68</v>
      </c>
      <c r="Y239" s="10">
        <v>17.61</v>
      </c>
      <c r="Z239" s="10">
        <v>12.48</v>
      </c>
      <c r="AA239" s="10">
        <v>7.36</v>
      </c>
      <c r="AB239" s="10">
        <v>2.39</v>
      </c>
      <c r="AC239" s="9">
        <v>787.4</v>
      </c>
      <c r="AD239" s="31">
        <f t="shared" si="107"/>
        <v>183.8</v>
      </c>
      <c r="AE239" s="31">
        <f t="shared" si="108"/>
        <v>213.4</v>
      </c>
      <c r="AF239" s="31">
        <f t="shared" si="109"/>
        <v>402.6</v>
      </c>
      <c r="AG239" s="31">
        <f t="shared" si="110"/>
        <v>168.3</v>
      </c>
      <c r="AH239" s="31">
        <f t="shared" si="111"/>
        <v>141.4</v>
      </c>
      <c r="AI239" s="32">
        <v>45.1</v>
      </c>
      <c r="AJ239" s="32">
        <v>42.9</v>
      </c>
      <c r="AK239" s="32">
        <v>52.4</v>
      </c>
      <c r="AL239" s="32">
        <v>52.4</v>
      </c>
      <c r="AM239" s="32">
        <v>79</v>
      </c>
      <c r="AN239" s="32">
        <v>89.7</v>
      </c>
      <c r="AO239" s="32">
        <v>65.8</v>
      </c>
      <c r="AP239" s="32">
        <v>57.9</v>
      </c>
      <c r="AQ239" s="32">
        <v>57.8</v>
      </c>
      <c r="AR239" s="32">
        <v>59</v>
      </c>
      <c r="AS239" s="32">
        <v>51.5</v>
      </c>
      <c r="AT239" s="32">
        <v>53.4</v>
      </c>
      <c r="AU239" s="26">
        <v>8.1</v>
      </c>
      <c r="AV239" s="26">
        <v>67.099999999999994</v>
      </c>
      <c r="AW239" s="26">
        <v>18</v>
      </c>
      <c r="AX239" s="26">
        <v>14.9</v>
      </c>
      <c r="AY239" s="26">
        <v>2.27</v>
      </c>
      <c r="AZ239" s="121"/>
      <c r="BA239" s="26">
        <v>1.83</v>
      </c>
      <c r="BB239" s="26">
        <v>0.09</v>
      </c>
      <c r="BC239" s="26">
        <v>20.333333333333336</v>
      </c>
      <c r="BD239" s="26">
        <v>6.49</v>
      </c>
      <c r="BE239" s="26">
        <v>17.12</v>
      </c>
      <c r="BF239" s="143"/>
    </row>
    <row r="240" spans="1:58" x14ac:dyDescent="0.2">
      <c r="A240" s="121"/>
      <c r="B240" s="124"/>
      <c r="C240" s="121"/>
      <c r="D240" s="118"/>
      <c r="E240" s="121"/>
      <c r="F240" s="1" t="s">
        <v>146</v>
      </c>
      <c r="G240" s="16">
        <v>44.357999999999997</v>
      </c>
      <c r="H240" s="16">
        <v>20.1555</v>
      </c>
      <c r="I240" s="121"/>
      <c r="J240" s="22">
        <v>111</v>
      </c>
      <c r="K240" s="22">
        <v>11.4</v>
      </c>
      <c r="L240" s="30">
        <f t="shared" si="102"/>
        <v>12.413333333333332</v>
      </c>
      <c r="M240" s="30">
        <f t="shared" si="103"/>
        <v>21.889999999999997</v>
      </c>
      <c r="N240" s="30">
        <f t="shared" si="104"/>
        <v>18.841666666666665</v>
      </c>
      <c r="O240" s="30">
        <f t="shared" si="105"/>
        <v>12.483333333333334</v>
      </c>
      <c r="P240" s="30">
        <f t="shared" si="106"/>
        <v>2.06</v>
      </c>
      <c r="Q240" s="4">
        <v>0.6</v>
      </c>
      <c r="R240" s="10">
        <v>3.19</v>
      </c>
      <c r="S240" s="10">
        <v>7.47</v>
      </c>
      <c r="T240" s="10">
        <v>12.53</v>
      </c>
      <c r="U240" s="10">
        <v>17.239999999999998</v>
      </c>
      <c r="V240" s="10">
        <v>21.09</v>
      </c>
      <c r="W240" s="4">
        <v>21.9</v>
      </c>
      <c r="X240" s="10">
        <v>22.68</v>
      </c>
      <c r="Y240" s="10">
        <v>17.61</v>
      </c>
      <c r="Z240" s="10">
        <v>12.48</v>
      </c>
      <c r="AA240" s="10">
        <v>7.36</v>
      </c>
      <c r="AB240" s="10">
        <v>2.39</v>
      </c>
      <c r="AC240" s="9">
        <v>787.4</v>
      </c>
      <c r="AD240" s="31">
        <f t="shared" si="107"/>
        <v>183.8</v>
      </c>
      <c r="AE240" s="31">
        <f t="shared" si="108"/>
        <v>213.4</v>
      </c>
      <c r="AF240" s="31">
        <f t="shared" si="109"/>
        <v>402.6</v>
      </c>
      <c r="AG240" s="31">
        <f t="shared" si="110"/>
        <v>168.3</v>
      </c>
      <c r="AH240" s="31">
        <f t="shared" si="111"/>
        <v>141.4</v>
      </c>
      <c r="AI240" s="32">
        <v>45.1</v>
      </c>
      <c r="AJ240" s="32">
        <v>42.9</v>
      </c>
      <c r="AK240" s="32">
        <v>52.4</v>
      </c>
      <c r="AL240" s="32">
        <v>52.4</v>
      </c>
      <c r="AM240" s="32">
        <v>79</v>
      </c>
      <c r="AN240" s="32">
        <v>89.7</v>
      </c>
      <c r="AO240" s="32">
        <v>65.8</v>
      </c>
      <c r="AP240" s="32">
        <v>57.9</v>
      </c>
      <c r="AQ240" s="32">
        <v>57.8</v>
      </c>
      <c r="AR240" s="32">
        <v>59</v>
      </c>
      <c r="AS240" s="32">
        <v>51.5</v>
      </c>
      <c r="AT240" s="32">
        <v>53.4</v>
      </c>
      <c r="AU240" s="26">
        <v>8.1</v>
      </c>
      <c r="AV240" s="26">
        <v>67.099999999999994</v>
      </c>
      <c r="AW240" s="26">
        <v>18</v>
      </c>
      <c r="AX240" s="26">
        <v>14.9</v>
      </c>
      <c r="AY240" s="26">
        <v>1.05</v>
      </c>
      <c r="AZ240" s="121"/>
      <c r="BA240" s="26">
        <v>1.03</v>
      </c>
      <c r="BB240" s="26">
        <v>0.04</v>
      </c>
      <c r="BC240" s="26">
        <v>25.75</v>
      </c>
      <c r="BD240" s="26">
        <v>5.0199999999999996</v>
      </c>
      <c r="BE240" s="26">
        <v>9.4499999999999993</v>
      </c>
      <c r="BF240" s="143"/>
    </row>
    <row r="241" spans="1:83" x14ac:dyDescent="0.2">
      <c r="A241" s="121"/>
      <c r="B241" s="124"/>
      <c r="C241" s="121"/>
      <c r="D241" s="118"/>
      <c r="E241" s="121"/>
      <c r="F241" s="1" t="s">
        <v>151</v>
      </c>
      <c r="G241" s="16">
        <v>44.3505556</v>
      </c>
      <c r="H241" s="16">
        <v>20.184999999999999</v>
      </c>
      <c r="I241" s="121"/>
      <c r="J241" s="22">
        <v>115</v>
      </c>
      <c r="K241" s="22">
        <v>11.4</v>
      </c>
      <c r="L241" s="30">
        <f t="shared" si="102"/>
        <v>12.413333333333332</v>
      </c>
      <c r="M241" s="30">
        <f t="shared" si="103"/>
        <v>21.889999999999997</v>
      </c>
      <c r="N241" s="30">
        <f t="shared" si="104"/>
        <v>18.841666666666665</v>
      </c>
      <c r="O241" s="30">
        <f t="shared" si="105"/>
        <v>12.483333333333334</v>
      </c>
      <c r="P241" s="30">
        <f t="shared" si="106"/>
        <v>2.06</v>
      </c>
      <c r="Q241" s="4">
        <v>0.6</v>
      </c>
      <c r="R241" s="10">
        <v>3.19</v>
      </c>
      <c r="S241" s="10">
        <v>7.47</v>
      </c>
      <c r="T241" s="10">
        <v>12.53</v>
      </c>
      <c r="U241" s="10">
        <v>17.239999999999998</v>
      </c>
      <c r="V241" s="10">
        <v>21.09</v>
      </c>
      <c r="W241" s="4">
        <v>21.9</v>
      </c>
      <c r="X241" s="10">
        <v>22.68</v>
      </c>
      <c r="Y241" s="10">
        <v>17.61</v>
      </c>
      <c r="Z241" s="10">
        <v>12.48</v>
      </c>
      <c r="AA241" s="10">
        <v>7.36</v>
      </c>
      <c r="AB241" s="10">
        <v>2.39</v>
      </c>
      <c r="AC241" s="9">
        <v>787.4</v>
      </c>
      <c r="AD241" s="31">
        <f t="shared" si="107"/>
        <v>183.8</v>
      </c>
      <c r="AE241" s="31">
        <f t="shared" si="108"/>
        <v>213.4</v>
      </c>
      <c r="AF241" s="31">
        <f t="shared" si="109"/>
        <v>402.6</v>
      </c>
      <c r="AG241" s="31">
        <f t="shared" si="110"/>
        <v>168.3</v>
      </c>
      <c r="AH241" s="31">
        <f t="shared" si="111"/>
        <v>141.4</v>
      </c>
      <c r="AI241" s="32">
        <v>45.1</v>
      </c>
      <c r="AJ241" s="32">
        <v>42.9</v>
      </c>
      <c r="AK241" s="32">
        <v>52.4</v>
      </c>
      <c r="AL241" s="32">
        <v>52.4</v>
      </c>
      <c r="AM241" s="32">
        <v>79</v>
      </c>
      <c r="AN241" s="32">
        <v>89.7</v>
      </c>
      <c r="AO241" s="32">
        <v>65.8</v>
      </c>
      <c r="AP241" s="32">
        <v>57.9</v>
      </c>
      <c r="AQ241" s="32">
        <v>57.8</v>
      </c>
      <c r="AR241" s="32">
        <v>59</v>
      </c>
      <c r="AS241" s="32">
        <v>51.5</v>
      </c>
      <c r="AT241" s="32">
        <v>53.4</v>
      </c>
      <c r="AU241" s="26">
        <v>6.4</v>
      </c>
      <c r="AV241" s="26">
        <v>19.600000000000001</v>
      </c>
      <c r="AW241" s="26">
        <v>39.4</v>
      </c>
      <c r="AX241" s="26">
        <v>41</v>
      </c>
      <c r="AY241" s="26">
        <v>3.99</v>
      </c>
      <c r="AZ241" s="121"/>
      <c r="BA241" s="26">
        <v>2.16</v>
      </c>
      <c r="BB241" s="26">
        <v>0.23</v>
      </c>
      <c r="BC241" s="26">
        <v>9.3913043478260878</v>
      </c>
      <c r="BD241" s="26" t="s">
        <v>7</v>
      </c>
      <c r="BE241" s="26">
        <v>21.07</v>
      </c>
      <c r="BF241" s="143"/>
    </row>
    <row r="242" spans="1:83" x14ac:dyDescent="0.2">
      <c r="A242" s="121"/>
      <c r="B242" s="124"/>
      <c r="C242" s="121"/>
      <c r="D242" s="118"/>
      <c r="E242" s="121"/>
      <c r="F242" s="1" t="s">
        <v>149</v>
      </c>
      <c r="G242" s="16">
        <v>44.3505556</v>
      </c>
      <c r="H242" s="16">
        <v>20.184999999999999</v>
      </c>
      <c r="I242" s="121"/>
      <c r="J242" s="22">
        <v>115</v>
      </c>
      <c r="K242" s="22">
        <v>11.4</v>
      </c>
      <c r="L242" s="30">
        <f t="shared" si="102"/>
        <v>12.413333333333332</v>
      </c>
      <c r="M242" s="30">
        <f t="shared" si="103"/>
        <v>21.889999999999997</v>
      </c>
      <c r="N242" s="30">
        <f t="shared" si="104"/>
        <v>18.841666666666665</v>
      </c>
      <c r="O242" s="30">
        <f t="shared" si="105"/>
        <v>12.483333333333334</v>
      </c>
      <c r="P242" s="30">
        <f t="shared" si="106"/>
        <v>2.06</v>
      </c>
      <c r="Q242" s="4">
        <v>0.6</v>
      </c>
      <c r="R242" s="10">
        <v>3.19</v>
      </c>
      <c r="S242" s="10">
        <v>7.47</v>
      </c>
      <c r="T242" s="10">
        <v>12.53</v>
      </c>
      <c r="U242" s="10">
        <v>17.239999999999998</v>
      </c>
      <c r="V242" s="10">
        <v>21.09</v>
      </c>
      <c r="W242" s="4">
        <v>21.9</v>
      </c>
      <c r="X242" s="10">
        <v>22.68</v>
      </c>
      <c r="Y242" s="10">
        <v>17.61</v>
      </c>
      <c r="Z242" s="10">
        <v>12.48</v>
      </c>
      <c r="AA242" s="10">
        <v>7.36</v>
      </c>
      <c r="AB242" s="10">
        <v>2.39</v>
      </c>
      <c r="AC242" s="9">
        <v>787.4</v>
      </c>
      <c r="AD242" s="31">
        <f t="shared" si="107"/>
        <v>183.8</v>
      </c>
      <c r="AE242" s="31">
        <f t="shared" si="108"/>
        <v>213.4</v>
      </c>
      <c r="AF242" s="31">
        <f t="shared" si="109"/>
        <v>402.6</v>
      </c>
      <c r="AG242" s="31">
        <f t="shared" si="110"/>
        <v>168.3</v>
      </c>
      <c r="AH242" s="31">
        <f t="shared" si="111"/>
        <v>141.4</v>
      </c>
      <c r="AI242" s="32">
        <v>45.1</v>
      </c>
      <c r="AJ242" s="32">
        <v>42.9</v>
      </c>
      <c r="AK242" s="32">
        <v>52.4</v>
      </c>
      <c r="AL242" s="32">
        <v>52.4</v>
      </c>
      <c r="AM242" s="32">
        <v>79</v>
      </c>
      <c r="AN242" s="32">
        <v>89.7</v>
      </c>
      <c r="AO242" s="32">
        <v>65.8</v>
      </c>
      <c r="AP242" s="32">
        <v>57.9</v>
      </c>
      <c r="AQ242" s="32">
        <v>57.8</v>
      </c>
      <c r="AR242" s="32">
        <v>59</v>
      </c>
      <c r="AS242" s="32">
        <v>51.5</v>
      </c>
      <c r="AT242" s="32">
        <v>53.4</v>
      </c>
      <c r="AU242" s="26">
        <v>6.6</v>
      </c>
      <c r="AV242" s="26">
        <v>19.600000000000001</v>
      </c>
      <c r="AW242" s="26">
        <v>39.4</v>
      </c>
      <c r="AX242" s="26">
        <v>41</v>
      </c>
      <c r="AY242" s="26">
        <v>3.81</v>
      </c>
      <c r="AZ242" s="121"/>
      <c r="BA242" s="26">
        <v>2.41</v>
      </c>
      <c r="BB242" s="26">
        <v>0.24</v>
      </c>
      <c r="BC242" s="26">
        <v>10.041666666666668</v>
      </c>
      <c r="BD242" s="26" t="s">
        <v>7</v>
      </c>
      <c r="BE242" s="26">
        <v>20.21</v>
      </c>
      <c r="BF242" s="143"/>
    </row>
    <row r="243" spans="1:83" x14ac:dyDescent="0.2">
      <c r="A243" s="121"/>
      <c r="B243" s="124"/>
      <c r="C243" s="121"/>
      <c r="D243" s="118"/>
      <c r="E243" s="121"/>
      <c r="F243" s="1" t="s">
        <v>150</v>
      </c>
      <c r="G243" s="16">
        <v>44.3505556</v>
      </c>
      <c r="H243" s="16">
        <v>20.184999999999999</v>
      </c>
      <c r="I243" s="121"/>
      <c r="J243" s="22">
        <v>115</v>
      </c>
      <c r="K243" s="22">
        <v>11.4</v>
      </c>
      <c r="L243" s="30">
        <f t="shared" si="102"/>
        <v>12.413333333333332</v>
      </c>
      <c r="M243" s="30">
        <f t="shared" si="103"/>
        <v>21.889999999999997</v>
      </c>
      <c r="N243" s="30">
        <f t="shared" si="104"/>
        <v>18.841666666666665</v>
      </c>
      <c r="O243" s="30">
        <f t="shared" si="105"/>
        <v>12.483333333333334</v>
      </c>
      <c r="P243" s="30">
        <f t="shared" si="106"/>
        <v>2.06</v>
      </c>
      <c r="Q243" s="4">
        <v>0.6</v>
      </c>
      <c r="R243" s="10">
        <v>3.19</v>
      </c>
      <c r="S243" s="10">
        <v>7.47</v>
      </c>
      <c r="T243" s="10">
        <v>12.53</v>
      </c>
      <c r="U243" s="10">
        <v>17.239999999999998</v>
      </c>
      <c r="V243" s="10">
        <v>21.09</v>
      </c>
      <c r="W243" s="4">
        <v>21.9</v>
      </c>
      <c r="X243" s="10">
        <v>22.68</v>
      </c>
      <c r="Y243" s="10">
        <v>17.61</v>
      </c>
      <c r="Z243" s="10">
        <v>12.48</v>
      </c>
      <c r="AA243" s="10">
        <v>7.36</v>
      </c>
      <c r="AB243" s="10">
        <v>2.39</v>
      </c>
      <c r="AC243" s="9">
        <v>787.4</v>
      </c>
      <c r="AD243" s="31">
        <f t="shared" si="107"/>
        <v>183.8</v>
      </c>
      <c r="AE243" s="31">
        <f t="shared" si="108"/>
        <v>213.4</v>
      </c>
      <c r="AF243" s="31">
        <f t="shared" si="109"/>
        <v>402.6</v>
      </c>
      <c r="AG243" s="31">
        <f t="shared" si="110"/>
        <v>168.3</v>
      </c>
      <c r="AH243" s="31">
        <f t="shared" si="111"/>
        <v>141.4</v>
      </c>
      <c r="AI243" s="32">
        <v>45.1</v>
      </c>
      <c r="AJ243" s="32">
        <v>42.9</v>
      </c>
      <c r="AK243" s="32">
        <v>52.4</v>
      </c>
      <c r="AL243" s="32">
        <v>52.4</v>
      </c>
      <c r="AM243" s="32">
        <v>79</v>
      </c>
      <c r="AN243" s="32">
        <v>89.7</v>
      </c>
      <c r="AO243" s="32">
        <v>65.8</v>
      </c>
      <c r="AP243" s="32">
        <v>57.9</v>
      </c>
      <c r="AQ243" s="32">
        <v>57.8</v>
      </c>
      <c r="AR243" s="32">
        <v>59</v>
      </c>
      <c r="AS243" s="32">
        <v>51.5</v>
      </c>
      <c r="AT243" s="32">
        <v>53.4</v>
      </c>
      <c r="AU243" s="26">
        <v>7</v>
      </c>
      <c r="AV243" s="26">
        <v>19.600000000000001</v>
      </c>
      <c r="AW243" s="26">
        <v>39.4</v>
      </c>
      <c r="AX243" s="26">
        <v>41</v>
      </c>
      <c r="AY243" s="26">
        <v>4.78</v>
      </c>
      <c r="AZ243" s="121"/>
      <c r="BA243" s="26">
        <v>2.91</v>
      </c>
      <c r="BB243" s="26">
        <v>0.28999999999999998</v>
      </c>
      <c r="BC243" s="26">
        <v>10.03448275862069</v>
      </c>
      <c r="BD243" s="26" t="s">
        <v>7</v>
      </c>
      <c r="BE243" s="26">
        <v>31.82</v>
      </c>
      <c r="BF243" s="143"/>
    </row>
    <row r="244" spans="1:83" x14ac:dyDescent="0.2">
      <c r="H244" s="57"/>
      <c r="AC244" s="34"/>
      <c r="AD244" s="34"/>
      <c r="AE244" s="34"/>
      <c r="AF244" s="34"/>
      <c r="AG244" s="34"/>
      <c r="AH244" s="34"/>
      <c r="AI244" s="32"/>
      <c r="AJ244" s="32"/>
      <c r="AK244" s="32"/>
      <c r="AL244" s="32"/>
      <c r="AM244" s="32"/>
      <c r="AN244" s="32"/>
      <c r="AO244" s="32"/>
      <c r="AP244" s="32"/>
      <c r="AQ244" s="32"/>
      <c r="AR244" s="32"/>
      <c r="AS244" s="32"/>
      <c r="AT244" s="32"/>
      <c r="BF244" s="91"/>
    </row>
    <row r="245" spans="1:83" x14ac:dyDescent="0.2">
      <c r="A245" s="15">
        <v>41</v>
      </c>
      <c r="B245" s="2" t="s">
        <v>53</v>
      </c>
      <c r="C245" s="14">
        <v>2</v>
      </c>
      <c r="D245" s="14" t="s">
        <v>7</v>
      </c>
      <c r="E245" s="14" t="s">
        <v>3</v>
      </c>
      <c r="F245" s="1" t="s">
        <v>34</v>
      </c>
      <c r="G245" s="16">
        <v>44.983888899999997</v>
      </c>
      <c r="H245" s="16">
        <v>8.3263888888888893</v>
      </c>
      <c r="I245" s="14" t="s">
        <v>7</v>
      </c>
      <c r="J245" s="13">
        <v>252</v>
      </c>
      <c r="K245" s="30">
        <f>AVERAGE(Q245:AB245)</f>
        <v>13.608333333333334</v>
      </c>
      <c r="L245" s="30">
        <f>AVERAGE(S245:U245)</f>
        <v>13.38</v>
      </c>
      <c r="M245" s="30">
        <f>AVERAGE(V245:X245)</f>
        <v>22.84</v>
      </c>
      <c r="N245" s="30">
        <f>AVERAGE(T245:Y245)</f>
        <v>19.668333333333333</v>
      </c>
      <c r="O245" s="30">
        <f>AVERAGE(Y245:AA245)</f>
        <v>13.75</v>
      </c>
      <c r="P245" s="30">
        <f>AVERAGE(AB245,R245,Q245)</f>
        <v>4.4633333333333338</v>
      </c>
      <c r="Q245" s="10">
        <v>3.77</v>
      </c>
      <c r="R245" s="10">
        <v>5.25</v>
      </c>
      <c r="S245" s="10">
        <v>9.52</v>
      </c>
      <c r="T245" s="10">
        <v>13.07</v>
      </c>
      <c r="U245" s="10">
        <v>17.55</v>
      </c>
      <c r="V245" s="10">
        <v>21.55</v>
      </c>
      <c r="W245" s="10">
        <v>23.73</v>
      </c>
      <c r="X245" s="10">
        <v>23.24</v>
      </c>
      <c r="Y245" s="10">
        <v>18.87</v>
      </c>
      <c r="Z245" s="10">
        <v>13.83</v>
      </c>
      <c r="AA245" s="10">
        <v>8.5500000000000007</v>
      </c>
      <c r="AB245" s="10">
        <v>4.37</v>
      </c>
      <c r="AC245" s="31">
        <f>SUM(AI245:AT245)</f>
        <v>733.40000000000009</v>
      </c>
      <c r="AD245" s="31">
        <f>SUM(AK245:AM245)</f>
        <v>191.5</v>
      </c>
      <c r="AE245" s="31">
        <f>SUM(AN245:AP245)</f>
        <v>116.7</v>
      </c>
      <c r="AF245" s="31">
        <f>SUM(AL245:AQ245)</f>
        <v>339.1</v>
      </c>
      <c r="AG245" s="31">
        <f>SUM(AQ245:AS245)</f>
        <v>289.5</v>
      </c>
      <c r="AH245" s="31">
        <f t="shared" ref="AH245" si="112">(AI245+AJ245+AT245)</f>
        <v>135.69999999999999</v>
      </c>
      <c r="AI245" s="32">
        <v>46</v>
      </c>
      <c r="AJ245" s="32">
        <v>37</v>
      </c>
      <c r="AK245" s="32">
        <v>45</v>
      </c>
      <c r="AL245" s="32">
        <v>73.3</v>
      </c>
      <c r="AM245" s="32">
        <v>73.2</v>
      </c>
      <c r="AN245" s="32">
        <v>49.2</v>
      </c>
      <c r="AO245" s="32">
        <v>24.7</v>
      </c>
      <c r="AP245" s="32">
        <v>42.8</v>
      </c>
      <c r="AQ245" s="32">
        <v>75.900000000000006</v>
      </c>
      <c r="AR245" s="32">
        <v>100.1</v>
      </c>
      <c r="AS245" s="32">
        <v>113.5</v>
      </c>
      <c r="AT245" s="32">
        <v>52.7</v>
      </c>
      <c r="AU245" s="26" t="s">
        <v>7</v>
      </c>
      <c r="AV245" s="26" t="s">
        <v>7</v>
      </c>
      <c r="AW245" s="26" t="s">
        <v>7</v>
      </c>
      <c r="AX245" s="26" t="s">
        <v>7</v>
      </c>
      <c r="AY245" s="26" t="s">
        <v>7</v>
      </c>
      <c r="AZ245" s="35" t="s">
        <v>7</v>
      </c>
      <c r="BA245" s="26" t="s">
        <v>7</v>
      </c>
      <c r="BB245" s="26" t="s">
        <v>7</v>
      </c>
      <c r="BC245" s="26" t="s">
        <v>7</v>
      </c>
      <c r="BD245" s="26" t="s">
        <v>7</v>
      </c>
      <c r="BE245" s="26" t="s">
        <v>7</v>
      </c>
      <c r="BF245" s="89" t="s">
        <v>7</v>
      </c>
    </row>
    <row r="246" spans="1:83" x14ac:dyDescent="0.2">
      <c r="E246" s="14"/>
      <c r="K246" s="30"/>
      <c r="L246" s="30"/>
      <c r="M246" s="30"/>
      <c r="N246" s="30"/>
      <c r="O246" s="30"/>
      <c r="P246" s="30"/>
      <c r="AC246" s="34"/>
      <c r="AD246" s="34"/>
      <c r="AE246" s="34"/>
      <c r="AF246" s="34"/>
      <c r="AG246" s="34"/>
      <c r="AH246" s="34"/>
      <c r="AI246" s="32"/>
      <c r="AJ246" s="32"/>
      <c r="AK246" s="32"/>
      <c r="AL246" s="32"/>
      <c r="AM246" s="32"/>
      <c r="AN246" s="32"/>
      <c r="AO246" s="32"/>
      <c r="AP246" s="32"/>
      <c r="AQ246" s="32"/>
      <c r="AR246" s="32"/>
      <c r="AS246" s="32"/>
      <c r="AT246" s="32"/>
      <c r="BF246" s="89"/>
    </row>
    <row r="247" spans="1:83" x14ac:dyDescent="0.2">
      <c r="A247" s="15">
        <v>42</v>
      </c>
      <c r="B247" s="2" t="s">
        <v>21</v>
      </c>
      <c r="C247" s="14">
        <v>2</v>
      </c>
      <c r="D247" s="14" t="s">
        <v>7</v>
      </c>
      <c r="E247" s="14" t="s">
        <v>3</v>
      </c>
      <c r="F247" s="1" t="s">
        <v>34</v>
      </c>
      <c r="G247" s="16">
        <v>44.983888899999997</v>
      </c>
      <c r="H247" s="16">
        <v>8.3263888888888893</v>
      </c>
      <c r="I247" s="14" t="s">
        <v>7</v>
      </c>
      <c r="J247" s="13">
        <v>252</v>
      </c>
      <c r="K247" s="30">
        <f>AVERAGE(Q247:AB247)</f>
        <v>13.608333333333334</v>
      </c>
      <c r="L247" s="30">
        <f>AVERAGE(S247:U247)</f>
        <v>13.38</v>
      </c>
      <c r="M247" s="30">
        <f>AVERAGE(V247:X247)</f>
        <v>22.84</v>
      </c>
      <c r="N247" s="30">
        <f>AVERAGE(T247:Y247)</f>
        <v>19.668333333333333</v>
      </c>
      <c r="O247" s="30">
        <f>AVERAGE(Y247:AA247)</f>
        <v>13.75</v>
      </c>
      <c r="P247" s="30">
        <f>AVERAGE(AB247,R247,Q247)</f>
        <v>4.4633333333333338</v>
      </c>
      <c r="Q247" s="10">
        <v>3.77</v>
      </c>
      <c r="R247" s="10">
        <v>5.25</v>
      </c>
      <c r="S247" s="10">
        <v>9.52</v>
      </c>
      <c r="T247" s="10">
        <v>13.07</v>
      </c>
      <c r="U247" s="10">
        <v>17.55</v>
      </c>
      <c r="V247" s="10">
        <v>21.55</v>
      </c>
      <c r="W247" s="10">
        <v>23.73</v>
      </c>
      <c r="X247" s="10">
        <v>23.24</v>
      </c>
      <c r="Y247" s="10">
        <v>18.87</v>
      </c>
      <c r="Z247" s="10">
        <v>13.83</v>
      </c>
      <c r="AA247" s="10">
        <v>8.5500000000000007</v>
      </c>
      <c r="AB247" s="10">
        <v>4.37</v>
      </c>
      <c r="AC247" s="31">
        <f>SUM(AI247:AT247)</f>
        <v>733.40000000000009</v>
      </c>
      <c r="AD247" s="31">
        <f>SUM(AK247:AM247)</f>
        <v>191.5</v>
      </c>
      <c r="AE247" s="31">
        <f>SUM(AN247:AP247)</f>
        <v>116.7</v>
      </c>
      <c r="AF247" s="31">
        <f>SUM(AL247:AQ247)</f>
        <v>339.1</v>
      </c>
      <c r="AG247" s="31">
        <f>SUM(AQ247:AS247)</f>
        <v>289.5</v>
      </c>
      <c r="AH247" s="31">
        <f t="shared" ref="AH247" si="113">(AI247+AJ247+AT247)</f>
        <v>135.69999999999999</v>
      </c>
      <c r="AI247" s="32">
        <v>46</v>
      </c>
      <c r="AJ247" s="32">
        <v>37</v>
      </c>
      <c r="AK247" s="32">
        <v>45</v>
      </c>
      <c r="AL247" s="32">
        <v>73.3</v>
      </c>
      <c r="AM247" s="32">
        <v>73.2</v>
      </c>
      <c r="AN247" s="32">
        <v>49.2</v>
      </c>
      <c r="AO247" s="32">
        <v>24.7</v>
      </c>
      <c r="AP247" s="32">
        <v>42.8</v>
      </c>
      <c r="AQ247" s="32">
        <v>75.900000000000006</v>
      </c>
      <c r="AR247" s="32">
        <v>100.1</v>
      </c>
      <c r="AS247" s="32">
        <v>113.5</v>
      </c>
      <c r="AT247" s="32">
        <v>52.7</v>
      </c>
      <c r="AU247" s="26" t="s">
        <v>7</v>
      </c>
      <c r="AV247" s="26" t="s">
        <v>7</v>
      </c>
      <c r="AW247" s="26" t="s">
        <v>7</v>
      </c>
      <c r="AX247" s="26" t="s">
        <v>7</v>
      </c>
      <c r="AY247" s="26" t="s">
        <v>7</v>
      </c>
      <c r="AZ247" s="35" t="s">
        <v>7</v>
      </c>
      <c r="BA247" s="26" t="s">
        <v>7</v>
      </c>
      <c r="BB247" s="26" t="s">
        <v>7</v>
      </c>
      <c r="BC247" s="26" t="s">
        <v>7</v>
      </c>
      <c r="BD247" s="26" t="s">
        <v>7</v>
      </c>
      <c r="BE247" s="26" t="s">
        <v>7</v>
      </c>
      <c r="BF247" s="89" t="s">
        <v>7</v>
      </c>
    </row>
    <row r="248" spans="1:83" x14ac:dyDescent="0.2">
      <c r="AC248" s="1"/>
      <c r="AD248" s="1"/>
      <c r="AE248" s="1"/>
      <c r="AF248" s="1"/>
      <c r="AG248" s="1"/>
      <c r="AH248" s="1"/>
      <c r="AI248" s="32"/>
      <c r="AJ248" s="32"/>
      <c r="AK248" s="32"/>
      <c r="AL248" s="32"/>
      <c r="AM248" s="32"/>
      <c r="AN248" s="32"/>
      <c r="AO248" s="32"/>
      <c r="AP248" s="32"/>
      <c r="AQ248" s="32"/>
      <c r="AR248" s="32"/>
      <c r="AS248" s="32"/>
      <c r="AT248" s="32"/>
      <c r="BF248" s="9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row>
    <row r="249" spans="1:83" x14ac:dyDescent="0.2">
      <c r="A249" s="15">
        <v>43</v>
      </c>
      <c r="B249" s="2" t="s">
        <v>329</v>
      </c>
      <c r="C249" s="14" t="s">
        <v>18</v>
      </c>
      <c r="D249" s="14" t="s">
        <v>454</v>
      </c>
      <c r="E249" s="14" t="s">
        <v>330</v>
      </c>
      <c r="F249" s="2" t="s">
        <v>453</v>
      </c>
      <c r="G249" s="16">
        <v>18.831111109999998</v>
      </c>
      <c r="H249" s="16">
        <v>98.903333329999995</v>
      </c>
      <c r="I249" s="14" t="s">
        <v>7</v>
      </c>
      <c r="J249" s="22">
        <v>1580</v>
      </c>
      <c r="K249" s="43" t="s">
        <v>7</v>
      </c>
      <c r="L249" s="43" t="s">
        <v>7</v>
      </c>
      <c r="M249" s="43" t="s">
        <v>7</v>
      </c>
      <c r="N249" s="43" t="s">
        <v>7</v>
      </c>
      <c r="O249" s="43" t="s">
        <v>7</v>
      </c>
      <c r="P249" s="43" t="s">
        <v>7</v>
      </c>
      <c r="Q249" s="43" t="s">
        <v>7</v>
      </c>
      <c r="R249" s="43" t="s">
        <v>7</v>
      </c>
      <c r="S249" s="43" t="s">
        <v>7</v>
      </c>
      <c r="T249" s="43" t="s">
        <v>7</v>
      </c>
      <c r="U249" s="43" t="s">
        <v>7</v>
      </c>
      <c r="V249" s="43" t="s">
        <v>7</v>
      </c>
      <c r="W249" s="43" t="s">
        <v>7</v>
      </c>
      <c r="X249" s="43" t="s">
        <v>7</v>
      </c>
      <c r="Y249" s="43" t="s">
        <v>7</v>
      </c>
      <c r="Z249" s="43" t="s">
        <v>7</v>
      </c>
      <c r="AA249" s="43" t="s">
        <v>7</v>
      </c>
      <c r="AB249" s="43" t="s">
        <v>7</v>
      </c>
      <c r="AC249" s="43" t="s">
        <v>7</v>
      </c>
      <c r="AD249" s="43" t="s">
        <v>7</v>
      </c>
      <c r="AE249" s="43" t="s">
        <v>7</v>
      </c>
      <c r="AF249" s="43" t="s">
        <v>7</v>
      </c>
      <c r="AG249" s="43" t="s">
        <v>7</v>
      </c>
      <c r="AH249" s="43" t="s">
        <v>7</v>
      </c>
      <c r="AI249" s="43" t="s">
        <v>7</v>
      </c>
      <c r="AJ249" s="43" t="s">
        <v>7</v>
      </c>
      <c r="AK249" s="43" t="s">
        <v>7</v>
      </c>
      <c r="AL249" s="43" t="s">
        <v>7</v>
      </c>
      <c r="AM249" s="43" t="s">
        <v>7</v>
      </c>
      <c r="AN249" s="43" t="s">
        <v>7</v>
      </c>
      <c r="AO249" s="43" t="s">
        <v>7</v>
      </c>
      <c r="AP249" s="43" t="s">
        <v>7</v>
      </c>
      <c r="AQ249" s="43" t="s">
        <v>7</v>
      </c>
      <c r="AR249" s="43" t="s">
        <v>7</v>
      </c>
      <c r="AS249" s="43" t="s">
        <v>7</v>
      </c>
      <c r="AT249" s="43" t="s">
        <v>7</v>
      </c>
      <c r="AU249" s="43" t="s">
        <v>7</v>
      </c>
      <c r="AV249" s="43" t="s">
        <v>7</v>
      </c>
      <c r="AW249" s="43" t="s">
        <v>7</v>
      </c>
      <c r="AX249" s="43" t="s">
        <v>7</v>
      </c>
      <c r="AY249" s="43" t="s">
        <v>7</v>
      </c>
      <c r="AZ249" s="26" t="s">
        <v>7</v>
      </c>
      <c r="BA249" s="26" t="s">
        <v>7</v>
      </c>
      <c r="BB249" s="26" t="s">
        <v>7</v>
      </c>
      <c r="BC249" s="26" t="s">
        <v>7</v>
      </c>
      <c r="BD249" s="26" t="s">
        <v>7</v>
      </c>
      <c r="BE249" s="26" t="s">
        <v>7</v>
      </c>
      <c r="BF249" s="90" t="s">
        <v>7</v>
      </c>
    </row>
    <row r="250" spans="1:83" x14ac:dyDescent="0.2">
      <c r="C250" s="14"/>
      <c r="E250" s="5"/>
      <c r="G250" s="42"/>
      <c r="H250" s="42"/>
      <c r="BF250" s="90"/>
    </row>
    <row r="251" spans="1:83" x14ac:dyDescent="0.2">
      <c r="A251" s="15" t="s">
        <v>442</v>
      </c>
      <c r="B251" s="2" t="s">
        <v>332</v>
      </c>
      <c r="C251" s="14" t="s">
        <v>501</v>
      </c>
      <c r="D251" s="5" t="s">
        <v>7</v>
      </c>
      <c r="E251" s="5" t="s">
        <v>3</v>
      </c>
      <c r="F251" s="1" t="s">
        <v>333</v>
      </c>
      <c r="G251" s="42" t="s">
        <v>7</v>
      </c>
      <c r="H251" s="42" t="s">
        <v>7</v>
      </c>
      <c r="I251" s="14" t="s">
        <v>7</v>
      </c>
      <c r="J251" s="14" t="s">
        <v>7</v>
      </c>
      <c r="K251" s="42" t="s">
        <v>7</v>
      </c>
      <c r="L251" s="42" t="s">
        <v>7</v>
      </c>
      <c r="M251" s="14" t="s">
        <v>7</v>
      </c>
      <c r="N251" s="14" t="s">
        <v>7</v>
      </c>
      <c r="O251" s="42" t="s">
        <v>7</v>
      </c>
      <c r="P251" s="42" t="s">
        <v>7</v>
      </c>
      <c r="Q251" s="14" t="s">
        <v>7</v>
      </c>
      <c r="R251" s="14" t="s">
        <v>7</v>
      </c>
      <c r="S251" s="42" t="s">
        <v>7</v>
      </c>
      <c r="T251" s="42" t="s">
        <v>7</v>
      </c>
      <c r="U251" s="14" t="s">
        <v>7</v>
      </c>
      <c r="V251" s="14" t="s">
        <v>7</v>
      </c>
      <c r="W251" s="42" t="s">
        <v>7</v>
      </c>
      <c r="X251" s="42" t="s">
        <v>7</v>
      </c>
      <c r="Y251" s="14" t="s">
        <v>7</v>
      </c>
      <c r="Z251" s="14" t="s">
        <v>7</v>
      </c>
      <c r="AA251" s="42" t="s">
        <v>7</v>
      </c>
      <c r="AB251" s="42" t="s">
        <v>7</v>
      </c>
      <c r="AC251" s="14" t="s">
        <v>7</v>
      </c>
      <c r="AD251" s="14" t="s">
        <v>7</v>
      </c>
      <c r="AE251" s="42" t="s">
        <v>7</v>
      </c>
      <c r="AF251" s="42" t="s">
        <v>7</v>
      </c>
      <c r="AG251" s="14" t="s">
        <v>7</v>
      </c>
      <c r="AH251" s="14" t="s">
        <v>7</v>
      </c>
      <c r="AI251" s="42" t="s">
        <v>7</v>
      </c>
      <c r="AJ251" s="42" t="s">
        <v>7</v>
      </c>
      <c r="AK251" s="14" t="s">
        <v>7</v>
      </c>
      <c r="AL251" s="14" t="s">
        <v>7</v>
      </c>
      <c r="AM251" s="42" t="s">
        <v>7</v>
      </c>
      <c r="AN251" s="42" t="s">
        <v>7</v>
      </c>
      <c r="AO251" s="14" t="s">
        <v>7</v>
      </c>
      <c r="AP251" s="14" t="s">
        <v>7</v>
      </c>
      <c r="AQ251" s="42" t="s">
        <v>7</v>
      </c>
      <c r="AR251" s="42" t="s">
        <v>7</v>
      </c>
      <c r="AS251" s="14" t="s">
        <v>7</v>
      </c>
      <c r="AT251" s="14" t="s">
        <v>7</v>
      </c>
      <c r="AU251" s="26">
        <v>7.82</v>
      </c>
      <c r="AV251" s="26">
        <v>55.4</v>
      </c>
      <c r="AW251" s="26">
        <v>24.1</v>
      </c>
      <c r="AX251" s="26">
        <v>20.5</v>
      </c>
      <c r="AY251" s="26" t="s">
        <v>7</v>
      </c>
      <c r="AZ251" s="35" t="s">
        <v>7</v>
      </c>
      <c r="BA251" s="26" t="s">
        <v>7</v>
      </c>
      <c r="BB251" s="26" t="s">
        <v>7</v>
      </c>
      <c r="BC251" s="26" t="s">
        <v>7</v>
      </c>
      <c r="BD251" s="26">
        <v>22</v>
      </c>
      <c r="BE251" s="26" t="s">
        <v>7</v>
      </c>
      <c r="BF251" s="90" t="s">
        <v>7</v>
      </c>
    </row>
    <row r="252" spans="1:83" x14ac:dyDescent="0.2">
      <c r="C252" s="14"/>
      <c r="D252" s="5"/>
      <c r="E252" s="5"/>
      <c r="G252" s="42"/>
      <c r="H252" s="42"/>
      <c r="BF252" s="90"/>
    </row>
    <row r="253" spans="1:83" x14ac:dyDescent="0.2">
      <c r="A253" s="15">
        <v>47</v>
      </c>
      <c r="B253" s="2" t="s">
        <v>334</v>
      </c>
      <c r="C253" s="14">
        <v>2</v>
      </c>
      <c r="D253" s="5" t="s">
        <v>7</v>
      </c>
      <c r="E253" s="5" t="s">
        <v>3</v>
      </c>
      <c r="F253" s="1" t="s">
        <v>335</v>
      </c>
      <c r="G253" s="42" t="s">
        <v>7</v>
      </c>
      <c r="H253" s="42" t="s">
        <v>7</v>
      </c>
      <c r="I253" s="14" t="s">
        <v>7</v>
      </c>
      <c r="J253" s="14" t="s">
        <v>7</v>
      </c>
      <c r="K253" s="42" t="s">
        <v>7</v>
      </c>
      <c r="L253" s="42" t="s">
        <v>7</v>
      </c>
      <c r="M253" s="14" t="s">
        <v>7</v>
      </c>
      <c r="N253" s="14" t="s">
        <v>7</v>
      </c>
      <c r="O253" s="42" t="s">
        <v>7</v>
      </c>
      <c r="P253" s="42" t="s">
        <v>7</v>
      </c>
      <c r="Q253" s="14" t="s">
        <v>7</v>
      </c>
      <c r="R253" s="14" t="s">
        <v>7</v>
      </c>
      <c r="S253" s="42" t="s">
        <v>7</v>
      </c>
      <c r="T253" s="42" t="s">
        <v>7</v>
      </c>
      <c r="U253" s="14" t="s">
        <v>7</v>
      </c>
      <c r="V253" s="14" t="s">
        <v>7</v>
      </c>
      <c r="W253" s="42" t="s">
        <v>7</v>
      </c>
      <c r="X253" s="42" t="s">
        <v>7</v>
      </c>
      <c r="Y253" s="14" t="s">
        <v>7</v>
      </c>
      <c r="Z253" s="14" t="s">
        <v>7</v>
      </c>
      <c r="AA253" s="42" t="s">
        <v>7</v>
      </c>
      <c r="AB253" s="42" t="s">
        <v>7</v>
      </c>
      <c r="AC253" s="14" t="s">
        <v>7</v>
      </c>
      <c r="AD253" s="14" t="s">
        <v>7</v>
      </c>
      <c r="AE253" s="42" t="s">
        <v>7</v>
      </c>
      <c r="AF253" s="42" t="s">
        <v>7</v>
      </c>
      <c r="AG253" s="14" t="s">
        <v>7</v>
      </c>
      <c r="AH253" s="14" t="s">
        <v>7</v>
      </c>
      <c r="AI253" s="42" t="s">
        <v>7</v>
      </c>
      <c r="AJ253" s="42" t="s">
        <v>7</v>
      </c>
      <c r="AK253" s="14" t="s">
        <v>7</v>
      </c>
      <c r="AL253" s="14" t="s">
        <v>7</v>
      </c>
      <c r="AM253" s="42" t="s">
        <v>7</v>
      </c>
      <c r="AN253" s="42" t="s">
        <v>7</v>
      </c>
      <c r="AO253" s="14" t="s">
        <v>7</v>
      </c>
      <c r="AP253" s="14" t="s">
        <v>7</v>
      </c>
      <c r="AQ253" s="42" t="s">
        <v>7</v>
      </c>
      <c r="AR253" s="42" t="s">
        <v>7</v>
      </c>
      <c r="AS253" s="14" t="s">
        <v>7</v>
      </c>
      <c r="AT253" s="14" t="s">
        <v>7</v>
      </c>
      <c r="AU253" s="26">
        <v>7.9</v>
      </c>
      <c r="AV253" s="26">
        <v>31.6</v>
      </c>
      <c r="AW253" s="26">
        <v>43.9</v>
      </c>
      <c r="AX253" s="26">
        <v>24.5</v>
      </c>
      <c r="AY253" s="26" t="s">
        <v>7</v>
      </c>
      <c r="AZ253" s="35" t="s">
        <v>7</v>
      </c>
      <c r="BA253" s="26" t="s">
        <v>7</v>
      </c>
      <c r="BB253" s="26" t="s">
        <v>7</v>
      </c>
      <c r="BC253" s="26" t="s">
        <v>7</v>
      </c>
      <c r="BD253" s="26">
        <v>10.199999999999999</v>
      </c>
      <c r="BE253" s="26" t="s">
        <v>7</v>
      </c>
      <c r="BF253" s="90" t="s">
        <v>7</v>
      </c>
    </row>
    <row r="254" spans="1:83" x14ac:dyDescent="0.2">
      <c r="C254" s="14"/>
      <c r="E254" s="5"/>
      <c r="G254" s="42"/>
      <c r="H254" s="42"/>
      <c r="BF254" s="90"/>
    </row>
    <row r="255" spans="1:83" ht="34" x14ac:dyDescent="0.2">
      <c r="A255" s="15" t="s">
        <v>443</v>
      </c>
      <c r="B255" s="2" t="s">
        <v>476</v>
      </c>
      <c r="C255" s="14" t="s">
        <v>501</v>
      </c>
      <c r="D255" s="79" t="s">
        <v>479</v>
      </c>
      <c r="E255" s="14" t="s">
        <v>3</v>
      </c>
      <c r="F255" s="71" t="s">
        <v>336</v>
      </c>
      <c r="G255" s="42" t="s">
        <v>7</v>
      </c>
      <c r="H255" s="42" t="s">
        <v>7</v>
      </c>
      <c r="I255" s="14" t="s">
        <v>7</v>
      </c>
      <c r="J255" s="14" t="s">
        <v>7</v>
      </c>
      <c r="K255" s="42" t="s">
        <v>7</v>
      </c>
      <c r="L255" s="42" t="s">
        <v>7</v>
      </c>
      <c r="M255" s="14" t="s">
        <v>7</v>
      </c>
      <c r="N255" s="14" t="s">
        <v>7</v>
      </c>
      <c r="O255" s="42" t="s">
        <v>7</v>
      </c>
      <c r="P255" s="42" t="s">
        <v>7</v>
      </c>
      <c r="Q255" s="14" t="s">
        <v>7</v>
      </c>
      <c r="R255" s="14" t="s">
        <v>7</v>
      </c>
      <c r="S255" s="42" t="s">
        <v>7</v>
      </c>
      <c r="T255" s="42" t="s">
        <v>7</v>
      </c>
      <c r="U255" s="14" t="s">
        <v>7</v>
      </c>
      <c r="V255" s="14" t="s">
        <v>7</v>
      </c>
      <c r="W255" s="42" t="s">
        <v>7</v>
      </c>
      <c r="X255" s="42" t="s">
        <v>7</v>
      </c>
      <c r="Y255" s="14" t="s">
        <v>7</v>
      </c>
      <c r="Z255" s="14" t="s">
        <v>7</v>
      </c>
      <c r="AA255" s="42" t="s">
        <v>7</v>
      </c>
      <c r="AB255" s="42" t="s">
        <v>7</v>
      </c>
      <c r="AC255" s="14" t="s">
        <v>7</v>
      </c>
      <c r="AD255" s="14" t="s">
        <v>7</v>
      </c>
      <c r="AE255" s="42" t="s">
        <v>7</v>
      </c>
      <c r="AF255" s="42" t="s">
        <v>7</v>
      </c>
      <c r="AG255" s="14" t="s">
        <v>7</v>
      </c>
      <c r="AH255" s="14" t="s">
        <v>7</v>
      </c>
      <c r="AI255" s="42" t="s">
        <v>7</v>
      </c>
      <c r="AJ255" s="42" t="s">
        <v>7</v>
      </c>
      <c r="AK255" s="14" t="s">
        <v>7</v>
      </c>
      <c r="AL255" s="14" t="s">
        <v>7</v>
      </c>
      <c r="AM255" s="42" t="s">
        <v>7</v>
      </c>
      <c r="AN255" s="42" t="s">
        <v>7</v>
      </c>
      <c r="AO255" s="14" t="s">
        <v>7</v>
      </c>
      <c r="AP255" s="14" t="s">
        <v>7</v>
      </c>
      <c r="AQ255" s="42" t="s">
        <v>7</v>
      </c>
      <c r="AR255" s="42" t="s">
        <v>7</v>
      </c>
      <c r="AS255" s="14" t="s">
        <v>7</v>
      </c>
      <c r="AT255" s="14" t="s">
        <v>7</v>
      </c>
      <c r="AU255" s="14">
        <v>7.98</v>
      </c>
      <c r="AV255" s="26">
        <v>33.799999999999997</v>
      </c>
      <c r="AW255" s="26">
        <v>37.299999999999997</v>
      </c>
      <c r="AX255" s="26">
        <v>18</v>
      </c>
      <c r="AY255" s="26" t="s">
        <v>7</v>
      </c>
      <c r="AZ255" s="35" t="s">
        <v>7</v>
      </c>
      <c r="BA255" s="26" t="s">
        <v>7</v>
      </c>
      <c r="BB255" s="26" t="s">
        <v>7</v>
      </c>
      <c r="BC255" s="26" t="s">
        <v>7</v>
      </c>
      <c r="BD255" s="26">
        <v>19.5</v>
      </c>
      <c r="BE255" s="26" t="s">
        <v>7</v>
      </c>
      <c r="BF255" s="90" t="s">
        <v>7</v>
      </c>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row>
    <row r="256" spans="1:83" x14ac:dyDescent="0.2">
      <c r="C256" s="14"/>
      <c r="D256" s="5"/>
      <c r="E256" s="5"/>
      <c r="G256" s="42"/>
      <c r="H256" s="42"/>
      <c r="AC256" s="1"/>
      <c r="AD256" s="1"/>
      <c r="AE256" s="1"/>
      <c r="AF256" s="1"/>
      <c r="AG256" s="1"/>
      <c r="AH256" s="1"/>
      <c r="AU256" s="14"/>
      <c r="BF256" s="90"/>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row>
    <row r="257" spans="1:83" ht="34" x14ac:dyDescent="0.2">
      <c r="A257" s="15">
        <v>51</v>
      </c>
      <c r="B257" s="2" t="s">
        <v>478</v>
      </c>
      <c r="C257" s="14">
        <v>2</v>
      </c>
      <c r="D257" s="79" t="s">
        <v>498</v>
      </c>
      <c r="E257" s="14" t="s">
        <v>3</v>
      </c>
      <c r="F257" s="2" t="s">
        <v>497</v>
      </c>
      <c r="G257" s="42" t="s">
        <v>7</v>
      </c>
      <c r="H257" s="42" t="s">
        <v>7</v>
      </c>
      <c r="I257" s="14" t="s">
        <v>7</v>
      </c>
      <c r="J257" s="19">
        <v>137</v>
      </c>
      <c r="K257" s="75">
        <v>14.9</v>
      </c>
      <c r="L257" s="75">
        <f>(S257+T257+U257)/3</f>
        <v>13.6</v>
      </c>
      <c r="M257" s="75">
        <f>(V257+W257+X257)/3</f>
        <v>22.900000000000002</v>
      </c>
      <c r="N257" s="75">
        <f>(T257+U257+V257+W257+X257+Y257)/6</f>
        <v>19.983333333333331</v>
      </c>
      <c r="O257" s="75">
        <f>(Y257+Z257+AA257)/3</f>
        <v>15.9</v>
      </c>
      <c r="P257" s="75">
        <f>(Q257+R257+AB257)/3</f>
        <v>7.333333333333333</v>
      </c>
      <c r="Q257" s="75">
        <v>6.8</v>
      </c>
      <c r="R257" s="75">
        <v>7.7</v>
      </c>
      <c r="S257" s="75">
        <v>10.1</v>
      </c>
      <c r="T257" s="75">
        <v>13.4</v>
      </c>
      <c r="U257" s="75">
        <v>17.3</v>
      </c>
      <c r="V257" s="75">
        <v>21</v>
      </c>
      <c r="W257" s="75">
        <v>23.9</v>
      </c>
      <c r="X257" s="75">
        <v>23.8</v>
      </c>
      <c r="Y257" s="75">
        <v>20.5</v>
      </c>
      <c r="Z257" s="75">
        <v>16.100000000000001</v>
      </c>
      <c r="AA257" s="75">
        <v>11.1</v>
      </c>
      <c r="AB257" s="75">
        <v>7.5</v>
      </c>
      <c r="AC257" s="75">
        <v>931.3</v>
      </c>
      <c r="AD257" s="75">
        <f>AK257+AL257+AM257</f>
        <v>213.5</v>
      </c>
      <c r="AE257" s="75">
        <f>AN257+AO257+AP257</f>
        <v>141.1</v>
      </c>
      <c r="AF257" s="75">
        <f>AL257+AM257+AN257+AO257+AP257+AQ257</f>
        <v>354.59999999999997</v>
      </c>
      <c r="AG257" s="75">
        <f>AQ257+AR257+AS257</f>
        <v>294.39999999999998</v>
      </c>
      <c r="AH257" s="75">
        <f>AT257+AS257+AI257</f>
        <v>292.89999999999998</v>
      </c>
      <c r="AI257" s="75">
        <v>77.5</v>
      </c>
      <c r="AJ257" s="75">
        <v>72.900000000000006</v>
      </c>
      <c r="AK257" s="75">
        <v>79</v>
      </c>
      <c r="AL257" s="75">
        <v>73.5</v>
      </c>
      <c r="AM257" s="75">
        <v>61</v>
      </c>
      <c r="AN257" s="75">
        <v>56</v>
      </c>
      <c r="AO257" s="75">
        <v>33.200000000000003</v>
      </c>
      <c r="AP257" s="75">
        <v>51.9</v>
      </c>
      <c r="AQ257" s="75">
        <v>79</v>
      </c>
      <c r="AR257" s="75">
        <v>104.1</v>
      </c>
      <c r="AS257" s="75">
        <v>111.3</v>
      </c>
      <c r="AT257" s="75">
        <v>104.1</v>
      </c>
      <c r="AU257" s="26">
        <v>7.1333333333333302</v>
      </c>
      <c r="AV257" s="26">
        <v>67.900000000000006</v>
      </c>
      <c r="AW257" s="26">
        <v>29.366666666666664</v>
      </c>
      <c r="AX257" s="26">
        <v>4.8</v>
      </c>
      <c r="AY257" s="26">
        <v>2.5233333333333299</v>
      </c>
      <c r="AZ257" s="26">
        <v>5.9366666666666603</v>
      </c>
      <c r="BA257" s="26" t="s">
        <v>7</v>
      </c>
      <c r="BB257" s="26" t="s">
        <v>7</v>
      </c>
      <c r="BC257" s="26" t="s">
        <v>7</v>
      </c>
      <c r="BD257" s="26">
        <v>2.3333333333333299</v>
      </c>
      <c r="BE257" s="26" t="s">
        <v>7</v>
      </c>
      <c r="BF257" s="90" t="s">
        <v>499</v>
      </c>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row>
    <row r="258" spans="1:83" x14ac:dyDescent="0.2">
      <c r="C258" s="14"/>
      <c r="AC258" s="81"/>
      <c r="AD258" s="1"/>
      <c r="AE258" s="1"/>
      <c r="AF258" s="1"/>
      <c r="AG258" s="1"/>
      <c r="AH258" s="1"/>
      <c r="BF258" s="9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row>
    <row r="259" spans="1:83" ht="16" customHeight="1" x14ac:dyDescent="0.2">
      <c r="A259" s="102">
        <v>52</v>
      </c>
      <c r="B259" s="103" t="s">
        <v>475</v>
      </c>
      <c r="C259" s="100">
        <v>2</v>
      </c>
      <c r="D259" s="101" t="s">
        <v>495</v>
      </c>
      <c r="E259" s="100" t="s">
        <v>3</v>
      </c>
      <c r="F259" s="1" t="s">
        <v>482</v>
      </c>
      <c r="G259" s="42" t="s">
        <v>7</v>
      </c>
      <c r="H259" s="42" t="s">
        <v>7</v>
      </c>
      <c r="I259" s="42" t="s">
        <v>7</v>
      </c>
      <c r="J259" s="22">
        <v>480</v>
      </c>
      <c r="K259" s="106">
        <v>11</v>
      </c>
      <c r="L259" s="42" t="s">
        <v>7</v>
      </c>
      <c r="M259" s="42" t="s">
        <v>7</v>
      </c>
      <c r="N259" s="42" t="s">
        <v>7</v>
      </c>
      <c r="O259" s="42" t="s">
        <v>7</v>
      </c>
      <c r="P259" s="42" t="s">
        <v>7</v>
      </c>
      <c r="Q259" s="42" t="s">
        <v>7</v>
      </c>
      <c r="R259" s="42" t="s">
        <v>7</v>
      </c>
      <c r="S259" s="42" t="s">
        <v>7</v>
      </c>
      <c r="T259" s="42" t="s">
        <v>7</v>
      </c>
      <c r="U259" s="42" t="s">
        <v>7</v>
      </c>
      <c r="V259" s="42" t="s">
        <v>7</v>
      </c>
      <c r="W259" s="42" t="s">
        <v>7</v>
      </c>
      <c r="X259" s="42" t="s">
        <v>7</v>
      </c>
      <c r="Y259" s="42" t="s">
        <v>7</v>
      </c>
      <c r="Z259" s="42" t="s">
        <v>7</v>
      </c>
      <c r="AA259" s="42" t="s">
        <v>7</v>
      </c>
      <c r="AB259" s="42" t="s">
        <v>7</v>
      </c>
      <c r="AC259" s="107">
        <v>1300</v>
      </c>
      <c r="AD259" s="42" t="s">
        <v>7</v>
      </c>
      <c r="AE259" s="42" t="s">
        <v>7</v>
      </c>
      <c r="AF259" s="42" t="s">
        <v>7</v>
      </c>
      <c r="AG259" s="42" t="s">
        <v>7</v>
      </c>
      <c r="AH259" s="42" t="s">
        <v>7</v>
      </c>
      <c r="AI259" s="42" t="s">
        <v>7</v>
      </c>
      <c r="AJ259" s="42" t="s">
        <v>7</v>
      </c>
      <c r="AK259" s="42" t="s">
        <v>7</v>
      </c>
      <c r="AL259" s="42" t="s">
        <v>7</v>
      </c>
      <c r="AM259" s="42" t="s">
        <v>7</v>
      </c>
      <c r="AN259" s="42" t="s">
        <v>7</v>
      </c>
      <c r="AO259" s="42" t="s">
        <v>7</v>
      </c>
      <c r="AP259" s="42" t="s">
        <v>7</v>
      </c>
      <c r="AQ259" s="42" t="s">
        <v>7</v>
      </c>
      <c r="AR259" s="42" t="s">
        <v>7</v>
      </c>
      <c r="AS259" s="42" t="s">
        <v>7</v>
      </c>
      <c r="AT259" s="42" t="s">
        <v>7</v>
      </c>
      <c r="AU259" s="26">
        <v>7.9</v>
      </c>
      <c r="AV259" s="26">
        <v>33.765000000000001</v>
      </c>
      <c r="AW259" s="26">
        <v>53.57</v>
      </c>
      <c r="AX259" s="26">
        <v>12.664999999999999</v>
      </c>
      <c r="AY259" s="14" t="s">
        <v>7</v>
      </c>
      <c r="AZ259" s="35">
        <v>15.18</v>
      </c>
      <c r="BA259" s="14" t="s">
        <v>7</v>
      </c>
      <c r="BB259" s="14" t="s">
        <v>7</v>
      </c>
      <c r="BC259" s="14" t="s">
        <v>7</v>
      </c>
      <c r="BD259" s="26">
        <v>13.234999999999999</v>
      </c>
      <c r="BE259" s="14" t="s">
        <v>7</v>
      </c>
      <c r="BF259" s="104" t="s">
        <v>496</v>
      </c>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row>
    <row r="260" spans="1:83" x14ac:dyDescent="0.2">
      <c r="A260" s="102"/>
      <c r="B260" s="103"/>
      <c r="C260" s="100"/>
      <c r="D260" s="101"/>
      <c r="E260" s="100"/>
      <c r="F260" s="1" t="s">
        <v>483</v>
      </c>
      <c r="G260" s="42" t="s">
        <v>7</v>
      </c>
      <c r="H260" s="42" t="s">
        <v>7</v>
      </c>
      <c r="I260" s="42" t="s">
        <v>7</v>
      </c>
      <c r="J260" s="22">
        <v>550</v>
      </c>
      <c r="K260" s="106"/>
      <c r="L260" s="42" t="s">
        <v>7</v>
      </c>
      <c r="M260" s="42" t="s">
        <v>7</v>
      </c>
      <c r="N260" s="42" t="s">
        <v>7</v>
      </c>
      <c r="O260" s="42" t="s">
        <v>7</v>
      </c>
      <c r="P260" s="42" t="s">
        <v>7</v>
      </c>
      <c r="Q260" s="42" t="s">
        <v>7</v>
      </c>
      <c r="R260" s="42" t="s">
        <v>7</v>
      </c>
      <c r="S260" s="42" t="s">
        <v>7</v>
      </c>
      <c r="T260" s="42" t="s">
        <v>7</v>
      </c>
      <c r="U260" s="42" t="s">
        <v>7</v>
      </c>
      <c r="V260" s="42" t="s">
        <v>7</v>
      </c>
      <c r="W260" s="42" t="s">
        <v>7</v>
      </c>
      <c r="X260" s="42" t="s">
        <v>7</v>
      </c>
      <c r="Y260" s="42" t="s">
        <v>7</v>
      </c>
      <c r="Z260" s="42" t="s">
        <v>7</v>
      </c>
      <c r="AA260" s="42" t="s">
        <v>7</v>
      </c>
      <c r="AB260" s="42" t="s">
        <v>7</v>
      </c>
      <c r="AC260" s="107"/>
      <c r="AD260" s="42" t="s">
        <v>7</v>
      </c>
      <c r="AE260" s="42" t="s">
        <v>7</v>
      </c>
      <c r="AF260" s="42" t="s">
        <v>7</v>
      </c>
      <c r="AG260" s="42" t="s">
        <v>7</v>
      </c>
      <c r="AH260" s="42" t="s">
        <v>7</v>
      </c>
      <c r="AI260" s="42" t="s">
        <v>7</v>
      </c>
      <c r="AJ260" s="42" t="s">
        <v>7</v>
      </c>
      <c r="AK260" s="42" t="s">
        <v>7</v>
      </c>
      <c r="AL260" s="42" t="s">
        <v>7</v>
      </c>
      <c r="AM260" s="42" t="s">
        <v>7</v>
      </c>
      <c r="AN260" s="42" t="s">
        <v>7</v>
      </c>
      <c r="AO260" s="42" t="s">
        <v>7</v>
      </c>
      <c r="AP260" s="42" t="s">
        <v>7</v>
      </c>
      <c r="AQ260" s="42" t="s">
        <v>7</v>
      </c>
      <c r="AR260" s="42" t="s">
        <v>7</v>
      </c>
      <c r="AS260" s="42" t="s">
        <v>7</v>
      </c>
      <c r="AT260" s="42" t="s">
        <v>7</v>
      </c>
      <c r="AU260" s="26">
        <v>8.1</v>
      </c>
      <c r="AV260" s="26">
        <v>24.236666666666665</v>
      </c>
      <c r="AW260" s="26">
        <v>60.506666666666668</v>
      </c>
      <c r="AX260" s="26">
        <v>15.256666666666668</v>
      </c>
      <c r="AY260" s="14" t="s">
        <v>7</v>
      </c>
      <c r="AZ260" s="35">
        <v>13.04</v>
      </c>
      <c r="BA260" s="14" t="s">
        <v>7</v>
      </c>
      <c r="BB260" s="14" t="s">
        <v>7</v>
      </c>
      <c r="BC260" s="14" t="s">
        <v>7</v>
      </c>
      <c r="BD260" s="26">
        <v>12.15</v>
      </c>
      <c r="BE260" s="26" t="s">
        <v>7</v>
      </c>
      <c r="BF260" s="105"/>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row>
    <row r="261" spans="1:83" x14ac:dyDescent="0.2">
      <c r="A261" s="102"/>
      <c r="B261" s="103"/>
      <c r="C261" s="100"/>
      <c r="D261" s="101"/>
      <c r="E261" s="100"/>
      <c r="F261" s="1" t="s">
        <v>484</v>
      </c>
      <c r="G261" s="42" t="s">
        <v>7</v>
      </c>
      <c r="H261" s="42" t="s">
        <v>7</v>
      </c>
      <c r="I261" s="42" t="s">
        <v>7</v>
      </c>
      <c r="J261" s="22">
        <v>670</v>
      </c>
      <c r="K261" s="106"/>
      <c r="L261" s="42" t="s">
        <v>7</v>
      </c>
      <c r="M261" s="42" t="s">
        <v>7</v>
      </c>
      <c r="N261" s="42" t="s">
        <v>7</v>
      </c>
      <c r="O261" s="42" t="s">
        <v>7</v>
      </c>
      <c r="P261" s="42" t="s">
        <v>7</v>
      </c>
      <c r="Q261" s="42" t="s">
        <v>7</v>
      </c>
      <c r="R261" s="42" t="s">
        <v>7</v>
      </c>
      <c r="S261" s="42" t="s">
        <v>7</v>
      </c>
      <c r="T261" s="42" t="s">
        <v>7</v>
      </c>
      <c r="U261" s="42" t="s">
        <v>7</v>
      </c>
      <c r="V261" s="42" t="s">
        <v>7</v>
      </c>
      <c r="W261" s="42" t="s">
        <v>7</v>
      </c>
      <c r="X261" s="42" t="s">
        <v>7</v>
      </c>
      <c r="Y261" s="42" t="s">
        <v>7</v>
      </c>
      <c r="Z261" s="42" t="s">
        <v>7</v>
      </c>
      <c r="AA261" s="42" t="s">
        <v>7</v>
      </c>
      <c r="AB261" s="42" t="s">
        <v>7</v>
      </c>
      <c r="AC261" s="107"/>
      <c r="AD261" s="42" t="s">
        <v>7</v>
      </c>
      <c r="AE261" s="42" t="s">
        <v>7</v>
      </c>
      <c r="AF261" s="42" t="s">
        <v>7</v>
      </c>
      <c r="AG261" s="42" t="s">
        <v>7</v>
      </c>
      <c r="AH261" s="42" t="s">
        <v>7</v>
      </c>
      <c r="AI261" s="42" t="s">
        <v>7</v>
      </c>
      <c r="AJ261" s="42" t="s">
        <v>7</v>
      </c>
      <c r="AK261" s="42" t="s">
        <v>7</v>
      </c>
      <c r="AL261" s="42" t="s">
        <v>7</v>
      </c>
      <c r="AM261" s="42" t="s">
        <v>7</v>
      </c>
      <c r="AN261" s="42" t="s">
        <v>7</v>
      </c>
      <c r="AO261" s="42" t="s">
        <v>7</v>
      </c>
      <c r="AP261" s="42" t="s">
        <v>7</v>
      </c>
      <c r="AQ261" s="42" t="s">
        <v>7</v>
      </c>
      <c r="AR261" s="42" t="s">
        <v>7</v>
      </c>
      <c r="AS261" s="42" t="s">
        <v>7</v>
      </c>
      <c r="AT261" s="42" t="s">
        <v>7</v>
      </c>
      <c r="AU261" s="26">
        <v>7.9666666666666597</v>
      </c>
      <c r="AV261" s="26">
        <v>29.293333333333333</v>
      </c>
      <c r="AW261" s="26">
        <v>43.54666666666666</v>
      </c>
      <c r="AX261" s="26">
        <v>27.16</v>
      </c>
      <c r="AY261" s="14" t="s">
        <v>7</v>
      </c>
      <c r="AZ261" s="35">
        <v>23.63</v>
      </c>
      <c r="BA261" s="14" t="s">
        <v>7</v>
      </c>
      <c r="BB261" s="14" t="s">
        <v>7</v>
      </c>
      <c r="BC261" s="14" t="s">
        <v>7</v>
      </c>
      <c r="BD261" s="35">
        <v>12.15</v>
      </c>
      <c r="BE261" s="14" t="s">
        <v>7</v>
      </c>
      <c r="BF261" s="105"/>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row>
    <row r="262" spans="1:83" x14ac:dyDescent="0.2">
      <c r="A262" s="102"/>
      <c r="B262" s="103"/>
      <c r="C262" s="100"/>
      <c r="D262" s="101"/>
      <c r="E262" s="100"/>
      <c r="F262" s="1" t="s">
        <v>485</v>
      </c>
      <c r="G262" s="42" t="s">
        <v>7</v>
      </c>
      <c r="H262" s="42" t="s">
        <v>7</v>
      </c>
      <c r="I262" s="42" t="s">
        <v>7</v>
      </c>
      <c r="J262" s="22">
        <v>480</v>
      </c>
      <c r="K262" s="106"/>
      <c r="L262" s="42" t="s">
        <v>7</v>
      </c>
      <c r="M262" s="42" t="s">
        <v>7</v>
      </c>
      <c r="N262" s="42" t="s">
        <v>7</v>
      </c>
      <c r="O262" s="42" t="s">
        <v>7</v>
      </c>
      <c r="P262" s="42" t="s">
        <v>7</v>
      </c>
      <c r="Q262" s="42" t="s">
        <v>7</v>
      </c>
      <c r="R262" s="42" t="s">
        <v>7</v>
      </c>
      <c r="S262" s="42" t="s">
        <v>7</v>
      </c>
      <c r="T262" s="42" t="s">
        <v>7</v>
      </c>
      <c r="U262" s="42" t="s">
        <v>7</v>
      </c>
      <c r="V262" s="42" t="s">
        <v>7</v>
      </c>
      <c r="W262" s="42" t="s">
        <v>7</v>
      </c>
      <c r="X262" s="42" t="s">
        <v>7</v>
      </c>
      <c r="Y262" s="42" t="s">
        <v>7</v>
      </c>
      <c r="Z262" s="42" t="s">
        <v>7</v>
      </c>
      <c r="AA262" s="42" t="s">
        <v>7</v>
      </c>
      <c r="AB262" s="42" t="s">
        <v>7</v>
      </c>
      <c r="AC262" s="107"/>
      <c r="AD262" s="42" t="s">
        <v>7</v>
      </c>
      <c r="AE262" s="42" t="s">
        <v>7</v>
      </c>
      <c r="AF262" s="42" t="s">
        <v>7</v>
      </c>
      <c r="AG262" s="42" t="s">
        <v>7</v>
      </c>
      <c r="AH262" s="42" t="s">
        <v>7</v>
      </c>
      <c r="AI262" s="42" t="s">
        <v>7</v>
      </c>
      <c r="AJ262" s="42" t="s">
        <v>7</v>
      </c>
      <c r="AK262" s="42" t="s">
        <v>7</v>
      </c>
      <c r="AL262" s="42" t="s">
        <v>7</v>
      </c>
      <c r="AM262" s="42" t="s">
        <v>7</v>
      </c>
      <c r="AN262" s="42" t="s">
        <v>7</v>
      </c>
      <c r="AO262" s="42" t="s">
        <v>7</v>
      </c>
      <c r="AP262" s="42" t="s">
        <v>7</v>
      </c>
      <c r="AQ262" s="42" t="s">
        <v>7</v>
      </c>
      <c r="AR262" s="42" t="s">
        <v>7</v>
      </c>
      <c r="AS262" s="42" t="s">
        <v>7</v>
      </c>
      <c r="AT262" s="42" t="s">
        <v>7</v>
      </c>
      <c r="AU262" s="26">
        <v>7.5333333333333323</v>
      </c>
      <c r="AV262" s="14" t="s">
        <v>7</v>
      </c>
      <c r="AW262" s="14" t="s">
        <v>7</v>
      </c>
      <c r="AX262" s="14" t="s">
        <v>7</v>
      </c>
      <c r="AY262" s="14" t="s">
        <v>7</v>
      </c>
      <c r="AZ262" s="35">
        <v>15.5033333333333</v>
      </c>
      <c r="BA262" s="14" t="s">
        <v>7</v>
      </c>
      <c r="BB262" s="14" t="s">
        <v>7</v>
      </c>
      <c r="BC262" s="14" t="s">
        <v>7</v>
      </c>
      <c r="BD262" s="26">
        <v>4.08</v>
      </c>
      <c r="BE262" s="26" t="s">
        <v>7</v>
      </c>
      <c r="BF262" s="105"/>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row>
    <row r="263" spans="1:83" x14ac:dyDescent="0.2">
      <c r="C263" s="72"/>
      <c r="D263" s="5"/>
      <c r="E263" s="5"/>
      <c r="G263" s="42"/>
      <c r="H263" s="42"/>
      <c r="AC263" s="1"/>
      <c r="AD263" s="1"/>
      <c r="AE263" s="1"/>
      <c r="AF263" s="1"/>
      <c r="AG263" s="1"/>
      <c r="AH263" s="1"/>
      <c r="AU263" s="14"/>
      <c r="BF263" s="90"/>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row>
    <row r="264" spans="1:83" x14ac:dyDescent="0.2">
      <c r="A264" s="102">
        <v>54</v>
      </c>
      <c r="B264" s="103" t="s">
        <v>346</v>
      </c>
      <c r="C264" s="100">
        <v>2</v>
      </c>
      <c r="D264" s="101" t="s">
        <v>342</v>
      </c>
      <c r="E264" s="100" t="s">
        <v>3</v>
      </c>
      <c r="F264" s="1" t="s">
        <v>430</v>
      </c>
      <c r="G264" s="42">
        <v>42.726230700000002</v>
      </c>
      <c r="H264" s="42">
        <v>13.6862844</v>
      </c>
      <c r="I264" s="100" t="s">
        <v>7</v>
      </c>
      <c r="J264" s="22">
        <v>370</v>
      </c>
      <c r="K264" s="30">
        <f>AVERAGE(Q264:AB264)</f>
        <v>14.019407080880574</v>
      </c>
      <c r="L264" s="30">
        <f>(S264+T264+U264)/3</f>
        <v>12.426277141605903</v>
      </c>
      <c r="M264" s="30">
        <f>(V264+W264+X264)/3</f>
        <v>22.314983013766028</v>
      </c>
      <c r="N264" s="30">
        <f>(T264+U264+V264+W264+X264+Y264)/6</f>
        <v>19.080453336959483</v>
      </c>
      <c r="O264" s="30">
        <f>(Y264+Z264+AA264)/3</f>
        <v>14.962610418247765</v>
      </c>
      <c r="P264" s="30">
        <f>(Q264+R264+AB264)/3</f>
        <v>6.3737577499025901</v>
      </c>
      <c r="Q264" s="10">
        <v>5.8940321263226298</v>
      </c>
      <c r="R264" s="10">
        <v>6.2044025706803998</v>
      </c>
      <c r="S264" s="10">
        <v>8.8491933505922091</v>
      </c>
      <c r="T264" s="10">
        <v>12.451799721680599</v>
      </c>
      <c r="U264" s="10">
        <v>15.9778383525449</v>
      </c>
      <c r="V264" s="10">
        <v>20.475466209004299</v>
      </c>
      <c r="W264" s="10">
        <v>23.1385478699099</v>
      </c>
      <c r="X264" s="10">
        <v>23.3309349623839</v>
      </c>
      <c r="Y264" s="10">
        <v>19.108132906233301</v>
      </c>
      <c r="Z264" s="10">
        <v>14.883031925402801</v>
      </c>
      <c r="AA264" s="10">
        <v>10.896666423107201</v>
      </c>
      <c r="AB264" s="10">
        <v>7.0228385527047399</v>
      </c>
      <c r="AC264" s="31">
        <f>SUM(AI264:AT264)</f>
        <v>954.30000000000007</v>
      </c>
      <c r="AD264" s="31">
        <f>SUM(AK264:AM264)</f>
        <v>267.89999999999998</v>
      </c>
      <c r="AE264" s="31">
        <f>SUM(AN264:AP264)</f>
        <v>140.1</v>
      </c>
      <c r="AF264" s="31">
        <f>SUM(AL264:AQ264)</f>
        <v>392.4</v>
      </c>
      <c r="AG264" s="31">
        <f>SUM(AQ264:AS264)</f>
        <v>309</v>
      </c>
      <c r="AH264" s="31">
        <f>AI264+AJ264+AT264</f>
        <v>237.3</v>
      </c>
      <c r="AI264" s="31">
        <v>62</v>
      </c>
      <c r="AJ264" s="31">
        <v>90.1</v>
      </c>
      <c r="AK264" s="31">
        <v>108.5</v>
      </c>
      <c r="AL264" s="31">
        <v>68.2</v>
      </c>
      <c r="AM264" s="31">
        <v>91.2</v>
      </c>
      <c r="AN264" s="31">
        <v>62.5</v>
      </c>
      <c r="AO264" s="31">
        <v>52.5</v>
      </c>
      <c r="AP264" s="31">
        <v>25.1</v>
      </c>
      <c r="AQ264" s="31">
        <v>92.9</v>
      </c>
      <c r="AR264" s="31">
        <v>78.5</v>
      </c>
      <c r="AS264" s="31">
        <v>137.6</v>
      </c>
      <c r="AT264" s="31">
        <v>85.2</v>
      </c>
      <c r="AU264" s="14" t="s">
        <v>7</v>
      </c>
      <c r="AV264" s="14" t="s">
        <v>7</v>
      </c>
      <c r="AW264" s="14" t="s">
        <v>7</v>
      </c>
      <c r="AX264" s="14" t="s">
        <v>7</v>
      </c>
      <c r="AY264" s="14" t="s">
        <v>7</v>
      </c>
      <c r="AZ264" s="14" t="s">
        <v>7</v>
      </c>
      <c r="BA264" s="14" t="s">
        <v>7</v>
      </c>
      <c r="BB264" s="14" t="s">
        <v>7</v>
      </c>
      <c r="BC264" s="14" t="s">
        <v>7</v>
      </c>
      <c r="BD264" s="14" t="s">
        <v>7</v>
      </c>
      <c r="BE264" s="14" t="s">
        <v>7</v>
      </c>
      <c r="BF264" s="105" t="s">
        <v>337</v>
      </c>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row>
    <row r="265" spans="1:83" x14ac:dyDescent="0.2">
      <c r="A265" s="135"/>
      <c r="B265" s="124"/>
      <c r="C265" s="100"/>
      <c r="D265" s="118"/>
      <c r="E265" s="138"/>
      <c r="F265" s="1" t="s">
        <v>431</v>
      </c>
      <c r="G265" s="42">
        <v>41.864424999999997</v>
      </c>
      <c r="H265" s="42">
        <v>13.456999</v>
      </c>
      <c r="I265" s="121"/>
      <c r="J265" s="109" t="s">
        <v>7</v>
      </c>
      <c r="K265" s="30">
        <f t="shared" ref="K265:K270" si="114">AVERAGE(Q265:AB265)</f>
        <v>12.520490307791121</v>
      </c>
      <c r="L265" s="30">
        <f t="shared" ref="L265:L270" si="115">(S265+T265+U265)/3</f>
        <v>10.61873202071736</v>
      </c>
      <c r="M265" s="30">
        <f t="shared" ref="M265:M270" si="116">(V265+W265+X265)/3</f>
        <v>20.410565135186172</v>
      </c>
      <c r="N265" s="30">
        <f t="shared" ref="N265:N270" si="117">(T265+U265+V265+W265+X265+Y265)/6</f>
        <v>17.266717355994285</v>
      </c>
      <c r="O265" s="30">
        <f t="shared" ref="O265:O270" si="118">(Y265+Z265+AA265)/3</f>
        <v>13.756808653084851</v>
      </c>
      <c r="P265" s="30">
        <f t="shared" ref="P265:P270" si="119">(Q265+R265+AB265)/3</f>
        <v>5.2958554221760998</v>
      </c>
      <c r="Q265" s="10">
        <v>4.8809676328373497</v>
      </c>
      <c r="R265" s="10">
        <v>4.8830503834661503</v>
      </c>
      <c r="S265" s="10">
        <v>7.0963869381575799</v>
      </c>
      <c r="T265" s="10">
        <v>10.666099761594101</v>
      </c>
      <c r="U265" s="10">
        <v>14.0937093624004</v>
      </c>
      <c r="V265" s="10">
        <v>18.415599588379301</v>
      </c>
      <c r="W265" s="10">
        <v>21.172644688044802</v>
      </c>
      <c r="X265" s="10">
        <v>21.643451129134402</v>
      </c>
      <c r="Y265" s="10">
        <v>17.608799606412699</v>
      </c>
      <c r="Z265" s="10">
        <v>13.8141932396158</v>
      </c>
      <c r="AA265" s="10">
        <v>9.8474331132260495</v>
      </c>
      <c r="AB265" s="10">
        <v>6.1235482502248004</v>
      </c>
      <c r="AC265" s="31">
        <f t="shared" ref="AC265:AC270" si="120">SUM(AI265:AT265)</f>
        <v>1194.3</v>
      </c>
      <c r="AD265" s="31">
        <f t="shared" ref="AD265:AD270" si="121">SUM(AK265:AM265)</f>
        <v>325.7</v>
      </c>
      <c r="AE265" s="31">
        <f t="shared" ref="AE265:AE270" si="122">SUM(AN265:AP265)</f>
        <v>128</v>
      </c>
      <c r="AF265" s="31">
        <f t="shared" ref="AF265:AF270" si="123">SUM(AL265:AQ265)</f>
        <v>411.79999999999995</v>
      </c>
      <c r="AG265" s="31">
        <f t="shared" ref="AG265:AG270" si="124">SUM(AQ265:AS265)</f>
        <v>372.20000000000005</v>
      </c>
      <c r="AH265" s="31">
        <f t="shared" ref="AH265:AH270" si="125">AI265+AJ265+AT265</f>
        <v>368.4</v>
      </c>
      <c r="AI265" s="31">
        <v>121.8</v>
      </c>
      <c r="AJ265" s="31">
        <v>120.4</v>
      </c>
      <c r="AK265" s="31">
        <v>131.80000000000001</v>
      </c>
      <c r="AL265" s="31">
        <v>84.6</v>
      </c>
      <c r="AM265" s="31">
        <v>109.3</v>
      </c>
      <c r="AN265" s="31">
        <v>53.5</v>
      </c>
      <c r="AO265" s="31">
        <v>49.3</v>
      </c>
      <c r="AP265" s="31">
        <v>25.2</v>
      </c>
      <c r="AQ265" s="31">
        <v>89.9</v>
      </c>
      <c r="AR265" s="31">
        <v>106.7</v>
      </c>
      <c r="AS265" s="31">
        <v>175.6</v>
      </c>
      <c r="AT265" s="31">
        <v>126.2</v>
      </c>
      <c r="AU265" s="14" t="s">
        <v>7</v>
      </c>
      <c r="AV265" s="14" t="s">
        <v>7</v>
      </c>
      <c r="AW265" s="14" t="s">
        <v>7</v>
      </c>
      <c r="AX265" s="14" t="s">
        <v>7</v>
      </c>
      <c r="AY265" s="14" t="s">
        <v>7</v>
      </c>
      <c r="AZ265" s="14" t="s">
        <v>7</v>
      </c>
      <c r="BA265" s="14" t="s">
        <v>7</v>
      </c>
      <c r="BB265" s="14" t="s">
        <v>7</v>
      </c>
      <c r="BC265" s="14" t="s">
        <v>7</v>
      </c>
      <c r="BD265" s="14" t="s">
        <v>7</v>
      </c>
      <c r="BE265" s="14" t="s">
        <v>7</v>
      </c>
      <c r="BF265" s="105"/>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row>
    <row r="266" spans="1:83" x14ac:dyDescent="0.2">
      <c r="A266" s="135"/>
      <c r="B266" s="124"/>
      <c r="C266" s="100"/>
      <c r="D266" s="118"/>
      <c r="E266" s="138"/>
      <c r="F266" s="1" t="s">
        <v>432</v>
      </c>
      <c r="G266" s="42">
        <v>42.317337999999999</v>
      </c>
      <c r="H266" s="42">
        <v>13.861602</v>
      </c>
      <c r="I266" s="121"/>
      <c r="J266" s="121"/>
      <c r="K266" s="30">
        <f t="shared" si="114"/>
        <v>13.21589699987684</v>
      </c>
      <c r="L266" s="30">
        <f t="shared" si="115"/>
        <v>11.430769278552544</v>
      </c>
      <c r="M266" s="30">
        <f t="shared" si="116"/>
        <v>21.267178736111035</v>
      </c>
      <c r="N266" s="30">
        <f t="shared" si="117"/>
        <v>18.086850670996181</v>
      </c>
      <c r="O266" s="30">
        <f t="shared" si="118"/>
        <v>14.339640181276167</v>
      </c>
      <c r="P266" s="30">
        <f t="shared" si="119"/>
        <v>5.8259998035676199</v>
      </c>
      <c r="Q266" s="10">
        <v>5.3740643960093299</v>
      </c>
      <c r="R266" s="10">
        <v>5.49519322692655</v>
      </c>
      <c r="S266" s="10">
        <v>7.8618062758878304</v>
      </c>
      <c r="T266" s="10">
        <v>11.4665664103689</v>
      </c>
      <c r="U266" s="10">
        <v>14.9639351494009</v>
      </c>
      <c r="V266" s="10">
        <v>19.361666233899701</v>
      </c>
      <c r="W266" s="10">
        <v>22.0462253136801</v>
      </c>
      <c r="X266" s="10">
        <v>22.393644660753299</v>
      </c>
      <c r="Y266" s="10">
        <v>18.2890662578742</v>
      </c>
      <c r="Z266" s="10">
        <v>14.3103545188483</v>
      </c>
      <c r="AA266" s="10">
        <v>10.419499767106</v>
      </c>
      <c r="AB266" s="10">
        <v>6.6087417877669798</v>
      </c>
      <c r="AC266" s="31">
        <f t="shared" si="120"/>
        <v>1010.8</v>
      </c>
      <c r="AD266" s="31">
        <f t="shared" si="121"/>
        <v>290.29999999999995</v>
      </c>
      <c r="AE266" s="31">
        <f t="shared" si="122"/>
        <v>124.6</v>
      </c>
      <c r="AF266" s="31">
        <f t="shared" si="123"/>
        <v>395.9</v>
      </c>
      <c r="AG266" s="31">
        <f t="shared" si="124"/>
        <v>324</v>
      </c>
      <c r="AH266" s="31">
        <f t="shared" si="125"/>
        <v>271.89999999999998</v>
      </c>
      <c r="AI266" s="31">
        <v>78.2</v>
      </c>
      <c r="AJ266" s="31">
        <v>96.3</v>
      </c>
      <c r="AK266" s="31">
        <v>113.5</v>
      </c>
      <c r="AL266" s="31">
        <v>77.2</v>
      </c>
      <c r="AM266" s="31">
        <v>99.6</v>
      </c>
      <c r="AN266" s="31">
        <v>53.2</v>
      </c>
      <c r="AO266" s="31">
        <v>47</v>
      </c>
      <c r="AP266" s="31">
        <v>24.4</v>
      </c>
      <c r="AQ266" s="31">
        <v>94.5</v>
      </c>
      <c r="AR266" s="31">
        <v>87.5</v>
      </c>
      <c r="AS266" s="31">
        <v>142</v>
      </c>
      <c r="AT266" s="31">
        <v>97.4</v>
      </c>
      <c r="AU266" s="14" t="s">
        <v>7</v>
      </c>
      <c r="AV266" s="14" t="s">
        <v>7</v>
      </c>
      <c r="AW266" s="14" t="s">
        <v>7</v>
      </c>
      <c r="AX266" s="14" t="s">
        <v>7</v>
      </c>
      <c r="AY266" s="14" t="s">
        <v>7</v>
      </c>
      <c r="AZ266" s="14" t="s">
        <v>7</v>
      </c>
      <c r="BA266" s="14" t="s">
        <v>7</v>
      </c>
      <c r="BB266" s="14" t="s">
        <v>7</v>
      </c>
      <c r="BC266" s="14" t="s">
        <v>7</v>
      </c>
      <c r="BD266" s="14" t="s">
        <v>7</v>
      </c>
      <c r="BE266" s="14" t="s">
        <v>7</v>
      </c>
      <c r="BF266" s="105"/>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row>
    <row r="267" spans="1:83" x14ac:dyDescent="0.2">
      <c r="A267" s="135"/>
      <c r="B267" s="124"/>
      <c r="C267" s="100"/>
      <c r="D267" s="118"/>
      <c r="E267" s="138"/>
      <c r="F267" s="1" t="s">
        <v>433</v>
      </c>
      <c r="G267" s="42">
        <v>41.989125999999999</v>
      </c>
      <c r="H267" s="42">
        <v>13.334395000000001</v>
      </c>
      <c r="I267" s="121"/>
      <c r="J267" s="121"/>
      <c r="K267" s="30">
        <f t="shared" si="114"/>
        <v>11.362457387235558</v>
      </c>
      <c r="L267" s="30">
        <f t="shared" si="115"/>
        <v>9.4505220109865871</v>
      </c>
      <c r="M267" s="30">
        <f t="shared" si="116"/>
        <v>19.31378953246087</v>
      </c>
      <c r="N267" s="30">
        <f t="shared" si="117"/>
        <v>16.140653044246204</v>
      </c>
      <c r="O267" s="30">
        <f t="shared" si="118"/>
        <v>12.56621943238474</v>
      </c>
      <c r="P267" s="30">
        <f t="shared" si="119"/>
        <v>4.1192985731100364</v>
      </c>
      <c r="Q267" s="10">
        <v>3.7406773357441798</v>
      </c>
      <c r="R267" s="10">
        <v>3.58063785100099</v>
      </c>
      <c r="S267" s="10">
        <v>5.8425159984418498</v>
      </c>
      <c r="T267" s="10">
        <v>9.5245664537760106</v>
      </c>
      <c r="U267" s="10">
        <v>12.9844835807419</v>
      </c>
      <c r="V267" s="10">
        <v>17.310466279747601</v>
      </c>
      <c r="W267" s="10">
        <v>20.064644712810601</v>
      </c>
      <c r="X267" s="10">
        <v>20.566257604824401</v>
      </c>
      <c r="Y267" s="10">
        <v>16.393499633576699</v>
      </c>
      <c r="Z267" s="10">
        <v>12.6312255241217</v>
      </c>
      <c r="AA267" s="10">
        <v>8.6739331394558192</v>
      </c>
      <c r="AB267" s="10">
        <v>5.0365805325849404</v>
      </c>
      <c r="AC267" s="31">
        <f t="shared" si="120"/>
        <v>1241.4000000000001</v>
      </c>
      <c r="AD267" s="31">
        <f t="shared" si="121"/>
        <v>338.9</v>
      </c>
      <c r="AE267" s="31">
        <f t="shared" si="122"/>
        <v>138.9</v>
      </c>
      <c r="AF267" s="31">
        <f t="shared" si="123"/>
        <v>436.5</v>
      </c>
      <c r="AG267" s="31">
        <f t="shared" si="124"/>
        <v>387.6</v>
      </c>
      <c r="AH267" s="31">
        <f t="shared" si="125"/>
        <v>376</v>
      </c>
      <c r="AI267" s="31">
        <v>125.8</v>
      </c>
      <c r="AJ267" s="31">
        <v>122.2</v>
      </c>
      <c r="AK267" s="31">
        <v>132.5</v>
      </c>
      <c r="AL267" s="31">
        <v>89.9</v>
      </c>
      <c r="AM267" s="31">
        <v>116.5</v>
      </c>
      <c r="AN267" s="31">
        <v>56.6</v>
      </c>
      <c r="AO267" s="31">
        <v>52.2</v>
      </c>
      <c r="AP267" s="31">
        <v>30.1</v>
      </c>
      <c r="AQ267" s="31">
        <v>91.2</v>
      </c>
      <c r="AR267" s="31">
        <v>113.2</v>
      </c>
      <c r="AS267" s="31">
        <v>183.2</v>
      </c>
      <c r="AT267" s="31">
        <v>128</v>
      </c>
      <c r="AU267" s="14" t="s">
        <v>7</v>
      </c>
      <c r="AV267" s="14" t="s">
        <v>7</v>
      </c>
      <c r="AW267" s="14" t="s">
        <v>7</v>
      </c>
      <c r="AX267" s="14" t="s">
        <v>7</v>
      </c>
      <c r="AY267" s="14" t="s">
        <v>7</v>
      </c>
      <c r="AZ267" s="14" t="s">
        <v>7</v>
      </c>
      <c r="BA267" s="14" t="s">
        <v>7</v>
      </c>
      <c r="BB267" s="14" t="s">
        <v>7</v>
      </c>
      <c r="BC267" s="14" t="s">
        <v>7</v>
      </c>
      <c r="BD267" s="14" t="s">
        <v>7</v>
      </c>
      <c r="BE267" s="14" t="s">
        <v>7</v>
      </c>
      <c r="BF267" s="105"/>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row>
    <row r="268" spans="1:83" x14ac:dyDescent="0.2">
      <c r="A268" s="135"/>
      <c r="B268" s="124"/>
      <c r="C268" s="100"/>
      <c r="D268" s="118"/>
      <c r="E268" s="138"/>
      <c r="F268" s="1" t="s">
        <v>434</v>
      </c>
      <c r="G268" s="42">
        <v>41.924931999999998</v>
      </c>
      <c r="H268" s="42">
        <v>14.288217</v>
      </c>
      <c r="I268" s="121"/>
      <c r="J268" s="121"/>
      <c r="K268" s="30">
        <f t="shared" si="114"/>
        <v>12.98249438887119</v>
      </c>
      <c r="L268" s="30">
        <f t="shared" si="115"/>
        <v>10.975888643558664</v>
      </c>
      <c r="M268" s="30">
        <f t="shared" si="116"/>
        <v>20.838769785113232</v>
      </c>
      <c r="N268" s="30">
        <f t="shared" si="117"/>
        <v>17.663085447493167</v>
      </c>
      <c r="O268" s="30">
        <f t="shared" si="118"/>
        <v>14.256118677766667</v>
      </c>
      <c r="P268" s="30">
        <f t="shared" si="119"/>
        <v>5.8592004490461944</v>
      </c>
      <c r="Q268" s="10">
        <v>5.3860966538049002</v>
      </c>
      <c r="R268" s="10">
        <v>5.3916661356444999</v>
      </c>
      <c r="S268" s="10">
        <v>7.5141288643041904</v>
      </c>
      <c r="T268" s="10">
        <v>10.9506664219002</v>
      </c>
      <c r="U268" s="10">
        <v>14.4628706444716</v>
      </c>
      <c r="V268" s="10">
        <v>18.858632911809998</v>
      </c>
      <c r="W268" s="10">
        <v>21.626644677897101</v>
      </c>
      <c r="X268" s="10">
        <v>22.031031765632601</v>
      </c>
      <c r="Y268" s="10">
        <v>18.048666263247501</v>
      </c>
      <c r="Z268" s="10">
        <v>14.199290005201799</v>
      </c>
      <c r="AA268" s="10">
        <v>10.520399764850699</v>
      </c>
      <c r="AB268" s="10">
        <v>6.7998385576891804</v>
      </c>
      <c r="AC268" s="31">
        <f t="shared" si="120"/>
        <v>1052.9999999999998</v>
      </c>
      <c r="AD268" s="31">
        <f t="shared" si="121"/>
        <v>288.89999999999998</v>
      </c>
      <c r="AE268" s="31">
        <f t="shared" si="122"/>
        <v>109.39999999999999</v>
      </c>
      <c r="AF268" s="31">
        <f t="shared" si="123"/>
        <v>375.79999999999995</v>
      </c>
      <c r="AG268" s="31">
        <f t="shared" si="124"/>
        <v>331.8</v>
      </c>
      <c r="AH268" s="31">
        <f t="shared" si="125"/>
        <v>322.89999999999998</v>
      </c>
      <c r="AI268" s="31">
        <v>99.9</v>
      </c>
      <c r="AJ268" s="31">
        <v>112.9</v>
      </c>
      <c r="AK268" s="31">
        <v>115.6</v>
      </c>
      <c r="AL268" s="31">
        <v>77</v>
      </c>
      <c r="AM268" s="31">
        <v>96.3</v>
      </c>
      <c r="AN268" s="31">
        <v>44.2</v>
      </c>
      <c r="AO268" s="31">
        <v>40.9</v>
      </c>
      <c r="AP268" s="31">
        <v>24.3</v>
      </c>
      <c r="AQ268" s="31">
        <v>93.1</v>
      </c>
      <c r="AR268" s="31">
        <v>91.9</v>
      </c>
      <c r="AS268" s="31">
        <v>146.80000000000001</v>
      </c>
      <c r="AT268" s="31">
        <v>110.1</v>
      </c>
      <c r="AU268" s="14" t="s">
        <v>7</v>
      </c>
      <c r="AV268" s="14" t="s">
        <v>7</v>
      </c>
      <c r="AW268" s="14" t="s">
        <v>7</v>
      </c>
      <c r="AX268" s="14" t="s">
        <v>7</v>
      </c>
      <c r="AY268" s="14" t="s">
        <v>7</v>
      </c>
      <c r="AZ268" s="14" t="s">
        <v>7</v>
      </c>
      <c r="BA268" s="14" t="s">
        <v>7</v>
      </c>
      <c r="BB268" s="14" t="s">
        <v>7</v>
      </c>
      <c r="BC268" s="14" t="s">
        <v>7</v>
      </c>
      <c r="BD268" s="14" t="s">
        <v>7</v>
      </c>
      <c r="BE268" s="14" t="s">
        <v>7</v>
      </c>
      <c r="BF268" s="105"/>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row>
    <row r="269" spans="1:83" x14ac:dyDescent="0.2">
      <c r="A269" s="135"/>
      <c r="B269" s="124"/>
      <c r="C269" s="100"/>
      <c r="D269" s="118"/>
      <c r="E269" s="138"/>
      <c r="F269" s="1" t="s">
        <v>435</v>
      </c>
      <c r="G269" s="42">
        <v>41.813110000000002</v>
      </c>
      <c r="H269" s="42">
        <v>14.486549999999999</v>
      </c>
      <c r="I269" s="121"/>
      <c r="J269" s="121"/>
      <c r="K269" s="30">
        <f t="shared" si="114"/>
        <v>13.582458713923435</v>
      </c>
      <c r="L269" s="30">
        <f t="shared" si="115"/>
        <v>11.520392574040374</v>
      </c>
      <c r="M269" s="30">
        <f t="shared" si="116"/>
        <v>21.370112425566564</v>
      </c>
      <c r="N269" s="30">
        <f t="shared" si="117"/>
        <v>18.2047648260667</v>
      </c>
      <c r="O269" s="30">
        <f t="shared" si="118"/>
        <v>14.902777086251801</v>
      </c>
      <c r="P269" s="30">
        <f t="shared" si="119"/>
        <v>6.5365527698350006</v>
      </c>
      <c r="Q269" s="10">
        <v>6.0271611556050297</v>
      </c>
      <c r="R269" s="10">
        <v>6.0971747405648102</v>
      </c>
      <c r="S269" s="10">
        <v>8.1242256248610207</v>
      </c>
      <c r="T269" s="10">
        <v>11.4755330768352</v>
      </c>
      <c r="U269" s="10">
        <v>14.9614190204249</v>
      </c>
      <c r="V269" s="10">
        <v>19.379499566834401</v>
      </c>
      <c r="W269" s="10">
        <v>22.167193052911699</v>
      </c>
      <c r="X269" s="10">
        <v>22.563644656953599</v>
      </c>
      <c r="Y269" s="10">
        <v>18.681299582440399</v>
      </c>
      <c r="Z269" s="10">
        <v>14.8250319266992</v>
      </c>
      <c r="AA269" s="10">
        <v>11.201999749615799</v>
      </c>
      <c r="AB269" s="10">
        <v>7.4853224133351599</v>
      </c>
      <c r="AC269" s="31">
        <f t="shared" si="120"/>
        <v>1006.6</v>
      </c>
      <c r="AD269" s="31">
        <f t="shared" si="121"/>
        <v>273.90000000000003</v>
      </c>
      <c r="AE269" s="31">
        <f t="shared" si="122"/>
        <v>97.100000000000009</v>
      </c>
      <c r="AF269" s="31">
        <f t="shared" si="123"/>
        <v>348</v>
      </c>
      <c r="AG269" s="31">
        <f t="shared" si="124"/>
        <v>319.10000000000002</v>
      </c>
      <c r="AH269" s="31">
        <f t="shared" si="125"/>
        <v>316.5</v>
      </c>
      <c r="AI269" s="31">
        <v>97.9</v>
      </c>
      <c r="AJ269" s="31">
        <v>108.9</v>
      </c>
      <c r="AK269" s="31">
        <v>113.9</v>
      </c>
      <c r="AL269" s="31">
        <v>71.7</v>
      </c>
      <c r="AM269" s="31">
        <v>88.3</v>
      </c>
      <c r="AN269" s="31">
        <v>40.9</v>
      </c>
      <c r="AO269" s="31">
        <v>32.5</v>
      </c>
      <c r="AP269" s="31">
        <v>23.7</v>
      </c>
      <c r="AQ269" s="31">
        <v>90.9</v>
      </c>
      <c r="AR269" s="31">
        <v>85.8</v>
      </c>
      <c r="AS269" s="31">
        <v>142.4</v>
      </c>
      <c r="AT269" s="31">
        <v>109.7</v>
      </c>
      <c r="AU269" s="14" t="s">
        <v>7</v>
      </c>
      <c r="AV269" s="14" t="s">
        <v>7</v>
      </c>
      <c r="AW269" s="14" t="s">
        <v>7</v>
      </c>
      <c r="AX269" s="14" t="s">
        <v>7</v>
      </c>
      <c r="AY269" s="14" t="s">
        <v>7</v>
      </c>
      <c r="AZ269" s="14" t="s">
        <v>7</v>
      </c>
      <c r="BA269" s="14" t="s">
        <v>7</v>
      </c>
      <c r="BB269" s="14" t="s">
        <v>7</v>
      </c>
      <c r="BC269" s="14" t="s">
        <v>7</v>
      </c>
      <c r="BD269" s="14" t="s">
        <v>7</v>
      </c>
      <c r="BE269" s="14" t="s">
        <v>7</v>
      </c>
      <c r="BF269" s="105"/>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row>
    <row r="270" spans="1:83" x14ac:dyDescent="0.2">
      <c r="A270" s="135"/>
      <c r="B270" s="124"/>
      <c r="C270" s="100"/>
      <c r="D270" s="118"/>
      <c r="E270" s="138"/>
      <c r="F270" s="1" t="s">
        <v>436</v>
      </c>
      <c r="G270" s="42">
        <v>41.932679399999998</v>
      </c>
      <c r="H270" s="42">
        <v>13.392085</v>
      </c>
      <c r="I270" s="121"/>
      <c r="J270" s="121"/>
      <c r="K270" s="30">
        <f t="shared" si="114"/>
        <v>11.362457387235558</v>
      </c>
      <c r="L270" s="30">
        <f t="shared" si="115"/>
        <v>9.4505220109865871</v>
      </c>
      <c r="M270" s="30">
        <f t="shared" si="116"/>
        <v>19.31378953246087</v>
      </c>
      <c r="N270" s="30">
        <f t="shared" si="117"/>
        <v>16.140653044246204</v>
      </c>
      <c r="O270" s="30">
        <f t="shared" si="118"/>
        <v>12.56621943238474</v>
      </c>
      <c r="P270" s="30">
        <f t="shared" si="119"/>
        <v>4.1192985731100364</v>
      </c>
      <c r="Q270" s="10">
        <v>3.7406773357441798</v>
      </c>
      <c r="R270" s="10">
        <v>3.58063785100099</v>
      </c>
      <c r="S270" s="10">
        <v>5.8425159984418498</v>
      </c>
      <c r="T270" s="10">
        <v>9.5245664537760106</v>
      </c>
      <c r="U270" s="10">
        <v>12.9844835807419</v>
      </c>
      <c r="V270" s="10">
        <v>17.310466279747601</v>
      </c>
      <c r="W270" s="10">
        <v>20.064644712810601</v>
      </c>
      <c r="X270" s="10">
        <v>20.566257604824401</v>
      </c>
      <c r="Y270" s="10">
        <v>16.393499633576699</v>
      </c>
      <c r="Z270" s="10">
        <v>12.6312255241217</v>
      </c>
      <c r="AA270" s="10">
        <v>8.6739331394558192</v>
      </c>
      <c r="AB270" s="10">
        <v>5.0365805325849404</v>
      </c>
      <c r="AC270" s="31">
        <f t="shared" si="120"/>
        <v>1241.4000000000001</v>
      </c>
      <c r="AD270" s="31">
        <f t="shared" si="121"/>
        <v>338.9</v>
      </c>
      <c r="AE270" s="31">
        <f t="shared" si="122"/>
        <v>138.9</v>
      </c>
      <c r="AF270" s="31">
        <f t="shared" si="123"/>
        <v>436.5</v>
      </c>
      <c r="AG270" s="31">
        <f t="shared" si="124"/>
        <v>387.6</v>
      </c>
      <c r="AH270" s="31">
        <f t="shared" si="125"/>
        <v>376</v>
      </c>
      <c r="AI270" s="31">
        <v>125.8</v>
      </c>
      <c r="AJ270" s="31">
        <v>122.2</v>
      </c>
      <c r="AK270" s="31">
        <v>132.5</v>
      </c>
      <c r="AL270" s="31">
        <v>89.9</v>
      </c>
      <c r="AM270" s="31">
        <v>116.5</v>
      </c>
      <c r="AN270" s="31">
        <v>56.6</v>
      </c>
      <c r="AO270" s="31">
        <v>52.2</v>
      </c>
      <c r="AP270" s="31">
        <v>30.1</v>
      </c>
      <c r="AQ270" s="31">
        <v>91.2</v>
      </c>
      <c r="AR270" s="31">
        <v>113.2</v>
      </c>
      <c r="AS270" s="31">
        <v>183.2</v>
      </c>
      <c r="AT270" s="31">
        <v>128</v>
      </c>
      <c r="AU270" s="14" t="s">
        <v>7</v>
      </c>
      <c r="AV270" s="14" t="s">
        <v>7</v>
      </c>
      <c r="AW270" s="14" t="s">
        <v>7</v>
      </c>
      <c r="AX270" s="14" t="s">
        <v>7</v>
      </c>
      <c r="AY270" s="14" t="s">
        <v>7</v>
      </c>
      <c r="AZ270" s="14" t="s">
        <v>7</v>
      </c>
      <c r="BA270" s="14" t="s">
        <v>7</v>
      </c>
      <c r="BB270" s="14" t="s">
        <v>7</v>
      </c>
      <c r="BC270" s="14" t="s">
        <v>7</v>
      </c>
      <c r="BD270" s="14" t="s">
        <v>7</v>
      </c>
      <c r="BE270" s="14" t="s">
        <v>7</v>
      </c>
      <c r="BF270" s="105"/>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row>
    <row r="271" spans="1:83" x14ac:dyDescent="0.2">
      <c r="AC271" s="1"/>
      <c r="AD271" s="1"/>
      <c r="AE271" s="1"/>
      <c r="AF271" s="1"/>
      <c r="AG271" s="1"/>
      <c r="AH271" s="1"/>
      <c r="AI271" s="32"/>
      <c r="AJ271" s="32"/>
      <c r="AK271" s="32"/>
      <c r="AL271" s="32"/>
      <c r="AM271" s="32"/>
      <c r="AN271" s="32"/>
      <c r="AO271" s="32"/>
      <c r="AP271" s="32"/>
      <c r="AQ271" s="32"/>
      <c r="AR271" s="32"/>
      <c r="AS271" s="32"/>
      <c r="AT271" s="32"/>
      <c r="AU271" s="73"/>
      <c r="BD271" s="73"/>
      <c r="BF271" s="9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row>
    <row r="272" spans="1:83" x14ac:dyDescent="0.2">
      <c r="A272" s="102">
        <v>55</v>
      </c>
      <c r="B272" s="103" t="s">
        <v>357</v>
      </c>
      <c r="C272" s="100">
        <v>2</v>
      </c>
      <c r="D272" s="101" t="s">
        <v>356</v>
      </c>
      <c r="E272" s="100" t="s">
        <v>13</v>
      </c>
      <c r="F272" s="1" t="s">
        <v>350</v>
      </c>
      <c r="G272" s="42" t="s">
        <v>7</v>
      </c>
      <c r="H272" s="42" t="s">
        <v>7</v>
      </c>
      <c r="I272" s="42" t="s">
        <v>7</v>
      </c>
      <c r="J272" s="42" t="s">
        <v>7</v>
      </c>
      <c r="K272" s="42" t="s">
        <v>7</v>
      </c>
      <c r="L272" s="42" t="s">
        <v>7</v>
      </c>
      <c r="M272" s="42" t="s">
        <v>7</v>
      </c>
      <c r="N272" s="42" t="s">
        <v>7</v>
      </c>
      <c r="O272" s="42" t="s">
        <v>7</v>
      </c>
      <c r="P272" s="42" t="s">
        <v>7</v>
      </c>
      <c r="Q272" s="42" t="s">
        <v>7</v>
      </c>
      <c r="R272" s="42" t="s">
        <v>7</v>
      </c>
      <c r="S272" s="42" t="s">
        <v>7</v>
      </c>
      <c r="T272" s="42" t="s">
        <v>7</v>
      </c>
      <c r="U272" s="42" t="s">
        <v>7</v>
      </c>
      <c r="V272" s="42" t="s">
        <v>7</v>
      </c>
      <c r="W272" s="42" t="s">
        <v>7</v>
      </c>
      <c r="X272" s="42" t="s">
        <v>7</v>
      </c>
      <c r="Y272" s="42" t="s">
        <v>7</v>
      </c>
      <c r="Z272" s="42" t="s">
        <v>7</v>
      </c>
      <c r="AA272" s="42" t="s">
        <v>7</v>
      </c>
      <c r="AB272" s="42" t="s">
        <v>7</v>
      </c>
      <c r="AC272" s="42" t="s">
        <v>7</v>
      </c>
      <c r="AD272" s="42" t="s">
        <v>7</v>
      </c>
      <c r="AE272" s="42" t="s">
        <v>7</v>
      </c>
      <c r="AF272" s="42" t="s">
        <v>7</v>
      </c>
      <c r="AG272" s="42" t="s">
        <v>7</v>
      </c>
      <c r="AH272" s="42" t="s">
        <v>7</v>
      </c>
      <c r="AI272" s="42" t="s">
        <v>7</v>
      </c>
      <c r="AJ272" s="42" t="s">
        <v>7</v>
      </c>
      <c r="AK272" s="42" t="s">
        <v>7</v>
      </c>
      <c r="AL272" s="42" t="s">
        <v>7</v>
      </c>
      <c r="AM272" s="42" t="s">
        <v>7</v>
      </c>
      <c r="AN272" s="42" t="s">
        <v>7</v>
      </c>
      <c r="AO272" s="42" t="s">
        <v>7</v>
      </c>
      <c r="AP272" s="42" t="s">
        <v>7</v>
      </c>
      <c r="AQ272" s="42" t="s">
        <v>7</v>
      </c>
      <c r="AR272" s="42" t="s">
        <v>7</v>
      </c>
      <c r="AS272" s="42" t="s">
        <v>7</v>
      </c>
      <c r="AT272" s="42" t="s">
        <v>7</v>
      </c>
      <c r="AU272" s="26">
        <v>7.55</v>
      </c>
      <c r="AV272" s="26">
        <v>24</v>
      </c>
      <c r="AW272" s="26">
        <v>34.6</v>
      </c>
      <c r="AX272" s="26">
        <v>41.4</v>
      </c>
      <c r="AY272" s="26" t="s">
        <v>7</v>
      </c>
      <c r="AZ272" s="26" t="s">
        <v>7</v>
      </c>
      <c r="BA272" s="26" t="s">
        <v>7</v>
      </c>
      <c r="BB272" s="26">
        <v>0.22</v>
      </c>
      <c r="BC272" s="26" t="s">
        <v>7</v>
      </c>
      <c r="BD272" s="108">
        <v>1.75</v>
      </c>
      <c r="BE272" s="26">
        <v>18.600000000000001</v>
      </c>
      <c r="BF272" s="90" t="s">
        <v>7</v>
      </c>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row>
    <row r="273" spans="1:83" x14ac:dyDescent="0.2">
      <c r="A273" s="102"/>
      <c r="B273" s="103"/>
      <c r="C273" s="100"/>
      <c r="D273" s="101"/>
      <c r="E273" s="100"/>
      <c r="F273" s="1" t="s">
        <v>338</v>
      </c>
      <c r="G273" s="42" t="s">
        <v>7</v>
      </c>
      <c r="H273" s="42" t="s">
        <v>7</v>
      </c>
      <c r="I273" s="42" t="s">
        <v>7</v>
      </c>
      <c r="J273" s="42" t="s">
        <v>7</v>
      </c>
      <c r="K273" s="42" t="s">
        <v>7</v>
      </c>
      <c r="L273" s="42" t="s">
        <v>7</v>
      </c>
      <c r="M273" s="42" t="s">
        <v>7</v>
      </c>
      <c r="N273" s="42" t="s">
        <v>7</v>
      </c>
      <c r="O273" s="42" t="s">
        <v>7</v>
      </c>
      <c r="P273" s="42" t="s">
        <v>7</v>
      </c>
      <c r="Q273" s="42" t="s">
        <v>7</v>
      </c>
      <c r="R273" s="42" t="s">
        <v>7</v>
      </c>
      <c r="S273" s="42" t="s">
        <v>7</v>
      </c>
      <c r="T273" s="42" t="s">
        <v>7</v>
      </c>
      <c r="U273" s="42" t="s">
        <v>7</v>
      </c>
      <c r="V273" s="42" t="s">
        <v>7</v>
      </c>
      <c r="W273" s="42" t="s">
        <v>7</v>
      </c>
      <c r="X273" s="42" t="s">
        <v>7</v>
      </c>
      <c r="Y273" s="42" t="s">
        <v>7</v>
      </c>
      <c r="Z273" s="42" t="s">
        <v>7</v>
      </c>
      <c r="AA273" s="42" t="s">
        <v>7</v>
      </c>
      <c r="AB273" s="42" t="s">
        <v>7</v>
      </c>
      <c r="AC273" s="42" t="s">
        <v>7</v>
      </c>
      <c r="AD273" s="42" t="s">
        <v>7</v>
      </c>
      <c r="AE273" s="42" t="s">
        <v>7</v>
      </c>
      <c r="AF273" s="42" t="s">
        <v>7</v>
      </c>
      <c r="AG273" s="42" t="s">
        <v>7</v>
      </c>
      <c r="AH273" s="42" t="s">
        <v>7</v>
      </c>
      <c r="AI273" s="42" t="s">
        <v>7</v>
      </c>
      <c r="AJ273" s="42" t="s">
        <v>7</v>
      </c>
      <c r="AK273" s="42" t="s">
        <v>7</v>
      </c>
      <c r="AL273" s="42" t="s">
        <v>7</v>
      </c>
      <c r="AM273" s="42" t="s">
        <v>7</v>
      </c>
      <c r="AN273" s="42" t="s">
        <v>7</v>
      </c>
      <c r="AO273" s="42" t="s">
        <v>7</v>
      </c>
      <c r="AP273" s="42" t="s">
        <v>7</v>
      </c>
      <c r="AQ273" s="42" t="s">
        <v>7</v>
      </c>
      <c r="AR273" s="42" t="s">
        <v>7</v>
      </c>
      <c r="AS273" s="42" t="s">
        <v>7</v>
      </c>
      <c r="AT273" s="42" t="s">
        <v>7</v>
      </c>
      <c r="AU273" s="26">
        <v>7</v>
      </c>
      <c r="AV273" s="26">
        <v>20.8</v>
      </c>
      <c r="AW273" s="26">
        <v>27.5</v>
      </c>
      <c r="AX273" s="26">
        <v>51.7</v>
      </c>
      <c r="AY273" s="26" t="s">
        <v>7</v>
      </c>
      <c r="AZ273" s="26" t="s">
        <v>7</v>
      </c>
      <c r="BA273" s="26" t="s">
        <v>7</v>
      </c>
      <c r="BB273" s="26">
        <v>0.27</v>
      </c>
      <c r="BC273" s="26" t="s">
        <v>7</v>
      </c>
      <c r="BD273" s="108"/>
      <c r="BE273" s="26">
        <v>40.72</v>
      </c>
      <c r="BF273" s="90" t="s">
        <v>7</v>
      </c>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row>
    <row r="274" spans="1:83" x14ac:dyDescent="0.2">
      <c r="A274" s="102"/>
      <c r="B274" s="103"/>
      <c r="C274" s="100"/>
      <c r="D274" s="101"/>
      <c r="E274" s="100"/>
      <c r="F274" s="1" t="s">
        <v>339</v>
      </c>
      <c r="G274" s="42" t="s">
        <v>7</v>
      </c>
      <c r="H274" s="42" t="s">
        <v>7</v>
      </c>
      <c r="I274" s="42" t="s">
        <v>7</v>
      </c>
      <c r="J274" s="42" t="s">
        <v>7</v>
      </c>
      <c r="K274" s="42" t="s">
        <v>7</v>
      </c>
      <c r="L274" s="42" t="s">
        <v>7</v>
      </c>
      <c r="M274" s="42" t="s">
        <v>7</v>
      </c>
      <c r="N274" s="42" t="s">
        <v>7</v>
      </c>
      <c r="O274" s="42" t="s">
        <v>7</v>
      </c>
      <c r="P274" s="42" t="s">
        <v>7</v>
      </c>
      <c r="Q274" s="42" t="s">
        <v>7</v>
      </c>
      <c r="R274" s="42" t="s">
        <v>7</v>
      </c>
      <c r="S274" s="42" t="s">
        <v>7</v>
      </c>
      <c r="T274" s="42" t="s">
        <v>7</v>
      </c>
      <c r="U274" s="42" t="s">
        <v>7</v>
      </c>
      <c r="V274" s="42" t="s">
        <v>7</v>
      </c>
      <c r="W274" s="42" t="s">
        <v>7</v>
      </c>
      <c r="X274" s="42" t="s">
        <v>7</v>
      </c>
      <c r="Y274" s="42" t="s">
        <v>7</v>
      </c>
      <c r="Z274" s="42" t="s">
        <v>7</v>
      </c>
      <c r="AA274" s="42" t="s">
        <v>7</v>
      </c>
      <c r="AB274" s="42" t="s">
        <v>7</v>
      </c>
      <c r="AC274" s="42" t="s">
        <v>7</v>
      </c>
      <c r="AD274" s="42" t="s">
        <v>7</v>
      </c>
      <c r="AE274" s="42" t="s">
        <v>7</v>
      </c>
      <c r="AF274" s="42" t="s">
        <v>7</v>
      </c>
      <c r="AG274" s="42" t="s">
        <v>7</v>
      </c>
      <c r="AH274" s="42" t="s">
        <v>7</v>
      </c>
      <c r="AI274" s="42" t="s">
        <v>7</v>
      </c>
      <c r="AJ274" s="42" t="s">
        <v>7</v>
      </c>
      <c r="AK274" s="42" t="s">
        <v>7</v>
      </c>
      <c r="AL274" s="42" t="s">
        <v>7</v>
      </c>
      <c r="AM274" s="42" t="s">
        <v>7</v>
      </c>
      <c r="AN274" s="42" t="s">
        <v>7</v>
      </c>
      <c r="AO274" s="42" t="s">
        <v>7</v>
      </c>
      <c r="AP274" s="42" t="s">
        <v>7</v>
      </c>
      <c r="AQ274" s="42" t="s">
        <v>7</v>
      </c>
      <c r="AR274" s="42" t="s">
        <v>7</v>
      </c>
      <c r="AS274" s="42" t="s">
        <v>7</v>
      </c>
      <c r="AT274" s="42" t="s">
        <v>7</v>
      </c>
      <c r="AU274" s="26">
        <v>7.2</v>
      </c>
      <c r="AV274" s="26">
        <v>51.6</v>
      </c>
      <c r="AW274" s="26">
        <v>23.1</v>
      </c>
      <c r="AX274" s="26">
        <v>25.3</v>
      </c>
      <c r="AY274" s="26" t="s">
        <v>7</v>
      </c>
      <c r="AZ274" s="26" t="s">
        <v>7</v>
      </c>
      <c r="BA274" s="26" t="s">
        <v>7</v>
      </c>
      <c r="BB274" s="26">
        <v>0.43</v>
      </c>
      <c r="BC274" s="26" t="s">
        <v>7</v>
      </c>
      <c r="BD274" s="108"/>
      <c r="BE274" s="26">
        <v>18.86</v>
      </c>
      <c r="BF274" s="90" t="s">
        <v>7</v>
      </c>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row>
    <row r="275" spans="1:83" x14ac:dyDescent="0.2">
      <c r="A275" s="102"/>
      <c r="B275" s="103"/>
      <c r="C275" s="100"/>
      <c r="D275" s="101"/>
      <c r="E275" s="100"/>
      <c r="F275" s="1" t="s">
        <v>340</v>
      </c>
      <c r="G275" s="42" t="s">
        <v>7</v>
      </c>
      <c r="H275" s="42" t="s">
        <v>7</v>
      </c>
      <c r="I275" s="42" t="s">
        <v>7</v>
      </c>
      <c r="J275" s="42" t="s">
        <v>7</v>
      </c>
      <c r="K275" s="42" t="s">
        <v>7</v>
      </c>
      <c r="L275" s="42" t="s">
        <v>7</v>
      </c>
      <c r="M275" s="42" t="s">
        <v>7</v>
      </c>
      <c r="N275" s="42" t="s">
        <v>7</v>
      </c>
      <c r="O275" s="42" t="s">
        <v>7</v>
      </c>
      <c r="P275" s="42" t="s">
        <v>7</v>
      </c>
      <c r="Q275" s="42" t="s">
        <v>7</v>
      </c>
      <c r="R275" s="42" t="s">
        <v>7</v>
      </c>
      <c r="S275" s="42" t="s">
        <v>7</v>
      </c>
      <c r="T275" s="42" t="s">
        <v>7</v>
      </c>
      <c r="U275" s="42" t="s">
        <v>7</v>
      </c>
      <c r="V275" s="42" t="s">
        <v>7</v>
      </c>
      <c r="W275" s="42" t="s">
        <v>7</v>
      </c>
      <c r="X275" s="42" t="s">
        <v>7</v>
      </c>
      <c r="Y275" s="42" t="s">
        <v>7</v>
      </c>
      <c r="Z275" s="42" t="s">
        <v>7</v>
      </c>
      <c r="AA275" s="42" t="s">
        <v>7</v>
      </c>
      <c r="AB275" s="42" t="s">
        <v>7</v>
      </c>
      <c r="AC275" s="42" t="s">
        <v>7</v>
      </c>
      <c r="AD275" s="42" t="s">
        <v>7</v>
      </c>
      <c r="AE275" s="42" t="s">
        <v>7</v>
      </c>
      <c r="AF275" s="42" t="s">
        <v>7</v>
      </c>
      <c r="AG275" s="42" t="s">
        <v>7</v>
      </c>
      <c r="AH275" s="42" t="s">
        <v>7</v>
      </c>
      <c r="AI275" s="42" t="s">
        <v>7</v>
      </c>
      <c r="AJ275" s="42" t="s">
        <v>7</v>
      </c>
      <c r="AK275" s="42" t="s">
        <v>7</v>
      </c>
      <c r="AL275" s="42" t="s">
        <v>7</v>
      </c>
      <c r="AM275" s="42" t="s">
        <v>7</v>
      </c>
      <c r="AN275" s="42" t="s">
        <v>7</v>
      </c>
      <c r="AO275" s="42" t="s">
        <v>7</v>
      </c>
      <c r="AP275" s="42" t="s">
        <v>7</v>
      </c>
      <c r="AQ275" s="42" t="s">
        <v>7</v>
      </c>
      <c r="AR275" s="42" t="s">
        <v>7</v>
      </c>
      <c r="AS275" s="42" t="s">
        <v>7</v>
      </c>
      <c r="AT275" s="42" t="s">
        <v>7</v>
      </c>
      <c r="AU275" s="26">
        <v>6.6</v>
      </c>
      <c r="AV275" s="26">
        <v>16.7</v>
      </c>
      <c r="AW275" s="26">
        <v>43.5</v>
      </c>
      <c r="AX275" s="26">
        <v>39.799999999999997</v>
      </c>
      <c r="AY275" s="26" t="s">
        <v>7</v>
      </c>
      <c r="AZ275" s="26" t="s">
        <v>7</v>
      </c>
      <c r="BA275" s="26" t="s">
        <v>7</v>
      </c>
      <c r="BB275" s="26">
        <v>0.2</v>
      </c>
      <c r="BC275" s="26" t="s">
        <v>7</v>
      </c>
      <c r="BD275" s="108"/>
      <c r="BE275" s="26">
        <v>26.85</v>
      </c>
      <c r="BF275" s="90" t="s">
        <v>7</v>
      </c>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row>
    <row r="276" spans="1:83" x14ac:dyDescent="0.2">
      <c r="A276" s="102"/>
      <c r="B276" s="103"/>
      <c r="C276" s="100"/>
      <c r="D276" s="101"/>
      <c r="E276" s="100"/>
      <c r="F276" s="1" t="s">
        <v>341</v>
      </c>
      <c r="G276" s="42" t="s">
        <v>7</v>
      </c>
      <c r="H276" s="42" t="s">
        <v>7</v>
      </c>
      <c r="I276" s="42" t="s">
        <v>7</v>
      </c>
      <c r="J276" s="42" t="s">
        <v>7</v>
      </c>
      <c r="K276" s="42" t="s">
        <v>7</v>
      </c>
      <c r="L276" s="42" t="s">
        <v>7</v>
      </c>
      <c r="M276" s="42" t="s">
        <v>7</v>
      </c>
      <c r="N276" s="42" t="s">
        <v>7</v>
      </c>
      <c r="O276" s="42" t="s">
        <v>7</v>
      </c>
      <c r="P276" s="42" t="s">
        <v>7</v>
      </c>
      <c r="Q276" s="42" t="s">
        <v>7</v>
      </c>
      <c r="R276" s="42" t="s">
        <v>7</v>
      </c>
      <c r="S276" s="42" t="s">
        <v>7</v>
      </c>
      <c r="T276" s="42" t="s">
        <v>7</v>
      </c>
      <c r="U276" s="42" t="s">
        <v>7</v>
      </c>
      <c r="V276" s="42" t="s">
        <v>7</v>
      </c>
      <c r="W276" s="42" t="s">
        <v>7</v>
      </c>
      <c r="X276" s="42" t="s">
        <v>7</v>
      </c>
      <c r="Y276" s="42" t="s">
        <v>7</v>
      </c>
      <c r="Z276" s="42" t="s">
        <v>7</v>
      </c>
      <c r="AA276" s="42" t="s">
        <v>7</v>
      </c>
      <c r="AB276" s="42" t="s">
        <v>7</v>
      </c>
      <c r="AC276" s="42" t="s">
        <v>7</v>
      </c>
      <c r="AD276" s="42" t="s">
        <v>7</v>
      </c>
      <c r="AE276" s="42" t="s">
        <v>7</v>
      </c>
      <c r="AF276" s="42" t="s">
        <v>7</v>
      </c>
      <c r="AG276" s="42" t="s">
        <v>7</v>
      </c>
      <c r="AH276" s="42" t="s">
        <v>7</v>
      </c>
      <c r="AI276" s="42" t="s">
        <v>7</v>
      </c>
      <c r="AJ276" s="42" t="s">
        <v>7</v>
      </c>
      <c r="AK276" s="42" t="s">
        <v>7</v>
      </c>
      <c r="AL276" s="42" t="s">
        <v>7</v>
      </c>
      <c r="AM276" s="42" t="s">
        <v>7</v>
      </c>
      <c r="AN276" s="42" t="s">
        <v>7</v>
      </c>
      <c r="AO276" s="42" t="s">
        <v>7</v>
      </c>
      <c r="AP276" s="42" t="s">
        <v>7</v>
      </c>
      <c r="AQ276" s="42" t="s">
        <v>7</v>
      </c>
      <c r="AR276" s="42" t="s">
        <v>7</v>
      </c>
      <c r="AS276" s="42" t="s">
        <v>7</v>
      </c>
      <c r="AT276" s="42" t="s">
        <v>7</v>
      </c>
      <c r="AU276" s="26">
        <v>7.6</v>
      </c>
      <c r="AV276" s="26">
        <v>26</v>
      </c>
      <c r="AW276" s="26">
        <v>37.799999999999997</v>
      </c>
      <c r="AX276" s="26">
        <v>36.200000000000003</v>
      </c>
      <c r="AY276" s="26" t="s">
        <v>7</v>
      </c>
      <c r="AZ276" s="26" t="s">
        <v>7</v>
      </c>
      <c r="BA276" s="26" t="s">
        <v>7</v>
      </c>
      <c r="BB276" s="26">
        <v>0.38</v>
      </c>
      <c r="BC276" s="26" t="s">
        <v>7</v>
      </c>
      <c r="BD276" s="108"/>
      <c r="BE276" s="26">
        <v>26.65</v>
      </c>
      <c r="BF276" s="90" t="s">
        <v>7</v>
      </c>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row>
    <row r="277" spans="1:83" x14ac:dyDescent="0.2">
      <c r="A277" s="102"/>
      <c r="B277" s="103"/>
      <c r="C277" s="100"/>
      <c r="D277" s="101"/>
      <c r="E277" s="100"/>
      <c r="F277" s="1" t="s">
        <v>351</v>
      </c>
      <c r="G277" s="42" t="s">
        <v>7</v>
      </c>
      <c r="H277" s="42" t="s">
        <v>7</v>
      </c>
      <c r="I277" s="42" t="s">
        <v>7</v>
      </c>
      <c r="J277" s="42" t="s">
        <v>7</v>
      </c>
      <c r="K277" s="42" t="s">
        <v>7</v>
      </c>
      <c r="L277" s="42" t="s">
        <v>7</v>
      </c>
      <c r="M277" s="42" t="s">
        <v>7</v>
      </c>
      <c r="N277" s="42" t="s">
        <v>7</v>
      </c>
      <c r="O277" s="42" t="s">
        <v>7</v>
      </c>
      <c r="P277" s="42" t="s">
        <v>7</v>
      </c>
      <c r="Q277" s="42" t="s">
        <v>7</v>
      </c>
      <c r="R277" s="42" t="s">
        <v>7</v>
      </c>
      <c r="S277" s="42" t="s">
        <v>7</v>
      </c>
      <c r="T277" s="42" t="s">
        <v>7</v>
      </c>
      <c r="U277" s="42" t="s">
        <v>7</v>
      </c>
      <c r="V277" s="42" t="s">
        <v>7</v>
      </c>
      <c r="W277" s="42" t="s">
        <v>7</v>
      </c>
      <c r="X277" s="42" t="s">
        <v>7</v>
      </c>
      <c r="Y277" s="42" t="s">
        <v>7</v>
      </c>
      <c r="Z277" s="42" t="s">
        <v>7</v>
      </c>
      <c r="AA277" s="42" t="s">
        <v>7</v>
      </c>
      <c r="AB277" s="42" t="s">
        <v>7</v>
      </c>
      <c r="AC277" s="42" t="s">
        <v>7</v>
      </c>
      <c r="AD277" s="42" t="s">
        <v>7</v>
      </c>
      <c r="AE277" s="42" t="s">
        <v>7</v>
      </c>
      <c r="AF277" s="42" t="s">
        <v>7</v>
      </c>
      <c r="AG277" s="42" t="s">
        <v>7</v>
      </c>
      <c r="AH277" s="42" t="s">
        <v>7</v>
      </c>
      <c r="AI277" s="42" t="s">
        <v>7</v>
      </c>
      <c r="AJ277" s="42" t="s">
        <v>7</v>
      </c>
      <c r="AK277" s="42" t="s">
        <v>7</v>
      </c>
      <c r="AL277" s="42" t="s">
        <v>7</v>
      </c>
      <c r="AM277" s="42" t="s">
        <v>7</v>
      </c>
      <c r="AN277" s="42" t="s">
        <v>7</v>
      </c>
      <c r="AO277" s="42" t="s">
        <v>7</v>
      </c>
      <c r="AP277" s="42" t="s">
        <v>7</v>
      </c>
      <c r="AQ277" s="42" t="s">
        <v>7</v>
      </c>
      <c r="AR277" s="42" t="s">
        <v>7</v>
      </c>
      <c r="AS277" s="42" t="s">
        <v>7</v>
      </c>
      <c r="AT277" s="42" t="s">
        <v>7</v>
      </c>
      <c r="AU277" s="26">
        <v>7.55</v>
      </c>
      <c r="AV277" s="26">
        <v>42</v>
      </c>
      <c r="AW277" s="26">
        <v>20</v>
      </c>
      <c r="AX277" s="26">
        <v>38</v>
      </c>
      <c r="AY277" s="26" t="s">
        <v>7</v>
      </c>
      <c r="AZ277" s="26" t="s">
        <v>7</v>
      </c>
      <c r="BA277" s="26" t="s">
        <v>7</v>
      </c>
      <c r="BB277" s="26">
        <v>0.28000000000000003</v>
      </c>
      <c r="BC277" s="26" t="s">
        <v>7</v>
      </c>
      <c r="BD277" s="108"/>
      <c r="BE277" s="26">
        <v>17.86</v>
      </c>
      <c r="BF277" s="90" t="s">
        <v>7</v>
      </c>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row>
    <row r="278" spans="1:83" x14ac:dyDescent="0.2">
      <c r="A278" s="102"/>
      <c r="B278" s="103"/>
      <c r="C278" s="100"/>
      <c r="D278" s="101"/>
      <c r="E278" s="100"/>
      <c r="F278" s="1" t="s">
        <v>352</v>
      </c>
      <c r="G278" s="42" t="s">
        <v>7</v>
      </c>
      <c r="H278" s="42" t="s">
        <v>7</v>
      </c>
      <c r="I278" s="42" t="s">
        <v>7</v>
      </c>
      <c r="J278" s="42" t="s">
        <v>7</v>
      </c>
      <c r="K278" s="42" t="s">
        <v>7</v>
      </c>
      <c r="L278" s="42" t="s">
        <v>7</v>
      </c>
      <c r="M278" s="42" t="s">
        <v>7</v>
      </c>
      <c r="N278" s="42" t="s">
        <v>7</v>
      </c>
      <c r="O278" s="42" t="s">
        <v>7</v>
      </c>
      <c r="P278" s="42" t="s">
        <v>7</v>
      </c>
      <c r="Q278" s="42" t="s">
        <v>7</v>
      </c>
      <c r="R278" s="42" t="s">
        <v>7</v>
      </c>
      <c r="S278" s="42" t="s">
        <v>7</v>
      </c>
      <c r="T278" s="42" t="s">
        <v>7</v>
      </c>
      <c r="U278" s="42" t="s">
        <v>7</v>
      </c>
      <c r="V278" s="42" t="s">
        <v>7</v>
      </c>
      <c r="W278" s="42" t="s">
        <v>7</v>
      </c>
      <c r="X278" s="42" t="s">
        <v>7</v>
      </c>
      <c r="Y278" s="42" t="s">
        <v>7</v>
      </c>
      <c r="Z278" s="42" t="s">
        <v>7</v>
      </c>
      <c r="AA278" s="42" t="s">
        <v>7</v>
      </c>
      <c r="AB278" s="42" t="s">
        <v>7</v>
      </c>
      <c r="AC278" s="42" t="s">
        <v>7</v>
      </c>
      <c r="AD278" s="42" t="s">
        <v>7</v>
      </c>
      <c r="AE278" s="42" t="s">
        <v>7</v>
      </c>
      <c r="AF278" s="42" t="s">
        <v>7</v>
      </c>
      <c r="AG278" s="42" t="s">
        <v>7</v>
      </c>
      <c r="AH278" s="42" t="s">
        <v>7</v>
      </c>
      <c r="AI278" s="42" t="s">
        <v>7</v>
      </c>
      <c r="AJ278" s="42" t="s">
        <v>7</v>
      </c>
      <c r="AK278" s="42" t="s">
        <v>7</v>
      </c>
      <c r="AL278" s="42" t="s">
        <v>7</v>
      </c>
      <c r="AM278" s="42" t="s">
        <v>7</v>
      </c>
      <c r="AN278" s="42" t="s">
        <v>7</v>
      </c>
      <c r="AO278" s="42" t="s">
        <v>7</v>
      </c>
      <c r="AP278" s="42" t="s">
        <v>7</v>
      </c>
      <c r="AQ278" s="42" t="s">
        <v>7</v>
      </c>
      <c r="AR278" s="42" t="s">
        <v>7</v>
      </c>
      <c r="AS278" s="42" t="s">
        <v>7</v>
      </c>
      <c r="AT278" s="42" t="s">
        <v>7</v>
      </c>
      <c r="AU278" s="26">
        <v>7</v>
      </c>
      <c r="AV278" s="26">
        <v>22.8</v>
      </c>
      <c r="AW278" s="26">
        <v>29.2</v>
      </c>
      <c r="AX278" s="26">
        <v>48</v>
      </c>
      <c r="AY278" s="26" t="s">
        <v>7</v>
      </c>
      <c r="AZ278" s="26" t="s">
        <v>7</v>
      </c>
      <c r="BA278" s="26" t="s">
        <v>7</v>
      </c>
      <c r="BB278" s="26">
        <v>0.28000000000000003</v>
      </c>
      <c r="BC278" s="26" t="s">
        <v>7</v>
      </c>
      <c r="BD278" s="108"/>
      <c r="BE278" s="26">
        <v>9.8699999999999992</v>
      </c>
      <c r="BF278" s="90" t="s">
        <v>7</v>
      </c>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row>
    <row r="279" spans="1:83" x14ac:dyDescent="0.2">
      <c r="A279" s="102"/>
      <c r="B279" s="103"/>
      <c r="C279" s="100"/>
      <c r="D279" s="101"/>
      <c r="E279" s="100"/>
      <c r="F279" s="1" t="s">
        <v>353</v>
      </c>
      <c r="G279" s="42" t="s">
        <v>7</v>
      </c>
      <c r="H279" s="42" t="s">
        <v>7</v>
      </c>
      <c r="I279" s="42" t="s">
        <v>7</v>
      </c>
      <c r="J279" s="42" t="s">
        <v>7</v>
      </c>
      <c r="K279" s="42" t="s">
        <v>7</v>
      </c>
      <c r="L279" s="42" t="s">
        <v>7</v>
      </c>
      <c r="M279" s="42" t="s">
        <v>7</v>
      </c>
      <c r="N279" s="42" t="s">
        <v>7</v>
      </c>
      <c r="O279" s="42" t="s">
        <v>7</v>
      </c>
      <c r="P279" s="42" t="s">
        <v>7</v>
      </c>
      <c r="Q279" s="42" t="s">
        <v>7</v>
      </c>
      <c r="R279" s="42" t="s">
        <v>7</v>
      </c>
      <c r="S279" s="42" t="s">
        <v>7</v>
      </c>
      <c r="T279" s="42" t="s">
        <v>7</v>
      </c>
      <c r="U279" s="42" t="s">
        <v>7</v>
      </c>
      <c r="V279" s="42" t="s">
        <v>7</v>
      </c>
      <c r="W279" s="42" t="s">
        <v>7</v>
      </c>
      <c r="X279" s="42" t="s">
        <v>7</v>
      </c>
      <c r="Y279" s="42" t="s">
        <v>7</v>
      </c>
      <c r="Z279" s="42" t="s">
        <v>7</v>
      </c>
      <c r="AA279" s="42" t="s">
        <v>7</v>
      </c>
      <c r="AB279" s="42" t="s">
        <v>7</v>
      </c>
      <c r="AC279" s="42" t="s">
        <v>7</v>
      </c>
      <c r="AD279" s="42" t="s">
        <v>7</v>
      </c>
      <c r="AE279" s="42" t="s">
        <v>7</v>
      </c>
      <c r="AF279" s="42" t="s">
        <v>7</v>
      </c>
      <c r="AG279" s="42" t="s">
        <v>7</v>
      </c>
      <c r="AH279" s="42" t="s">
        <v>7</v>
      </c>
      <c r="AI279" s="42" t="s">
        <v>7</v>
      </c>
      <c r="AJ279" s="42" t="s">
        <v>7</v>
      </c>
      <c r="AK279" s="42" t="s">
        <v>7</v>
      </c>
      <c r="AL279" s="42" t="s">
        <v>7</v>
      </c>
      <c r="AM279" s="42" t="s">
        <v>7</v>
      </c>
      <c r="AN279" s="42" t="s">
        <v>7</v>
      </c>
      <c r="AO279" s="42" t="s">
        <v>7</v>
      </c>
      <c r="AP279" s="42" t="s">
        <v>7</v>
      </c>
      <c r="AQ279" s="42" t="s">
        <v>7</v>
      </c>
      <c r="AR279" s="42" t="s">
        <v>7</v>
      </c>
      <c r="AS279" s="42" t="s">
        <v>7</v>
      </c>
      <c r="AT279" s="42" t="s">
        <v>7</v>
      </c>
      <c r="AU279" s="26">
        <v>6.5</v>
      </c>
      <c r="AV279" s="26">
        <v>16.399999999999999</v>
      </c>
      <c r="AW279" s="26">
        <v>27</v>
      </c>
      <c r="AX279" s="26">
        <v>56.6</v>
      </c>
      <c r="AY279" s="26" t="s">
        <v>7</v>
      </c>
      <c r="AZ279" s="26" t="s">
        <v>7</v>
      </c>
      <c r="BA279" s="26" t="s">
        <v>7</v>
      </c>
      <c r="BB279" s="26">
        <v>0.26</v>
      </c>
      <c r="BC279" s="26" t="s">
        <v>7</v>
      </c>
      <c r="BD279" s="108"/>
      <c r="BE279" s="26">
        <v>21.95</v>
      </c>
      <c r="BF279" s="90" t="s">
        <v>7</v>
      </c>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row>
    <row r="280" spans="1:83" x14ac:dyDescent="0.2">
      <c r="A280" s="102"/>
      <c r="B280" s="103"/>
      <c r="C280" s="100"/>
      <c r="D280" s="101"/>
      <c r="E280" s="100"/>
      <c r="F280" s="1" t="s">
        <v>354</v>
      </c>
      <c r="G280" s="42" t="s">
        <v>7</v>
      </c>
      <c r="H280" s="42" t="s">
        <v>7</v>
      </c>
      <c r="I280" s="42" t="s">
        <v>7</v>
      </c>
      <c r="J280" s="42" t="s">
        <v>7</v>
      </c>
      <c r="K280" s="42" t="s">
        <v>7</v>
      </c>
      <c r="L280" s="42" t="s">
        <v>7</v>
      </c>
      <c r="M280" s="42" t="s">
        <v>7</v>
      </c>
      <c r="N280" s="42" t="s">
        <v>7</v>
      </c>
      <c r="O280" s="42" t="s">
        <v>7</v>
      </c>
      <c r="P280" s="42" t="s">
        <v>7</v>
      </c>
      <c r="Q280" s="42" t="s">
        <v>7</v>
      </c>
      <c r="R280" s="42" t="s">
        <v>7</v>
      </c>
      <c r="S280" s="42" t="s">
        <v>7</v>
      </c>
      <c r="T280" s="42" t="s">
        <v>7</v>
      </c>
      <c r="U280" s="42" t="s">
        <v>7</v>
      </c>
      <c r="V280" s="42" t="s">
        <v>7</v>
      </c>
      <c r="W280" s="42" t="s">
        <v>7</v>
      </c>
      <c r="X280" s="42" t="s">
        <v>7</v>
      </c>
      <c r="Y280" s="42" t="s">
        <v>7</v>
      </c>
      <c r="Z280" s="42" t="s">
        <v>7</v>
      </c>
      <c r="AA280" s="42" t="s">
        <v>7</v>
      </c>
      <c r="AB280" s="42" t="s">
        <v>7</v>
      </c>
      <c r="AC280" s="42" t="s">
        <v>7</v>
      </c>
      <c r="AD280" s="42" t="s">
        <v>7</v>
      </c>
      <c r="AE280" s="42" t="s">
        <v>7</v>
      </c>
      <c r="AF280" s="42" t="s">
        <v>7</v>
      </c>
      <c r="AG280" s="42" t="s">
        <v>7</v>
      </c>
      <c r="AH280" s="42" t="s">
        <v>7</v>
      </c>
      <c r="AI280" s="42" t="s">
        <v>7</v>
      </c>
      <c r="AJ280" s="42" t="s">
        <v>7</v>
      </c>
      <c r="AK280" s="42" t="s">
        <v>7</v>
      </c>
      <c r="AL280" s="42" t="s">
        <v>7</v>
      </c>
      <c r="AM280" s="42" t="s">
        <v>7</v>
      </c>
      <c r="AN280" s="42" t="s">
        <v>7</v>
      </c>
      <c r="AO280" s="42" t="s">
        <v>7</v>
      </c>
      <c r="AP280" s="42" t="s">
        <v>7</v>
      </c>
      <c r="AQ280" s="42" t="s">
        <v>7</v>
      </c>
      <c r="AR280" s="42" t="s">
        <v>7</v>
      </c>
      <c r="AS280" s="42" t="s">
        <v>7</v>
      </c>
      <c r="AT280" s="42" t="s">
        <v>7</v>
      </c>
      <c r="AU280" s="26">
        <v>7.3</v>
      </c>
      <c r="AV280" s="26">
        <v>39.1</v>
      </c>
      <c r="AW280" s="26">
        <v>24.8</v>
      </c>
      <c r="AX280" s="26">
        <v>36.1</v>
      </c>
      <c r="AY280" s="26" t="s">
        <v>7</v>
      </c>
      <c r="AZ280" s="26" t="s">
        <v>7</v>
      </c>
      <c r="BA280" s="26" t="s">
        <v>7</v>
      </c>
      <c r="BB280" s="26">
        <v>0.3</v>
      </c>
      <c r="BC280" s="26" t="s">
        <v>7</v>
      </c>
      <c r="BD280" s="108"/>
      <c r="BE280" s="26">
        <v>26.86</v>
      </c>
      <c r="BF280" s="90" t="s">
        <v>7</v>
      </c>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row>
    <row r="281" spans="1:83" x14ac:dyDescent="0.2">
      <c r="A281" s="102"/>
      <c r="B281" s="103"/>
      <c r="C281" s="100"/>
      <c r="D281" s="101"/>
      <c r="E281" s="100"/>
      <c r="F281" s="1" t="s">
        <v>355</v>
      </c>
      <c r="G281" s="42" t="s">
        <v>7</v>
      </c>
      <c r="H281" s="42" t="s">
        <v>7</v>
      </c>
      <c r="I281" s="42" t="s">
        <v>7</v>
      </c>
      <c r="J281" s="42" t="s">
        <v>7</v>
      </c>
      <c r="K281" s="42" t="s">
        <v>7</v>
      </c>
      <c r="L281" s="42" t="s">
        <v>7</v>
      </c>
      <c r="M281" s="42" t="s">
        <v>7</v>
      </c>
      <c r="N281" s="42" t="s">
        <v>7</v>
      </c>
      <c r="O281" s="42" t="s">
        <v>7</v>
      </c>
      <c r="P281" s="42" t="s">
        <v>7</v>
      </c>
      <c r="Q281" s="42" t="s">
        <v>7</v>
      </c>
      <c r="R281" s="42" t="s">
        <v>7</v>
      </c>
      <c r="S281" s="42" t="s">
        <v>7</v>
      </c>
      <c r="T281" s="42" t="s">
        <v>7</v>
      </c>
      <c r="U281" s="42" t="s">
        <v>7</v>
      </c>
      <c r="V281" s="42" t="s">
        <v>7</v>
      </c>
      <c r="W281" s="42" t="s">
        <v>7</v>
      </c>
      <c r="X281" s="42" t="s">
        <v>7</v>
      </c>
      <c r="Y281" s="42" t="s">
        <v>7</v>
      </c>
      <c r="Z281" s="42" t="s">
        <v>7</v>
      </c>
      <c r="AA281" s="42" t="s">
        <v>7</v>
      </c>
      <c r="AB281" s="42" t="s">
        <v>7</v>
      </c>
      <c r="AC281" s="42" t="s">
        <v>7</v>
      </c>
      <c r="AD281" s="42" t="s">
        <v>7</v>
      </c>
      <c r="AE281" s="42" t="s">
        <v>7</v>
      </c>
      <c r="AF281" s="42" t="s">
        <v>7</v>
      </c>
      <c r="AG281" s="42" t="s">
        <v>7</v>
      </c>
      <c r="AH281" s="42" t="s">
        <v>7</v>
      </c>
      <c r="AI281" s="42" t="s">
        <v>7</v>
      </c>
      <c r="AJ281" s="42" t="s">
        <v>7</v>
      </c>
      <c r="AK281" s="42" t="s">
        <v>7</v>
      </c>
      <c r="AL281" s="42" t="s">
        <v>7</v>
      </c>
      <c r="AM281" s="42" t="s">
        <v>7</v>
      </c>
      <c r="AN281" s="42" t="s">
        <v>7</v>
      </c>
      <c r="AO281" s="42" t="s">
        <v>7</v>
      </c>
      <c r="AP281" s="42" t="s">
        <v>7</v>
      </c>
      <c r="AQ281" s="42" t="s">
        <v>7</v>
      </c>
      <c r="AR281" s="42" t="s">
        <v>7</v>
      </c>
      <c r="AS281" s="42" t="s">
        <v>7</v>
      </c>
      <c r="AT281" s="42" t="s">
        <v>7</v>
      </c>
      <c r="AU281" s="26">
        <v>7.6</v>
      </c>
      <c r="AV281" s="26">
        <v>28.3</v>
      </c>
      <c r="AW281" s="26">
        <v>28.6</v>
      </c>
      <c r="AX281" s="26">
        <v>43.1</v>
      </c>
      <c r="AY281" s="26" t="s">
        <v>7</v>
      </c>
      <c r="AZ281" s="26" t="s">
        <v>7</v>
      </c>
      <c r="BA281" s="26" t="s">
        <v>7</v>
      </c>
      <c r="BB281" s="26">
        <v>0.23</v>
      </c>
      <c r="BC281" s="26" t="s">
        <v>7</v>
      </c>
      <c r="BD281" s="108"/>
      <c r="BE281" s="26">
        <v>23.04</v>
      </c>
      <c r="BF281" s="90" t="s">
        <v>7</v>
      </c>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row>
    <row r="282" spans="1:83" x14ac:dyDescent="0.2">
      <c r="A282" s="102"/>
      <c r="B282" s="103"/>
      <c r="C282" s="100"/>
      <c r="D282" s="101"/>
      <c r="E282" s="100" t="s">
        <v>50</v>
      </c>
      <c r="F282" s="1" t="s">
        <v>350</v>
      </c>
      <c r="G282" s="42" t="s">
        <v>7</v>
      </c>
      <c r="H282" s="42" t="s">
        <v>7</v>
      </c>
      <c r="I282" s="42" t="s">
        <v>7</v>
      </c>
      <c r="J282" s="42" t="s">
        <v>7</v>
      </c>
      <c r="K282" s="42" t="s">
        <v>7</v>
      </c>
      <c r="L282" s="42" t="s">
        <v>7</v>
      </c>
      <c r="M282" s="42" t="s">
        <v>7</v>
      </c>
      <c r="N282" s="42" t="s">
        <v>7</v>
      </c>
      <c r="O282" s="42" t="s">
        <v>7</v>
      </c>
      <c r="P282" s="42" t="s">
        <v>7</v>
      </c>
      <c r="Q282" s="42" t="s">
        <v>7</v>
      </c>
      <c r="R282" s="42" t="s">
        <v>7</v>
      </c>
      <c r="S282" s="42" t="s">
        <v>7</v>
      </c>
      <c r="T282" s="42" t="s">
        <v>7</v>
      </c>
      <c r="U282" s="42" t="s">
        <v>7</v>
      </c>
      <c r="V282" s="42" t="s">
        <v>7</v>
      </c>
      <c r="W282" s="42" t="s">
        <v>7</v>
      </c>
      <c r="X282" s="42" t="s">
        <v>7</v>
      </c>
      <c r="Y282" s="42" t="s">
        <v>7</v>
      </c>
      <c r="Z282" s="42" t="s">
        <v>7</v>
      </c>
      <c r="AA282" s="42" t="s">
        <v>7</v>
      </c>
      <c r="AB282" s="42" t="s">
        <v>7</v>
      </c>
      <c r="AC282" s="42" t="s">
        <v>7</v>
      </c>
      <c r="AD282" s="42" t="s">
        <v>7</v>
      </c>
      <c r="AE282" s="42" t="s">
        <v>7</v>
      </c>
      <c r="AF282" s="42" t="s">
        <v>7</v>
      </c>
      <c r="AG282" s="42" t="s">
        <v>7</v>
      </c>
      <c r="AH282" s="42" t="s">
        <v>7</v>
      </c>
      <c r="AI282" s="42" t="s">
        <v>7</v>
      </c>
      <c r="AJ282" s="42" t="s">
        <v>7</v>
      </c>
      <c r="AK282" s="42" t="s">
        <v>7</v>
      </c>
      <c r="AL282" s="42" t="s">
        <v>7</v>
      </c>
      <c r="AM282" s="42" t="s">
        <v>7</v>
      </c>
      <c r="AN282" s="42" t="s">
        <v>7</v>
      </c>
      <c r="AO282" s="42" t="s">
        <v>7</v>
      </c>
      <c r="AP282" s="42" t="s">
        <v>7</v>
      </c>
      <c r="AQ282" s="42" t="s">
        <v>7</v>
      </c>
      <c r="AR282" s="42" t="s">
        <v>7</v>
      </c>
      <c r="AS282" s="42" t="s">
        <v>7</v>
      </c>
      <c r="AT282" s="42" t="s">
        <v>7</v>
      </c>
      <c r="AU282" s="26">
        <v>7.6</v>
      </c>
      <c r="AV282" s="26">
        <v>42.7</v>
      </c>
      <c r="AW282" s="26">
        <v>32.799999999999997</v>
      </c>
      <c r="AX282" s="26">
        <v>25.2</v>
      </c>
      <c r="AY282" s="26" t="s">
        <v>7</v>
      </c>
      <c r="AZ282" s="26" t="s">
        <v>7</v>
      </c>
      <c r="BA282" s="26" t="s">
        <v>7</v>
      </c>
      <c r="BB282" s="26">
        <v>0.26</v>
      </c>
      <c r="BC282" s="26" t="s">
        <v>7</v>
      </c>
      <c r="BD282" s="108">
        <v>25</v>
      </c>
      <c r="BE282" s="26">
        <v>18.3</v>
      </c>
      <c r="BF282" s="90" t="s">
        <v>7</v>
      </c>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row>
    <row r="283" spans="1:83" x14ac:dyDescent="0.2">
      <c r="A283" s="102"/>
      <c r="B283" s="103"/>
      <c r="C283" s="100"/>
      <c r="D283" s="101"/>
      <c r="E283" s="100"/>
      <c r="F283" s="1" t="s">
        <v>338</v>
      </c>
      <c r="G283" s="42" t="s">
        <v>7</v>
      </c>
      <c r="H283" s="42" t="s">
        <v>7</v>
      </c>
      <c r="I283" s="42" t="s">
        <v>7</v>
      </c>
      <c r="J283" s="42" t="s">
        <v>7</v>
      </c>
      <c r="K283" s="42" t="s">
        <v>7</v>
      </c>
      <c r="L283" s="42" t="s">
        <v>7</v>
      </c>
      <c r="M283" s="42" t="s">
        <v>7</v>
      </c>
      <c r="N283" s="42" t="s">
        <v>7</v>
      </c>
      <c r="O283" s="42" t="s">
        <v>7</v>
      </c>
      <c r="P283" s="42" t="s">
        <v>7</v>
      </c>
      <c r="Q283" s="42" t="s">
        <v>7</v>
      </c>
      <c r="R283" s="42" t="s">
        <v>7</v>
      </c>
      <c r="S283" s="42" t="s">
        <v>7</v>
      </c>
      <c r="T283" s="42" t="s">
        <v>7</v>
      </c>
      <c r="U283" s="42" t="s">
        <v>7</v>
      </c>
      <c r="V283" s="42" t="s">
        <v>7</v>
      </c>
      <c r="W283" s="42" t="s">
        <v>7</v>
      </c>
      <c r="X283" s="42" t="s">
        <v>7</v>
      </c>
      <c r="Y283" s="42" t="s">
        <v>7</v>
      </c>
      <c r="Z283" s="42" t="s">
        <v>7</v>
      </c>
      <c r="AA283" s="42" t="s">
        <v>7</v>
      </c>
      <c r="AB283" s="42" t="s">
        <v>7</v>
      </c>
      <c r="AC283" s="42" t="s">
        <v>7</v>
      </c>
      <c r="AD283" s="42" t="s">
        <v>7</v>
      </c>
      <c r="AE283" s="42" t="s">
        <v>7</v>
      </c>
      <c r="AF283" s="42" t="s">
        <v>7</v>
      </c>
      <c r="AG283" s="42" t="s">
        <v>7</v>
      </c>
      <c r="AH283" s="42" t="s">
        <v>7</v>
      </c>
      <c r="AI283" s="42" t="s">
        <v>7</v>
      </c>
      <c r="AJ283" s="42" t="s">
        <v>7</v>
      </c>
      <c r="AK283" s="42" t="s">
        <v>7</v>
      </c>
      <c r="AL283" s="42" t="s">
        <v>7</v>
      </c>
      <c r="AM283" s="42" t="s">
        <v>7</v>
      </c>
      <c r="AN283" s="42" t="s">
        <v>7</v>
      </c>
      <c r="AO283" s="42" t="s">
        <v>7</v>
      </c>
      <c r="AP283" s="42" t="s">
        <v>7</v>
      </c>
      <c r="AQ283" s="42" t="s">
        <v>7</v>
      </c>
      <c r="AR283" s="42" t="s">
        <v>7</v>
      </c>
      <c r="AS283" s="42" t="s">
        <v>7</v>
      </c>
      <c r="AT283" s="42" t="s">
        <v>7</v>
      </c>
      <c r="AU283" s="26">
        <v>7.6</v>
      </c>
      <c r="AV283" s="26">
        <v>29</v>
      </c>
      <c r="AW283" s="26">
        <v>43.7</v>
      </c>
      <c r="AX283" s="26">
        <v>27.4</v>
      </c>
      <c r="AY283" s="26" t="s">
        <v>7</v>
      </c>
      <c r="AZ283" s="26" t="s">
        <v>7</v>
      </c>
      <c r="BA283" s="26" t="s">
        <v>7</v>
      </c>
      <c r="BB283" s="26">
        <v>0.23</v>
      </c>
      <c r="BC283" s="26" t="s">
        <v>7</v>
      </c>
      <c r="BD283" s="108"/>
      <c r="BE283" s="26">
        <v>27.45</v>
      </c>
      <c r="BF283" s="90" t="s">
        <v>7</v>
      </c>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row>
    <row r="284" spans="1:83" x14ac:dyDescent="0.2">
      <c r="A284" s="102"/>
      <c r="B284" s="103"/>
      <c r="C284" s="100"/>
      <c r="D284" s="101"/>
      <c r="E284" s="100"/>
      <c r="F284" s="1" t="s">
        <v>339</v>
      </c>
      <c r="G284" s="42" t="s">
        <v>7</v>
      </c>
      <c r="H284" s="42" t="s">
        <v>7</v>
      </c>
      <c r="I284" s="42" t="s">
        <v>7</v>
      </c>
      <c r="J284" s="42" t="s">
        <v>7</v>
      </c>
      <c r="K284" s="42" t="s">
        <v>7</v>
      </c>
      <c r="L284" s="42" t="s">
        <v>7</v>
      </c>
      <c r="M284" s="42" t="s">
        <v>7</v>
      </c>
      <c r="N284" s="42" t="s">
        <v>7</v>
      </c>
      <c r="O284" s="42" t="s">
        <v>7</v>
      </c>
      <c r="P284" s="42" t="s">
        <v>7</v>
      </c>
      <c r="Q284" s="42" t="s">
        <v>7</v>
      </c>
      <c r="R284" s="42" t="s">
        <v>7</v>
      </c>
      <c r="S284" s="42" t="s">
        <v>7</v>
      </c>
      <c r="T284" s="42" t="s">
        <v>7</v>
      </c>
      <c r="U284" s="42" t="s">
        <v>7</v>
      </c>
      <c r="V284" s="42" t="s">
        <v>7</v>
      </c>
      <c r="W284" s="42" t="s">
        <v>7</v>
      </c>
      <c r="X284" s="42" t="s">
        <v>7</v>
      </c>
      <c r="Y284" s="42" t="s">
        <v>7</v>
      </c>
      <c r="Z284" s="42" t="s">
        <v>7</v>
      </c>
      <c r="AA284" s="42" t="s">
        <v>7</v>
      </c>
      <c r="AB284" s="42" t="s">
        <v>7</v>
      </c>
      <c r="AC284" s="42" t="s">
        <v>7</v>
      </c>
      <c r="AD284" s="42" t="s">
        <v>7</v>
      </c>
      <c r="AE284" s="42" t="s">
        <v>7</v>
      </c>
      <c r="AF284" s="42" t="s">
        <v>7</v>
      </c>
      <c r="AG284" s="42" t="s">
        <v>7</v>
      </c>
      <c r="AH284" s="42" t="s">
        <v>7</v>
      </c>
      <c r="AI284" s="42" t="s">
        <v>7</v>
      </c>
      <c r="AJ284" s="42" t="s">
        <v>7</v>
      </c>
      <c r="AK284" s="42" t="s">
        <v>7</v>
      </c>
      <c r="AL284" s="42" t="s">
        <v>7</v>
      </c>
      <c r="AM284" s="42" t="s">
        <v>7</v>
      </c>
      <c r="AN284" s="42" t="s">
        <v>7</v>
      </c>
      <c r="AO284" s="42" t="s">
        <v>7</v>
      </c>
      <c r="AP284" s="42" t="s">
        <v>7</v>
      </c>
      <c r="AQ284" s="42" t="s">
        <v>7</v>
      </c>
      <c r="AR284" s="42" t="s">
        <v>7</v>
      </c>
      <c r="AS284" s="42" t="s">
        <v>7</v>
      </c>
      <c r="AT284" s="42" t="s">
        <v>7</v>
      </c>
      <c r="AU284" s="26">
        <v>7.5</v>
      </c>
      <c r="AV284" s="26">
        <v>37.799999999999997</v>
      </c>
      <c r="AW284" s="26">
        <v>28.1</v>
      </c>
      <c r="AX284" s="26">
        <v>34.1</v>
      </c>
      <c r="AY284" s="26" t="s">
        <v>7</v>
      </c>
      <c r="AZ284" s="26" t="s">
        <v>7</v>
      </c>
      <c r="BA284" s="26" t="s">
        <v>7</v>
      </c>
      <c r="BB284" s="26">
        <v>0.19</v>
      </c>
      <c r="BC284" s="26" t="s">
        <v>7</v>
      </c>
      <c r="BD284" s="108"/>
      <c r="BE284" s="26">
        <v>19.87</v>
      </c>
      <c r="BF284" s="90" t="s">
        <v>7</v>
      </c>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row>
    <row r="285" spans="1:83" x14ac:dyDescent="0.2">
      <c r="A285" s="102"/>
      <c r="B285" s="103"/>
      <c r="C285" s="100"/>
      <c r="D285" s="101"/>
      <c r="E285" s="100"/>
      <c r="F285" s="1" t="s">
        <v>340</v>
      </c>
      <c r="G285" s="42" t="s">
        <v>7</v>
      </c>
      <c r="H285" s="42" t="s">
        <v>7</v>
      </c>
      <c r="I285" s="42" t="s">
        <v>7</v>
      </c>
      <c r="J285" s="42" t="s">
        <v>7</v>
      </c>
      <c r="K285" s="42" t="s">
        <v>7</v>
      </c>
      <c r="L285" s="42" t="s">
        <v>7</v>
      </c>
      <c r="M285" s="42" t="s">
        <v>7</v>
      </c>
      <c r="N285" s="42" t="s">
        <v>7</v>
      </c>
      <c r="O285" s="42" t="s">
        <v>7</v>
      </c>
      <c r="P285" s="42" t="s">
        <v>7</v>
      </c>
      <c r="Q285" s="42" t="s">
        <v>7</v>
      </c>
      <c r="R285" s="42" t="s">
        <v>7</v>
      </c>
      <c r="S285" s="42" t="s">
        <v>7</v>
      </c>
      <c r="T285" s="42" t="s">
        <v>7</v>
      </c>
      <c r="U285" s="42" t="s">
        <v>7</v>
      </c>
      <c r="V285" s="42" t="s">
        <v>7</v>
      </c>
      <c r="W285" s="42" t="s">
        <v>7</v>
      </c>
      <c r="X285" s="42" t="s">
        <v>7</v>
      </c>
      <c r="Y285" s="42" t="s">
        <v>7</v>
      </c>
      <c r="Z285" s="42" t="s">
        <v>7</v>
      </c>
      <c r="AA285" s="42" t="s">
        <v>7</v>
      </c>
      <c r="AB285" s="42" t="s">
        <v>7</v>
      </c>
      <c r="AC285" s="42" t="s">
        <v>7</v>
      </c>
      <c r="AD285" s="42" t="s">
        <v>7</v>
      </c>
      <c r="AE285" s="42" t="s">
        <v>7</v>
      </c>
      <c r="AF285" s="42" t="s">
        <v>7</v>
      </c>
      <c r="AG285" s="42" t="s">
        <v>7</v>
      </c>
      <c r="AH285" s="42" t="s">
        <v>7</v>
      </c>
      <c r="AI285" s="42" t="s">
        <v>7</v>
      </c>
      <c r="AJ285" s="42" t="s">
        <v>7</v>
      </c>
      <c r="AK285" s="42" t="s">
        <v>7</v>
      </c>
      <c r="AL285" s="42" t="s">
        <v>7</v>
      </c>
      <c r="AM285" s="42" t="s">
        <v>7</v>
      </c>
      <c r="AN285" s="42" t="s">
        <v>7</v>
      </c>
      <c r="AO285" s="42" t="s">
        <v>7</v>
      </c>
      <c r="AP285" s="42" t="s">
        <v>7</v>
      </c>
      <c r="AQ285" s="42" t="s">
        <v>7</v>
      </c>
      <c r="AR285" s="42" t="s">
        <v>7</v>
      </c>
      <c r="AS285" s="42" t="s">
        <v>7</v>
      </c>
      <c r="AT285" s="42" t="s">
        <v>7</v>
      </c>
      <c r="AU285" s="26">
        <v>7.6</v>
      </c>
      <c r="AV285" s="26">
        <v>48.4</v>
      </c>
      <c r="AW285" s="26">
        <v>29.4</v>
      </c>
      <c r="AX285" s="26">
        <v>22.2</v>
      </c>
      <c r="AY285" s="26" t="s">
        <v>7</v>
      </c>
      <c r="AZ285" s="26" t="s">
        <v>7</v>
      </c>
      <c r="BA285" s="26" t="s">
        <v>7</v>
      </c>
      <c r="BB285" s="26">
        <v>0.31</v>
      </c>
      <c r="BC285" s="26" t="s">
        <v>7</v>
      </c>
      <c r="BD285" s="108"/>
      <c r="BE285" s="26">
        <v>24.1</v>
      </c>
      <c r="BF285" s="90" t="s">
        <v>7</v>
      </c>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row>
    <row r="286" spans="1:83" x14ac:dyDescent="0.2">
      <c r="A286" s="102"/>
      <c r="B286" s="103"/>
      <c r="C286" s="100"/>
      <c r="D286" s="101"/>
      <c r="E286" s="100"/>
      <c r="F286" s="1" t="s">
        <v>341</v>
      </c>
      <c r="G286" s="42" t="s">
        <v>7</v>
      </c>
      <c r="H286" s="42" t="s">
        <v>7</v>
      </c>
      <c r="I286" s="42" t="s">
        <v>7</v>
      </c>
      <c r="J286" s="42" t="s">
        <v>7</v>
      </c>
      <c r="K286" s="42" t="s">
        <v>7</v>
      </c>
      <c r="L286" s="42" t="s">
        <v>7</v>
      </c>
      <c r="M286" s="42" t="s">
        <v>7</v>
      </c>
      <c r="N286" s="42" t="s">
        <v>7</v>
      </c>
      <c r="O286" s="42" t="s">
        <v>7</v>
      </c>
      <c r="P286" s="42" t="s">
        <v>7</v>
      </c>
      <c r="Q286" s="42" t="s">
        <v>7</v>
      </c>
      <c r="R286" s="42" t="s">
        <v>7</v>
      </c>
      <c r="S286" s="42" t="s">
        <v>7</v>
      </c>
      <c r="T286" s="42" t="s">
        <v>7</v>
      </c>
      <c r="U286" s="42" t="s">
        <v>7</v>
      </c>
      <c r="V286" s="42" t="s">
        <v>7</v>
      </c>
      <c r="W286" s="42" t="s">
        <v>7</v>
      </c>
      <c r="X286" s="42" t="s">
        <v>7</v>
      </c>
      <c r="Y286" s="42" t="s">
        <v>7</v>
      </c>
      <c r="Z286" s="42" t="s">
        <v>7</v>
      </c>
      <c r="AA286" s="42" t="s">
        <v>7</v>
      </c>
      <c r="AB286" s="42" t="s">
        <v>7</v>
      </c>
      <c r="AC286" s="42" t="s">
        <v>7</v>
      </c>
      <c r="AD286" s="42" t="s">
        <v>7</v>
      </c>
      <c r="AE286" s="42" t="s">
        <v>7</v>
      </c>
      <c r="AF286" s="42" t="s">
        <v>7</v>
      </c>
      <c r="AG286" s="42" t="s">
        <v>7</v>
      </c>
      <c r="AH286" s="42" t="s">
        <v>7</v>
      </c>
      <c r="AI286" s="42" t="s">
        <v>7</v>
      </c>
      <c r="AJ286" s="42" t="s">
        <v>7</v>
      </c>
      <c r="AK286" s="42" t="s">
        <v>7</v>
      </c>
      <c r="AL286" s="42" t="s">
        <v>7</v>
      </c>
      <c r="AM286" s="42" t="s">
        <v>7</v>
      </c>
      <c r="AN286" s="42" t="s">
        <v>7</v>
      </c>
      <c r="AO286" s="42" t="s">
        <v>7</v>
      </c>
      <c r="AP286" s="42" t="s">
        <v>7</v>
      </c>
      <c r="AQ286" s="42" t="s">
        <v>7</v>
      </c>
      <c r="AR286" s="42" t="s">
        <v>7</v>
      </c>
      <c r="AS286" s="42" t="s">
        <v>7</v>
      </c>
      <c r="AT286" s="42" t="s">
        <v>7</v>
      </c>
      <c r="AU286" s="26">
        <v>7.65</v>
      </c>
      <c r="AV286" s="26">
        <v>48.3</v>
      </c>
      <c r="AW286" s="26">
        <v>31.34</v>
      </c>
      <c r="AX286" s="26">
        <v>20.399999999999999</v>
      </c>
      <c r="AY286" s="26" t="s">
        <v>7</v>
      </c>
      <c r="AZ286" s="26" t="s">
        <v>7</v>
      </c>
      <c r="BA286" s="26" t="s">
        <v>7</v>
      </c>
      <c r="BB286" s="26">
        <v>0.26</v>
      </c>
      <c r="BC286" s="26" t="s">
        <v>7</v>
      </c>
      <c r="BD286" s="108"/>
      <c r="BE286" s="26">
        <v>21.21</v>
      </c>
      <c r="BF286" s="90" t="s">
        <v>7</v>
      </c>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row>
    <row r="287" spans="1:83" x14ac:dyDescent="0.2">
      <c r="A287" s="102"/>
      <c r="B287" s="103"/>
      <c r="C287" s="100"/>
      <c r="D287" s="101"/>
      <c r="E287" s="100"/>
      <c r="F287" s="1" t="s">
        <v>351</v>
      </c>
      <c r="G287" s="42" t="s">
        <v>7</v>
      </c>
      <c r="H287" s="42" t="s">
        <v>7</v>
      </c>
      <c r="I287" s="42" t="s">
        <v>7</v>
      </c>
      <c r="J287" s="42" t="s">
        <v>7</v>
      </c>
      <c r="K287" s="42" t="s">
        <v>7</v>
      </c>
      <c r="L287" s="42" t="s">
        <v>7</v>
      </c>
      <c r="M287" s="42" t="s">
        <v>7</v>
      </c>
      <c r="N287" s="42" t="s">
        <v>7</v>
      </c>
      <c r="O287" s="42" t="s">
        <v>7</v>
      </c>
      <c r="P287" s="42" t="s">
        <v>7</v>
      </c>
      <c r="Q287" s="42" t="s">
        <v>7</v>
      </c>
      <c r="R287" s="42" t="s">
        <v>7</v>
      </c>
      <c r="S287" s="42" t="s">
        <v>7</v>
      </c>
      <c r="T287" s="42" t="s">
        <v>7</v>
      </c>
      <c r="U287" s="42" t="s">
        <v>7</v>
      </c>
      <c r="V287" s="42" t="s">
        <v>7</v>
      </c>
      <c r="W287" s="42" t="s">
        <v>7</v>
      </c>
      <c r="X287" s="42" t="s">
        <v>7</v>
      </c>
      <c r="Y287" s="42" t="s">
        <v>7</v>
      </c>
      <c r="Z287" s="42" t="s">
        <v>7</v>
      </c>
      <c r="AA287" s="42" t="s">
        <v>7</v>
      </c>
      <c r="AB287" s="42" t="s">
        <v>7</v>
      </c>
      <c r="AC287" s="42" t="s">
        <v>7</v>
      </c>
      <c r="AD287" s="42" t="s">
        <v>7</v>
      </c>
      <c r="AE287" s="42" t="s">
        <v>7</v>
      </c>
      <c r="AF287" s="42" t="s">
        <v>7</v>
      </c>
      <c r="AG287" s="42" t="s">
        <v>7</v>
      </c>
      <c r="AH287" s="42" t="s">
        <v>7</v>
      </c>
      <c r="AI287" s="42" t="s">
        <v>7</v>
      </c>
      <c r="AJ287" s="42" t="s">
        <v>7</v>
      </c>
      <c r="AK287" s="42" t="s">
        <v>7</v>
      </c>
      <c r="AL287" s="42" t="s">
        <v>7</v>
      </c>
      <c r="AM287" s="42" t="s">
        <v>7</v>
      </c>
      <c r="AN287" s="42" t="s">
        <v>7</v>
      </c>
      <c r="AO287" s="42" t="s">
        <v>7</v>
      </c>
      <c r="AP287" s="42" t="s">
        <v>7</v>
      </c>
      <c r="AQ287" s="42" t="s">
        <v>7</v>
      </c>
      <c r="AR287" s="42" t="s">
        <v>7</v>
      </c>
      <c r="AS287" s="42" t="s">
        <v>7</v>
      </c>
      <c r="AT287" s="42" t="s">
        <v>7</v>
      </c>
      <c r="AU287" s="26">
        <v>7.6</v>
      </c>
      <c r="AV287" s="26">
        <v>28.3</v>
      </c>
      <c r="AW287" s="26">
        <v>41.7</v>
      </c>
      <c r="AX287" s="26">
        <v>30</v>
      </c>
      <c r="AY287" s="26" t="s">
        <v>7</v>
      </c>
      <c r="AZ287" s="26" t="s">
        <v>7</v>
      </c>
      <c r="BA287" s="26" t="s">
        <v>7</v>
      </c>
      <c r="BB287" s="26">
        <v>0.23</v>
      </c>
      <c r="BC287" s="26" t="s">
        <v>7</v>
      </c>
      <c r="BD287" s="108"/>
      <c r="BE287" s="26">
        <v>32.380000000000003</v>
      </c>
      <c r="BF287" s="90" t="s">
        <v>7</v>
      </c>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row>
    <row r="288" spans="1:83" x14ac:dyDescent="0.2">
      <c r="B288" s="61"/>
      <c r="F288" s="12"/>
      <c r="G288" s="42"/>
      <c r="H288" s="42"/>
      <c r="I288" s="42"/>
      <c r="J288" s="42"/>
      <c r="AC288" s="1"/>
      <c r="AD288" s="1"/>
      <c r="AE288" s="1"/>
      <c r="AF288" s="1"/>
      <c r="AG288" s="1"/>
      <c r="AH288" s="1"/>
      <c r="AI288" s="32"/>
      <c r="AJ288" s="32"/>
      <c r="AK288" s="32"/>
      <c r="AL288" s="32"/>
      <c r="AM288" s="32"/>
      <c r="AN288" s="32"/>
      <c r="AO288" s="32"/>
      <c r="AP288" s="32"/>
      <c r="AQ288" s="32"/>
      <c r="AR288" s="32"/>
      <c r="AS288" s="32"/>
      <c r="AT288" s="32"/>
      <c r="BF288" s="9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row>
    <row r="289" spans="1:83" x14ac:dyDescent="0.2">
      <c r="A289" s="102">
        <v>56</v>
      </c>
      <c r="B289" s="103" t="s">
        <v>360</v>
      </c>
      <c r="C289" s="100">
        <v>2</v>
      </c>
      <c r="D289" s="100" t="s">
        <v>363</v>
      </c>
      <c r="E289" s="100" t="s">
        <v>3</v>
      </c>
      <c r="F289" s="1" t="s">
        <v>540</v>
      </c>
      <c r="G289" s="128">
        <v>43.336405060854403</v>
      </c>
      <c r="H289" s="128">
        <v>12.661963692908</v>
      </c>
      <c r="I289" s="15">
        <v>2</v>
      </c>
      <c r="J289" s="106">
        <v>550</v>
      </c>
      <c r="K289" s="149">
        <f>AVERAGE(Q289:AB291)</f>
        <v>13.117129175178052</v>
      </c>
      <c r="L289" s="149">
        <f>(S289+T289+U289)/3</f>
        <v>11.59250189142505</v>
      </c>
      <c r="M289" s="149">
        <f>(V289+W289+X289)/3</f>
        <v>21.576398800884004</v>
      </c>
      <c r="N289" s="149">
        <f>(T289+U289+V289+W289+X289+Y289)/6</f>
        <v>18.241307298368202</v>
      </c>
      <c r="O289" s="149">
        <f>(Y289+Z289+AA289)/3</f>
        <v>13.810930157251491</v>
      </c>
      <c r="P289" s="149">
        <f>(AB289+Q289+R289)/3</f>
        <v>5.4886858511516712</v>
      </c>
      <c r="Q289" s="144">
        <v>5.0282902101896001</v>
      </c>
      <c r="R289" s="144">
        <v>5.3632190919453704</v>
      </c>
      <c r="S289" s="144">
        <v>8.1312578827683506</v>
      </c>
      <c r="T289" s="144">
        <v>11.737699737642</v>
      </c>
      <c r="U289" s="144">
        <v>14.9085480538648</v>
      </c>
      <c r="V289" s="144">
        <v>19.704132892911598</v>
      </c>
      <c r="W289" s="144">
        <v>22.428741434162401</v>
      </c>
      <c r="X289" s="144">
        <v>22.596322075578001</v>
      </c>
      <c r="Y289" s="144">
        <v>18.072399596050399</v>
      </c>
      <c r="Z289" s="144">
        <v>13.784257756414</v>
      </c>
      <c r="AA289" s="144">
        <v>9.5761331192900698</v>
      </c>
      <c r="AB289" s="144">
        <v>6.0745482513200404</v>
      </c>
      <c r="AC289" s="107">
        <v>890</v>
      </c>
      <c r="AD289" s="148">
        <f>SUM(AK289:AM291)</f>
        <v>307</v>
      </c>
      <c r="AE289" s="148">
        <f>SUM(AN289:AP291)</f>
        <v>161</v>
      </c>
      <c r="AF289" s="148">
        <f>SUM(AL289:AQ291)</f>
        <v>445.7</v>
      </c>
      <c r="AG289" s="148">
        <f>SUM(AQ289:AS291)</f>
        <v>362.3</v>
      </c>
      <c r="AH289" s="148">
        <f>AI289+AJ289+AT289</f>
        <v>312.8</v>
      </c>
      <c r="AI289" s="148">
        <v>91.1</v>
      </c>
      <c r="AJ289" s="148">
        <v>125.9</v>
      </c>
      <c r="AK289" s="148">
        <v>114.5</v>
      </c>
      <c r="AL289" s="148">
        <v>80.400000000000006</v>
      </c>
      <c r="AM289" s="148">
        <v>112.1</v>
      </c>
      <c r="AN289" s="148">
        <v>66.3</v>
      </c>
      <c r="AO289" s="148">
        <v>59.8</v>
      </c>
      <c r="AP289" s="148">
        <v>34.9</v>
      </c>
      <c r="AQ289" s="148">
        <v>92.2</v>
      </c>
      <c r="AR289" s="148">
        <v>105.8</v>
      </c>
      <c r="AS289" s="148">
        <v>164.3</v>
      </c>
      <c r="AT289" s="148">
        <v>95.8</v>
      </c>
      <c r="AU289" s="26">
        <v>8</v>
      </c>
      <c r="AV289" s="26">
        <v>25.11</v>
      </c>
      <c r="AW289" s="14">
        <v>53.85</v>
      </c>
      <c r="AX289" s="26">
        <v>21.04</v>
      </c>
      <c r="AY289" s="26">
        <v>3.5</v>
      </c>
      <c r="AZ289" s="35">
        <v>23.93</v>
      </c>
      <c r="BA289" s="26" t="s">
        <v>7</v>
      </c>
      <c r="BB289" s="26" t="s">
        <v>7</v>
      </c>
      <c r="BC289" s="26" t="s">
        <v>7</v>
      </c>
      <c r="BD289" s="26">
        <v>18.670000000000002</v>
      </c>
      <c r="BE289" s="26" t="s">
        <v>7</v>
      </c>
      <c r="BF289" s="110" t="s">
        <v>361</v>
      </c>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row>
    <row r="290" spans="1:83" x14ac:dyDescent="0.2">
      <c r="A290" s="102"/>
      <c r="B290" s="103"/>
      <c r="C290" s="100"/>
      <c r="D290" s="100"/>
      <c r="E290" s="100"/>
      <c r="F290" s="1" t="s">
        <v>541</v>
      </c>
      <c r="G290" s="128"/>
      <c r="H290" s="128"/>
      <c r="I290" s="15">
        <v>2</v>
      </c>
      <c r="J290" s="106"/>
      <c r="K290" s="149"/>
      <c r="L290" s="149"/>
      <c r="M290" s="149"/>
      <c r="N290" s="149"/>
      <c r="O290" s="149"/>
      <c r="P290" s="149"/>
      <c r="Q290" s="127"/>
      <c r="R290" s="127"/>
      <c r="S290" s="127"/>
      <c r="T290" s="127"/>
      <c r="U290" s="127"/>
      <c r="V290" s="127"/>
      <c r="W290" s="127"/>
      <c r="X290" s="127"/>
      <c r="Y290" s="127"/>
      <c r="Z290" s="127"/>
      <c r="AA290" s="127"/>
      <c r="AB290" s="127"/>
      <c r="AC290" s="107"/>
      <c r="AD290" s="127"/>
      <c r="AE290" s="127"/>
      <c r="AF290" s="127"/>
      <c r="AG290" s="127"/>
      <c r="AH290" s="127"/>
      <c r="AI290" s="161"/>
      <c r="AJ290" s="161"/>
      <c r="AK290" s="161"/>
      <c r="AL290" s="161"/>
      <c r="AM290" s="161"/>
      <c r="AN290" s="161"/>
      <c r="AO290" s="161"/>
      <c r="AP290" s="161"/>
      <c r="AQ290" s="161"/>
      <c r="AR290" s="161"/>
      <c r="AS290" s="161"/>
      <c r="AT290" s="161"/>
      <c r="AU290" s="26">
        <v>7.98</v>
      </c>
      <c r="AV290" s="26">
        <v>14.93</v>
      </c>
      <c r="AW290" s="26">
        <v>57.61</v>
      </c>
      <c r="AX290" s="26">
        <v>27.46</v>
      </c>
      <c r="AY290" s="26">
        <v>3.7</v>
      </c>
      <c r="AZ290" s="35">
        <v>29.03</v>
      </c>
      <c r="BA290" s="26" t="s">
        <v>7</v>
      </c>
      <c r="BB290" s="26" t="s">
        <v>7</v>
      </c>
      <c r="BC290" s="26" t="s">
        <v>7</v>
      </c>
      <c r="BD290" s="26">
        <v>18.5</v>
      </c>
      <c r="BE290" s="26" t="s">
        <v>7</v>
      </c>
      <c r="BF290" s="110"/>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row>
    <row r="291" spans="1:83" x14ac:dyDescent="0.2">
      <c r="A291" s="102"/>
      <c r="B291" s="103"/>
      <c r="C291" s="100"/>
      <c r="D291" s="100"/>
      <c r="E291" s="100"/>
      <c r="F291" s="1" t="s">
        <v>542</v>
      </c>
      <c r="G291" s="128"/>
      <c r="H291" s="128"/>
      <c r="I291" s="15">
        <v>2</v>
      </c>
      <c r="J291" s="106"/>
      <c r="K291" s="149"/>
      <c r="L291" s="149"/>
      <c r="M291" s="149"/>
      <c r="N291" s="149"/>
      <c r="O291" s="149"/>
      <c r="P291" s="149"/>
      <c r="Q291" s="127"/>
      <c r="R291" s="127"/>
      <c r="S291" s="127"/>
      <c r="T291" s="127"/>
      <c r="U291" s="127"/>
      <c r="V291" s="127"/>
      <c r="W291" s="127"/>
      <c r="X291" s="127"/>
      <c r="Y291" s="127"/>
      <c r="Z291" s="127"/>
      <c r="AA291" s="127"/>
      <c r="AB291" s="127"/>
      <c r="AC291" s="107"/>
      <c r="AD291" s="127"/>
      <c r="AE291" s="127"/>
      <c r="AF291" s="127"/>
      <c r="AG291" s="127"/>
      <c r="AH291" s="127"/>
      <c r="AI291" s="161"/>
      <c r="AJ291" s="161"/>
      <c r="AK291" s="161"/>
      <c r="AL291" s="161"/>
      <c r="AM291" s="161"/>
      <c r="AN291" s="161"/>
      <c r="AO291" s="161"/>
      <c r="AP291" s="161"/>
      <c r="AQ291" s="161"/>
      <c r="AR291" s="161"/>
      <c r="AS291" s="161"/>
      <c r="AT291" s="161"/>
      <c r="AU291" s="26">
        <v>8.07</v>
      </c>
      <c r="AV291" s="26">
        <v>16.46</v>
      </c>
      <c r="AW291" s="26">
        <v>64.290000000000006</v>
      </c>
      <c r="AX291" s="26">
        <v>19.239999999999998</v>
      </c>
      <c r="AY291" s="26">
        <v>3.43</v>
      </c>
      <c r="AZ291" s="35">
        <v>22.17</v>
      </c>
      <c r="BA291" s="26" t="s">
        <v>7</v>
      </c>
      <c r="BB291" s="26" t="s">
        <v>7</v>
      </c>
      <c r="BC291" s="26" t="s">
        <v>7</v>
      </c>
      <c r="BD291" s="26">
        <v>26</v>
      </c>
      <c r="BE291" s="26" t="s">
        <v>7</v>
      </c>
      <c r="BF291" s="110"/>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row>
    <row r="292" spans="1:83" x14ac:dyDescent="0.2">
      <c r="B292" s="61"/>
      <c r="F292" s="12"/>
      <c r="AC292" s="1"/>
      <c r="AD292" s="1"/>
      <c r="AE292" s="1"/>
      <c r="AF292" s="1"/>
      <c r="AG292" s="1"/>
      <c r="AH292" s="1"/>
      <c r="AI292" s="32"/>
      <c r="AJ292" s="32"/>
      <c r="AK292" s="32"/>
      <c r="AL292" s="32"/>
      <c r="AM292" s="32"/>
      <c r="AN292" s="32"/>
      <c r="AO292" s="32"/>
      <c r="AP292" s="32"/>
      <c r="AQ292" s="32"/>
      <c r="AR292" s="32"/>
      <c r="AS292" s="32"/>
      <c r="AT292" s="32"/>
      <c r="BF292" s="9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row>
    <row r="293" spans="1:83" ht="68" x14ac:dyDescent="0.2">
      <c r="A293" s="15">
        <v>57</v>
      </c>
      <c r="B293" s="2" t="s">
        <v>365</v>
      </c>
      <c r="C293" s="14">
        <v>2</v>
      </c>
      <c r="D293" s="29" t="s">
        <v>366</v>
      </c>
      <c r="E293" s="14" t="s">
        <v>3</v>
      </c>
      <c r="F293" s="2" t="s">
        <v>367</v>
      </c>
      <c r="G293" s="42" t="s">
        <v>7</v>
      </c>
      <c r="H293" s="42" t="s">
        <v>7</v>
      </c>
      <c r="I293" s="42" t="s">
        <v>7</v>
      </c>
      <c r="J293" s="42" t="s">
        <v>7</v>
      </c>
      <c r="K293" s="42" t="s">
        <v>7</v>
      </c>
      <c r="L293" s="42" t="s">
        <v>7</v>
      </c>
      <c r="M293" s="42" t="s">
        <v>7</v>
      </c>
      <c r="N293" s="42" t="s">
        <v>7</v>
      </c>
      <c r="O293" s="42" t="s">
        <v>7</v>
      </c>
      <c r="P293" s="42" t="s">
        <v>7</v>
      </c>
      <c r="Q293" s="42" t="s">
        <v>7</v>
      </c>
      <c r="R293" s="42" t="s">
        <v>7</v>
      </c>
      <c r="S293" s="42" t="s">
        <v>7</v>
      </c>
      <c r="T293" s="42" t="s">
        <v>7</v>
      </c>
      <c r="U293" s="42" t="s">
        <v>7</v>
      </c>
      <c r="V293" s="42" t="s">
        <v>7</v>
      </c>
      <c r="W293" s="42" t="s">
        <v>7</v>
      </c>
      <c r="X293" s="42" t="s">
        <v>7</v>
      </c>
      <c r="Y293" s="42" t="s">
        <v>7</v>
      </c>
      <c r="Z293" s="42" t="s">
        <v>7</v>
      </c>
      <c r="AA293" s="42" t="s">
        <v>7</v>
      </c>
      <c r="AB293" s="42" t="s">
        <v>7</v>
      </c>
      <c r="AC293" s="42" t="s">
        <v>7</v>
      </c>
      <c r="AD293" s="42" t="s">
        <v>7</v>
      </c>
      <c r="AE293" s="42" t="s">
        <v>7</v>
      </c>
      <c r="AF293" s="42" t="s">
        <v>7</v>
      </c>
      <c r="AG293" s="42" t="s">
        <v>7</v>
      </c>
      <c r="AH293" s="42" t="s">
        <v>7</v>
      </c>
      <c r="AI293" s="42" t="s">
        <v>7</v>
      </c>
      <c r="AJ293" s="42" t="s">
        <v>7</v>
      </c>
      <c r="AK293" s="42" t="s">
        <v>7</v>
      </c>
      <c r="AL293" s="42" t="s">
        <v>7</v>
      </c>
      <c r="AM293" s="42" t="s">
        <v>7</v>
      </c>
      <c r="AN293" s="42" t="s">
        <v>7</v>
      </c>
      <c r="AO293" s="42" t="s">
        <v>7</v>
      </c>
      <c r="AP293" s="42" t="s">
        <v>7</v>
      </c>
      <c r="AQ293" s="42" t="s">
        <v>7</v>
      </c>
      <c r="AR293" s="42" t="s">
        <v>7</v>
      </c>
      <c r="AS293" s="42" t="s">
        <v>7</v>
      </c>
      <c r="AT293" s="42" t="s">
        <v>7</v>
      </c>
      <c r="AU293" s="26">
        <v>7.85</v>
      </c>
      <c r="AV293" s="26">
        <v>50</v>
      </c>
      <c r="AW293" s="26">
        <v>23.5</v>
      </c>
      <c r="AX293" s="26">
        <v>26.5</v>
      </c>
      <c r="AY293" s="26" t="s">
        <v>7</v>
      </c>
      <c r="AZ293" s="26" t="s">
        <v>7</v>
      </c>
      <c r="BA293" s="26">
        <v>3.7</v>
      </c>
      <c r="BB293" s="26">
        <v>0.47</v>
      </c>
      <c r="BC293" s="26">
        <f>BA293/BB293</f>
        <v>7.8723404255319158</v>
      </c>
      <c r="BD293" s="26">
        <v>48.15</v>
      </c>
      <c r="BE293" s="26" t="s">
        <v>7</v>
      </c>
      <c r="BF293" s="93" t="s">
        <v>7</v>
      </c>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row>
    <row r="294" spans="1:83" x14ac:dyDescent="0.2">
      <c r="B294" s="61"/>
      <c r="F294" s="12"/>
      <c r="AC294" s="1"/>
      <c r="AD294" s="1"/>
      <c r="AE294" s="1"/>
      <c r="AF294" s="1"/>
      <c r="AG294" s="1"/>
      <c r="AH294" s="1"/>
      <c r="AI294" s="32"/>
      <c r="AJ294" s="32"/>
      <c r="AK294" s="32"/>
      <c r="AL294" s="32"/>
      <c r="AM294" s="32"/>
      <c r="AN294" s="32"/>
      <c r="AO294" s="32"/>
      <c r="AP294" s="32"/>
      <c r="AQ294" s="32"/>
      <c r="AR294" s="32"/>
      <c r="AS294" s="32"/>
      <c r="AT294" s="32"/>
      <c r="BF294" s="9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row>
    <row r="295" spans="1:83" ht="16" customHeight="1" x14ac:dyDescent="0.2">
      <c r="A295" s="102">
        <v>58</v>
      </c>
      <c r="B295" s="103" t="s">
        <v>369</v>
      </c>
      <c r="C295" s="100">
        <v>2</v>
      </c>
      <c r="D295" s="101" t="s">
        <v>375</v>
      </c>
      <c r="E295" s="100" t="s">
        <v>3</v>
      </c>
      <c r="F295" s="1" t="s">
        <v>350</v>
      </c>
      <c r="G295" s="42" t="s">
        <v>7</v>
      </c>
      <c r="H295" s="42" t="s">
        <v>7</v>
      </c>
      <c r="I295" s="42" t="s">
        <v>7</v>
      </c>
      <c r="J295" s="9">
        <v>933</v>
      </c>
      <c r="K295" s="42" t="s">
        <v>7</v>
      </c>
      <c r="L295" s="42" t="s">
        <v>7</v>
      </c>
      <c r="M295" s="42" t="s">
        <v>7</v>
      </c>
      <c r="N295" s="42" t="s">
        <v>7</v>
      </c>
      <c r="O295" s="42" t="s">
        <v>7</v>
      </c>
      <c r="P295" s="42" t="s">
        <v>7</v>
      </c>
      <c r="Q295" s="42" t="s">
        <v>7</v>
      </c>
      <c r="R295" s="42" t="s">
        <v>7</v>
      </c>
      <c r="S295" s="42" t="s">
        <v>7</v>
      </c>
      <c r="T295" s="42" t="s">
        <v>7</v>
      </c>
      <c r="U295" s="42" t="s">
        <v>7</v>
      </c>
      <c r="V295" s="42" t="s">
        <v>7</v>
      </c>
      <c r="W295" s="42" t="s">
        <v>7</v>
      </c>
      <c r="X295" s="42" t="s">
        <v>7</v>
      </c>
      <c r="Y295" s="42" t="s">
        <v>7</v>
      </c>
      <c r="Z295" s="42" t="s">
        <v>7</v>
      </c>
      <c r="AA295" s="42" t="s">
        <v>7</v>
      </c>
      <c r="AB295" s="42" t="s">
        <v>7</v>
      </c>
      <c r="AC295" s="42" t="s">
        <v>7</v>
      </c>
      <c r="AD295" s="42" t="s">
        <v>7</v>
      </c>
      <c r="AE295" s="42" t="s">
        <v>7</v>
      </c>
      <c r="AF295" s="42" t="s">
        <v>7</v>
      </c>
      <c r="AG295" s="42" t="s">
        <v>7</v>
      </c>
      <c r="AH295" s="42" t="s">
        <v>7</v>
      </c>
      <c r="AI295" s="42" t="s">
        <v>7</v>
      </c>
      <c r="AJ295" s="42" t="s">
        <v>7</v>
      </c>
      <c r="AK295" s="42" t="s">
        <v>7</v>
      </c>
      <c r="AL295" s="42" t="s">
        <v>7</v>
      </c>
      <c r="AM295" s="42" t="s">
        <v>7</v>
      </c>
      <c r="AN295" s="42" t="s">
        <v>7</v>
      </c>
      <c r="AO295" s="42" t="s">
        <v>7</v>
      </c>
      <c r="AP295" s="42" t="s">
        <v>7</v>
      </c>
      <c r="AQ295" s="42" t="s">
        <v>7</v>
      </c>
      <c r="AR295" s="42" t="s">
        <v>7</v>
      </c>
      <c r="AS295" s="42" t="s">
        <v>7</v>
      </c>
      <c r="AT295" s="42" t="s">
        <v>7</v>
      </c>
      <c r="AU295" s="42" t="s">
        <v>7</v>
      </c>
      <c r="AV295" s="42" t="s">
        <v>7</v>
      </c>
      <c r="AW295" s="42" t="s">
        <v>7</v>
      </c>
      <c r="AX295" s="42" t="s">
        <v>7</v>
      </c>
      <c r="AY295" s="42" t="s">
        <v>7</v>
      </c>
      <c r="AZ295" s="42" t="s">
        <v>7</v>
      </c>
      <c r="BA295" s="42" t="s">
        <v>7</v>
      </c>
      <c r="BB295" s="42" t="s">
        <v>7</v>
      </c>
      <c r="BC295" s="42" t="s">
        <v>7</v>
      </c>
      <c r="BD295" s="42" t="s">
        <v>7</v>
      </c>
      <c r="BE295" s="42" t="s">
        <v>7</v>
      </c>
      <c r="BF295" s="110" t="s">
        <v>387</v>
      </c>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row>
    <row r="296" spans="1:83" x14ac:dyDescent="0.2">
      <c r="A296" s="102"/>
      <c r="B296" s="103"/>
      <c r="C296" s="100"/>
      <c r="D296" s="101"/>
      <c r="E296" s="100"/>
      <c r="F296" s="1" t="s">
        <v>338</v>
      </c>
      <c r="G296" s="42" t="s">
        <v>7</v>
      </c>
      <c r="H296" s="42" t="s">
        <v>7</v>
      </c>
      <c r="I296" s="42" t="s">
        <v>7</v>
      </c>
      <c r="J296" s="9">
        <v>805</v>
      </c>
      <c r="K296" s="42" t="s">
        <v>7</v>
      </c>
      <c r="L296" s="42" t="s">
        <v>7</v>
      </c>
      <c r="M296" s="42" t="s">
        <v>7</v>
      </c>
      <c r="N296" s="42" t="s">
        <v>7</v>
      </c>
      <c r="O296" s="42" t="s">
        <v>7</v>
      </c>
      <c r="P296" s="42" t="s">
        <v>7</v>
      </c>
      <c r="Q296" s="42" t="s">
        <v>7</v>
      </c>
      <c r="R296" s="42" t="s">
        <v>7</v>
      </c>
      <c r="S296" s="42" t="s">
        <v>7</v>
      </c>
      <c r="T296" s="42" t="s">
        <v>7</v>
      </c>
      <c r="U296" s="42" t="s">
        <v>7</v>
      </c>
      <c r="V296" s="42" t="s">
        <v>7</v>
      </c>
      <c r="W296" s="42" t="s">
        <v>7</v>
      </c>
      <c r="X296" s="42" t="s">
        <v>7</v>
      </c>
      <c r="Y296" s="42" t="s">
        <v>7</v>
      </c>
      <c r="Z296" s="42" t="s">
        <v>7</v>
      </c>
      <c r="AA296" s="42" t="s">
        <v>7</v>
      </c>
      <c r="AB296" s="42" t="s">
        <v>7</v>
      </c>
      <c r="AC296" s="42" t="s">
        <v>7</v>
      </c>
      <c r="AD296" s="42" t="s">
        <v>7</v>
      </c>
      <c r="AE296" s="42" t="s">
        <v>7</v>
      </c>
      <c r="AF296" s="42" t="s">
        <v>7</v>
      </c>
      <c r="AG296" s="42" t="s">
        <v>7</v>
      </c>
      <c r="AH296" s="42" t="s">
        <v>7</v>
      </c>
      <c r="AI296" s="42" t="s">
        <v>7</v>
      </c>
      <c r="AJ296" s="42" t="s">
        <v>7</v>
      </c>
      <c r="AK296" s="42" t="s">
        <v>7</v>
      </c>
      <c r="AL296" s="42" t="s">
        <v>7</v>
      </c>
      <c r="AM296" s="42" t="s">
        <v>7</v>
      </c>
      <c r="AN296" s="42" t="s">
        <v>7</v>
      </c>
      <c r="AO296" s="42" t="s">
        <v>7</v>
      </c>
      <c r="AP296" s="42" t="s">
        <v>7</v>
      </c>
      <c r="AQ296" s="42" t="s">
        <v>7</v>
      </c>
      <c r="AR296" s="42" t="s">
        <v>7</v>
      </c>
      <c r="AS296" s="42" t="s">
        <v>7</v>
      </c>
      <c r="AT296" s="42" t="s">
        <v>7</v>
      </c>
      <c r="AU296" s="42" t="s">
        <v>7</v>
      </c>
      <c r="AV296" s="42" t="s">
        <v>7</v>
      </c>
      <c r="AW296" s="42" t="s">
        <v>7</v>
      </c>
      <c r="AX296" s="42" t="s">
        <v>7</v>
      </c>
      <c r="AY296" s="42" t="s">
        <v>7</v>
      </c>
      <c r="AZ296" s="42" t="s">
        <v>7</v>
      </c>
      <c r="BA296" s="42" t="s">
        <v>7</v>
      </c>
      <c r="BB296" s="42" t="s">
        <v>7</v>
      </c>
      <c r="BC296" s="42" t="s">
        <v>7</v>
      </c>
      <c r="BD296" s="42" t="s">
        <v>7</v>
      </c>
      <c r="BE296" s="42" t="s">
        <v>7</v>
      </c>
      <c r="BF296" s="110"/>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row>
    <row r="297" spans="1:83" x14ac:dyDescent="0.2">
      <c r="A297" s="102"/>
      <c r="B297" s="103"/>
      <c r="C297" s="100"/>
      <c r="D297" s="101"/>
      <c r="E297" s="100"/>
      <c r="F297" s="1" t="s">
        <v>339</v>
      </c>
      <c r="G297" s="42" t="s">
        <v>7</v>
      </c>
      <c r="H297" s="42" t="s">
        <v>7</v>
      </c>
      <c r="I297" s="42" t="s">
        <v>7</v>
      </c>
      <c r="J297" s="9">
        <v>804</v>
      </c>
      <c r="K297" s="42" t="s">
        <v>7</v>
      </c>
      <c r="L297" s="42" t="s">
        <v>7</v>
      </c>
      <c r="M297" s="42" t="s">
        <v>7</v>
      </c>
      <c r="N297" s="42" t="s">
        <v>7</v>
      </c>
      <c r="O297" s="42" t="s">
        <v>7</v>
      </c>
      <c r="P297" s="42" t="s">
        <v>7</v>
      </c>
      <c r="Q297" s="42" t="s">
        <v>7</v>
      </c>
      <c r="R297" s="42" t="s">
        <v>7</v>
      </c>
      <c r="S297" s="42" t="s">
        <v>7</v>
      </c>
      <c r="T297" s="42" t="s">
        <v>7</v>
      </c>
      <c r="U297" s="42" t="s">
        <v>7</v>
      </c>
      <c r="V297" s="42" t="s">
        <v>7</v>
      </c>
      <c r="W297" s="42" t="s">
        <v>7</v>
      </c>
      <c r="X297" s="42" t="s">
        <v>7</v>
      </c>
      <c r="Y297" s="42" t="s">
        <v>7</v>
      </c>
      <c r="Z297" s="42" t="s">
        <v>7</v>
      </c>
      <c r="AA297" s="42" t="s">
        <v>7</v>
      </c>
      <c r="AB297" s="42" t="s">
        <v>7</v>
      </c>
      <c r="AC297" s="42" t="s">
        <v>7</v>
      </c>
      <c r="AD297" s="42" t="s">
        <v>7</v>
      </c>
      <c r="AE297" s="42" t="s">
        <v>7</v>
      </c>
      <c r="AF297" s="42" t="s">
        <v>7</v>
      </c>
      <c r="AG297" s="42" t="s">
        <v>7</v>
      </c>
      <c r="AH297" s="42" t="s">
        <v>7</v>
      </c>
      <c r="AI297" s="42" t="s">
        <v>7</v>
      </c>
      <c r="AJ297" s="42" t="s">
        <v>7</v>
      </c>
      <c r="AK297" s="42" t="s">
        <v>7</v>
      </c>
      <c r="AL297" s="42" t="s">
        <v>7</v>
      </c>
      <c r="AM297" s="42" t="s">
        <v>7</v>
      </c>
      <c r="AN297" s="42" t="s">
        <v>7</v>
      </c>
      <c r="AO297" s="42" t="s">
        <v>7</v>
      </c>
      <c r="AP297" s="42" t="s">
        <v>7</v>
      </c>
      <c r="AQ297" s="42" t="s">
        <v>7</v>
      </c>
      <c r="AR297" s="42" t="s">
        <v>7</v>
      </c>
      <c r="AS297" s="42" t="s">
        <v>7</v>
      </c>
      <c r="AT297" s="42" t="s">
        <v>7</v>
      </c>
      <c r="AU297" s="42" t="s">
        <v>7</v>
      </c>
      <c r="AV297" s="42" t="s">
        <v>7</v>
      </c>
      <c r="AW297" s="42" t="s">
        <v>7</v>
      </c>
      <c r="AX297" s="42" t="s">
        <v>7</v>
      </c>
      <c r="AY297" s="42" t="s">
        <v>7</v>
      </c>
      <c r="AZ297" s="42" t="s">
        <v>7</v>
      </c>
      <c r="BA297" s="42" t="s">
        <v>7</v>
      </c>
      <c r="BB297" s="42" t="s">
        <v>7</v>
      </c>
      <c r="BC297" s="42" t="s">
        <v>7</v>
      </c>
      <c r="BD297" s="42" t="s">
        <v>7</v>
      </c>
      <c r="BE297" s="42" t="s">
        <v>7</v>
      </c>
      <c r="BF297" s="110"/>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row>
    <row r="298" spans="1:83" x14ac:dyDescent="0.2">
      <c r="A298" s="102"/>
      <c r="B298" s="103"/>
      <c r="C298" s="100"/>
      <c r="D298" s="101"/>
      <c r="E298" s="100"/>
      <c r="F298" s="1" t="s">
        <v>340</v>
      </c>
      <c r="G298" s="42" t="s">
        <v>7</v>
      </c>
      <c r="H298" s="42" t="s">
        <v>7</v>
      </c>
      <c r="I298" s="42" t="s">
        <v>7</v>
      </c>
      <c r="J298" s="9">
        <v>762</v>
      </c>
      <c r="K298" s="42" t="s">
        <v>7</v>
      </c>
      <c r="L298" s="42" t="s">
        <v>7</v>
      </c>
      <c r="M298" s="42" t="s">
        <v>7</v>
      </c>
      <c r="N298" s="42" t="s">
        <v>7</v>
      </c>
      <c r="O298" s="42" t="s">
        <v>7</v>
      </c>
      <c r="P298" s="42" t="s">
        <v>7</v>
      </c>
      <c r="Q298" s="42" t="s">
        <v>7</v>
      </c>
      <c r="R298" s="42" t="s">
        <v>7</v>
      </c>
      <c r="S298" s="42" t="s">
        <v>7</v>
      </c>
      <c r="T298" s="42" t="s">
        <v>7</v>
      </c>
      <c r="U298" s="42" t="s">
        <v>7</v>
      </c>
      <c r="V298" s="42" t="s">
        <v>7</v>
      </c>
      <c r="W298" s="42" t="s">
        <v>7</v>
      </c>
      <c r="X298" s="42" t="s">
        <v>7</v>
      </c>
      <c r="Y298" s="42" t="s">
        <v>7</v>
      </c>
      <c r="Z298" s="42" t="s">
        <v>7</v>
      </c>
      <c r="AA298" s="42" t="s">
        <v>7</v>
      </c>
      <c r="AB298" s="42" t="s">
        <v>7</v>
      </c>
      <c r="AC298" s="42" t="s">
        <v>7</v>
      </c>
      <c r="AD298" s="42" t="s">
        <v>7</v>
      </c>
      <c r="AE298" s="42" t="s">
        <v>7</v>
      </c>
      <c r="AF298" s="42" t="s">
        <v>7</v>
      </c>
      <c r="AG298" s="42" t="s">
        <v>7</v>
      </c>
      <c r="AH298" s="42" t="s">
        <v>7</v>
      </c>
      <c r="AI298" s="42" t="s">
        <v>7</v>
      </c>
      <c r="AJ298" s="42" t="s">
        <v>7</v>
      </c>
      <c r="AK298" s="42" t="s">
        <v>7</v>
      </c>
      <c r="AL298" s="42" t="s">
        <v>7</v>
      </c>
      <c r="AM298" s="42" t="s">
        <v>7</v>
      </c>
      <c r="AN298" s="42" t="s">
        <v>7</v>
      </c>
      <c r="AO298" s="42" t="s">
        <v>7</v>
      </c>
      <c r="AP298" s="42" t="s">
        <v>7</v>
      </c>
      <c r="AQ298" s="42" t="s">
        <v>7</v>
      </c>
      <c r="AR298" s="42" t="s">
        <v>7</v>
      </c>
      <c r="AS298" s="42" t="s">
        <v>7</v>
      </c>
      <c r="AT298" s="42" t="s">
        <v>7</v>
      </c>
      <c r="AU298" s="42" t="s">
        <v>7</v>
      </c>
      <c r="AV298" s="42" t="s">
        <v>7</v>
      </c>
      <c r="AW298" s="42" t="s">
        <v>7</v>
      </c>
      <c r="AX298" s="42" t="s">
        <v>7</v>
      </c>
      <c r="AY298" s="42" t="s">
        <v>7</v>
      </c>
      <c r="AZ298" s="42" t="s">
        <v>7</v>
      </c>
      <c r="BA298" s="42" t="s">
        <v>7</v>
      </c>
      <c r="BB298" s="42" t="s">
        <v>7</v>
      </c>
      <c r="BC298" s="42" t="s">
        <v>7</v>
      </c>
      <c r="BD298" s="42" t="s">
        <v>7</v>
      </c>
      <c r="BE298" s="42" t="s">
        <v>7</v>
      </c>
      <c r="BF298" s="110"/>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row>
    <row r="299" spans="1:83" x14ac:dyDescent="0.2">
      <c r="A299" s="102"/>
      <c r="B299" s="103"/>
      <c r="C299" s="100"/>
      <c r="D299" s="101"/>
      <c r="E299" s="100"/>
      <c r="F299" s="1" t="s">
        <v>341</v>
      </c>
      <c r="G299" s="42" t="s">
        <v>7</v>
      </c>
      <c r="H299" s="42" t="s">
        <v>7</v>
      </c>
      <c r="I299" s="42" t="s">
        <v>7</v>
      </c>
      <c r="J299" s="9">
        <v>627</v>
      </c>
      <c r="K299" s="42" t="s">
        <v>7</v>
      </c>
      <c r="L299" s="42" t="s">
        <v>7</v>
      </c>
      <c r="M299" s="42" t="s">
        <v>7</v>
      </c>
      <c r="N299" s="42" t="s">
        <v>7</v>
      </c>
      <c r="O299" s="42" t="s">
        <v>7</v>
      </c>
      <c r="P299" s="42" t="s">
        <v>7</v>
      </c>
      <c r="Q299" s="42" t="s">
        <v>7</v>
      </c>
      <c r="R299" s="42" t="s">
        <v>7</v>
      </c>
      <c r="S299" s="42" t="s">
        <v>7</v>
      </c>
      <c r="T299" s="42" t="s">
        <v>7</v>
      </c>
      <c r="U299" s="42" t="s">
        <v>7</v>
      </c>
      <c r="V299" s="42" t="s">
        <v>7</v>
      </c>
      <c r="W299" s="42" t="s">
        <v>7</v>
      </c>
      <c r="X299" s="42" t="s">
        <v>7</v>
      </c>
      <c r="Y299" s="42" t="s">
        <v>7</v>
      </c>
      <c r="Z299" s="42" t="s">
        <v>7</v>
      </c>
      <c r="AA299" s="42" t="s">
        <v>7</v>
      </c>
      <c r="AB299" s="42" t="s">
        <v>7</v>
      </c>
      <c r="AC299" s="42" t="s">
        <v>7</v>
      </c>
      <c r="AD299" s="42" t="s">
        <v>7</v>
      </c>
      <c r="AE299" s="42" t="s">
        <v>7</v>
      </c>
      <c r="AF299" s="42" t="s">
        <v>7</v>
      </c>
      <c r="AG299" s="42" t="s">
        <v>7</v>
      </c>
      <c r="AH299" s="42" t="s">
        <v>7</v>
      </c>
      <c r="AI299" s="42" t="s">
        <v>7</v>
      </c>
      <c r="AJ299" s="42" t="s">
        <v>7</v>
      </c>
      <c r="AK299" s="42" t="s">
        <v>7</v>
      </c>
      <c r="AL299" s="42" t="s">
        <v>7</v>
      </c>
      <c r="AM299" s="42" t="s">
        <v>7</v>
      </c>
      <c r="AN299" s="42" t="s">
        <v>7</v>
      </c>
      <c r="AO299" s="42" t="s">
        <v>7</v>
      </c>
      <c r="AP299" s="42" t="s">
        <v>7</v>
      </c>
      <c r="AQ299" s="42" t="s">
        <v>7</v>
      </c>
      <c r="AR299" s="42" t="s">
        <v>7</v>
      </c>
      <c r="AS299" s="42" t="s">
        <v>7</v>
      </c>
      <c r="AT299" s="42" t="s">
        <v>7</v>
      </c>
      <c r="AU299" s="42" t="s">
        <v>7</v>
      </c>
      <c r="AV299" s="42" t="s">
        <v>7</v>
      </c>
      <c r="AW299" s="42" t="s">
        <v>7</v>
      </c>
      <c r="AX299" s="42" t="s">
        <v>7</v>
      </c>
      <c r="AY299" s="42" t="s">
        <v>7</v>
      </c>
      <c r="AZ299" s="42" t="s">
        <v>7</v>
      </c>
      <c r="BA299" s="42" t="s">
        <v>7</v>
      </c>
      <c r="BB299" s="42" t="s">
        <v>7</v>
      </c>
      <c r="BC299" s="42" t="s">
        <v>7</v>
      </c>
      <c r="BD299" s="42" t="s">
        <v>7</v>
      </c>
      <c r="BE299" s="42" t="s">
        <v>7</v>
      </c>
      <c r="BF299" s="110"/>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row>
    <row r="300" spans="1:83" x14ac:dyDescent="0.2">
      <c r="A300" s="102"/>
      <c r="B300" s="103"/>
      <c r="C300" s="100"/>
      <c r="D300" s="101"/>
      <c r="E300" s="100"/>
      <c r="F300" s="1" t="s">
        <v>351</v>
      </c>
      <c r="G300" s="42" t="s">
        <v>7</v>
      </c>
      <c r="H300" s="42" t="s">
        <v>7</v>
      </c>
      <c r="I300" s="42" t="s">
        <v>7</v>
      </c>
      <c r="J300" s="9">
        <v>610</v>
      </c>
      <c r="K300" s="42" t="s">
        <v>7</v>
      </c>
      <c r="L300" s="42" t="s">
        <v>7</v>
      </c>
      <c r="M300" s="42" t="s">
        <v>7</v>
      </c>
      <c r="N300" s="42" t="s">
        <v>7</v>
      </c>
      <c r="O300" s="42" t="s">
        <v>7</v>
      </c>
      <c r="P300" s="42" t="s">
        <v>7</v>
      </c>
      <c r="Q300" s="42" t="s">
        <v>7</v>
      </c>
      <c r="R300" s="42" t="s">
        <v>7</v>
      </c>
      <c r="S300" s="42" t="s">
        <v>7</v>
      </c>
      <c r="T300" s="42" t="s">
        <v>7</v>
      </c>
      <c r="U300" s="42" t="s">
        <v>7</v>
      </c>
      <c r="V300" s="42" t="s">
        <v>7</v>
      </c>
      <c r="W300" s="42" t="s">
        <v>7</v>
      </c>
      <c r="X300" s="42" t="s">
        <v>7</v>
      </c>
      <c r="Y300" s="42" t="s">
        <v>7</v>
      </c>
      <c r="Z300" s="42" t="s">
        <v>7</v>
      </c>
      <c r="AA300" s="42" t="s">
        <v>7</v>
      </c>
      <c r="AB300" s="42" t="s">
        <v>7</v>
      </c>
      <c r="AC300" s="42" t="s">
        <v>7</v>
      </c>
      <c r="AD300" s="42" t="s">
        <v>7</v>
      </c>
      <c r="AE300" s="42" t="s">
        <v>7</v>
      </c>
      <c r="AF300" s="42" t="s">
        <v>7</v>
      </c>
      <c r="AG300" s="42" t="s">
        <v>7</v>
      </c>
      <c r="AH300" s="42" t="s">
        <v>7</v>
      </c>
      <c r="AI300" s="42" t="s">
        <v>7</v>
      </c>
      <c r="AJ300" s="42" t="s">
        <v>7</v>
      </c>
      <c r="AK300" s="42" t="s">
        <v>7</v>
      </c>
      <c r="AL300" s="42" t="s">
        <v>7</v>
      </c>
      <c r="AM300" s="42" t="s">
        <v>7</v>
      </c>
      <c r="AN300" s="42" t="s">
        <v>7</v>
      </c>
      <c r="AO300" s="42" t="s">
        <v>7</v>
      </c>
      <c r="AP300" s="42" t="s">
        <v>7</v>
      </c>
      <c r="AQ300" s="42" t="s">
        <v>7</v>
      </c>
      <c r="AR300" s="42" t="s">
        <v>7</v>
      </c>
      <c r="AS300" s="42" t="s">
        <v>7</v>
      </c>
      <c r="AT300" s="42" t="s">
        <v>7</v>
      </c>
      <c r="AU300" s="42" t="s">
        <v>7</v>
      </c>
      <c r="AV300" s="42" t="s">
        <v>7</v>
      </c>
      <c r="AW300" s="42" t="s">
        <v>7</v>
      </c>
      <c r="AX300" s="42" t="s">
        <v>7</v>
      </c>
      <c r="AY300" s="42" t="s">
        <v>7</v>
      </c>
      <c r="AZ300" s="42" t="s">
        <v>7</v>
      </c>
      <c r="BA300" s="42" t="s">
        <v>7</v>
      </c>
      <c r="BB300" s="42" t="s">
        <v>7</v>
      </c>
      <c r="BC300" s="42" t="s">
        <v>7</v>
      </c>
      <c r="BD300" s="42" t="s">
        <v>7</v>
      </c>
      <c r="BE300" s="42" t="s">
        <v>7</v>
      </c>
      <c r="BF300" s="110"/>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row>
    <row r="301" spans="1:83" x14ac:dyDescent="0.2">
      <c r="A301" s="102"/>
      <c r="B301" s="103"/>
      <c r="C301" s="100"/>
      <c r="D301" s="101"/>
      <c r="E301" s="100"/>
      <c r="F301" s="1" t="s">
        <v>352</v>
      </c>
      <c r="G301" s="42" t="s">
        <v>7</v>
      </c>
      <c r="H301" s="42" t="s">
        <v>7</v>
      </c>
      <c r="I301" s="42" t="s">
        <v>7</v>
      </c>
      <c r="J301" s="9">
        <v>610</v>
      </c>
      <c r="K301" s="42" t="s">
        <v>7</v>
      </c>
      <c r="L301" s="42" t="s">
        <v>7</v>
      </c>
      <c r="M301" s="42" t="s">
        <v>7</v>
      </c>
      <c r="N301" s="42" t="s">
        <v>7</v>
      </c>
      <c r="O301" s="42" t="s">
        <v>7</v>
      </c>
      <c r="P301" s="42" t="s">
        <v>7</v>
      </c>
      <c r="Q301" s="42" t="s">
        <v>7</v>
      </c>
      <c r="R301" s="42" t="s">
        <v>7</v>
      </c>
      <c r="S301" s="42" t="s">
        <v>7</v>
      </c>
      <c r="T301" s="42" t="s">
        <v>7</v>
      </c>
      <c r="U301" s="42" t="s">
        <v>7</v>
      </c>
      <c r="V301" s="42" t="s">
        <v>7</v>
      </c>
      <c r="W301" s="42" t="s">
        <v>7</v>
      </c>
      <c r="X301" s="42" t="s">
        <v>7</v>
      </c>
      <c r="Y301" s="42" t="s">
        <v>7</v>
      </c>
      <c r="Z301" s="42" t="s">
        <v>7</v>
      </c>
      <c r="AA301" s="42" t="s">
        <v>7</v>
      </c>
      <c r="AB301" s="42" t="s">
        <v>7</v>
      </c>
      <c r="AC301" s="42" t="s">
        <v>7</v>
      </c>
      <c r="AD301" s="42" t="s">
        <v>7</v>
      </c>
      <c r="AE301" s="42" t="s">
        <v>7</v>
      </c>
      <c r="AF301" s="42" t="s">
        <v>7</v>
      </c>
      <c r="AG301" s="42" t="s">
        <v>7</v>
      </c>
      <c r="AH301" s="42" t="s">
        <v>7</v>
      </c>
      <c r="AI301" s="42" t="s">
        <v>7</v>
      </c>
      <c r="AJ301" s="42" t="s">
        <v>7</v>
      </c>
      <c r="AK301" s="42" t="s">
        <v>7</v>
      </c>
      <c r="AL301" s="42" t="s">
        <v>7</v>
      </c>
      <c r="AM301" s="42" t="s">
        <v>7</v>
      </c>
      <c r="AN301" s="42" t="s">
        <v>7</v>
      </c>
      <c r="AO301" s="42" t="s">
        <v>7</v>
      </c>
      <c r="AP301" s="42" t="s">
        <v>7</v>
      </c>
      <c r="AQ301" s="42" t="s">
        <v>7</v>
      </c>
      <c r="AR301" s="42" t="s">
        <v>7</v>
      </c>
      <c r="AS301" s="42" t="s">
        <v>7</v>
      </c>
      <c r="AT301" s="42" t="s">
        <v>7</v>
      </c>
      <c r="AU301" s="42" t="s">
        <v>7</v>
      </c>
      <c r="AV301" s="42" t="s">
        <v>7</v>
      </c>
      <c r="AW301" s="42" t="s">
        <v>7</v>
      </c>
      <c r="AX301" s="42" t="s">
        <v>7</v>
      </c>
      <c r="AY301" s="42" t="s">
        <v>7</v>
      </c>
      <c r="AZ301" s="42" t="s">
        <v>7</v>
      </c>
      <c r="BA301" s="42" t="s">
        <v>7</v>
      </c>
      <c r="BB301" s="42" t="s">
        <v>7</v>
      </c>
      <c r="BC301" s="42" t="s">
        <v>7</v>
      </c>
      <c r="BD301" s="42" t="s">
        <v>7</v>
      </c>
      <c r="BE301" s="42" t="s">
        <v>7</v>
      </c>
      <c r="BF301" s="110"/>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row>
    <row r="302" spans="1:83" x14ac:dyDescent="0.2">
      <c r="A302" s="102"/>
      <c r="B302" s="103"/>
      <c r="C302" s="100"/>
      <c r="D302" s="101"/>
      <c r="E302" s="100"/>
      <c r="F302" s="1" t="s">
        <v>353</v>
      </c>
      <c r="G302" s="42" t="s">
        <v>7</v>
      </c>
      <c r="H302" s="42" t="s">
        <v>7</v>
      </c>
      <c r="I302" s="42" t="s">
        <v>7</v>
      </c>
      <c r="J302" s="9">
        <v>610</v>
      </c>
      <c r="K302" s="42" t="s">
        <v>7</v>
      </c>
      <c r="L302" s="42" t="s">
        <v>7</v>
      </c>
      <c r="M302" s="42" t="s">
        <v>7</v>
      </c>
      <c r="N302" s="42" t="s">
        <v>7</v>
      </c>
      <c r="O302" s="42" t="s">
        <v>7</v>
      </c>
      <c r="P302" s="42" t="s">
        <v>7</v>
      </c>
      <c r="Q302" s="42" t="s">
        <v>7</v>
      </c>
      <c r="R302" s="42" t="s">
        <v>7</v>
      </c>
      <c r="S302" s="42" t="s">
        <v>7</v>
      </c>
      <c r="T302" s="42" t="s">
        <v>7</v>
      </c>
      <c r="U302" s="42" t="s">
        <v>7</v>
      </c>
      <c r="V302" s="42" t="s">
        <v>7</v>
      </c>
      <c r="W302" s="42" t="s">
        <v>7</v>
      </c>
      <c r="X302" s="42" t="s">
        <v>7</v>
      </c>
      <c r="Y302" s="42" t="s">
        <v>7</v>
      </c>
      <c r="Z302" s="42" t="s">
        <v>7</v>
      </c>
      <c r="AA302" s="42" t="s">
        <v>7</v>
      </c>
      <c r="AB302" s="42" t="s">
        <v>7</v>
      </c>
      <c r="AC302" s="42" t="s">
        <v>7</v>
      </c>
      <c r="AD302" s="42" t="s">
        <v>7</v>
      </c>
      <c r="AE302" s="42" t="s">
        <v>7</v>
      </c>
      <c r="AF302" s="42" t="s">
        <v>7</v>
      </c>
      <c r="AG302" s="42" t="s">
        <v>7</v>
      </c>
      <c r="AH302" s="42" t="s">
        <v>7</v>
      </c>
      <c r="AI302" s="42" t="s">
        <v>7</v>
      </c>
      <c r="AJ302" s="42" t="s">
        <v>7</v>
      </c>
      <c r="AK302" s="42" t="s">
        <v>7</v>
      </c>
      <c r="AL302" s="42" t="s">
        <v>7</v>
      </c>
      <c r="AM302" s="42" t="s">
        <v>7</v>
      </c>
      <c r="AN302" s="42" t="s">
        <v>7</v>
      </c>
      <c r="AO302" s="42" t="s">
        <v>7</v>
      </c>
      <c r="AP302" s="42" t="s">
        <v>7</v>
      </c>
      <c r="AQ302" s="42" t="s">
        <v>7</v>
      </c>
      <c r="AR302" s="42" t="s">
        <v>7</v>
      </c>
      <c r="AS302" s="42" t="s">
        <v>7</v>
      </c>
      <c r="AT302" s="42" t="s">
        <v>7</v>
      </c>
      <c r="AU302" s="42" t="s">
        <v>7</v>
      </c>
      <c r="AV302" s="42" t="s">
        <v>7</v>
      </c>
      <c r="AW302" s="42" t="s">
        <v>7</v>
      </c>
      <c r="AX302" s="42" t="s">
        <v>7</v>
      </c>
      <c r="AY302" s="42" t="s">
        <v>7</v>
      </c>
      <c r="AZ302" s="42" t="s">
        <v>7</v>
      </c>
      <c r="BA302" s="42" t="s">
        <v>7</v>
      </c>
      <c r="BB302" s="42" t="s">
        <v>7</v>
      </c>
      <c r="BC302" s="42" t="s">
        <v>7</v>
      </c>
      <c r="BD302" s="42" t="s">
        <v>7</v>
      </c>
      <c r="BE302" s="42" t="s">
        <v>7</v>
      </c>
      <c r="BF302" s="110"/>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row>
    <row r="303" spans="1:83" x14ac:dyDescent="0.2">
      <c r="A303" s="102"/>
      <c r="B303" s="103"/>
      <c r="C303" s="100"/>
      <c r="D303" s="101"/>
      <c r="E303" s="100"/>
      <c r="F303" s="1" t="s">
        <v>354</v>
      </c>
      <c r="G303" s="42" t="s">
        <v>7</v>
      </c>
      <c r="H303" s="42" t="s">
        <v>7</v>
      </c>
      <c r="I303" s="42" t="s">
        <v>7</v>
      </c>
      <c r="J303" s="9">
        <v>595</v>
      </c>
      <c r="K303" s="42" t="s">
        <v>7</v>
      </c>
      <c r="L303" s="42" t="s">
        <v>7</v>
      </c>
      <c r="M303" s="42" t="s">
        <v>7</v>
      </c>
      <c r="N303" s="42" t="s">
        <v>7</v>
      </c>
      <c r="O303" s="42" t="s">
        <v>7</v>
      </c>
      <c r="P303" s="42" t="s">
        <v>7</v>
      </c>
      <c r="Q303" s="42" t="s">
        <v>7</v>
      </c>
      <c r="R303" s="42" t="s">
        <v>7</v>
      </c>
      <c r="S303" s="42" t="s">
        <v>7</v>
      </c>
      <c r="T303" s="42" t="s">
        <v>7</v>
      </c>
      <c r="U303" s="42" t="s">
        <v>7</v>
      </c>
      <c r="V303" s="42" t="s">
        <v>7</v>
      </c>
      <c r="W303" s="42" t="s">
        <v>7</v>
      </c>
      <c r="X303" s="42" t="s">
        <v>7</v>
      </c>
      <c r="Y303" s="42" t="s">
        <v>7</v>
      </c>
      <c r="Z303" s="42" t="s">
        <v>7</v>
      </c>
      <c r="AA303" s="42" t="s">
        <v>7</v>
      </c>
      <c r="AB303" s="42" t="s">
        <v>7</v>
      </c>
      <c r="AC303" s="42" t="s">
        <v>7</v>
      </c>
      <c r="AD303" s="42" t="s">
        <v>7</v>
      </c>
      <c r="AE303" s="42" t="s">
        <v>7</v>
      </c>
      <c r="AF303" s="42" t="s">
        <v>7</v>
      </c>
      <c r="AG303" s="42" t="s">
        <v>7</v>
      </c>
      <c r="AH303" s="42" t="s">
        <v>7</v>
      </c>
      <c r="AI303" s="42" t="s">
        <v>7</v>
      </c>
      <c r="AJ303" s="42" t="s">
        <v>7</v>
      </c>
      <c r="AK303" s="42" t="s">
        <v>7</v>
      </c>
      <c r="AL303" s="42" t="s">
        <v>7</v>
      </c>
      <c r="AM303" s="42" t="s">
        <v>7</v>
      </c>
      <c r="AN303" s="42" t="s">
        <v>7</v>
      </c>
      <c r="AO303" s="42" t="s">
        <v>7</v>
      </c>
      <c r="AP303" s="42" t="s">
        <v>7</v>
      </c>
      <c r="AQ303" s="42" t="s">
        <v>7</v>
      </c>
      <c r="AR303" s="42" t="s">
        <v>7</v>
      </c>
      <c r="AS303" s="42" t="s">
        <v>7</v>
      </c>
      <c r="AT303" s="42" t="s">
        <v>7</v>
      </c>
      <c r="AU303" s="42" t="s">
        <v>7</v>
      </c>
      <c r="AV303" s="42" t="s">
        <v>7</v>
      </c>
      <c r="AW303" s="42" t="s">
        <v>7</v>
      </c>
      <c r="AX303" s="42" t="s">
        <v>7</v>
      </c>
      <c r="AY303" s="42" t="s">
        <v>7</v>
      </c>
      <c r="AZ303" s="42" t="s">
        <v>7</v>
      </c>
      <c r="BA303" s="42" t="s">
        <v>7</v>
      </c>
      <c r="BB303" s="42" t="s">
        <v>7</v>
      </c>
      <c r="BC303" s="42" t="s">
        <v>7</v>
      </c>
      <c r="BD303" s="42" t="s">
        <v>7</v>
      </c>
      <c r="BE303" s="42" t="s">
        <v>7</v>
      </c>
      <c r="BF303" s="110"/>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row>
    <row r="304" spans="1:83" x14ac:dyDescent="0.2">
      <c r="A304" s="102"/>
      <c r="B304" s="103"/>
      <c r="C304" s="100"/>
      <c r="D304" s="101"/>
      <c r="E304" s="100"/>
      <c r="F304" s="1" t="s">
        <v>355</v>
      </c>
      <c r="G304" s="42" t="s">
        <v>7</v>
      </c>
      <c r="H304" s="42" t="s">
        <v>7</v>
      </c>
      <c r="I304" s="42" t="s">
        <v>7</v>
      </c>
      <c r="J304" s="9">
        <v>585</v>
      </c>
      <c r="K304" s="42" t="s">
        <v>7</v>
      </c>
      <c r="L304" s="42" t="s">
        <v>7</v>
      </c>
      <c r="M304" s="42" t="s">
        <v>7</v>
      </c>
      <c r="N304" s="42" t="s">
        <v>7</v>
      </c>
      <c r="O304" s="42" t="s">
        <v>7</v>
      </c>
      <c r="P304" s="42" t="s">
        <v>7</v>
      </c>
      <c r="Q304" s="42" t="s">
        <v>7</v>
      </c>
      <c r="R304" s="42" t="s">
        <v>7</v>
      </c>
      <c r="S304" s="42" t="s">
        <v>7</v>
      </c>
      <c r="T304" s="42" t="s">
        <v>7</v>
      </c>
      <c r="U304" s="42" t="s">
        <v>7</v>
      </c>
      <c r="V304" s="42" t="s">
        <v>7</v>
      </c>
      <c r="W304" s="42" t="s">
        <v>7</v>
      </c>
      <c r="X304" s="42" t="s">
        <v>7</v>
      </c>
      <c r="Y304" s="42" t="s">
        <v>7</v>
      </c>
      <c r="Z304" s="42" t="s">
        <v>7</v>
      </c>
      <c r="AA304" s="42" t="s">
        <v>7</v>
      </c>
      <c r="AB304" s="42" t="s">
        <v>7</v>
      </c>
      <c r="AC304" s="42" t="s">
        <v>7</v>
      </c>
      <c r="AD304" s="42" t="s">
        <v>7</v>
      </c>
      <c r="AE304" s="42" t="s">
        <v>7</v>
      </c>
      <c r="AF304" s="42" t="s">
        <v>7</v>
      </c>
      <c r="AG304" s="42" t="s">
        <v>7</v>
      </c>
      <c r="AH304" s="42" t="s">
        <v>7</v>
      </c>
      <c r="AI304" s="42" t="s">
        <v>7</v>
      </c>
      <c r="AJ304" s="42" t="s">
        <v>7</v>
      </c>
      <c r="AK304" s="42" t="s">
        <v>7</v>
      </c>
      <c r="AL304" s="42" t="s">
        <v>7</v>
      </c>
      <c r="AM304" s="42" t="s">
        <v>7</v>
      </c>
      <c r="AN304" s="42" t="s">
        <v>7</v>
      </c>
      <c r="AO304" s="42" t="s">
        <v>7</v>
      </c>
      <c r="AP304" s="42" t="s">
        <v>7</v>
      </c>
      <c r="AQ304" s="42" t="s">
        <v>7</v>
      </c>
      <c r="AR304" s="42" t="s">
        <v>7</v>
      </c>
      <c r="AS304" s="42" t="s">
        <v>7</v>
      </c>
      <c r="AT304" s="42" t="s">
        <v>7</v>
      </c>
      <c r="AU304" s="42" t="s">
        <v>7</v>
      </c>
      <c r="AV304" s="42" t="s">
        <v>7</v>
      </c>
      <c r="AW304" s="42" t="s">
        <v>7</v>
      </c>
      <c r="AX304" s="42" t="s">
        <v>7</v>
      </c>
      <c r="AY304" s="42" t="s">
        <v>7</v>
      </c>
      <c r="AZ304" s="42" t="s">
        <v>7</v>
      </c>
      <c r="BA304" s="42" t="s">
        <v>7</v>
      </c>
      <c r="BB304" s="42" t="s">
        <v>7</v>
      </c>
      <c r="BC304" s="42" t="s">
        <v>7</v>
      </c>
      <c r="BD304" s="42" t="s">
        <v>7</v>
      </c>
      <c r="BE304" s="42" t="s">
        <v>7</v>
      </c>
      <c r="BF304" s="110"/>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row>
    <row r="305" spans="1:83" x14ac:dyDescent="0.2">
      <c r="A305" s="102"/>
      <c r="B305" s="103"/>
      <c r="C305" s="100"/>
      <c r="D305" s="101"/>
      <c r="E305" s="100"/>
      <c r="F305" s="1" t="s">
        <v>374</v>
      </c>
      <c r="G305" s="42" t="s">
        <v>7</v>
      </c>
      <c r="H305" s="42" t="s">
        <v>7</v>
      </c>
      <c r="I305" s="42" t="s">
        <v>7</v>
      </c>
      <c r="J305" s="9">
        <v>550</v>
      </c>
      <c r="K305" s="42" t="s">
        <v>7</v>
      </c>
      <c r="L305" s="42" t="s">
        <v>7</v>
      </c>
      <c r="M305" s="42" t="s">
        <v>7</v>
      </c>
      <c r="N305" s="42" t="s">
        <v>7</v>
      </c>
      <c r="O305" s="42" t="s">
        <v>7</v>
      </c>
      <c r="P305" s="42" t="s">
        <v>7</v>
      </c>
      <c r="Q305" s="42" t="s">
        <v>7</v>
      </c>
      <c r="R305" s="42" t="s">
        <v>7</v>
      </c>
      <c r="S305" s="42" t="s">
        <v>7</v>
      </c>
      <c r="T305" s="42" t="s">
        <v>7</v>
      </c>
      <c r="U305" s="42" t="s">
        <v>7</v>
      </c>
      <c r="V305" s="42" t="s">
        <v>7</v>
      </c>
      <c r="W305" s="42" t="s">
        <v>7</v>
      </c>
      <c r="X305" s="42" t="s">
        <v>7</v>
      </c>
      <c r="Y305" s="42" t="s">
        <v>7</v>
      </c>
      <c r="Z305" s="42" t="s">
        <v>7</v>
      </c>
      <c r="AA305" s="42" t="s">
        <v>7</v>
      </c>
      <c r="AB305" s="42" t="s">
        <v>7</v>
      </c>
      <c r="AC305" s="42" t="s">
        <v>7</v>
      </c>
      <c r="AD305" s="42" t="s">
        <v>7</v>
      </c>
      <c r="AE305" s="42" t="s">
        <v>7</v>
      </c>
      <c r="AF305" s="42" t="s">
        <v>7</v>
      </c>
      <c r="AG305" s="42" t="s">
        <v>7</v>
      </c>
      <c r="AH305" s="42" t="s">
        <v>7</v>
      </c>
      <c r="AI305" s="42" t="s">
        <v>7</v>
      </c>
      <c r="AJ305" s="42" t="s">
        <v>7</v>
      </c>
      <c r="AK305" s="42" t="s">
        <v>7</v>
      </c>
      <c r="AL305" s="42" t="s">
        <v>7</v>
      </c>
      <c r="AM305" s="42" t="s">
        <v>7</v>
      </c>
      <c r="AN305" s="42" t="s">
        <v>7</v>
      </c>
      <c r="AO305" s="42" t="s">
        <v>7</v>
      </c>
      <c r="AP305" s="42" t="s">
        <v>7</v>
      </c>
      <c r="AQ305" s="42" t="s">
        <v>7</v>
      </c>
      <c r="AR305" s="42" t="s">
        <v>7</v>
      </c>
      <c r="AS305" s="42" t="s">
        <v>7</v>
      </c>
      <c r="AT305" s="42" t="s">
        <v>7</v>
      </c>
      <c r="AU305" s="42" t="s">
        <v>7</v>
      </c>
      <c r="AV305" s="42" t="s">
        <v>7</v>
      </c>
      <c r="AW305" s="42" t="s">
        <v>7</v>
      </c>
      <c r="AX305" s="42" t="s">
        <v>7</v>
      </c>
      <c r="AY305" s="42" t="s">
        <v>7</v>
      </c>
      <c r="AZ305" s="42" t="s">
        <v>7</v>
      </c>
      <c r="BA305" s="42" t="s">
        <v>7</v>
      </c>
      <c r="BB305" s="42" t="s">
        <v>7</v>
      </c>
      <c r="BC305" s="42" t="s">
        <v>7</v>
      </c>
      <c r="BD305" s="42" t="s">
        <v>7</v>
      </c>
      <c r="BE305" s="42" t="s">
        <v>7</v>
      </c>
      <c r="BF305" s="110"/>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row>
    <row r="306" spans="1:83" x14ac:dyDescent="0.2">
      <c r="A306" s="102"/>
      <c r="B306" s="103"/>
      <c r="C306" s="100"/>
      <c r="D306" s="101"/>
      <c r="E306" s="100"/>
      <c r="F306" s="1" t="s">
        <v>370</v>
      </c>
      <c r="G306" s="42" t="s">
        <v>7</v>
      </c>
      <c r="H306" s="42" t="s">
        <v>7</v>
      </c>
      <c r="I306" s="42" t="s">
        <v>7</v>
      </c>
      <c r="J306" s="9">
        <v>160</v>
      </c>
      <c r="K306" s="42" t="s">
        <v>7</v>
      </c>
      <c r="L306" s="42" t="s">
        <v>7</v>
      </c>
      <c r="M306" s="42" t="s">
        <v>7</v>
      </c>
      <c r="N306" s="42" t="s">
        <v>7</v>
      </c>
      <c r="O306" s="42" t="s">
        <v>7</v>
      </c>
      <c r="P306" s="42" t="s">
        <v>7</v>
      </c>
      <c r="Q306" s="42" t="s">
        <v>7</v>
      </c>
      <c r="R306" s="42" t="s">
        <v>7</v>
      </c>
      <c r="S306" s="42" t="s">
        <v>7</v>
      </c>
      <c r="T306" s="42" t="s">
        <v>7</v>
      </c>
      <c r="U306" s="42" t="s">
        <v>7</v>
      </c>
      <c r="V306" s="42" t="s">
        <v>7</v>
      </c>
      <c r="W306" s="42" t="s">
        <v>7</v>
      </c>
      <c r="X306" s="42" t="s">
        <v>7</v>
      </c>
      <c r="Y306" s="42" t="s">
        <v>7</v>
      </c>
      <c r="Z306" s="42" t="s">
        <v>7</v>
      </c>
      <c r="AA306" s="42" t="s">
        <v>7</v>
      </c>
      <c r="AB306" s="42" t="s">
        <v>7</v>
      </c>
      <c r="AC306" s="42" t="s">
        <v>7</v>
      </c>
      <c r="AD306" s="42" t="s">
        <v>7</v>
      </c>
      <c r="AE306" s="42" t="s">
        <v>7</v>
      </c>
      <c r="AF306" s="42" t="s">
        <v>7</v>
      </c>
      <c r="AG306" s="42" t="s">
        <v>7</v>
      </c>
      <c r="AH306" s="42" t="s">
        <v>7</v>
      </c>
      <c r="AI306" s="42" t="s">
        <v>7</v>
      </c>
      <c r="AJ306" s="42" t="s">
        <v>7</v>
      </c>
      <c r="AK306" s="42" t="s">
        <v>7</v>
      </c>
      <c r="AL306" s="42" t="s">
        <v>7</v>
      </c>
      <c r="AM306" s="42" t="s">
        <v>7</v>
      </c>
      <c r="AN306" s="42" t="s">
        <v>7</v>
      </c>
      <c r="AO306" s="42" t="s">
        <v>7</v>
      </c>
      <c r="AP306" s="42" t="s">
        <v>7</v>
      </c>
      <c r="AQ306" s="42" t="s">
        <v>7</v>
      </c>
      <c r="AR306" s="42" t="s">
        <v>7</v>
      </c>
      <c r="AS306" s="42" t="s">
        <v>7</v>
      </c>
      <c r="AT306" s="42" t="s">
        <v>7</v>
      </c>
      <c r="AU306" s="42" t="s">
        <v>7</v>
      </c>
      <c r="AV306" s="42" t="s">
        <v>7</v>
      </c>
      <c r="AW306" s="42" t="s">
        <v>7</v>
      </c>
      <c r="AX306" s="42" t="s">
        <v>7</v>
      </c>
      <c r="AY306" s="42" t="s">
        <v>7</v>
      </c>
      <c r="AZ306" s="42" t="s">
        <v>7</v>
      </c>
      <c r="BA306" s="42" t="s">
        <v>7</v>
      </c>
      <c r="BB306" s="42" t="s">
        <v>7</v>
      </c>
      <c r="BC306" s="42" t="s">
        <v>7</v>
      </c>
      <c r="BD306" s="42" t="s">
        <v>7</v>
      </c>
      <c r="BE306" s="42" t="s">
        <v>7</v>
      </c>
      <c r="BF306" s="110"/>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row>
    <row r="307" spans="1:83" x14ac:dyDescent="0.2">
      <c r="A307" s="102"/>
      <c r="B307" s="103"/>
      <c r="C307" s="100"/>
      <c r="D307" s="101"/>
      <c r="E307" s="100"/>
      <c r="F307" s="1" t="s">
        <v>371</v>
      </c>
      <c r="G307" s="42" t="s">
        <v>7</v>
      </c>
      <c r="H307" s="42" t="s">
        <v>7</v>
      </c>
      <c r="I307" s="42" t="s">
        <v>7</v>
      </c>
      <c r="J307" s="9">
        <v>150</v>
      </c>
      <c r="K307" s="42" t="s">
        <v>7</v>
      </c>
      <c r="L307" s="42" t="s">
        <v>7</v>
      </c>
      <c r="M307" s="42" t="s">
        <v>7</v>
      </c>
      <c r="N307" s="42" t="s">
        <v>7</v>
      </c>
      <c r="O307" s="42" t="s">
        <v>7</v>
      </c>
      <c r="P307" s="42" t="s">
        <v>7</v>
      </c>
      <c r="Q307" s="42" t="s">
        <v>7</v>
      </c>
      <c r="R307" s="42" t="s">
        <v>7</v>
      </c>
      <c r="S307" s="42" t="s">
        <v>7</v>
      </c>
      <c r="T307" s="42" t="s">
        <v>7</v>
      </c>
      <c r="U307" s="42" t="s">
        <v>7</v>
      </c>
      <c r="V307" s="42" t="s">
        <v>7</v>
      </c>
      <c r="W307" s="42" t="s">
        <v>7</v>
      </c>
      <c r="X307" s="42" t="s">
        <v>7</v>
      </c>
      <c r="Y307" s="42" t="s">
        <v>7</v>
      </c>
      <c r="Z307" s="42" t="s">
        <v>7</v>
      </c>
      <c r="AA307" s="42" t="s">
        <v>7</v>
      </c>
      <c r="AB307" s="42" t="s">
        <v>7</v>
      </c>
      <c r="AC307" s="42" t="s">
        <v>7</v>
      </c>
      <c r="AD307" s="42" t="s">
        <v>7</v>
      </c>
      <c r="AE307" s="42" t="s">
        <v>7</v>
      </c>
      <c r="AF307" s="42" t="s">
        <v>7</v>
      </c>
      <c r="AG307" s="42" t="s">
        <v>7</v>
      </c>
      <c r="AH307" s="42" t="s">
        <v>7</v>
      </c>
      <c r="AI307" s="42" t="s">
        <v>7</v>
      </c>
      <c r="AJ307" s="42" t="s">
        <v>7</v>
      </c>
      <c r="AK307" s="42" t="s">
        <v>7</v>
      </c>
      <c r="AL307" s="42" t="s">
        <v>7</v>
      </c>
      <c r="AM307" s="42" t="s">
        <v>7</v>
      </c>
      <c r="AN307" s="42" t="s">
        <v>7</v>
      </c>
      <c r="AO307" s="42" t="s">
        <v>7</v>
      </c>
      <c r="AP307" s="42" t="s">
        <v>7</v>
      </c>
      <c r="AQ307" s="42" t="s">
        <v>7</v>
      </c>
      <c r="AR307" s="42" t="s">
        <v>7</v>
      </c>
      <c r="AS307" s="42" t="s">
        <v>7</v>
      </c>
      <c r="AT307" s="42" t="s">
        <v>7</v>
      </c>
      <c r="AU307" s="42" t="s">
        <v>7</v>
      </c>
      <c r="AV307" s="42" t="s">
        <v>7</v>
      </c>
      <c r="AW307" s="42" t="s">
        <v>7</v>
      </c>
      <c r="AX307" s="42" t="s">
        <v>7</v>
      </c>
      <c r="AY307" s="42" t="s">
        <v>7</v>
      </c>
      <c r="AZ307" s="42" t="s">
        <v>7</v>
      </c>
      <c r="BA307" s="42" t="s">
        <v>7</v>
      </c>
      <c r="BB307" s="42" t="s">
        <v>7</v>
      </c>
      <c r="BC307" s="42" t="s">
        <v>7</v>
      </c>
      <c r="BD307" s="42" t="s">
        <v>7</v>
      </c>
      <c r="BE307" s="42" t="s">
        <v>7</v>
      </c>
      <c r="BF307" s="110"/>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row>
    <row r="308" spans="1:83" x14ac:dyDescent="0.2">
      <c r="A308" s="102"/>
      <c r="B308" s="103"/>
      <c r="C308" s="100"/>
      <c r="D308" s="101"/>
      <c r="E308" s="100"/>
      <c r="F308" s="1" t="s">
        <v>372</v>
      </c>
      <c r="G308" s="42" t="s">
        <v>7</v>
      </c>
      <c r="H308" s="42" t="s">
        <v>7</v>
      </c>
      <c r="I308" s="42" t="s">
        <v>7</v>
      </c>
      <c r="J308" s="9">
        <v>95</v>
      </c>
      <c r="K308" s="42" t="s">
        <v>7</v>
      </c>
      <c r="L308" s="42" t="s">
        <v>7</v>
      </c>
      <c r="M308" s="42" t="s">
        <v>7</v>
      </c>
      <c r="N308" s="42" t="s">
        <v>7</v>
      </c>
      <c r="O308" s="42" t="s">
        <v>7</v>
      </c>
      <c r="P308" s="42" t="s">
        <v>7</v>
      </c>
      <c r="Q308" s="42" t="s">
        <v>7</v>
      </c>
      <c r="R308" s="42" t="s">
        <v>7</v>
      </c>
      <c r="S308" s="42" t="s">
        <v>7</v>
      </c>
      <c r="T308" s="42" t="s">
        <v>7</v>
      </c>
      <c r="U308" s="42" t="s">
        <v>7</v>
      </c>
      <c r="V308" s="42" t="s">
        <v>7</v>
      </c>
      <c r="W308" s="42" t="s">
        <v>7</v>
      </c>
      <c r="X308" s="42" t="s">
        <v>7</v>
      </c>
      <c r="Y308" s="42" t="s">
        <v>7</v>
      </c>
      <c r="Z308" s="42" t="s">
        <v>7</v>
      </c>
      <c r="AA308" s="42" t="s">
        <v>7</v>
      </c>
      <c r="AB308" s="42" t="s">
        <v>7</v>
      </c>
      <c r="AC308" s="42" t="s">
        <v>7</v>
      </c>
      <c r="AD308" s="42" t="s">
        <v>7</v>
      </c>
      <c r="AE308" s="42" t="s">
        <v>7</v>
      </c>
      <c r="AF308" s="42" t="s">
        <v>7</v>
      </c>
      <c r="AG308" s="42" t="s">
        <v>7</v>
      </c>
      <c r="AH308" s="42" t="s">
        <v>7</v>
      </c>
      <c r="AI308" s="42" t="s">
        <v>7</v>
      </c>
      <c r="AJ308" s="42" t="s">
        <v>7</v>
      </c>
      <c r="AK308" s="42" t="s">
        <v>7</v>
      </c>
      <c r="AL308" s="42" t="s">
        <v>7</v>
      </c>
      <c r="AM308" s="42" t="s">
        <v>7</v>
      </c>
      <c r="AN308" s="42" t="s">
        <v>7</v>
      </c>
      <c r="AO308" s="42" t="s">
        <v>7</v>
      </c>
      <c r="AP308" s="42" t="s">
        <v>7</v>
      </c>
      <c r="AQ308" s="42" t="s">
        <v>7</v>
      </c>
      <c r="AR308" s="42" t="s">
        <v>7</v>
      </c>
      <c r="AS308" s="42" t="s">
        <v>7</v>
      </c>
      <c r="AT308" s="42" t="s">
        <v>7</v>
      </c>
      <c r="AU308" s="42" t="s">
        <v>7</v>
      </c>
      <c r="AV308" s="42" t="s">
        <v>7</v>
      </c>
      <c r="AW308" s="42" t="s">
        <v>7</v>
      </c>
      <c r="AX308" s="42" t="s">
        <v>7</v>
      </c>
      <c r="AY308" s="42" t="s">
        <v>7</v>
      </c>
      <c r="AZ308" s="42" t="s">
        <v>7</v>
      </c>
      <c r="BA308" s="42" t="s">
        <v>7</v>
      </c>
      <c r="BB308" s="42" t="s">
        <v>7</v>
      </c>
      <c r="BC308" s="42" t="s">
        <v>7</v>
      </c>
      <c r="BD308" s="42" t="s">
        <v>7</v>
      </c>
      <c r="BE308" s="42" t="s">
        <v>7</v>
      </c>
      <c r="BF308" s="110"/>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row>
    <row r="309" spans="1:83" x14ac:dyDescent="0.2">
      <c r="A309" s="102"/>
      <c r="B309" s="103"/>
      <c r="C309" s="100"/>
      <c r="D309" s="101"/>
      <c r="E309" s="100"/>
      <c r="F309" s="1" t="s">
        <v>373</v>
      </c>
      <c r="G309" s="42" t="s">
        <v>7</v>
      </c>
      <c r="H309" s="42" t="s">
        <v>7</v>
      </c>
      <c r="I309" s="42" t="s">
        <v>7</v>
      </c>
      <c r="J309" s="9">
        <v>90</v>
      </c>
      <c r="K309" s="42" t="s">
        <v>7</v>
      </c>
      <c r="L309" s="42" t="s">
        <v>7</v>
      </c>
      <c r="M309" s="42" t="s">
        <v>7</v>
      </c>
      <c r="N309" s="42" t="s">
        <v>7</v>
      </c>
      <c r="O309" s="42" t="s">
        <v>7</v>
      </c>
      <c r="P309" s="42" t="s">
        <v>7</v>
      </c>
      <c r="Q309" s="42" t="s">
        <v>7</v>
      </c>
      <c r="R309" s="42" t="s">
        <v>7</v>
      </c>
      <c r="S309" s="42" t="s">
        <v>7</v>
      </c>
      <c r="T309" s="42" t="s">
        <v>7</v>
      </c>
      <c r="U309" s="42" t="s">
        <v>7</v>
      </c>
      <c r="V309" s="42" t="s">
        <v>7</v>
      </c>
      <c r="W309" s="42" t="s">
        <v>7</v>
      </c>
      <c r="X309" s="42" t="s">
        <v>7</v>
      </c>
      <c r="Y309" s="42" t="s">
        <v>7</v>
      </c>
      <c r="Z309" s="42" t="s">
        <v>7</v>
      </c>
      <c r="AA309" s="42" t="s">
        <v>7</v>
      </c>
      <c r="AB309" s="42" t="s">
        <v>7</v>
      </c>
      <c r="AC309" s="42" t="s">
        <v>7</v>
      </c>
      <c r="AD309" s="42" t="s">
        <v>7</v>
      </c>
      <c r="AE309" s="42" t="s">
        <v>7</v>
      </c>
      <c r="AF309" s="42" t="s">
        <v>7</v>
      </c>
      <c r="AG309" s="42" t="s">
        <v>7</v>
      </c>
      <c r="AH309" s="42" t="s">
        <v>7</v>
      </c>
      <c r="AI309" s="42" t="s">
        <v>7</v>
      </c>
      <c r="AJ309" s="42" t="s">
        <v>7</v>
      </c>
      <c r="AK309" s="42" t="s">
        <v>7</v>
      </c>
      <c r="AL309" s="42" t="s">
        <v>7</v>
      </c>
      <c r="AM309" s="42" t="s">
        <v>7</v>
      </c>
      <c r="AN309" s="42" t="s">
        <v>7</v>
      </c>
      <c r="AO309" s="42" t="s">
        <v>7</v>
      </c>
      <c r="AP309" s="42" t="s">
        <v>7</v>
      </c>
      <c r="AQ309" s="42" t="s">
        <v>7</v>
      </c>
      <c r="AR309" s="42" t="s">
        <v>7</v>
      </c>
      <c r="AS309" s="42" t="s">
        <v>7</v>
      </c>
      <c r="AT309" s="42" t="s">
        <v>7</v>
      </c>
      <c r="AU309" s="42" t="s">
        <v>7</v>
      </c>
      <c r="AV309" s="42" t="s">
        <v>7</v>
      </c>
      <c r="AW309" s="42" t="s">
        <v>7</v>
      </c>
      <c r="AX309" s="42" t="s">
        <v>7</v>
      </c>
      <c r="AY309" s="42" t="s">
        <v>7</v>
      </c>
      <c r="AZ309" s="42" t="s">
        <v>7</v>
      </c>
      <c r="BA309" s="42" t="s">
        <v>7</v>
      </c>
      <c r="BB309" s="42" t="s">
        <v>7</v>
      </c>
      <c r="BC309" s="42" t="s">
        <v>7</v>
      </c>
      <c r="BD309" s="42" t="s">
        <v>7</v>
      </c>
      <c r="BE309" s="42" t="s">
        <v>7</v>
      </c>
      <c r="BF309" s="110"/>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row>
    <row r="310" spans="1:83" x14ac:dyDescent="0.2">
      <c r="B310" s="61"/>
      <c r="F310" s="12"/>
      <c r="AC310" s="1"/>
      <c r="AD310" s="1"/>
      <c r="AE310" s="1"/>
      <c r="AF310" s="1"/>
      <c r="AG310" s="1"/>
      <c r="AH310" s="1"/>
      <c r="AI310" s="32"/>
      <c r="AJ310" s="32"/>
      <c r="AK310" s="32"/>
      <c r="AL310" s="32"/>
      <c r="AM310" s="32"/>
      <c r="AN310" s="32"/>
      <c r="AO310" s="32"/>
      <c r="AP310" s="32"/>
      <c r="AQ310" s="32"/>
      <c r="AR310" s="32"/>
      <c r="AS310" s="32"/>
      <c r="AT310" s="32"/>
      <c r="BF310" s="9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row>
    <row r="311" spans="1:83" x14ac:dyDescent="0.2">
      <c r="A311" s="111">
        <v>59</v>
      </c>
      <c r="B311" s="112" t="s">
        <v>377</v>
      </c>
      <c r="C311" s="100" t="s">
        <v>18</v>
      </c>
      <c r="D311" s="101" t="s">
        <v>378</v>
      </c>
      <c r="E311" s="100" t="s">
        <v>3</v>
      </c>
      <c r="F311" s="1" t="s">
        <v>428</v>
      </c>
      <c r="G311" s="16">
        <v>44.376035000000002</v>
      </c>
      <c r="H311" s="16">
        <v>8.0933430000000008</v>
      </c>
      <c r="I311" s="14" t="s">
        <v>7</v>
      </c>
      <c r="J311" s="84">
        <v>195.2</v>
      </c>
      <c r="K311" s="30">
        <f>AVERAGE(Q311:AB311)</f>
        <v>12.67846167677285</v>
      </c>
      <c r="L311" s="30">
        <f>(S311+T311+U311)/3</f>
        <v>11.636268557113446</v>
      </c>
      <c r="M311" s="30">
        <f>(V311+W311+X311)/3</f>
        <v>20.871490931335266</v>
      </c>
      <c r="N311" s="30">
        <f>(T311+U311+V311+W311+X311+Y311)/6</f>
        <v>17.871689564694318</v>
      </c>
      <c r="O311" s="30">
        <f>(Y311+Z311+AA311)/3</f>
        <v>13.349107945351784</v>
      </c>
      <c r="P311" s="30">
        <f>(Q311+R311+AB311)/3</f>
        <v>4.8569792732909036</v>
      </c>
      <c r="Q311" s="83">
        <v>4.2967095813804104</v>
      </c>
      <c r="R311" s="83">
        <v>4.9438090027977504</v>
      </c>
      <c r="S311" s="83">
        <v>8.2327740095315391</v>
      </c>
      <c r="T311" s="83">
        <v>11.8729997346178</v>
      </c>
      <c r="U311" s="83">
        <v>14.803031927191</v>
      </c>
      <c r="V311" s="83">
        <v>19.248699569757999</v>
      </c>
      <c r="W311" s="83">
        <v>21.658257580416301</v>
      </c>
      <c r="X311" s="83">
        <v>21.707515643831499</v>
      </c>
      <c r="Y311" s="83">
        <v>17.939632932351302</v>
      </c>
      <c r="Z311" s="83">
        <v>13.354257766025199</v>
      </c>
      <c r="AA311" s="83">
        <v>8.7534331376788508</v>
      </c>
      <c r="AB311" s="83">
        <v>5.3304192356945501</v>
      </c>
      <c r="AC311" s="31">
        <f t="shared" ref="AC311" si="126">SUM(AI311:AT311)</f>
        <v>864.4</v>
      </c>
      <c r="AD311" s="31">
        <f t="shared" ref="AD311" si="127">SUM(AK311:AM311)</f>
        <v>222.89999999999998</v>
      </c>
      <c r="AE311" s="31">
        <f t="shared" ref="AE311" si="128">SUM(AN311:AP311)</f>
        <v>103.3</v>
      </c>
      <c r="AF311" s="31">
        <f t="shared" ref="AF311" si="129">SUM(AL311:AQ311)</f>
        <v>296.5</v>
      </c>
      <c r="AG311" s="31">
        <f t="shared" ref="AG311" si="130">SUM(AQ311:AS311)</f>
        <v>320.5</v>
      </c>
      <c r="AH311" s="31">
        <f t="shared" ref="AH311" si="131">AI311+AJ311+AT311</f>
        <v>217.7</v>
      </c>
      <c r="AI311" s="55">
        <v>67.8</v>
      </c>
      <c r="AJ311" s="55">
        <v>66.8</v>
      </c>
      <c r="AK311" s="55">
        <v>75</v>
      </c>
      <c r="AL311" s="55">
        <v>76.7</v>
      </c>
      <c r="AM311" s="55">
        <v>71.2</v>
      </c>
      <c r="AN311" s="55">
        <v>45.6</v>
      </c>
      <c r="AO311" s="55">
        <v>27</v>
      </c>
      <c r="AP311" s="55">
        <v>30.7</v>
      </c>
      <c r="AQ311" s="55">
        <v>45.3</v>
      </c>
      <c r="AR311" s="55">
        <v>108.5</v>
      </c>
      <c r="AS311" s="55">
        <v>166.7</v>
      </c>
      <c r="AT311" s="55">
        <v>83.1</v>
      </c>
      <c r="AU311" s="14" t="s">
        <v>7</v>
      </c>
      <c r="AV311" s="14" t="s">
        <v>7</v>
      </c>
      <c r="AW311" s="14" t="s">
        <v>7</v>
      </c>
      <c r="AX311" s="14" t="s">
        <v>7</v>
      </c>
      <c r="AY311" s="14" t="s">
        <v>7</v>
      </c>
      <c r="AZ311" s="14" t="s">
        <v>7</v>
      </c>
      <c r="BA311" s="14" t="s">
        <v>7</v>
      </c>
      <c r="BB311" s="14" t="s">
        <v>7</v>
      </c>
      <c r="BC311" s="14" t="s">
        <v>7</v>
      </c>
      <c r="BD311" s="14" t="s">
        <v>7</v>
      </c>
      <c r="BE311" s="14" t="s">
        <v>7</v>
      </c>
      <c r="BF311" s="89" t="s">
        <v>7</v>
      </c>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row>
    <row r="312" spans="1:83" x14ac:dyDescent="0.2">
      <c r="A312" s="111"/>
      <c r="B312" s="112"/>
      <c r="C312" s="100"/>
      <c r="D312" s="101"/>
      <c r="E312" s="100"/>
      <c r="F312" s="1" t="s">
        <v>429</v>
      </c>
      <c r="G312" s="16">
        <v>44.570537999999999</v>
      </c>
      <c r="H312" s="16">
        <v>7.9202360000000001</v>
      </c>
      <c r="I312" s="14" t="s">
        <v>7</v>
      </c>
      <c r="J312" s="84">
        <v>265.89999999999998</v>
      </c>
      <c r="K312" s="30">
        <f>AVERAGE(Q312:AB312)</f>
        <v>13.457081112200536</v>
      </c>
      <c r="L312" s="30">
        <f>(S312+T312+U312)/3</f>
        <v>12.700720863070169</v>
      </c>
      <c r="M312" s="30">
        <f>(V312+W312+X312)/3</f>
        <v>21.944628900180302</v>
      </c>
      <c r="N312" s="30">
        <f>(T312+U312+V312+W312+X312+Y312)/6</f>
        <v>18.944800831030985</v>
      </c>
      <c r="O312" s="30">
        <f>(Y312+Z312+AA312)/3</f>
        <v>14.026734811926076</v>
      </c>
      <c r="P312" s="30">
        <f>(Q312+R312+AB312)/3</f>
        <v>5.1562398736255863</v>
      </c>
      <c r="Q312" s="83">
        <v>4.5396128017575501</v>
      </c>
      <c r="R312" s="83">
        <v>5.5577843585324596</v>
      </c>
      <c r="S312" s="83">
        <v>9.1536772147542091</v>
      </c>
      <c r="T312" s="83">
        <v>12.9830663764725</v>
      </c>
      <c r="U312" s="83">
        <v>15.9654189979838</v>
      </c>
      <c r="V312" s="83">
        <v>20.432532876630599</v>
      </c>
      <c r="W312" s="83">
        <v>22.746967233501099</v>
      </c>
      <c r="X312" s="83">
        <v>22.654386590409199</v>
      </c>
      <c r="Y312" s="83">
        <v>18.886432911188699</v>
      </c>
      <c r="Z312" s="83">
        <v>14.0388383958849</v>
      </c>
      <c r="AA312" s="83">
        <v>9.1549331287046307</v>
      </c>
      <c r="AB312" s="83">
        <v>5.3713224605867502</v>
      </c>
      <c r="AC312" s="31">
        <f t="shared" ref="AC312" si="132">SUM(AI312:AT312)</f>
        <v>765.2</v>
      </c>
      <c r="AD312" s="31">
        <f t="shared" ref="AD312" si="133">SUM(AK312:AM312)</f>
        <v>201.89999999999998</v>
      </c>
      <c r="AE312" s="31">
        <f t="shared" ref="AE312" si="134">SUM(AN312:AP312)</f>
        <v>104.4</v>
      </c>
      <c r="AF312" s="31">
        <f t="shared" ref="AF312" si="135">SUM(AL312:AQ312)</f>
        <v>281.5</v>
      </c>
      <c r="AG312" s="31">
        <f t="shared" ref="AG312" si="136">SUM(AQ312:AS312)</f>
        <v>278.39999999999998</v>
      </c>
      <c r="AH312" s="31">
        <f t="shared" ref="AH312" si="137">AI312+AJ312+AT312</f>
        <v>180.5</v>
      </c>
      <c r="AI312" s="55">
        <v>55.9</v>
      </c>
      <c r="AJ312" s="55">
        <v>54.4</v>
      </c>
      <c r="AK312" s="55">
        <v>65.3</v>
      </c>
      <c r="AL312" s="55">
        <v>70.900000000000006</v>
      </c>
      <c r="AM312" s="55">
        <v>65.7</v>
      </c>
      <c r="AN312" s="55">
        <v>45.4</v>
      </c>
      <c r="AO312" s="55">
        <v>26.9</v>
      </c>
      <c r="AP312" s="55">
        <v>32.1</v>
      </c>
      <c r="AQ312" s="55">
        <v>40.5</v>
      </c>
      <c r="AR312" s="55">
        <v>96.7</v>
      </c>
      <c r="AS312" s="55">
        <v>141.19999999999999</v>
      </c>
      <c r="AT312" s="55">
        <v>70.2</v>
      </c>
      <c r="AU312" s="14" t="s">
        <v>7</v>
      </c>
      <c r="AV312" s="14" t="s">
        <v>7</v>
      </c>
      <c r="AW312" s="14" t="s">
        <v>7</v>
      </c>
      <c r="AX312" s="14" t="s">
        <v>7</v>
      </c>
      <c r="AY312" s="14" t="s">
        <v>7</v>
      </c>
      <c r="AZ312" s="14" t="s">
        <v>7</v>
      </c>
      <c r="BA312" s="14" t="s">
        <v>7</v>
      </c>
      <c r="BB312" s="14" t="s">
        <v>7</v>
      </c>
      <c r="BC312" s="14" t="s">
        <v>7</v>
      </c>
      <c r="BD312" s="14" t="s">
        <v>7</v>
      </c>
      <c r="BE312" s="14" t="s">
        <v>7</v>
      </c>
      <c r="BF312" s="89" t="s">
        <v>7</v>
      </c>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row>
    <row r="313" spans="1:83" x14ac:dyDescent="0.2">
      <c r="B313" s="61"/>
      <c r="F313" s="12"/>
      <c r="AC313" s="1"/>
      <c r="AD313" s="1"/>
      <c r="AE313" s="1"/>
      <c r="AF313" s="1"/>
      <c r="AG313" s="1"/>
      <c r="AH313" s="1"/>
      <c r="AI313" s="32"/>
      <c r="AJ313" s="32"/>
      <c r="AK313" s="32"/>
      <c r="AL313" s="32"/>
      <c r="AM313" s="32"/>
      <c r="AN313" s="32"/>
      <c r="AO313" s="32"/>
      <c r="AP313" s="32"/>
      <c r="AQ313" s="32"/>
      <c r="AR313" s="32"/>
      <c r="AS313" s="32"/>
      <c r="AT313" s="32"/>
      <c r="BF313" s="9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row>
    <row r="314" spans="1:83" x14ac:dyDescent="0.2">
      <c r="A314" s="102">
        <v>60</v>
      </c>
      <c r="B314" s="103" t="s">
        <v>379</v>
      </c>
      <c r="C314" s="100">
        <v>2</v>
      </c>
      <c r="D314" s="101" t="s">
        <v>389</v>
      </c>
      <c r="E314" s="101" t="s">
        <v>3</v>
      </c>
      <c r="F314" s="1" t="s">
        <v>380</v>
      </c>
      <c r="G314" s="42" t="s">
        <v>7</v>
      </c>
      <c r="H314" s="42" t="s">
        <v>7</v>
      </c>
      <c r="I314" s="42" t="s">
        <v>7</v>
      </c>
      <c r="J314" s="74" t="s">
        <v>7</v>
      </c>
      <c r="K314" s="163">
        <v>12.9</v>
      </c>
      <c r="L314" s="42" t="s">
        <v>7</v>
      </c>
      <c r="M314" s="42" t="s">
        <v>7</v>
      </c>
      <c r="N314" s="42" t="s">
        <v>7</v>
      </c>
      <c r="O314" s="42" t="s">
        <v>7</v>
      </c>
      <c r="P314" s="42" t="s">
        <v>7</v>
      </c>
      <c r="Q314" s="42" t="s">
        <v>7</v>
      </c>
      <c r="R314" s="42" t="s">
        <v>7</v>
      </c>
      <c r="S314" s="42" t="s">
        <v>7</v>
      </c>
      <c r="T314" s="42" t="s">
        <v>7</v>
      </c>
      <c r="U314" s="42" t="s">
        <v>7</v>
      </c>
      <c r="V314" s="42" t="s">
        <v>7</v>
      </c>
      <c r="W314" s="42" t="s">
        <v>7</v>
      </c>
      <c r="X314" s="42" t="s">
        <v>7</v>
      </c>
      <c r="Y314" s="42" t="s">
        <v>7</v>
      </c>
      <c r="Z314" s="42" t="s">
        <v>7</v>
      </c>
      <c r="AA314" s="42" t="s">
        <v>7</v>
      </c>
      <c r="AB314" s="42" t="s">
        <v>7</v>
      </c>
      <c r="AC314" s="42" t="s">
        <v>7</v>
      </c>
      <c r="AD314" s="42" t="s">
        <v>7</v>
      </c>
      <c r="AE314" s="42" t="s">
        <v>7</v>
      </c>
      <c r="AF314" s="42" t="s">
        <v>7</v>
      </c>
      <c r="AG314" s="42" t="s">
        <v>7</v>
      </c>
      <c r="AH314" s="42" t="s">
        <v>7</v>
      </c>
      <c r="AI314" s="42" t="s">
        <v>7</v>
      </c>
      <c r="AJ314" s="42" t="s">
        <v>7</v>
      </c>
      <c r="AK314" s="42" t="s">
        <v>7</v>
      </c>
      <c r="AL314" s="42" t="s">
        <v>7</v>
      </c>
      <c r="AM314" s="42" t="s">
        <v>7</v>
      </c>
      <c r="AN314" s="42" t="s">
        <v>7</v>
      </c>
      <c r="AO314" s="42" t="s">
        <v>7</v>
      </c>
      <c r="AP314" s="42" t="s">
        <v>7</v>
      </c>
      <c r="AQ314" s="42" t="s">
        <v>7</v>
      </c>
      <c r="AR314" s="42" t="s">
        <v>7</v>
      </c>
      <c r="AS314" s="42" t="s">
        <v>7</v>
      </c>
      <c r="AT314" s="42" t="s">
        <v>7</v>
      </c>
      <c r="AU314" s="26">
        <v>8</v>
      </c>
      <c r="AV314" s="26" t="s">
        <v>7</v>
      </c>
      <c r="AW314" s="26" t="s">
        <v>7</v>
      </c>
      <c r="AX314" s="26" t="s">
        <v>7</v>
      </c>
      <c r="AY314" s="26">
        <v>2</v>
      </c>
      <c r="AZ314" s="35">
        <v>12.7</v>
      </c>
      <c r="BA314" s="26" t="s">
        <v>7</v>
      </c>
      <c r="BB314" s="26" t="s">
        <v>7</v>
      </c>
      <c r="BC314" s="26" t="s">
        <v>7</v>
      </c>
      <c r="BD314" s="26">
        <v>6.6</v>
      </c>
      <c r="BE314" s="27" t="s">
        <v>7</v>
      </c>
      <c r="BF314" s="110" t="s">
        <v>388</v>
      </c>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row>
    <row r="315" spans="1:83" x14ac:dyDescent="0.2">
      <c r="A315" s="102"/>
      <c r="B315" s="103"/>
      <c r="C315" s="100"/>
      <c r="D315" s="101"/>
      <c r="E315" s="101"/>
      <c r="F315" s="1" t="s">
        <v>381</v>
      </c>
      <c r="G315" s="42" t="s">
        <v>7</v>
      </c>
      <c r="H315" s="42" t="s">
        <v>7</v>
      </c>
      <c r="I315" s="42" t="s">
        <v>7</v>
      </c>
      <c r="J315" s="74" t="s">
        <v>7</v>
      </c>
      <c r="K315" s="163"/>
      <c r="L315" s="42" t="s">
        <v>7</v>
      </c>
      <c r="M315" s="42" t="s">
        <v>7</v>
      </c>
      <c r="N315" s="42" t="s">
        <v>7</v>
      </c>
      <c r="O315" s="42" t="s">
        <v>7</v>
      </c>
      <c r="P315" s="42" t="s">
        <v>7</v>
      </c>
      <c r="Q315" s="42" t="s">
        <v>7</v>
      </c>
      <c r="R315" s="42" t="s">
        <v>7</v>
      </c>
      <c r="S315" s="42" t="s">
        <v>7</v>
      </c>
      <c r="T315" s="42" t="s">
        <v>7</v>
      </c>
      <c r="U315" s="42" t="s">
        <v>7</v>
      </c>
      <c r="V315" s="42" t="s">
        <v>7</v>
      </c>
      <c r="W315" s="42" t="s">
        <v>7</v>
      </c>
      <c r="X315" s="42" t="s">
        <v>7</v>
      </c>
      <c r="Y315" s="42" t="s">
        <v>7</v>
      </c>
      <c r="Z315" s="42" t="s">
        <v>7</v>
      </c>
      <c r="AA315" s="42" t="s">
        <v>7</v>
      </c>
      <c r="AB315" s="42" t="s">
        <v>7</v>
      </c>
      <c r="AC315" s="42" t="s">
        <v>7</v>
      </c>
      <c r="AD315" s="42" t="s">
        <v>7</v>
      </c>
      <c r="AE315" s="42" t="s">
        <v>7</v>
      </c>
      <c r="AF315" s="42" t="s">
        <v>7</v>
      </c>
      <c r="AG315" s="42" t="s">
        <v>7</v>
      </c>
      <c r="AH315" s="42" t="s">
        <v>7</v>
      </c>
      <c r="AI315" s="42" t="s">
        <v>7</v>
      </c>
      <c r="AJ315" s="42" t="s">
        <v>7</v>
      </c>
      <c r="AK315" s="42" t="s">
        <v>7</v>
      </c>
      <c r="AL315" s="42" t="s">
        <v>7</v>
      </c>
      <c r="AM315" s="42" t="s">
        <v>7</v>
      </c>
      <c r="AN315" s="42" t="s">
        <v>7</v>
      </c>
      <c r="AO315" s="42" t="s">
        <v>7</v>
      </c>
      <c r="AP315" s="42" t="s">
        <v>7</v>
      </c>
      <c r="AQ315" s="42" t="s">
        <v>7</v>
      </c>
      <c r="AR315" s="42" t="s">
        <v>7</v>
      </c>
      <c r="AS315" s="42" t="s">
        <v>7</v>
      </c>
      <c r="AT315" s="42" t="s">
        <v>7</v>
      </c>
      <c r="AU315" s="26">
        <v>6.1</v>
      </c>
      <c r="AV315" s="26" t="s">
        <v>7</v>
      </c>
      <c r="AW315" s="26" t="s">
        <v>7</v>
      </c>
      <c r="AX315" s="26" t="s">
        <v>7</v>
      </c>
      <c r="AY315" s="26">
        <v>0.2</v>
      </c>
      <c r="AZ315" s="35">
        <v>13.7</v>
      </c>
      <c r="BA315" s="26" t="s">
        <v>7</v>
      </c>
      <c r="BB315" s="26" t="s">
        <v>7</v>
      </c>
      <c r="BC315" s="26" t="s">
        <v>7</v>
      </c>
      <c r="BD315" s="26">
        <v>6.6</v>
      </c>
      <c r="BE315" s="27" t="s">
        <v>7</v>
      </c>
      <c r="BF315" s="110"/>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row>
    <row r="316" spans="1:83" x14ac:dyDescent="0.2">
      <c r="A316" s="102"/>
      <c r="B316" s="103"/>
      <c r="C316" s="100"/>
      <c r="D316" s="101"/>
      <c r="E316" s="101"/>
      <c r="F316" s="1" t="s">
        <v>382</v>
      </c>
      <c r="G316" s="42" t="s">
        <v>7</v>
      </c>
      <c r="H316" s="42" t="s">
        <v>7</v>
      </c>
      <c r="I316" s="42" t="s">
        <v>7</v>
      </c>
      <c r="J316" s="74" t="s">
        <v>7</v>
      </c>
      <c r="K316" s="163"/>
      <c r="L316" s="42" t="s">
        <v>7</v>
      </c>
      <c r="M316" s="42" t="s">
        <v>7</v>
      </c>
      <c r="N316" s="42" t="s">
        <v>7</v>
      </c>
      <c r="O316" s="42" t="s">
        <v>7</v>
      </c>
      <c r="P316" s="42" t="s">
        <v>7</v>
      </c>
      <c r="Q316" s="42" t="s">
        <v>7</v>
      </c>
      <c r="R316" s="42" t="s">
        <v>7</v>
      </c>
      <c r="S316" s="42" t="s">
        <v>7</v>
      </c>
      <c r="T316" s="42" t="s">
        <v>7</v>
      </c>
      <c r="U316" s="42" t="s">
        <v>7</v>
      </c>
      <c r="V316" s="42" t="s">
        <v>7</v>
      </c>
      <c r="W316" s="42" t="s">
        <v>7</v>
      </c>
      <c r="X316" s="42" t="s">
        <v>7</v>
      </c>
      <c r="Y316" s="42" t="s">
        <v>7</v>
      </c>
      <c r="Z316" s="42" t="s">
        <v>7</v>
      </c>
      <c r="AA316" s="42" t="s">
        <v>7</v>
      </c>
      <c r="AB316" s="42" t="s">
        <v>7</v>
      </c>
      <c r="AC316" s="42" t="s">
        <v>7</v>
      </c>
      <c r="AD316" s="42" t="s">
        <v>7</v>
      </c>
      <c r="AE316" s="42" t="s">
        <v>7</v>
      </c>
      <c r="AF316" s="42" t="s">
        <v>7</v>
      </c>
      <c r="AG316" s="42" t="s">
        <v>7</v>
      </c>
      <c r="AH316" s="42" t="s">
        <v>7</v>
      </c>
      <c r="AI316" s="42" t="s">
        <v>7</v>
      </c>
      <c r="AJ316" s="42" t="s">
        <v>7</v>
      </c>
      <c r="AK316" s="42" t="s">
        <v>7</v>
      </c>
      <c r="AL316" s="42" t="s">
        <v>7</v>
      </c>
      <c r="AM316" s="42" t="s">
        <v>7</v>
      </c>
      <c r="AN316" s="42" t="s">
        <v>7</v>
      </c>
      <c r="AO316" s="42" t="s">
        <v>7</v>
      </c>
      <c r="AP316" s="42" t="s">
        <v>7</v>
      </c>
      <c r="AQ316" s="42" t="s">
        <v>7</v>
      </c>
      <c r="AR316" s="42" t="s">
        <v>7</v>
      </c>
      <c r="AS316" s="42" t="s">
        <v>7</v>
      </c>
      <c r="AT316" s="42" t="s">
        <v>7</v>
      </c>
      <c r="AU316" s="26">
        <v>6.8</v>
      </c>
      <c r="AV316" s="26" t="s">
        <v>7</v>
      </c>
      <c r="AW316" s="26" t="s">
        <v>7</v>
      </c>
      <c r="AX316" s="26" t="s">
        <v>7</v>
      </c>
      <c r="AY316" s="26">
        <v>0.8</v>
      </c>
      <c r="AZ316" s="35">
        <v>23</v>
      </c>
      <c r="BA316" s="26" t="s">
        <v>7</v>
      </c>
      <c r="BB316" s="26" t="s">
        <v>7</v>
      </c>
      <c r="BC316" s="26" t="s">
        <v>7</v>
      </c>
      <c r="BD316" s="26">
        <v>4.5</v>
      </c>
      <c r="BE316" s="27" t="s">
        <v>7</v>
      </c>
      <c r="BF316" s="110"/>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row>
    <row r="317" spans="1:83" x14ac:dyDescent="0.2">
      <c r="A317" s="102"/>
      <c r="B317" s="103"/>
      <c r="C317" s="100"/>
      <c r="D317" s="101"/>
      <c r="E317" s="101"/>
      <c r="F317" s="1" t="s">
        <v>383</v>
      </c>
      <c r="G317" s="42" t="s">
        <v>7</v>
      </c>
      <c r="H317" s="42" t="s">
        <v>7</v>
      </c>
      <c r="I317" s="42" t="s">
        <v>7</v>
      </c>
      <c r="J317" s="74" t="s">
        <v>7</v>
      </c>
      <c r="K317" s="163"/>
      <c r="L317" s="42" t="s">
        <v>7</v>
      </c>
      <c r="M317" s="42" t="s">
        <v>7</v>
      </c>
      <c r="N317" s="42" t="s">
        <v>7</v>
      </c>
      <c r="O317" s="42" t="s">
        <v>7</v>
      </c>
      <c r="P317" s="42" t="s">
        <v>7</v>
      </c>
      <c r="Q317" s="42" t="s">
        <v>7</v>
      </c>
      <c r="R317" s="42" t="s">
        <v>7</v>
      </c>
      <c r="S317" s="42" t="s">
        <v>7</v>
      </c>
      <c r="T317" s="42" t="s">
        <v>7</v>
      </c>
      <c r="U317" s="42" t="s">
        <v>7</v>
      </c>
      <c r="V317" s="42" t="s">
        <v>7</v>
      </c>
      <c r="W317" s="42" t="s">
        <v>7</v>
      </c>
      <c r="X317" s="42" t="s">
        <v>7</v>
      </c>
      <c r="Y317" s="42" t="s">
        <v>7</v>
      </c>
      <c r="Z317" s="42" t="s">
        <v>7</v>
      </c>
      <c r="AA317" s="42" t="s">
        <v>7</v>
      </c>
      <c r="AB317" s="42" t="s">
        <v>7</v>
      </c>
      <c r="AC317" s="42" t="s">
        <v>7</v>
      </c>
      <c r="AD317" s="42" t="s">
        <v>7</v>
      </c>
      <c r="AE317" s="42" t="s">
        <v>7</v>
      </c>
      <c r="AF317" s="42" t="s">
        <v>7</v>
      </c>
      <c r="AG317" s="42" t="s">
        <v>7</v>
      </c>
      <c r="AH317" s="42" t="s">
        <v>7</v>
      </c>
      <c r="AI317" s="42" t="s">
        <v>7</v>
      </c>
      <c r="AJ317" s="42" t="s">
        <v>7</v>
      </c>
      <c r="AK317" s="42" t="s">
        <v>7</v>
      </c>
      <c r="AL317" s="42" t="s">
        <v>7</v>
      </c>
      <c r="AM317" s="42" t="s">
        <v>7</v>
      </c>
      <c r="AN317" s="42" t="s">
        <v>7</v>
      </c>
      <c r="AO317" s="42" t="s">
        <v>7</v>
      </c>
      <c r="AP317" s="42" t="s">
        <v>7</v>
      </c>
      <c r="AQ317" s="42" t="s">
        <v>7</v>
      </c>
      <c r="AR317" s="42" t="s">
        <v>7</v>
      </c>
      <c r="AS317" s="42" t="s">
        <v>7</v>
      </c>
      <c r="AT317" s="42" t="s">
        <v>7</v>
      </c>
      <c r="AU317" s="26">
        <v>7.9</v>
      </c>
      <c r="AV317" s="26" t="s">
        <v>7</v>
      </c>
      <c r="AW317" s="26" t="s">
        <v>7</v>
      </c>
      <c r="AX317" s="26" t="s">
        <v>7</v>
      </c>
      <c r="AY317" s="26">
        <v>2.2000000000000002</v>
      </c>
      <c r="AZ317" s="35">
        <v>24.5</v>
      </c>
      <c r="BA317" s="26" t="s">
        <v>7</v>
      </c>
      <c r="BB317" s="26" t="s">
        <v>7</v>
      </c>
      <c r="BC317" s="26" t="s">
        <v>7</v>
      </c>
      <c r="BD317" s="26">
        <v>5.2</v>
      </c>
      <c r="BE317" s="27" t="s">
        <v>7</v>
      </c>
      <c r="BF317" s="110"/>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row>
    <row r="318" spans="1:83" x14ac:dyDescent="0.2">
      <c r="A318" s="102"/>
      <c r="B318" s="103"/>
      <c r="C318" s="100"/>
      <c r="D318" s="101"/>
      <c r="E318" s="101"/>
      <c r="F318" s="1" t="s">
        <v>384</v>
      </c>
      <c r="G318" s="42" t="s">
        <v>7</v>
      </c>
      <c r="H318" s="42" t="s">
        <v>7</v>
      </c>
      <c r="I318" s="42" t="s">
        <v>7</v>
      </c>
      <c r="J318" s="74" t="s">
        <v>7</v>
      </c>
      <c r="K318" s="163"/>
      <c r="L318" s="42" t="s">
        <v>7</v>
      </c>
      <c r="M318" s="42" t="s">
        <v>7</v>
      </c>
      <c r="N318" s="42" t="s">
        <v>7</v>
      </c>
      <c r="O318" s="42" t="s">
        <v>7</v>
      </c>
      <c r="P318" s="42" t="s">
        <v>7</v>
      </c>
      <c r="Q318" s="42" t="s">
        <v>7</v>
      </c>
      <c r="R318" s="42" t="s">
        <v>7</v>
      </c>
      <c r="S318" s="42" t="s">
        <v>7</v>
      </c>
      <c r="T318" s="42" t="s">
        <v>7</v>
      </c>
      <c r="U318" s="42" t="s">
        <v>7</v>
      </c>
      <c r="V318" s="42" t="s">
        <v>7</v>
      </c>
      <c r="W318" s="42" t="s">
        <v>7</v>
      </c>
      <c r="X318" s="42" t="s">
        <v>7</v>
      </c>
      <c r="Y318" s="42" t="s">
        <v>7</v>
      </c>
      <c r="Z318" s="42" t="s">
        <v>7</v>
      </c>
      <c r="AA318" s="42" t="s">
        <v>7</v>
      </c>
      <c r="AB318" s="42" t="s">
        <v>7</v>
      </c>
      <c r="AC318" s="42" t="s">
        <v>7</v>
      </c>
      <c r="AD318" s="42" t="s">
        <v>7</v>
      </c>
      <c r="AE318" s="42" t="s">
        <v>7</v>
      </c>
      <c r="AF318" s="42" t="s">
        <v>7</v>
      </c>
      <c r="AG318" s="42" t="s">
        <v>7</v>
      </c>
      <c r="AH318" s="42" t="s">
        <v>7</v>
      </c>
      <c r="AI318" s="42" t="s">
        <v>7</v>
      </c>
      <c r="AJ318" s="42" t="s">
        <v>7</v>
      </c>
      <c r="AK318" s="42" t="s">
        <v>7</v>
      </c>
      <c r="AL318" s="42" t="s">
        <v>7</v>
      </c>
      <c r="AM318" s="42" t="s">
        <v>7</v>
      </c>
      <c r="AN318" s="42" t="s">
        <v>7</v>
      </c>
      <c r="AO318" s="42" t="s">
        <v>7</v>
      </c>
      <c r="AP318" s="42" t="s">
        <v>7</v>
      </c>
      <c r="AQ318" s="42" t="s">
        <v>7</v>
      </c>
      <c r="AR318" s="42" t="s">
        <v>7</v>
      </c>
      <c r="AS318" s="42" t="s">
        <v>7</v>
      </c>
      <c r="AT318" s="42" t="s">
        <v>7</v>
      </c>
      <c r="AU318" s="26">
        <v>7.1</v>
      </c>
      <c r="AV318" s="26" t="s">
        <v>7</v>
      </c>
      <c r="AW318" s="26" t="s">
        <v>7</v>
      </c>
      <c r="AX318" s="26" t="s">
        <v>7</v>
      </c>
      <c r="AY318" s="26">
        <v>1.7</v>
      </c>
      <c r="AZ318" s="35">
        <v>13.3</v>
      </c>
      <c r="BA318" s="26" t="s">
        <v>7</v>
      </c>
      <c r="BB318" s="26" t="s">
        <v>7</v>
      </c>
      <c r="BC318" s="26" t="s">
        <v>7</v>
      </c>
      <c r="BD318" s="26">
        <v>3.2</v>
      </c>
      <c r="BE318" s="27" t="s">
        <v>7</v>
      </c>
      <c r="BF318" s="110"/>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row>
    <row r="319" spans="1:83" x14ac:dyDescent="0.2">
      <c r="A319" s="102"/>
      <c r="B319" s="103"/>
      <c r="C319" s="100"/>
      <c r="D319" s="101"/>
      <c r="E319" s="101"/>
      <c r="F319" s="1" t="s">
        <v>385</v>
      </c>
      <c r="G319" s="42" t="s">
        <v>7</v>
      </c>
      <c r="H319" s="42" t="s">
        <v>7</v>
      </c>
      <c r="I319" s="42" t="s">
        <v>7</v>
      </c>
      <c r="J319" s="74" t="s">
        <v>7</v>
      </c>
      <c r="K319" s="163"/>
      <c r="L319" s="42" t="s">
        <v>7</v>
      </c>
      <c r="M319" s="42" t="s">
        <v>7</v>
      </c>
      <c r="N319" s="42" t="s">
        <v>7</v>
      </c>
      <c r="O319" s="42" t="s">
        <v>7</v>
      </c>
      <c r="P319" s="42" t="s">
        <v>7</v>
      </c>
      <c r="Q319" s="42" t="s">
        <v>7</v>
      </c>
      <c r="R319" s="42" t="s">
        <v>7</v>
      </c>
      <c r="S319" s="42" t="s">
        <v>7</v>
      </c>
      <c r="T319" s="42" t="s">
        <v>7</v>
      </c>
      <c r="U319" s="42" t="s">
        <v>7</v>
      </c>
      <c r="V319" s="42" t="s">
        <v>7</v>
      </c>
      <c r="W319" s="42" t="s">
        <v>7</v>
      </c>
      <c r="X319" s="42" t="s">
        <v>7</v>
      </c>
      <c r="Y319" s="42" t="s">
        <v>7</v>
      </c>
      <c r="Z319" s="42" t="s">
        <v>7</v>
      </c>
      <c r="AA319" s="42" t="s">
        <v>7</v>
      </c>
      <c r="AB319" s="42" t="s">
        <v>7</v>
      </c>
      <c r="AC319" s="42" t="s">
        <v>7</v>
      </c>
      <c r="AD319" s="42" t="s">
        <v>7</v>
      </c>
      <c r="AE319" s="42" t="s">
        <v>7</v>
      </c>
      <c r="AF319" s="42" t="s">
        <v>7</v>
      </c>
      <c r="AG319" s="42" t="s">
        <v>7</v>
      </c>
      <c r="AH319" s="42" t="s">
        <v>7</v>
      </c>
      <c r="AI319" s="42" t="s">
        <v>7</v>
      </c>
      <c r="AJ319" s="42" t="s">
        <v>7</v>
      </c>
      <c r="AK319" s="42" t="s">
        <v>7</v>
      </c>
      <c r="AL319" s="42" t="s">
        <v>7</v>
      </c>
      <c r="AM319" s="42" t="s">
        <v>7</v>
      </c>
      <c r="AN319" s="42" t="s">
        <v>7</v>
      </c>
      <c r="AO319" s="42" t="s">
        <v>7</v>
      </c>
      <c r="AP319" s="42" t="s">
        <v>7</v>
      </c>
      <c r="AQ319" s="42" t="s">
        <v>7</v>
      </c>
      <c r="AR319" s="42" t="s">
        <v>7</v>
      </c>
      <c r="AS319" s="42" t="s">
        <v>7</v>
      </c>
      <c r="AT319" s="42" t="s">
        <v>7</v>
      </c>
      <c r="AU319" s="26">
        <v>8.3000000000000007</v>
      </c>
      <c r="AV319" s="26" t="s">
        <v>7</v>
      </c>
      <c r="AW319" s="26" t="s">
        <v>7</v>
      </c>
      <c r="AX319" s="26" t="s">
        <v>7</v>
      </c>
      <c r="AY319" s="26">
        <v>0.8</v>
      </c>
      <c r="AZ319" s="35">
        <v>11.1</v>
      </c>
      <c r="BA319" s="26" t="s">
        <v>7</v>
      </c>
      <c r="BB319" s="26" t="s">
        <v>7</v>
      </c>
      <c r="BC319" s="26" t="s">
        <v>7</v>
      </c>
      <c r="BD319" s="26">
        <v>25.4</v>
      </c>
      <c r="BE319" s="27" t="s">
        <v>7</v>
      </c>
      <c r="BF319" s="110"/>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row>
    <row r="320" spans="1:83" x14ac:dyDescent="0.2">
      <c r="A320" s="102"/>
      <c r="B320" s="103"/>
      <c r="C320" s="100"/>
      <c r="D320" s="101"/>
      <c r="E320" s="101"/>
      <c r="F320" s="1" t="s">
        <v>386</v>
      </c>
      <c r="G320" s="42" t="s">
        <v>7</v>
      </c>
      <c r="H320" s="42" t="s">
        <v>7</v>
      </c>
      <c r="I320" s="42" t="s">
        <v>7</v>
      </c>
      <c r="J320" s="74" t="s">
        <v>7</v>
      </c>
      <c r="K320" s="163"/>
      <c r="L320" s="42" t="s">
        <v>7</v>
      </c>
      <c r="M320" s="42" t="s">
        <v>7</v>
      </c>
      <c r="N320" s="42" t="s">
        <v>7</v>
      </c>
      <c r="O320" s="42" t="s">
        <v>7</v>
      </c>
      <c r="P320" s="42" t="s">
        <v>7</v>
      </c>
      <c r="Q320" s="42" t="s">
        <v>7</v>
      </c>
      <c r="R320" s="42" t="s">
        <v>7</v>
      </c>
      <c r="S320" s="42" t="s">
        <v>7</v>
      </c>
      <c r="T320" s="42" t="s">
        <v>7</v>
      </c>
      <c r="U320" s="42" t="s">
        <v>7</v>
      </c>
      <c r="V320" s="42" t="s">
        <v>7</v>
      </c>
      <c r="W320" s="42" t="s">
        <v>7</v>
      </c>
      <c r="X320" s="42" t="s">
        <v>7</v>
      </c>
      <c r="Y320" s="42" t="s">
        <v>7</v>
      </c>
      <c r="Z320" s="42" t="s">
        <v>7</v>
      </c>
      <c r="AA320" s="42" t="s">
        <v>7</v>
      </c>
      <c r="AB320" s="42" t="s">
        <v>7</v>
      </c>
      <c r="AC320" s="42" t="s">
        <v>7</v>
      </c>
      <c r="AD320" s="42" t="s">
        <v>7</v>
      </c>
      <c r="AE320" s="42" t="s">
        <v>7</v>
      </c>
      <c r="AF320" s="42" t="s">
        <v>7</v>
      </c>
      <c r="AG320" s="42" t="s">
        <v>7</v>
      </c>
      <c r="AH320" s="42" t="s">
        <v>7</v>
      </c>
      <c r="AI320" s="42" t="s">
        <v>7</v>
      </c>
      <c r="AJ320" s="42" t="s">
        <v>7</v>
      </c>
      <c r="AK320" s="42" t="s">
        <v>7</v>
      </c>
      <c r="AL320" s="42" t="s">
        <v>7</v>
      </c>
      <c r="AM320" s="42" t="s">
        <v>7</v>
      </c>
      <c r="AN320" s="42" t="s">
        <v>7</v>
      </c>
      <c r="AO320" s="42" t="s">
        <v>7</v>
      </c>
      <c r="AP320" s="42" t="s">
        <v>7</v>
      </c>
      <c r="AQ320" s="42" t="s">
        <v>7</v>
      </c>
      <c r="AR320" s="42" t="s">
        <v>7</v>
      </c>
      <c r="AS320" s="42" t="s">
        <v>7</v>
      </c>
      <c r="AT320" s="42" t="s">
        <v>7</v>
      </c>
      <c r="AU320" s="26">
        <v>8.1999999999999993</v>
      </c>
      <c r="AV320" s="26" t="s">
        <v>7</v>
      </c>
      <c r="AW320" s="26" t="s">
        <v>7</v>
      </c>
      <c r="AX320" s="26" t="s">
        <v>7</v>
      </c>
      <c r="AY320" s="26">
        <v>1.5</v>
      </c>
      <c r="AZ320" s="35">
        <v>17.8</v>
      </c>
      <c r="BA320" s="26" t="s">
        <v>7</v>
      </c>
      <c r="BB320" s="26" t="s">
        <v>7</v>
      </c>
      <c r="BC320" s="26" t="s">
        <v>7</v>
      </c>
      <c r="BD320" s="26">
        <v>13.6</v>
      </c>
      <c r="BE320" s="27" t="s">
        <v>7</v>
      </c>
      <c r="BF320" s="110"/>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row>
    <row r="321" spans="1:83" x14ac:dyDescent="0.2">
      <c r="A321" s="102"/>
      <c r="B321" s="103"/>
      <c r="C321" s="100"/>
      <c r="D321" s="101"/>
      <c r="E321" s="101"/>
      <c r="F321" s="1" t="s">
        <v>401</v>
      </c>
      <c r="G321" s="42" t="s">
        <v>7</v>
      </c>
      <c r="H321" s="42" t="s">
        <v>7</v>
      </c>
      <c r="I321" s="42" t="s">
        <v>7</v>
      </c>
      <c r="J321" s="74" t="s">
        <v>7</v>
      </c>
      <c r="K321" s="163"/>
      <c r="L321" s="42" t="s">
        <v>7</v>
      </c>
      <c r="M321" s="42" t="s">
        <v>7</v>
      </c>
      <c r="N321" s="42" t="s">
        <v>7</v>
      </c>
      <c r="O321" s="42" t="s">
        <v>7</v>
      </c>
      <c r="P321" s="42" t="s">
        <v>7</v>
      </c>
      <c r="Q321" s="42" t="s">
        <v>7</v>
      </c>
      <c r="R321" s="42" t="s">
        <v>7</v>
      </c>
      <c r="S321" s="42" t="s">
        <v>7</v>
      </c>
      <c r="T321" s="42" t="s">
        <v>7</v>
      </c>
      <c r="U321" s="42" t="s">
        <v>7</v>
      </c>
      <c r="V321" s="42" t="s">
        <v>7</v>
      </c>
      <c r="W321" s="42" t="s">
        <v>7</v>
      </c>
      <c r="X321" s="42" t="s">
        <v>7</v>
      </c>
      <c r="Y321" s="42" t="s">
        <v>7</v>
      </c>
      <c r="Z321" s="42" t="s">
        <v>7</v>
      </c>
      <c r="AA321" s="42" t="s">
        <v>7</v>
      </c>
      <c r="AB321" s="42" t="s">
        <v>7</v>
      </c>
      <c r="AC321" s="42" t="s">
        <v>7</v>
      </c>
      <c r="AD321" s="42" t="s">
        <v>7</v>
      </c>
      <c r="AE321" s="42" t="s">
        <v>7</v>
      </c>
      <c r="AF321" s="42" t="s">
        <v>7</v>
      </c>
      <c r="AG321" s="42" t="s">
        <v>7</v>
      </c>
      <c r="AH321" s="42" t="s">
        <v>7</v>
      </c>
      <c r="AI321" s="42" t="s">
        <v>7</v>
      </c>
      <c r="AJ321" s="42" t="s">
        <v>7</v>
      </c>
      <c r="AK321" s="42" t="s">
        <v>7</v>
      </c>
      <c r="AL321" s="42" t="s">
        <v>7</v>
      </c>
      <c r="AM321" s="42" t="s">
        <v>7</v>
      </c>
      <c r="AN321" s="42" t="s">
        <v>7</v>
      </c>
      <c r="AO321" s="42" t="s">
        <v>7</v>
      </c>
      <c r="AP321" s="42" t="s">
        <v>7</v>
      </c>
      <c r="AQ321" s="42" t="s">
        <v>7</v>
      </c>
      <c r="AR321" s="42" t="s">
        <v>7</v>
      </c>
      <c r="AS321" s="42" t="s">
        <v>7</v>
      </c>
      <c r="AT321" s="42" t="s">
        <v>7</v>
      </c>
      <c r="AU321" s="26">
        <v>8.4</v>
      </c>
      <c r="AV321" s="26" t="s">
        <v>7</v>
      </c>
      <c r="AW321" s="26" t="s">
        <v>7</v>
      </c>
      <c r="AX321" s="26" t="s">
        <v>7</v>
      </c>
      <c r="AY321" s="26">
        <v>2.7</v>
      </c>
      <c r="AZ321" s="35">
        <v>19.100000000000001</v>
      </c>
      <c r="BA321" s="26" t="s">
        <v>7</v>
      </c>
      <c r="BB321" s="26" t="s">
        <v>7</v>
      </c>
      <c r="BC321" s="26" t="s">
        <v>7</v>
      </c>
      <c r="BD321" s="26">
        <v>19.5</v>
      </c>
      <c r="BE321" s="27" t="s">
        <v>7</v>
      </c>
      <c r="BF321" s="110"/>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row>
    <row r="322" spans="1:83" x14ac:dyDescent="0.2">
      <c r="B322" s="61"/>
      <c r="F322" s="12"/>
      <c r="AC322" s="1"/>
      <c r="AD322" s="1"/>
      <c r="AE322" s="1"/>
      <c r="AF322" s="1"/>
      <c r="AG322" s="1"/>
      <c r="AH322" s="1"/>
      <c r="AI322" s="32"/>
      <c r="AJ322" s="32"/>
      <c r="AK322" s="32"/>
      <c r="AL322" s="32"/>
      <c r="AM322" s="32"/>
      <c r="AN322" s="32"/>
      <c r="AO322" s="32"/>
      <c r="AP322" s="32"/>
      <c r="AQ322" s="32"/>
      <c r="AR322" s="32"/>
      <c r="AS322" s="32"/>
      <c r="AT322" s="32"/>
      <c r="BF322" s="9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row>
    <row r="323" spans="1:83" x14ac:dyDescent="0.2">
      <c r="A323" s="102">
        <v>61</v>
      </c>
      <c r="B323" s="103" t="s">
        <v>390</v>
      </c>
      <c r="C323" s="100">
        <v>2</v>
      </c>
      <c r="D323" s="100" t="s">
        <v>391</v>
      </c>
      <c r="E323" s="100" t="s">
        <v>3</v>
      </c>
      <c r="F323" s="1" t="s">
        <v>392</v>
      </c>
      <c r="G323" s="42" t="s">
        <v>7</v>
      </c>
      <c r="H323" s="42" t="s">
        <v>7</v>
      </c>
      <c r="I323" s="42" t="s">
        <v>7</v>
      </c>
      <c r="J323" s="22">
        <v>175</v>
      </c>
      <c r="K323" s="42" t="s">
        <v>7</v>
      </c>
      <c r="L323" s="42" t="s">
        <v>7</v>
      </c>
      <c r="M323" s="42" t="s">
        <v>7</v>
      </c>
      <c r="N323" s="42" t="s">
        <v>7</v>
      </c>
      <c r="O323" s="42" t="s">
        <v>7</v>
      </c>
      <c r="P323" s="42" t="s">
        <v>7</v>
      </c>
      <c r="Q323" s="42" t="s">
        <v>7</v>
      </c>
      <c r="R323" s="42" t="s">
        <v>7</v>
      </c>
      <c r="S323" s="42" t="s">
        <v>7</v>
      </c>
      <c r="T323" s="42" t="s">
        <v>7</v>
      </c>
      <c r="U323" s="42" t="s">
        <v>7</v>
      </c>
      <c r="V323" s="42" t="s">
        <v>7</v>
      </c>
      <c r="W323" s="42" t="s">
        <v>7</v>
      </c>
      <c r="X323" s="42" t="s">
        <v>7</v>
      </c>
      <c r="Y323" s="42" t="s">
        <v>7</v>
      </c>
      <c r="Z323" s="42" t="s">
        <v>7</v>
      </c>
      <c r="AA323" s="42" t="s">
        <v>7</v>
      </c>
      <c r="AB323" s="42" t="s">
        <v>7</v>
      </c>
      <c r="AC323" s="42" t="s">
        <v>7</v>
      </c>
      <c r="AD323" s="42" t="s">
        <v>7</v>
      </c>
      <c r="AE323" s="42" t="s">
        <v>7</v>
      </c>
      <c r="AF323" s="42" t="s">
        <v>7</v>
      </c>
      <c r="AG323" s="42" t="s">
        <v>7</v>
      </c>
      <c r="AH323" s="42" t="s">
        <v>7</v>
      </c>
      <c r="AI323" s="42" t="s">
        <v>7</v>
      </c>
      <c r="AJ323" s="42" t="s">
        <v>7</v>
      </c>
      <c r="AK323" s="42" t="s">
        <v>7</v>
      </c>
      <c r="AL323" s="42" t="s">
        <v>7</v>
      </c>
      <c r="AM323" s="42" t="s">
        <v>7</v>
      </c>
      <c r="AN323" s="42" t="s">
        <v>7</v>
      </c>
      <c r="AO323" s="42" t="s">
        <v>7</v>
      </c>
      <c r="AP323" s="42" t="s">
        <v>7</v>
      </c>
      <c r="AQ323" s="42" t="s">
        <v>7</v>
      </c>
      <c r="AR323" s="42" t="s">
        <v>7</v>
      </c>
      <c r="AS323" s="42" t="s">
        <v>7</v>
      </c>
      <c r="AT323" s="42" t="s">
        <v>7</v>
      </c>
      <c r="AU323" s="26">
        <v>8.02</v>
      </c>
      <c r="AV323" s="26">
        <v>30</v>
      </c>
      <c r="AW323" s="26">
        <v>52.9</v>
      </c>
      <c r="AX323" s="26">
        <v>17.100000000000001</v>
      </c>
      <c r="AY323" s="26" t="s">
        <v>7</v>
      </c>
      <c r="AZ323" s="35" t="s">
        <v>7</v>
      </c>
      <c r="BA323" s="26" t="s">
        <v>7</v>
      </c>
      <c r="BB323" s="26" t="s">
        <v>7</v>
      </c>
      <c r="BC323" s="26" t="s">
        <v>7</v>
      </c>
      <c r="BD323" s="26">
        <v>3.9</v>
      </c>
      <c r="BE323" s="26" t="s">
        <v>7</v>
      </c>
      <c r="BF323" s="89" t="s">
        <v>7</v>
      </c>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row>
    <row r="324" spans="1:83" x14ac:dyDescent="0.2">
      <c r="A324" s="102"/>
      <c r="B324" s="103"/>
      <c r="C324" s="100"/>
      <c r="D324" s="100"/>
      <c r="E324" s="100"/>
      <c r="F324" s="1" t="s">
        <v>393</v>
      </c>
      <c r="G324" s="42" t="s">
        <v>7</v>
      </c>
      <c r="H324" s="42" t="s">
        <v>7</v>
      </c>
      <c r="I324" s="42" t="s">
        <v>7</v>
      </c>
      <c r="J324" s="22">
        <v>725</v>
      </c>
      <c r="K324" s="42" t="s">
        <v>7</v>
      </c>
      <c r="L324" s="42" t="s">
        <v>7</v>
      </c>
      <c r="M324" s="42" t="s">
        <v>7</v>
      </c>
      <c r="N324" s="42" t="s">
        <v>7</v>
      </c>
      <c r="O324" s="42" t="s">
        <v>7</v>
      </c>
      <c r="P324" s="42" t="s">
        <v>7</v>
      </c>
      <c r="Q324" s="42" t="s">
        <v>7</v>
      </c>
      <c r="R324" s="42" t="s">
        <v>7</v>
      </c>
      <c r="S324" s="42" t="s">
        <v>7</v>
      </c>
      <c r="T324" s="42" t="s">
        <v>7</v>
      </c>
      <c r="U324" s="42" t="s">
        <v>7</v>
      </c>
      <c r="V324" s="42" t="s">
        <v>7</v>
      </c>
      <c r="W324" s="42" t="s">
        <v>7</v>
      </c>
      <c r="X324" s="42" t="s">
        <v>7</v>
      </c>
      <c r="Y324" s="42" t="s">
        <v>7</v>
      </c>
      <c r="Z324" s="42" t="s">
        <v>7</v>
      </c>
      <c r="AA324" s="42" t="s">
        <v>7</v>
      </c>
      <c r="AB324" s="42" t="s">
        <v>7</v>
      </c>
      <c r="AC324" s="42" t="s">
        <v>7</v>
      </c>
      <c r="AD324" s="42" t="s">
        <v>7</v>
      </c>
      <c r="AE324" s="42" t="s">
        <v>7</v>
      </c>
      <c r="AF324" s="42" t="s">
        <v>7</v>
      </c>
      <c r="AG324" s="42" t="s">
        <v>7</v>
      </c>
      <c r="AH324" s="42" t="s">
        <v>7</v>
      </c>
      <c r="AI324" s="42" t="s">
        <v>7</v>
      </c>
      <c r="AJ324" s="42" t="s">
        <v>7</v>
      </c>
      <c r="AK324" s="42" t="s">
        <v>7</v>
      </c>
      <c r="AL324" s="42" t="s">
        <v>7</v>
      </c>
      <c r="AM324" s="42" t="s">
        <v>7</v>
      </c>
      <c r="AN324" s="42" t="s">
        <v>7</v>
      </c>
      <c r="AO324" s="42" t="s">
        <v>7</v>
      </c>
      <c r="AP324" s="42" t="s">
        <v>7</v>
      </c>
      <c r="AQ324" s="42" t="s">
        <v>7</v>
      </c>
      <c r="AR324" s="42" t="s">
        <v>7</v>
      </c>
      <c r="AS324" s="42" t="s">
        <v>7</v>
      </c>
      <c r="AT324" s="42" t="s">
        <v>7</v>
      </c>
      <c r="AU324" s="26">
        <v>8.1</v>
      </c>
      <c r="AV324" s="26">
        <v>34.9</v>
      </c>
      <c r="AW324" s="26">
        <v>50.4</v>
      </c>
      <c r="AX324" s="26">
        <v>14.7</v>
      </c>
      <c r="AY324" s="26" t="s">
        <v>7</v>
      </c>
      <c r="AZ324" s="35" t="s">
        <v>7</v>
      </c>
      <c r="BA324" s="26" t="s">
        <v>7</v>
      </c>
      <c r="BB324" s="26" t="s">
        <v>7</v>
      </c>
      <c r="BC324" s="26" t="s">
        <v>7</v>
      </c>
      <c r="BD324" s="26">
        <v>1</v>
      </c>
      <c r="BE324" s="26" t="s">
        <v>7</v>
      </c>
      <c r="BF324" s="89" t="s">
        <v>7</v>
      </c>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row>
    <row r="325" spans="1:83" x14ac:dyDescent="0.2">
      <c r="B325" s="61"/>
      <c r="F325" s="12"/>
      <c r="AC325" s="1"/>
      <c r="AD325" s="1"/>
      <c r="AE325" s="1"/>
      <c r="AF325" s="1"/>
      <c r="AG325" s="1"/>
      <c r="AH325" s="1"/>
      <c r="AI325" s="32"/>
      <c r="AJ325" s="32"/>
      <c r="AK325" s="32"/>
      <c r="AL325" s="32"/>
      <c r="AM325" s="32"/>
      <c r="AN325" s="32"/>
      <c r="AO325" s="32"/>
      <c r="AP325" s="32"/>
      <c r="AQ325" s="32"/>
      <c r="AR325" s="32"/>
      <c r="AS325" s="32"/>
      <c r="AT325" s="32"/>
      <c r="BF325" s="9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row>
    <row r="326" spans="1:83" x14ac:dyDescent="0.2">
      <c r="A326" s="102">
        <v>62</v>
      </c>
      <c r="B326" s="103" t="s">
        <v>395</v>
      </c>
      <c r="C326" s="100">
        <v>2</v>
      </c>
      <c r="D326" s="100" t="s">
        <v>394</v>
      </c>
      <c r="E326" s="100" t="s">
        <v>3</v>
      </c>
      <c r="F326" s="1" t="s">
        <v>396</v>
      </c>
      <c r="G326" s="42" t="s">
        <v>7</v>
      </c>
      <c r="H326" s="42" t="s">
        <v>7</v>
      </c>
      <c r="I326" s="42" t="s">
        <v>7</v>
      </c>
      <c r="J326" s="22">
        <v>20</v>
      </c>
      <c r="K326" s="42" t="s">
        <v>7</v>
      </c>
      <c r="L326" s="42" t="s">
        <v>7</v>
      </c>
      <c r="M326" s="42" t="s">
        <v>7</v>
      </c>
      <c r="N326" s="42" t="s">
        <v>7</v>
      </c>
      <c r="O326" s="42" t="s">
        <v>7</v>
      </c>
      <c r="P326" s="42" t="s">
        <v>7</v>
      </c>
      <c r="Q326" s="42" t="s">
        <v>7</v>
      </c>
      <c r="R326" s="42" t="s">
        <v>7</v>
      </c>
      <c r="S326" s="42" t="s">
        <v>7</v>
      </c>
      <c r="T326" s="42" t="s">
        <v>7</v>
      </c>
      <c r="U326" s="42" t="s">
        <v>7</v>
      </c>
      <c r="V326" s="42" t="s">
        <v>7</v>
      </c>
      <c r="W326" s="42" t="s">
        <v>7</v>
      </c>
      <c r="X326" s="42" t="s">
        <v>7</v>
      </c>
      <c r="Y326" s="42" t="s">
        <v>7</v>
      </c>
      <c r="Z326" s="42" t="s">
        <v>7</v>
      </c>
      <c r="AA326" s="42" t="s">
        <v>7</v>
      </c>
      <c r="AB326" s="42" t="s">
        <v>7</v>
      </c>
      <c r="AC326" s="42" t="s">
        <v>7</v>
      </c>
      <c r="AD326" s="42" t="s">
        <v>7</v>
      </c>
      <c r="AE326" s="42" t="s">
        <v>7</v>
      </c>
      <c r="AF326" s="42" t="s">
        <v>7</v>
      </c>
      <c r="AG326" s="42" t="s">
        <v>7</v>
      </c>
      <c r="AH326" s="42" t="s">
        <v>7</v>
      </c>
      <c r="AI326" s="42" t="s">
        <v>7</v>
      </c>
      <c r="AJ326" s="42" t="s">
        <v>7</v>
      </c>
      <c r="AK326" s="42" t="s">
        <v>7</v>
      </c>
      <c r="AL326" s="42" t="s">
        <v>7</v>
      </c>
      <c r="AM326" s="42" t="s">
        <v>7</v>
      </c>
      <c r="AN326" s="42" t="s">
        <v>7</v>
      </c>
      <c r="AO326" s="42" t="s">
        <v>7</v>
      </c>
      <c r="AP326" s="42" t="s">
        <v>7</v>
      </c>
      <c r="AQ326" s="42" t="s">
        <v>7</v>
      </c>
      <c r="AR326" s="42" t="s">
        <v>7</v>
      </c>
      <c r="AS326" s="42" t="s">
        <v>7</v>
      </c>
      <c r="AT326" s="42" t="s">
        <v>7</v>
      </c>
      <c r="AU326" s="26">
        <v>7.65</v>
      </c>
      <c r="AV326" s="26" t="s">
        <v>7</v>
      </c>
      <c r="AW326" s="26" t="s">
        <v>7</v>
      </c>
      <c r="AX326" s="26" t="s">
        <v>7</v>
      </c>
      <c r="AY326" s="26" t="s">
        <v>7</v>
      </c>
      <c r="AZ326" s="35" t="s">
        <v>7</v>
      </c>
      <c r="BA326" s="26" t="s">
        <v>7</v>
      </c>
      <c r="BB326" s="26" t="s">
        <v>7</v>
      </c>
      <c r="BC326" s="26" t="s">
        <v>7</v>
      </c>
      <c r="BD326" s="26">
        <v>15.25</v>
      </c>
      <c r="BE326" s="26" t="s">
        <v>7</v>
      </c>
      <c r="BF326" s="89" t="s">
        <v>400</v>
      </c>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row>
    <row r="327" spans="1:83" x14ac:dyDescent="0.2">
      <c r="A327" s="102"/>
      <c r="B327" s="103"/>
      <c r="C327" s="100"/>
      <c r="D327" s="100"/>
      <c r="E327" s="100"/>
      <c r="F327" s="1" t="s">
        <v>397</v>
      </c>
      <c r="G327" s="42" t="s">
        <v>7</v>
      </c>
      <c r="H327" s="42" t="s">
        <v>7</v>
      </c>
      <c r="I327" s="42" t="s">
        <v>7</v>
      </c>
      <c r="J327" s="22">
        <v>12</v>
      </c>
      <c r="K327" s="19">
        <v>12.7</v>
      </c>
      <c r="L327" s="42" t="s">
        <v>7</v>
      </c>
      <c r="M327" s="42" t="s">
        <v>7</v>
      </c>
      <c r="N327" s="42" t="s">
        <v>7</v>
      </c>
      <c r="O327" s="42" t="s">
        <v>7</v>
      </c>
      <c r="P327" s="42" t="s">
        <v>7</v>
      </c>
      <c r="Q327" s="75">
        <v>-1</v>
      </c>
      <c r="R327" s="42" t="s">
        <v>7</v>
      </c>
      <c r="S327" s="42" t="s">
        <v>7</v>
      </c>
      <c r="T327" s="42" t="s">
        <v>7</v>
      </c>
      <c r="U327" s="42" t="s">
        <v>7</v>
      </c>
      <c r="V327" s="42" t="s">
        <v>7</v>
      </c>
      <c r="W327" s="75">
        <v>23.6</v>
      </c>
      <c r="X327" s="42" t="s">
        <v>7</v>
      </c>
      <c r="Y327" s="42" t="s">
        <v>7</v>
      </c>
      <c r="Z327" s="42" t="s">
        <v>7</v>
      </c>
      <c r="AA327" s="42" t="s">
        <v>7</v>
      </c>
      <c r="AB327" s="42" t="s">
        <v>7</v>
      </c>
      <c r="AC327" s="25">
        <v>950</v>
      </c>
      <c r="AD327" s="42" t="s">
        <v>7</v>
      </c>
      <c r="AE327" s="42" t="s">
        <v>7</v>
      </c>
      <c r="AF327" s="42" t="s">
        <v>7</v>
      </c>
      <c r="AG327" s="42" t="s">
        <v>7</v>
      </c>
      <c r="AH327" s="42" t="s">
        <v>7</v>
      </c>
      <c r="AI327" s="42" t="s">
        <v>7</v>
      </c>
      <c r="AJ327" s="42" t="s">
        <v>7</v>
      </c>
      <c r="AK327" s="42" t="s">
        <v>7</v>
      </c>
      <c r="AL327" s="42" t="s">
        <v>7</v>
      </c>
      <c r="AM327" s="42" t="s">
        <v>7</v>
      </c>
      <c r="AN327" s="42" t="s">
        <v>7</v>
      </c>
      <c r="AO327" s="42" t="s">
        <v>7</v>
      </c>
      <c r="AP327" s="42" t="s">
        <v>7</v>
      </c>
      <c r="AQ327" s="42" t="s">
        <v>7</v>
      </c>
      <c r="AR327" s="42" t="s">
        <v>7</v>
      </c>
      <c r="AS327" s="42" t="s">
        <v>7</v>
      </c>
      <c r="AT327" s="42" t="s">
        <v>7</v>
      </c>
      <c r="AU327" s="26">
        <v>7.95</v>
      </c>
      <c r="AV327" s="26" t="s">
        <v>7</v>
      </c>
      <c r="AW327" s="26" t="s">
        <v>7</v>
      </c>
      <c r="AX327" s="26" t="s">
        <v>7</v>
      </c>
      <c r="AY327" s="26" t="s">
        <v>7</v>
      </c>
      <c r="AZ327" s="35" t="s">
        <v>7</v>
      </c>
      <c r="BA327" s="26" t="s">
        <v>7</v>
      </c>
      <c r="BB327" s="26" t="s">
        <v>7</v>
      </c>
      <c r="BC327" s="26" t="s">
        <v>7</v>
      </c>
      <c r="BD327" s="26">
        <v>8.5</v>
      </c>
      <c r="BE327" s="26" t="s">
        <v>7</v>
      </c>
      <c r="BF327" s="89" t="s">
        <v>402</v>
      </c>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row>
    <row r="328" spans="1:83" x14ac:dyDescent="0.2">
      <c r="A328" s="102"/>
      <c r="B328" s="103"/>
      <c r="C328" s="100"/>
      <c r="D328" s="100"/>
      <c r="E328" s="100"/>
      <c r="F328" s="1" t="s">
        <v>398</v>
      </c>
      <c r="G328" s="42" t="s">
        <v>7</v>
      </c>
      <c r="H328" s="42" t="s">
        <v>7</v>
      </c>
      <c r="I328" s="42" t="s">
        <v>7</v>
      </c>
      <c r="J328" s="42" t="s">
        <v>7</v>
      </c>
      <c r="K328" s="42" t="s">
        <v>7</v>
      </c>
      <c r="L328" s="42" t="s">
        <v>7</v>
      </c>
      <c r="M328" s="42" t="s">
        <v>7</v>
      </c>
      <c r="N328" s="42" t="s">
        <v>7</v>
      </c>
      <c r="O328" s="42" t="s">
        <v>7</v>
      </c>
      <c r="P328" s="42" t="s">
        <v>7</v>
      </c>
      <c r="Q328" s="80">
        <v>0.2</v>
      </c>
      <c r="R328" s="42" t="s">
        <v>7</v>
      </c>
      <c r="S328" s="42" t="s">
        <v>7</v>
      </c>
      <c r="T328" s="42" t="s">
        <v>7</v>
      </c>
      <c r="U328" s="42" t="s">
        <v>7</v>
      </c>
      <c r="V328" s="42" t="s">
        <v>7</v>
      </c>
      <c r="W328" s="80">
        <v>21</v>
      </c>
      <c r="X328" s="42" t="s">
        <v>7</v>
      </c>
      <c r="Y328" s="42" t="s">
        <v>7</v>
      </c>
      <c r="Z328" s="42" t="s">
        <v>7</v>
      </c>
      <c r="AA328" s="42" t="s">
        <v>7</v>
      </c>
      <c r="AB328" s="42" t="s">
        <v>7</v>
      </c>
      <c r="AC328" s="81">
        <v>1000</v>
      </c>
      <c r="AD328" s="42" t="s">
        <v>7</v>
      </c>
      <c r="AE328" s="42" t="s">
        <v>7</v>
      </c>
      <c r="AF328" s="42" t="s">
        <v>7</v>
      </c>
      <c r="AG328" s="42" t="s">
        <v>7</v>
      </c>
      <c r="AH328" s="42" t="s">
        <v>7</v>
      </c>
      <c r="AI328" s="42" t="s">
        <v>7</v>
      </c>
      <c r="AJ328" s="42" t="s">
        <v>7</v>
      </c>
      <c r="AK328" s="42" t="s">
        <v>7</v>
      </c>
      <c r="AL328" s="42" t="s">
        <v>7</v>
      </c>
      <c r="AM328" s="42" t="s">
        <v>7</v>
      </c>
      <c r="AN328" s="42" t="s">
        <v>7</v>
      </c>
      <c r="AO328" s="42" t="s">
        <v>7</v>
      </c>
      <c r="AP328" s="42" t="s">
        <v>7</v>
      </c>
      <c r="AQ328" s="42" t="s">
        <v>7</v>
      </c>
      <c r="AR328" s="42" t="s">
        <v>7</v>
      </c>
      <c r="AS328" s="42" t="s">
        <v>7</v>
      </c>
      <c r="AT328" s="42" t="s">
        <v>7</v>
      </c>
      <c r="AU328" s="26">
        <v>7.65</v>
      </c>
      <c r="AV328" s="26" t="s">
        <v>7</v>
      </c>
      <c r="AW328" s="26" t="s">
        <v>7</v>
      </c>
      <c r="AX328" s="26" t="s">
        <v>7</v>
      </c>
      <c r="AY328" s="26" t="s">
        <v>7</v>
      </c>
      <c r="AZ328" s="27" t="s">
        <v>7</v>
      </c>
      <c r="BA328" s="27" t="s">
        <v>7</v>
      </c>
      <c r="BB328" s="27" t="s">
        <v>7</v>
      </c>
      <c r="BC328" s="27" t="s">
        <v>7</v>
      </c>
      <c r="BD328" s="26">
        <v>29.5</v>
      </c>
      <c r="BE328" s="26" t="s">
        <v>7</v>
      </c>
      <c r="BF328" s="89" t="s">
        <v>403</v>
      </c>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row>
    <row r="329" spans="1:83" x14ac:dyDescent="0.2">
      <c r="A329" s="102"/>
      <c r="B329" s="103"/>
      <c r="C329" s="100"/>
      <c r="D329" s="100"/>
      <c r="E329" s="100"/>
      <c r="F329" s="1" t="s">
        <v>399</v>
      </c>
      <c r="G329" s="42" t="s">
        <v>7</v>
      </c>
      <c r="H329" s="42" t="s">
        <v>7</v>
      </c>
      <c r="I329" s="42" t="s">
        <v>7</v>
      </c>
      <c r="J329" s="22">
        <v>300</v>
      </c>
      <c r="K329" s="42" t="s">
        <v>7</v>
      </c>
      <c r="L329" s="42" t="s">
        <v>7</v>
      </c>
      <c r="M329" s="42" t="s">
        <v>7</v>
      </c>
      <c r="N329" s="42" t="s">
        <v>7</v>
      </c>
      <c r="O329" s="42" t="s">
        <v>7</v>
      </c>
      <c r="P329" s="42" t="s">
        <v>7</v>
      </c>
      <c r="Q329" s="42" t="s">
        <v>7</v>
      </c>
      <c r="R329" s="42" t="s">
        <v>7</v>
      </c>
      <c r="S329" s="42" t="s">
        <v>7</v>
      </c>
      <c r="T329" s="42" t="s">
        <v>7</v>
      </c>
      <c r="U329" s="42" t="s">
        <v>7</v>
      </c>
      <c r="V329" s="42" t="s">
        <v>7</v>
      </c>
      <c r="W329" s="42" t="s">
        <v>7</v>
      </c>
      <c r="X329" s="42" t="s">
        <v>7</v>
      </c>
      <c r="Y329" s="42" t="s">
        <v>7</v>
      </c>
      <c r="Z329" s="42" t="s">
        <v>7</v>
      </c>
      <c r="AA329" s="42" t="s">
        <v>7</v>
      </c>
      <c r="AB329" s="42" t="s">
        <v>7</v>
      </c>
      <c r="AC329" s="81">
        <v>1029</v>
      </c>
      <c r="AD329" s="42" t="s">
        <v>7</v>
      </c>
      <c r="AE329" s="42" t="s">
        <v>7</v>
      </c>
      <c r="AF329" s="42" t="s">
        <v>7</v>
      </c>
      <c r="AG329" s="42" t="s">
        <v>7</v>
      </c>
      <c r="AH329" s="42" t="s">
        <v>7</v>
      </c>
      <c r="AI329" s="42" t="s">
        <v>7</v>
      </c>
      <c r="AJ329" s="42" t="s">
        <v>7</v>
      </c>
      <c r="AK329" s="42" t="s">
        <v>7</v>
      </c>
      <c r="AL329" s="42" t="s">
        <v>7</v>
      </c>
      <c r="AM329" s="42" t="s">
        <v>7</v>
      </c>
      <c r="AN329" s="42" t="s">
        <v>7</v>
      </c>
      <c r="AO329" s="42" t="s">
        <v>7</v>
      </c>
      <c r="AP329" s="42" t="s">
        <v>7</v>
      </c>
      <c r="AQ329" s="42" t="s">
        <v>7</v>
      </c>
      <c r="AR329" s="42" t="s">
        <v>7</v>
      </c>
      <c r="AS329" s="42" t="s">
        <v>7</v>
      </c>
      <c r="AT329" s="42" t="s">
        <v>7</v>
      </c>
      <c r="AU329" s="26">
        <v>8.01</v>
      </c>
      <c r="AV329" s="26">
        <v>18.399999999999999</v>
      </c>
      <c r="AW329" s="26">
        <v>58.5</v>
      </c>
      <c r="AX329" s="26">
        <v>23.1</v>
      </c>
      <c r="AY329" s="26">
        <v>2.16</v>
      </c>
      <c r="AZ329" s="35" t="s">
        <v>7</v>
      </c>
      <c r="BA329" s="26" t="s">
        <v>7</v>
      </c>
      <c r="BB329" s="26" t="s">
        <v>7</v>
      </c>
      <c r="BC329" s="26" t="s">
        <v>7</v>
      </c>
      <c r="BD329" s="26">
        <v>11.9</v>
      </c>
      <c r="BE329" s="26" t="s">
        <v>7</v>
      </c>
      <c r="BF329" s="89" t="s">
        <v>404</v>
      </c>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row>
    <row r="330" spans="1:83" x14ac:dyDescent="0.2">
      <c r="B330" s="61"/>
      <c r="F330" s="12"/>
      <c r="AC330" s="1"/>
      <c r="AD330" s="1"/>
      <c r="AE330" s="1"/>
      <c r="AF330" s="1"/>
      <c r="AG330" s="1"/>
      <c r="AH330" s="1"/>
      <c r="AI330" s="32"/>
      <c r="AJ330" s="32"/>
      <c r="AK330" s="32"/>
      <c r="AL330" s="32"/>
      <c r="AM330" s="32"/>
      <c r="AN330" s="32"/>
      <c r="AO330" s="32"/>
      <c r="AP330" s="32"/>
      <c r="AQ330" s="32"/>
      <c r="AR330" s="32"/>
      <c r="AS330" s="32"/>
      <c r="AT330" s="32"/>
      <c r="BF330" s="9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row>
    <row r="331" spans="1:83" x14ac:dyDescent="0.2">
      <c r="A331" s="102" t="s">
        <v>486</v>
      </c>
      <c r="B331" s="112" t="s">
        <v>441</v>
      </c>
      <c r="C331" s="100">
        <v>2</v>
      </c>
      <c r="D331" s="101" t="s">
        <v>440</v>
      </c>
      <c r="E331" s="100" t="s">
        <v>3</v>
      </c>
      <c r="F331" s="1" t="s">
        <v>405</v>
      </c>
      <c r="G331" s="16">
        <v>44.689150900000001</v>
      </c>
      <c r="H331" s="16">
        <v>8.0868452000000008</v>
      </c>
      <c r="I331" s="14" t="s">
        <v>7</v>
      </c>
      <c r="J331" s="22">
        <v>240</v>
      </c>
      <c r="K331" s="30">
        <f>AVERAGE(Q331:AB331)</f>
        <v>13.316582459426941</v>
      </c>
      <c r="L331" s="30">
        <f>(S331+T331+U331)/3</f>
        <v>12.625644879085167</v>
      </c>
      <c r="M331" s="30">
        <f>(V331+W331+X331)/3</f>
        <v>21.971430333273002</v>
      </c>
      <c r="N331" s="30">
        <f>(T331+U331+V331+W331+X331+Y331)/6</f>
        <v>18.9330311180324</v>
      </c>
      <c r="O331" s="30">
        <f>(Y331+Z331+AA331)/3</f>
        <v>13.8332297983301</v>
      </c>
      <c r="P331" s="30">
        <f>(Q331+R331+AB331)/3</f>
        <v>4.8360248270195072</v>
      </c>
      <c r="Q331" s="83">
        <v>4.1916450675997501</v>
      </c>
      <c r="R331" s="83">
        <v>5.2427843655732502</v>
      </c>
      <c r="S331" s="83">
        <v>8.9698385091858999</v>
      </c>
      <c r="T331" s="83">
        <v>12.9249997111037</v>
      </c>
      <c r="U331" s="83">
        <v>15.9820964169659</v>
      </c>
      <c r="V331" s="83">
        <v>20.503066208387398</v>
      </c>
      <c r="W331" s="83">
        <v>22.785741426182799</v>
      </c>
      <c r="X331" s="83">
        <v>22.625483365248801</v>
      </c>
      <c r="Y331" s="83">
        <v>18.776799580305799</v>
      </c>
      <c r="Z331" s="83">
        <v>13.8282900134943</v>
      </c>
      <c r="AA331" s="83">
        <v>8.8945998011901999</v>
      </c>
      <c r="AB331" s="83">
        <v>5.0736450478855204</v>
      </c>
      <c r="AC331" s="31">
        <f t="shared" ref="AC331:AC334" si="138">SUM(AI331:AT331)</f>
        <v>764</v>
      </c>
      <c r="AD331" s="31">
        <f t="shared" ref="AD331:AD334" si="139">SUM(AK331:AM331)</f>
        <v>202.8</v>
      </c>
      <c r="AE331" s="31">
        <f t="shared" ref="AE331:AE334" si="140">SUM(AN331:AP331)</f>
        <v>109.6</v>
      </c>
      <c r="AF331" s="31">
        <f t="shared" ref="AF331:AF334" si="141">SUM(AL331:AQ331)</f>
        <v>289.00000000000006</v>
      </c>
      <c r="AG331" s="31">
        <f t="shared" ref="AG331:AG334" si="142">SUM(AQ331:AS331)</f>
        <v>276.2</v>
      </c>
      <c r="AH331" s="31">
        <f t="shared" ref="AH331:AH334" si="143">AI331+AJ331+AT331</f>
        <v>175.4</v>
      </c>
      <c r="AI331" s="55">
        <v>53.2</v>
      </c>
      <c r="AJ331" s="55">
        <v>54.8</v>
      </c>
      <c r="AK331" s="55">
        <v>65.5</v>
      </c>
      <c r="AL331" s="55">
        <v>70.3</v>
      </c>
      <c r="AM331" s="87">
        <v>67</v>
      </c>
      <c r="AN331" s="87">
        <v>47.4</v>
      </c>
      <c r="AO331" s="87">
        <v>28.4</v>
      </c>
      <c r="AP331" s="87">
        <v>33.799999999999997</v>
      </c>
      <c r="AQ331" s="87">
        <v>42.1</v>
      </c>
      <c r="AR331" s="87">
        <v>97.1</v>
      </c>
      <c r="AS331" s="87">
        <v>137</v>
      </c>
      <c r="AT331" s="87">
        <v>67.400000000000006</v>
      </c>
      <c r="AU331" s="35" t="s">
        <v>7</v>
      </c>
      <c r="AV331" s="35" t="s">
        <v>7</v>
      </c>
      <c r="AW331" s="35" t="s">
        <v>7</v>
      </c>
      <c r="AX331" s="35" t="s">
        <v>7</v>
      </c>
      <c r="AY331" s="26">
        <v>15.6</v>
      </c>
      <c r="AZ331" s="35" t="s">
        <v>7</v>
      </c>
      <c r="BA331" s="35" t="s">
        <v>7</v>
      </c>
      <c r="BB331" s="35" t="s">
        <v>7</v>
      </c>
      <c r="BC331" s="35" t="s">
        <v>7</v>
      </c>
      <c r="BD331" s="26">
        <v>67.5</v>
      </c>
      <c r="BE331" s="5">
        <v>30</v>
      </c>
      <c r="BF331" s="104" t="s">
        <v>439</v>
      </c>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row>
    <row r="332" spans="1:83" x14ac:dyDescent="0.2">
      <c r="A332" s="102"/>
      <c r="B332" s="162"/>
      <c r="C332" s="100"/>
      <c r="D332" s="101"/>
      <c r="E332" s="100"/>
      <c r="F332" s="1" t="s">
        <v>406</v>
      </c>
      <c r="G332" s="16">
        <v>45.139270600000003</v>
      </c>
      <c r="H332" s="16">
        <v>7.1477165999999999</v>
      </c>
      <c r="I332" s="14" t="s">
        <v>7</v>
      </c>
      <c r="J332" s="22">
        <v>434</v>
      </c>
      <c r="K332" s="30">
        <f t="shared" ref="K332:K353" si="144">AVERAGE(Q332:AB332)</f>
        <v>9.1238565637266227</v>
      </c>
      <c r="L332" s="30">
        <f t="shared" ref="L332:L353" si="145">(S332+T332+U332)/3</f>
        <v>8.5169091286286562</v>
      </c>
      <c r="M332" s="30">
        <f t="shared" ref="M332:M353" si="146">(V332+W332+X332)/3</f>
        <v>17.810463401188269</v>
      </c>
      <c r="N332" s="30">
        <f t="shared" ref="N332:N353" si="147">(T332+U332+V332+W332+X332+Y332)/6</f>
        <v>14.804511138627428</v>
      </c>
      <c r="O332" s="30">
        <f t="shared" ref="O332:O353" si="148">(Y332+Z332+AA332)/3</f>
        <v>9.6496732610154918</v>
      </c>
      <c r="P332" s="30">
        <f t="shared" ref="P332:P353" si="149">(Q332+R332+AB332)/3</f>
        <v>0.51838046407408067</v>
      </c>
      <c r="Q332" s="83">
        <v>-0.11367741681394999</v>
      </c>
      <c r="R332" s="83">
        <v>0.83933495660885904</v>
      </c>
      <c r="S332" s="83">
        <v>4.7324837651884897</v>
      </c>
      <c r="T332" s="83">
        <v>8.9105664674999794</v>
      </c>
      <c r="U332" s="83">
        <v>11.907677153197501</v>
      </c>
      <c r="V332" s="83">
        <v>16.4361329659571</v>
      </c>
      <c r="W332" s="83">
        <v>18.682644743700699</v>
      </c>
      <c r="X332" s="83">
        <v>18.312612493907</v>
      </c>
      <c r="Y332" s="83">
        <v>14.5774330075023</v>
      </c>
      <c r="Z332" s="83">
        <v>9.8093868775172997</v>
      </c>
      <c r="AA332" s="83">
        <v>4.5621998980268801</v>
      </c>
      <c r="AB332" s="83">
        <v>0.82948385242733302</v>
      </c>
      <c r="AC332" s="31">
        <f t="shared" si="138"/>
        <v>698.9</v>
      </c>
      <c r="AD332" s="31">
        <f t="shared" si="139"/>
        <v>171.9</v>
      </c>
      <c r="AE332" s="31">
        <f t="shared" si="140"/>
        <v>180.5</v>
      </c>
      <c r="AF332" s="31">
        <f t="shared" si="141"/>
        <v>349.3</v>
      </c>
      <c r="AG332" s="31">
        <f t="shared" si="142"/>
        <v>205.4</v>
      </c>
      <c r="AH332" s="31">
        <f t="shared" si="143"/>
        <v>141.10000000000002</v>
      </c>
      <c r="AI332" s="55">
        <v>49.1</v>
      </c>
      <c r="AJ332" s="55">
        <v>38.799999999999997</v>
      </c>
      <c r="AK332" s="55">
        <v>43.1</v>
      </c>
      <c r="AL332" s="55">
        <v>50.2</v>
      </c>
      <c r="AM332" s="87">
        <v>78.599999999999994</v>
      </c>
      <c r="AN332" s="87">
        <v>67</v>
      </c>
      <c r="AO332" s="87">
        <v>60.4</v>
      </c>
      <c r="AP332" s="87">
        <v>53.1</v>
      </c>
      <c r="AQ332" s="87">
        <v>40</v>
      </c>
      <c r="AR332" s="87">
        <v>71.5</v>
      </c>
      <c r="AS332" s="87">
        <v>93.9</v>
      </c>
      <c r="AT332" s="87">
        <v>53.2</v>
      </c>
      <c r="AU332" s="35" t="s">
        <v>7</v>
      </c>
      <c r="AV332" s="35" t="s">
        <v>7</v>
      </c>
      <c r="AW332" s="35" t="s">
        <v>7</v>
      </c>
      <c r="AX332" s="35" t="s">
        <v>7</v>
      </c>
      <c r="AY332" s="26">
        <v>28</v>
      </c>
      <c r="AZ332" s="35" t="s">
        <v>7</v>
      </c>
      <c r="BA332" s="35" t="s">
        <v>7</v>
      </c>
      <c r="BB332" s="35" t="s">
        <v>7</v>
      </c>
      <c r="BC332" s="35" t="s">
        <v>7</v>
      </c>
      <c r="BD332" s="26">
        <v>27.5</v>
      </c>
      <c r="BE332" s="5">
        <v>6</v>
      </c>
      <c r="BF332" s="105"/>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row>
    <row r="333" spans="1:83" x14ac:dyDescent="0.2">
      <c r="A333" s="102"/>
      <c r="B333" s="162"/>
      <c r="C333" s="100"/>
      <c r="D333" s="101"/>
      <c r="E333" s="100"/>
      <c r="F333" s="1" t="s">
        <v>407</v>
      </c>
      <c r="G333" s="16">
        <v>44.822848899999997</v>
      </c>
      <c r="H333" s="16">
        <v>8.3588889000000002</v>
      </c>
      <c r="I333" s="14" t="s">
        <v>7</v>
      </c>
      <c r="J333" s="22">
        <v>220</v>
      </c>
      <c r="K333" s="30">
        <f t="shared" si="144"/>
        <v>13.964592297821659</v>
      </c>
      <c r="L333" s="30">
        <f t="shared" si="145"/>
        <v>13.511926938128253</v>
      </c>
      <c r="M333" s="30">
        <f t="shared" si="146"/>
        <v>23.137953963113166</v>
      </c>
      <c r="N333" s="30">
        <f t="shared" si="147"/>
        <v>20.001231094156285</v>
      </c>
      <c r="O333" s="30">
        <f t="shared" si="148"/>
        <v>14.360274589417122</v>
      </c>
      <c r="P333" s="30">
        <f t="shared" si="149"/>
        <v>4.8482137006280963</v>
      </c>
      <c r="Q333" s="83">
        <v>4.1335805527685601</v>
      </c>
      <c r="R333" s="83">
        <v>5.3928348548302001</v>
      </c>
      <c r="S333" s="83">
        <v>9.5263223677152595</v>
      </c>
      <c r="T333" s="83">
        <v>13.8482330238012</v>
      </c>
      <c r="U333" s="83">
        <v>17.161225422868299</v>
      </c>
      <c r="V333" s="83">
        <v>21.814766179068599</v>
      </c>
      <c r="W333" s="83">
        <v>23.9627091418111</v>
      </c>
      <c r="X333" s="83">
        <v>23.636386568459798</v>
      </c>
      <c r="Y333" s="83">
        <v>19.584066228928702</v>
      </c>
      <c r="Z333" s="83">
        <v>14.3012577448581</v>
      </c>
      <c r="AA333" s="83">
        <v>9.1954997944645598</v>
      </c>
      <c r="AB333" s="83">
        <v>5.0182256942855297</v>
      </c>
      <c r="AC333" s="31">
        <f t="shared" si="138"/>
        <v>749.6</v>
      </c>
      <c r="AD333" s="31">
        <f t="shared" si="139"/>
        <v>202.6</v>
      </c>
      <c r="AE333" s="31">
        <f t="shared" si="140"/>
        <v>114</v>
      </c>
      <c r="AF333" s="31">
        <f t="shared" si="141"/>
        <v>298.60000000000002</v>
      </c>
      <c r="AG333" s="31">
        <f t="shared" si="142"/>
        <v>277</v>
      </c>
      <c r="AH333" s="31">
        <f t="shared" si="143"/>
        <v>156</v>
      </c>
      <c r="AI333" s="55">
        <v>46</v>
      </c>
      <c r="AJ333" s="55">
        <v>51.6</v>
      </c>
      <c r="AK333" s="55">
        <v>63.5</v>
      </c>
      <c r="AL333" s="55">
        <v>70.099999999999994</v>
      </c>
      <c r="AM333" s="87">
        <v>69</v>
      </c>
      <c r="AN333" s="87">
        <v>50.9</v>
      </c>
      <c r="AO333" s="87">
        <v>27.1</v>
      </c>
      <c r="AP333" s="87">
        <v>36</v>
      </c>
      <c r="AQ333" s="87">
        <v>45.5</v>
      </c>
      <c r="AR333" s="87">
        <v>97.8</v>
      </c>
      <c r="AS333" s="87">
        <v>133.69999999999999</v>
      </c>
      <c r="AT333" s="87">
        <v>58.4</v>
      </c>
      <c r="AU333" s="35" t="s">
        <v>7</v>
      </c>
      <c r="AV333" s="35" t="s">
        <v>7</v>
      </c>
      <c r="AW333" s="35" t="s">
        <v>7</v>
      </c>
      <c r="AX333" s="35" t="s">
        <v>7</v>
      </c>
      <c r="AY333" s="26">
        <v>91</v>
      </c>
      <c r="AZ333" s="35" t="s">
        <v>7</v>
      </c>
      <c r="BA333" s="35" t="s">
        <v>7</v>
      </c>
      <c r="BB333" s="35" t="s">
        <v>7</v>
      </c>
      <c r="BC333" s="35" t="s">
        <v>7</v>
      </c>
      <c r="BD333" s="26">
        <v>12</v>
      </c>
      <c r="BE333" s="5">
        <v>20</v>
      </c>
      <c r="BF333" s="105"/>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row>
    <row r="334" spans="1:83" x14ac:dyDescent="0.2">
      <c r="A334" s="102"/>
      <c r="B334" s="162"/>
      <c r="C334" s="100"/>
      <c r="D334" s="101"/>
      <c r="E334" s="100"/>
      <c r="F334" s="1" t="s">
        <v>408</v>
      </c>
      <c r="G334" s="16">
        <v>44.700723600000003</v>
      </c>
      <c r="H334" s="16">
        <v>8.0357786000000004</v>
      </c>
      <c r="I334" s="14" t="s">
        <v>7</v>
      </c>
      <c r="J334" s="22">
        <v>210</v>
      </c>
      <c r="K334" s="30">
        <f t="shared" si="144"/>
        <v>13.9844331439096</v>
      </c>
      <c r="L334" s="30">
        <f t="shared" si="145"/>
        <v>13.439447011432918</v>
      </c>
      <c r="M334" s="30">
        <f t="shared" si="146"/>
        <v>22.829364005852966</v>
      </c>
      <c r="N334" s="30">
        <f t="shared" si="147"/>
        <v>19.777914253269667</v>
      </c>
      <c r="O334" s="30">
        <f t="shared" si="148"/>
        <v>14.445551290019985</v>
      </c>
      <c r="P334" s="30">
        <f t="shared" si="149"/>
        <v>5.2233702683325296</v>
      </c>
      <c r="Q334" s="83">
        <v>4.5578386078017896</v>
      </c>
      <c r="R334" s="83">
        <v>5.7814013486081199</v>
      </c>
      <c r="S334" s="83">
        <v>9.6725804289622594</v>
      </c>
      <c r="T334" s="83">
        <v>13.759599692448999</v>
      </c>
      <c r="U334" s="83">
        <v>16.886160912887501</v>
      </c>
      <c r="V334" s="83">
        <v>21.4348995208926</v>
      </c>
      <c r="W334" s="83">
        <v>23.654031729355701</v>
      </c>
      <c r="X334" s="83">
        <v>23.399160767310601</v>
      </c>
      <c r="Y334" s="83">
        <v>19.533632896722601</v>
      </c>
      <c r="Z334" s="83">
        <v>14.436354516032001</v>
      </c>
      <c r="AA334" s="83">
        <v>9.3666664573053495</v>
      </c>
      <c r="AB334" s="83">
        <v>5.3308708485876801</v>
      </c>
      <c r="AC334" s="31">
        <f t="shared" si="138"/>
        <v>715.8</v>
      </c>
      <c r="AD334" s="31">
        <f t="shared" si="139"/>
        <v>193.5</v>
      </c>
      <c r="AE334" s="31">
        <f t="shared" si="140"/>
        <v>105.5</v>
      </c>
      <c r="AF334" s="31">
        <f t="shared" si="141"/>
        <v>278.5</v>
      </c>
      <c r="AG334" s="31">
        <f t="shared" si="142"/>
        <v>258.70000000000005</v>
      </c>
      <c r="AH334" s="31">
        <f t="shared" si="143"/>
        <v>158.1</v>
      </c>
      <c r="AI334" s="55">
        <v>48.4</v>
      </c>
      <c r="AJ334" s="55">
        <v>48.9</v>
      </c>
      <c r="AK334" s="55">
        <v>60.2</v>
      </c>
      <c r="AL334" s="55">
        <v>68.599999999999994</v>
      </c>
      <c r="AM334" s="87">
        <v>64.7</v>
      </c>
      <c r="AN334" s="87">
        <v>45.5</v>
      </c>
      <c r="AO334" s="87">
        <v>26.6</v>
      </c>
      <c r="AP334" s="87">
        <v>33.4</v>
      </c>
      <c r="AQ334" s="87">
        <v>39.700000000000003</v>
      </c>
      <c r="AR334" s="87">
        <v>90.1</v>
      </c>
      <c r="AS334" s="87">
        <v>128.9</v>
      </c>
      <c r="AT334" s="87">
        <v>60.8</v>
      </c>
      <c r="AU334" s="35" t="s">
        <v>7</v>
      </c>
      <c r="AV334" s="35" t="s">
        <v>7</v>
      </c>
      <c r="AW334" s="35" t="s">
        <v>7</v>
      </c>
      <c r="AX334" s="35" t="s">
        <v>7</v>
      </c>
      <c r="AY334" s="26">
        <v>14.56</v>
      </c>
      <c r="AZ334" s="35" t="s">
        <v>7</v>
      </c>
      <c r="BA334" s="35" t="s">
        <v>7</v>
      </c>
      <c r="BB334" s="35" t="s">
        <v>7</v>
      </c>
      <c r="BC334" s="35" t="s">
        <v>7</v>
      </c>
      <c r="BD334" s="26">
        <v>32</v>
      </c>
      <c r="BE334" s="5">
        <v>10.7</v>
      </c>
      <c r="BF334" s="105"/>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row>
    <row r="335" spans="1:83" x14ac:dyDescent="0.2">
      <c r="A335" s="102"/>
      <c r="B335" s="162"/>
      <c r="C335" s="100"/>
      <c r="D335" s="101"/>
      <c r="E335" s="100"/>
      <c r="F335" s="1" t="s">
        <v>409</v>
      </c>
      <c r="G335" s="16">
        <v>44.700723600000003</v>
      </c>
      <c r="H335" s="16">
        <v>8.0357786000000004</v>
      </c>
      <c r="I335" s="14" t="s">
        <v>7</v>
      </c>
      <c r="J335" s="22">
        <v>210</v>
      </c>
      <c r="K335" s="30">
        <f t="shared" si="144"/>
        <v>13.9844331439096</v>
      </c>
      <c r="L335" s="30">
        <f t="shared" si="145"/>
        <v>13.439447011432918</v>
      </c>
      <c r="M335" s="30">
        <f t="shared" si="146"/>
        <v>22.829364005852966</v>
      </c>
      <c r="N335" s="30">
        <f t="shared" si="147"/>
        <v>19.777914253269667</v>
      </c>
      <c r="O335" s="30">
        <f t="shared" si="148"/>
        <v>14.445551290019985</v>
      </c>
      <c r="P335" s="30">
        <f t="shared" si="149"/>
        <v>5.2233702683325296</v>
      </c>
      <c r="Q335" s="83">
        <v>4.5578386078017896</v>
      </c>
      <c r="R335" s="83">
        <v>5.7814013486081199</v>
      </c>
      <c r="S335" s="83">
        <v>9.6725804289622594</v>
      </c>
      <c r="T335" s="83">
        <v>13.759599692448999</v>
      </c>
      <c r="U335" s="83">
        <v>16.886160912887501</v>
      </c>
      <c r="V335" s="83">
        <v>21.4348995208926</v>
      </c>
      <c r="W335" s="83">
        <v>23.654031729355701</v>
      </c>
      <c r="X335" s="83">
        <v>23.399160767310601</v>
      </c>
      <c r="Y335" s="83">
        <v>19.533632896722601</v>
      </c>
      <c r="Z335" s="83">
        <v>14.436354516032001</v>
      </c>
      <c r="AA335" s="83">
        <v>9.3666664573053495</v>
      </c>
      <c r="AB335" s="83">
        <v>5.3308708485876801</v>
      </c>
      <c r="AC335" s="31">
        <f t="shared" ref="AC335:AC348" si="150">SUM(AI335:AT335)</f>
        <v>715.8</v>
      </c>
      <c r="AD335" s="31">
        <f t="shared" ref="AD335:AD348" si="151">SUM(AK335:AM335)</f>
        <v>193.5</v>
      </c>
      <c r="AE335" s="31">
        <f t="shared" ref="AE335:AE348" si="152">SUM(AN335:AP335)</f>
        <v>105.5</v>
      </c>
      <c r="AF335" s="31">
        <f t="shared" ref="AF335:AF348" si="153">SUM(AL335:AQ335)</f>
        <v>278.5</v>
      </c>
      <c r="AG335" s="31">
        <f t="shared" ref="AG335:AG348" si="154">SUM(AQ335:AS335)</f>
        <v>258.70000000000005</v>
      </c>
      <c r="AH335" s="31">
        <f t="shared" ref="AH335:AH348" si="155">AI335+AJ335+AT335</f>
        <v>158.1</v>
      </c>
      <c r="AI335" s="55">
        <v>48.4</v>
      </c>
      <c r="AJ335" s="55">
        <v>48.9</v>
      </c>
      <c r="AK335" s="55">
        <v>60.2</v>
      </c>
      <c r="AL335" s="55">
        <v>68.599999999999994</v>
      </c>
      <c r="AM335" s="87">
        <v>64.7</v>
      </c>
      <c r="AN335" s="87">
        <v>45.5</v>
      </c>
      <c r="AO335" s="87">
        <v>26.6</v>
      </c>
      <c r="AP335" s="87">
        <v>33.4</v>
      </c>
      <c r="AQ335" s="87">
        <v>39.700000000000003</v>
      </c>
      <c r="AR335" s="87">
        <v>90.1</v>
      </c>
      <c r="AS335" s="87">
        <v>128.9</v>
      </c>
      <c r="AT335" s="87">
        <v>60.8</v>
      </c>
      <c r="AU335" s="35" t="s">
        <v>7</v>
      </c>
      <c r="AV335" s="35" t="s">
        <v>7</v>
      </c>
      <c r="AW335" s="35" t="s">
        <v>7</v>
      </c>
      <c r="AX335" s="35" t="s">
        <v>7</v>
      </c>
      <c r="AY335" s="26">
        <v>8.9600000000000009</v>
      </c>
      <c r="AZ335" s="35" t="s">
        <v>7</v>
      </c>
      <c r="BA335" s="35" t="s">
        <v>7</v>
      </c>
      <c r="BB335" s="35" t="s">
        <v>7</v>
      </c>
      <c r="BC335" s="35" t="s">
        <v>7</v>
      </c>
      <c r="BD335" s="26">
        <v>61</v>
      </c>
      <c r="BE335" s="5">
        <v>7.8</v>
      </c>
      <c r="BF335" s="105"/>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row>
    <row r="336" spans="1:83" x14ac:dyDescent="0.2">
      <c r="A336" s="102"/>
      <c r="B336" s="162"/>
      <c r="C336" s="100"/>
      <c r="D336" s="101"/>
      <c r="E336" s="100"/>
      <c r="F336" s="1" t="s">
        <v>410</v>
      </c>
      <c r="G336" s="16">
        <v>44.778439300000002</v>
      </c>
      <c r="H336" s="16">
        <v>8.0270466000000003</v>
      </c>
      <c r="I336" s="14" t="s">
        <v>7</v>
      </c>
      <c r="J336" s="22">
        <v>210</v>
      </c>
      <c r="K336" s="30">
        <f t="shared" si="144"/>
        <v>13.9844331439096</v>
      </c>
      <c r="L336" s="30">
        <f t="shared" si="145"/>
        <v>13.439447011432918</v>
      </c>
      <c r="M336" s="30">
        <f t="shared" si="146"/>
        <v>22.829364005852966</v>
      </c>
      <c r="N336" s="30">
        <f t="shared" si="147"/>
        <v>19.777914253269667</v>
      </c>
      <c r="O336" s="30">
        <f t="shared" si="148"/>
        <v>14.445551290019985</v>
      </c>
      <c r="P336" s="30">
        <f t="shared" si="149"/>
        <v>5.2233702683325296</v>
      </c>
      <c r="Q336" s="83">
        <v>4.5578386078017896</v>
      </c>
      <c r="R336" s="83">
        <v>5.7814013486081199</v>
      </c>
      <c r="S336" s="83">
        <v>9.6725804289622594</v>
      </c>
      <c r="T336" s="83">
        <v>13.759599692448999</v>
      </c>
      <c r="U336" s="83">
        <v>16.886160912887501</v>
      </c>
      <c r="V336" s="83">
        <v>21.4348995208926</v>
      </c>
      <c r="W336" s="83">
        <v>23.654031729355701</v>
      </c>
      <c r="X336" s="83">
        <v>23.399160767310601</v>
      </c>
      <c r="Y336" s="83">
        <v>19.533632896722601</v>
      </c>
      <c r="Z336" s="83">
        <v>14.436354516032001</v>
      </c>
      <c r="AA336" s="83">
        <v>9.3666664573053495</v>
      </c>
      <c r="AB336" s="83">
        <v>5.3308708485876801</v>
      </c>
      <c r="AC336" s="31">
        <f t="shared" si="150"/>
        <v>715.8</v>
      </c>
      <c r="AD336" s="31">
        <f t="shared" si="151"/>
        <v>193.5</v>
      </c>
      <c r="AE336" s="31">
        <f t="shared" si="152"/>
        <v>105.5</v>
      </c>
      <c r="AF336" s="31">
        <f t="shared" si="153"/>
        <v>278.5</v>
      </c>
      <c r="AG336" s="31">
        <f t="shared" si="154"/>
        <v>258.70000000000005</v>
      </c>
      <c r="AH336" s="31">
        <f t="shared" si="155"/>
        <v>158.1</v>
      </c>
      <c r="AI336" s="55">
        <v>48.4</v>
      </c>
      <c r="AJ336" s="55">
        <v>48.9</v>
      </c>
      <c r="AK336" s="55">
        <v>60.2</v>
      </c>
      <c r="AL336" s="55">
        <v>68.599999999999994</v>
      </c>
      <c r="AM336" s="87">
        <v>64.7</v>
      </c>
      <c r="AN336" s="87">
        <v>45.5</v>
      </c>
      <c r="AO336" s="87">
        <v>26.6</v>
      </c>
      <c r="AP336" s="87">
        <v>33.4</v>
      </c>
      <c r="AQ336" s="87">
        <v>39.700000000000003</v>
      </c>
      <c r="AR336" s="87">
        <v>90.1</v>
      </c>
      <c r="AS336" s="87">
        <v>128.9</v>
      </c>
      <c r="AT336" s="87">
        <v>60.8</v>
      </c>
      <c r="AU336" s="35" t="s">
        <v>7</v>
      </c>
      <c r="AV336" s="35" t="s">
        <v>7</v>
      </c>
      <c r="AW336" s="35" t="s">
        <v>7</v>
      </c>
      <c r="AX336" s="35" t="s">
        <v>7</v>
      </c>
      <c r="AY336" s="26">
        <v>11.2</v>
      </c>
      <c r="AZ336" s="35" t="s">
        <v>7</v>
      </c>
      <c r="BA336" s="35" t="s">
        <v>7</v>
      </c>
      <c r="BB336" s="35" t="s">
        <v>7</v>
      </c>
      <c r="BC336" s="35" t="s">
        <v>7</v>
      </c>
      <c r="BD336" s="26">
        <v>19</v>
      </c>
      <c r="BE336" s="5">
        <v>7.1</v>
      </c>
      <c r="BF336" s="105"/>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row>
    <row r="337" spans="1:83" x14ac:dyDescent="0.2">
      <c r="A337" s="102"/>
      <c r="B337" s="162"/>
      <c r="C337" s="100"/>
      <c r="D337" s="101"/>
      <c r="E337" s="100"/>
      <c r="F337" s="1" t="s">
        <v>411</v>
      </c>
      <c r="G337" s="16">
        <v>44.778439300000002</v>
      </c>
      <c r="H337" s="16">
        <v>8.0270466000000003</v>
      </c>
      <c r="I337" s="14" t="s">
        <v>7</v>
      </c>
      <c r="J337" s="22">
        <v>220</v>
      </c>
      <c r="K337" s="30">
        <f t="shared" si="144"/>
        <v>13.9844331439096</v>
      </c>
      <c r="L337" s="30">
        <f t="shared" si="145"/>
        <v>13.439447011432918</v>
      </c>
      <c r="M337" s="30">
        <f t="shared" si="146"/>
        <v>22.829364005852966</v>
      </c>
      <c r="N337" s="30">
        <f t="shared" si="147"/>
        <v>19.777914253269667</v>
      </c>
      <c r="O337" s="30">
        <f t="shared" si="148"/>
        <v>14.445551290019985</v>
      </c>
      <c r="P337" s="30">
        <f t="shared" si="149"/>
        <v>5.2233702683325296</v>
      </c>
      <c r="Q337" s="83">
        <v>4.5578386078017896</v>
      </c>
      <c r="R337" s="83">
        <v>5.7814013486081199</v>
      </c>
      <c r="S337" s="83">
        <v>9.6725804289622594</v>
      </c>
      <c r="T337" s="83">
        <v>13.759599692448999</v>
      </c>
      <c r="U337" s="83">
        <v>16.886160912887501</v>
      </c>
      <c r="V337" s="83">
        <v>21.4348995208926</v>
      </c>
      <c r="W337" s="83">
        <v>23.654031729355701</v>
      </c>
      <c r="X337" s="83">
        <v>23.399160767310601</v>
      </c>
      <c r="Y337" s="83">
        <v>19.533632896722601</v>
      </c>
      <c r="Z337" s="83">
        <v>14.436354516032001</v>
      </c>
      <c r="AA337" s="83">
        <v>9.3666664573053495</v>
      </c>
      <c r="AB337" s="83">
        <v>5.3308708485876801</v>
      </c>
      <c r="AC337" s="31">
        <f t="shared" si="150"/>
        <v>715.8</v>
      </c>
      <c r="AD337" s="31">
        <f t="shared" si="151"/>
        <v>193.5</v>
      </c>
      <c r="AE337" s="31">
        <f t="shared" si="152"/>
        <v>105.5</v>
      </c>
      <c r="AF337" s="31">
        <f t="shared" si="153"/>
        <v>278.5</v>
      </c>
      <c r="AG337" s="31">
        <f t="shared" si="154"/>
        <v>258.70000000000005</v>
      </c>
      <c r="AH337" s="31">
        <f t="shared" si="155"/>
        <v>158.1</v>
      </c>
      <c r="AI337" s="55">
        <v>48.4</v>
      </c>
      <c r="AJ337" s="55">
        <v>48.9</v>
      </c>
      <c r="AK337" s="55">
        <v>60.2</v>
      </c>
      <c r="AL337" s="55">
        <v>68.599999999999994</v>
      </c>
      <c r="AM337" s="87">
        <v>64.7</v>
      </c>
      <c r="AN337" s="87">
        <v>45.5</v>
      </c>
      <c r="AO337" s="87">
        <v>26.6</v>
      </c>
      <c r="AP337" s="87">
        <v>33.4</v>
      </c>
      <c r="AQ337" s="87">
        <v>39.700000000000003</v>
      </c>
      <c r="AR337" s="87">
        <v>90.1</v>
      </c>
      <c r="AS337" s="87">
        <v>128.9</v>
      </c>
      <c r="AT337" s="87">
        <v>60.8</v>
      </c>
      <c r="AU337" s="35" t="s">
        <v>7</v>
      </c>
      <c r="AV337" s="35" t="s">
        <v>7</v>
      </c>
      <c r="AW337" s="35" t="s">
        <v>7</v>
      </c>
      <c r="AX337" s="35" t="s">
        <v>7</v>
      </c>
      <c r="AY337" s="26">
        <v>18.600000000000001</v>
      </c>
      <c r="AZ337" s="35" t="s">
        <v>7</v>
      </c>
      <c r="BA337" s="35" t="s">
        <v>7</v>
      </c>
      <c r="BB337" s="35" t="s">
        <v>7</v>
      </c>
      <c r="BC337" s="35" t="s">
        <v>7</v>
      </c>
      <c r="BD337" s="26">
        <v>22.5</v>
      </c>
      <c r="BE337" s="5">
        <v>10.7</v>
      </c>
      <c r="BF337" s="105"/>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row>
    <row r="338" spans="1:83" x14ac:dyDescent="0.2">
      <c r="A338" s="102"/>
      <c r="B338" s="162"/>
      <c r="C338" s="100"/>
      <c r="D338" s="101"/>
      <c r="E338" s="100"/>
      <c r="F338" s="1" t="s">
        <v>412</v>
      </c>
      <c r="G338" s="16">
        <v>44.787184600000003</v>
      </c>
      <c r="H338" s="16">
        <v>8.0616450999999998</v>
      </c>
      <c r="I338" s="14" t="s">
        <v>7</v>
      </c>
      <c r="J338" s="22">
        <v>190</v>
      </c>
      <c r="K338" s="30">
        <f t="shared" si="144"/>
        <v>13.9844331439096</v>
      </c>
      <c r="L338" s="30">
        <f t="shared" si="145"/>
        <v>13.439447011432918</v>
      </c>
      <c r="M338" s="30">
        <f t="shared" si="146"/>
        <v>22.829364005852966</v>
      </c>
      <c r="N338" s="30">
        <f t="shared" si="147"/>
        <v>19.777914253269667</v>
      </c>
      <c r="O338" s="30">
        <f t="shared" si="148"/>
        <v>14.445551290019985</v>
      </c>
      <c r="P338" s="30">
        <f t="shared" si="149"/>
        <v>5.2233702683325296</v>
      </c>
      <c r="Q338" s="83">
        <v>4.5578386078017896</v>
      </c>
      <c r="R338" s="83">
        <v>5.7814013486081199</v>
      </c>
      <c r="S338" s="83">
        <v>9.6725804289622594</v>
      </c>
      <c r="T338" s="83">
        <v>13.759599692448999</v>
      </c>
      <c r="U338" s="83">
        <v>16.886160912887501</v>
      </c>
      <c r="V338" s="83">
        <v>21.4348995208926</v>
      </c>
      <c r="W338" s="83">
        <v>23.654031729355701</v>
      </c>
      <c r="X338" s="83">
        <v>23.399160767310601</v>
      </c>
      <c r="Y338" s="83">
        <v>19.533632896722601</v>
      </c>
      <c r="Z338" s="83">
        <v>14.436354516032001</v>
      </c>
      <c r="AA338" s="83">
        <v>9.3666664573053495</v>
      </c>
      <c r="AB338" s="83">
        <v>5.3308708485876801</v>
      </c>
      <c r="AC338" s="31">
        <f t="shared" si="150"/>
        <v>715.8</v>
      </c>
      <c r="AD338" s="31">
        <f t="shared" si="151"/>
        <v>193.5</v>
      </c>
      <c r="AE338" s="31">
        <f t="shared" si="152"/>
        <v>105.5</v>
      </c>
      <c r="AF338" s="31">
        <f t="shared" si="153"/>
        <v>278.5</v>
      </c>
      <c r="AG338" s="31">
        <f t="shared" si="154"/>
        <v>258.70000000000005</v>
      </c>
      <c r="AH338" s="31">
        <f t="shared" si="155"/>
        <v>158.1</v>
      </c>
      <c r="AI338" s="55">
        <v>48.4</v>
      </c>
      <c r="AJ338" s="55">
        <v>48.9</v>
      </c>
      <c r="AK338" s="55">
        <v>60.2</v>
      </c>
      <c r="AL338" s="55">
        <v>68.599999999999994</v>
      </c>
      <c r="AM338" s="87">
        <v>64.7</v>
      </c>
      <c r="AN338" s="87">
        <v>45.5</v>
      </c>
      <c r="AO338" s="87">
        <v>26.6</v>
      </c>
      <c r="AP338" s="87">
        <v>33.4</v>
      </c>
      <c r="AQ338" s="87">
        <v>39.700000000000003</v>
      </c>
      <c r="AR338" s="87">
        <v>90.1</v>
      </c>
      <c r="AS338" s="87">
        <v>128.9</v>
      </c>
      <c r="AT338" s="87">
        <v>60.8</v>
      </c>
      <c r="AU338" s="35" t="s">
        <v>7</v>
      </c>
      <c r="AV338" s="35" t="s">
        <v>7</v>
      </c>
      <c r="AW338" s="35" t="s">
        <v>7</v>
      </c>
      <c r="AX338" s="35" t="s">
        <v>7</v>
      </c>
      <c r="AY338" s="26">
        <v>33.04</v>
      </c>
      <c r="AZ338" s="35" t="s">
        <v>7</v>
      </c>
      <c r="BA338" s="35" t="s">
        <v>7</v>
      </c>
      <c r="BB338" s="35" t="s">
        <v>7</v>
      </c>
      <c r="BC338" s="35" t="s">
        <v>7</v>
      </c>
      <c r="BD338" s="26">
        <v>40</v>
      </c>
      <c r="BE338" s="5">
        <v>13.500000000000002</v>
      </c>
      <c r="BF338" s="105"/>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row>
    <row r="339" spans="1:83" x14ac:dyDescent="0.2">
      <c r="A339" s="102"/>
      <c r="B339" s="162"/>
      <c r="C339" s="100"/>
      <c r="D339" s="101"/>
      <c r="E339" s="100"/>
      <c r="F339" s="1" t="s">
        <v>413</v>
      </c>
      <c r="G339" s="16">
        <v>44.778439300000002</v>
      </c>
      <c r="H339" s="16">
        <v>8.0270466000000003</v>
      </c>
      <c r="I339" s="14" t="s">
        <v>7</v>
      </c>
      <c r="J339" s="22">
        <v>195</v>
      </c>
      <c r="K339" s="30">
        <f t="shared" si="144"/>
        <v>13.9844331439096</v>
      </c>
      <c r="L339" s="30">
        <f t="shared" si="145"/>
        <v>13.439447011432918</v>
      </c>
      <c r="M339" s="30">
        <f t="shared" si="146"/>
        <v>22.829364005852966</v>
      </c>
      <c r="N339" s="30">
        <f t="shared" si="147"/>
        <v>19.777914253269667</v>
      </c>
      <c r="O339" s="30">
        <f t="shared" si="148"/>
        <v>14.445551290019985</v>
      </c>
      <c r="P339" s="30">
        <f t="shared" si="149"/>
        <v>5.2233702683325296</v>
      </c>
      <c r="Q339" s="83">
        <v>4.5578386078017896</v>
      </c>
      <c r="R339" s="83">
        <v>5.7814013486081199</v>
      </c>
      <c r="S339" s="83">
        <v>9.6725804289622594</v>
      </c>
      <c r="T339" s="83">
        <v>13.759599692448999</v>
      </c>
      <c r="U339" s="83">
        <v>16.886160912887501</v>
      </c>
      <c r="V339" s="83">
        <v>21.4348995208926</v>
      </c>
      <c r="W339" s="83">
        <v>23.654031729355701</v>
      </c>
      <c r="X339" s="83">
        <v>23.399160767310601</v>
      </c>
      <c r="Y339" s="83">
        <v>19.533632896722601</v>
      </c>
      <c r="Z339" s="83">
        <v>14.436354516032001</v>
      </c>
      <c r="AA339" s="83">
        <v>9.3666664573053495</v>
      </c>
      <c r="AB339" s="83">
        <v>5.3308708485876801</v>
      </c>
      <c r="AC339" s="31">
        <f t="shared" si="150"/>
        <v>715.8</v>
      </c>
      <c r="AD339" s="31">
        <f t="shared" si="151"/>
        <v>193.5</v>
      </c>
      <c r="AE339" s="31">
        <f t="shared" si="152"/>
        <v>105.5</v>
      </c>
      <c r="AF339" s="31">
        <f t="shared" si="153"/>
        <v>278.5</v>
      </c>
      <c r="AG339" s="31">
        <f t="shared" si="154"/>
        <v>258.70000000000005</v>
      </c>
      <c r="AH339" s="31">
        <f t="shared" si="155"/>
        <v>158.1</v>
      </c>
      <c r="AI339" s="55">
        <v>48.4</v>
      </c>
      <c r="AJ339" s="55">
        <v>48.9</v>
      </c>
      <c r="AK339" s="55">
        <v>60.2</v>
      </c>
      <c r="AL339" s="55">
        <v>68.599999999999994</v>
      </c>
      <c r="AM339" s="87">
        <v>64.7</v>
      </c>
      <c r="AN339" s="87">
        <v>45.5</v>
      </c>
      <c r="AO339" s="87">
        <v>26.6</v>
      </c>
      <c r="AP339" s="87">
        <v>33.4</v>
      </c>
      <c r="AQ339" s="87">
        <v>39.700000000000003</v>
      </c>
      <c r="AR339" s="87">
        <v>90.1</v>
      </c>
      <c r="AS339" s="87">
        <v>128.9</v>
      </c>
      <c r="AT339" s="87">
        <v>60.8</v>
      </c>
      <c r="AU339" s="35" t="s">
        <v>7</v>
      </c>
      <c r="AV339" s="35" t="s">
        <v>7</v>
      </c>
      <c r="AW339" s="35" t="s">
        <v>7</v>
      </c>
      <c r="AX339" s="35" t="s">
        <v>7</v>
      </c>
      <c r="AY339" s="26">
        <v>43.08</v>
      </c>
      <c r="AZ339" s="35" t="s">
        <v>7</v>
      </c>
      <c r="BA339" s="35" t="s">
        <v>7</v>
      </c>
      <c r="BB339" s="35" t="s">
        <v>7</v>
      </c>
      <c r="BC339" s="35" t="s">
        <v>7</v>
      </c>
      <c r="BD339" s="26">
        <v>44.5</v>
      </c>
      <c r="BE339" s="5">
        <v>12.1</v>
      </c>
      <c r="BF339" s="105"/>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row>
    <row r="340" spans="1:83" x14ac:dyDescent="0.2">
      <c r="A340" s="102"/>
      <c r="B340" s="162"/>
      <c r="C340" s="100"/>
      <c r="D340" s="101"/>
      <c r="E340" s="100"/>
      <c r="F340" s="1" t="s">
        <v>414</v>
      </c>
      <c r="G340" s="16">
        <v>44.797022400000003</v>
      </c>
      <c r="H340" s="16">
        <v>7.9911864000000001</v>
      </c>
      <c r="I340" s="14" t="s">
        <v>7</v>
      </c>
      <c r="J340" s="22">
        <v>200</v>
      </c>
      <c r="K340" s="30">
        <f t="shared" si="144"/>
        <v>13.822197431263797</v>
      </c>
      <c r="L340" s="30">
        <f t="shared" si="145"/>
        <v>13.284502212028784</v>
      </c>
      <c r="M340" s="30">
        <f t="shared" si="146"/>
        <v>22.6080012867865</v>
      </c>
      <c r="N340" s="30">
        <f t="shared" si="147"/>
        <v>19.579873755904099</v>
      </c>
      <c r="O340" s="30">
        <f t="shared" si="148"/>
        <v>14.2835932291239</v>
      </c>
      <c r="P340" s="30">
        <f t="shared" si="149"/>
        <v>5.1126929971160138</v>
      </c>
      <c r="Q340" s="83">
        <v>4.4545805455936502</v>
      </c>
      <c r="R340" s="83">
        <v>5.6931759811219802</v>
      </c>
      <c r="S340" s="83">
        <v>9.5599675282535497</v>
      </c>
      <c r="T340" s="83">
        <v>13.6047330292438</v>
      </c>
      <c r="U340" s="83">
        <v>16.688806078589</v>
      </c>
      <c r="V340" s="83">
        <v>21.200166192806002</v>
      </c>
      <c r="W340" s="83">
        <v>23.432193024636799</v>
      </c>
      <c r="X340" s="83">
        <v>23.1916446429167</v>
      </c>
      <c r="Y340" s="83">
        <v>19.3616995672323</v>
      </c>
      <c r="Z340" s="83">
        <v>14.2905803257419</v>
      </c>
      <c r="AA340" s="83">
        <v>9.1984997943975007</v>
      </c>
      <c r="AB340" s="83">
        <v>5.19032246463241</v>
      </c>
      <c r="AC340" s="31">
        <f t="shared" si="150"/>
        <v>709.90000000000009</v>
      </c>
      <c r="AD340" s="31">
        <f t="shared" si="151"/>
        <v>190.4</v>
      </c>
      <c r="AE340" s="31">
        <f t="shared" si="152"/>
        <v>107.9</v>
      </c>
      <c r="AF340" s="31">
        <f t="shared" si="153"/>
        <v>279.7</v>
      </c>
      <c r="AG340" s="31">
        <f t="shared" si="154"/>
        <v>256.7</v>
      </c>
      <c r="AH340" s="31">
        <f t="shared" si="155"/>
        <v>154.9</v>
      </c>
      <c r="AI340" s="55">
        <v>47.8</v>
      </c>
      <c r="AJ340" s="55">
        <v>47.6</v>
      </c>
      <c r="AK340" s="55">
        <v>58.4</v>
      </c>
      <c r="AL340" s="55">
        <v>67.599999999999994</v>
      </c>
      <c r="AM340" s="87">
        <v>64.400000000000006</v>
      </c>
      <c r="AN340" s="87">
        <v>46.2</v>
      </c>
      <c r="AO340" s="87">
        <v>28.1</v>
      </c>
      <c r="AP340" s="87">
        <v>33.6</v>
      </c>
      <c r="AQ340" s="87">
        <v>39.799999999999997</v>
      </c>
      <c r="AR340" s="87">
        <v>89.8</v>
      </c>
      <c r="AS340" s="87">
        <v>127.1</v>
      </c>
      <c r="AT340" s="87">
        <v>59.5</v>
      </c>
      <c r="AU340" s="35" t="s">
        <v>7</v>
      </c>
      <c r="AV340" s="35" t="s">
        <v>7</v>
      </c>
      <c r="AW340" s="35" t="s">
        <v>7</v>
      </c>
      <c r="AX340" s="35" t="s">
        <v>7</v>
      </c>
      <c r="AY340" s="26">
        <v>11.76</v>
      </c>
      <c r="AZ340" s="35" t="s">
        <v>7</v>
      </c>
      <c r="BA340" s="35" t="s">
        <v>7</v>
      </c>
      <c r="BB340" s="35" t="s">
        <v>7</v>
      </c>
      <c r="BC340" s="35" t="s">
        <v>7</v>
      </c>
      <c r="BD340" s="26">
        <v>13.5</v>
      </c>
      <c r="BE340" s="5">
        <v>7.8</v>
      </c>
      <c r="BF340" s="105"/>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row>
    <row r="341" spans="1:83" x14ac:dyDescent="0.2">
      <c r="A341" s="102"/>
      <c r="B341" s="162"/>
      <c r="C341" s="100"/>
      <c r="D341" s="101"/>
      <c r="E341" s="100"/>
      <c r="F341" s="1" t="s">
        <v>415</v>
      </c>
      <c r="G341" s="16">
        <v>44.6502265930175</v>
      </c>
      <c r="H341" s="16">
        <v>8.0540199279785103</v>
      </c>
      <c r="I341" s="14" t="s">
        <v>7</v>
      </c>
      <c r="J341" s="22">
        <v>230</v>
      </c>
      <c r="K341" s="30">
        <f t="shared" si="144"/>
        <v>13.316582459426941</v>
      </c>
      <c r="L341" s="30">
        <f t="shared" si="145"/>
        <v>12.625644879085167</v>
      </c>
      <c r="M341" s="30">
        <f t="shared" si="146"/>
        <v>21.971430333273002</v>
      </c>
      <c r="N341" s="30">
        <f t="shared" si="147"/>
        <v>18.9330311180324</v>
      </c>
      <c r="O341" s="30">
        <f t="shared" si="148"/>
        <v>13.8332297983301</v>
      </c>
      <c r="P341" s="30">
        <f t="shared" si="149"/>
        <v>4.8360248270195072</v>
      </c>
      <c r="Q341" s="83">
        <v>4.1916450675997501</v>
      </c>
      <c r="R341" s="83">
        <v>5.2427843655732502</v>
      </c>
      <c r="S341" s="83">
        <v>8.9698385091858999</v>
      </c>
      <c r="T341" s="83">
        <v>12.9249997111037</v>
      </c>
      <c r="U341" s="83">
        <v>15.9820964169659</v>
      </c>
      <c r="V341" s="83">
        <v>20.503066208387398</v>
      </c>
      <c r="W341" s="83">
        <v>22.785741426182799</v>
      </c>
      <c r="X341" s="83">
        <v>22.625483365248801</v>
      </c>
      <c r="Y341" s="83">
        <v>18.776799580305799</v>
      </c>
      <c r="Z341" s="83">
        <v>13.8282900134943</v>
      </c>
      <c r="AA341" s="83">
        <v>8.8945998011901999</v>
      </c>
      <c r="AB341" s="83">
        <v>5.0736450478855204</v>
      </c>
      <c r="AC341" s="31">
        <f t="shared" si="150"/>
        <v>764</v>
      </c>
      <c r="AD341" s="31">
        <f t="shared" si="151"/>
        <v>202.8</v>
      </c>
      <c r="AE341" s="31">
        <f t="shared" si="152"/>
        <v>109.6</v>
      </c>
      <c r="AF341" s="31">
        <f t="shared" si="153"/>
        <v>289.00000000000006</v>
      </c>
      <c r="AG341" s="31">
        <f t="shared" si="154"/>
        <v>276.2</v>
      </c>
      <c r="AH341" s="31">
        <f t="shared" si="155"/>
        <v>175.4</v>
      </c>
      <c r="AI341" s="55">
        <v>53.2</v>
      </c>
      <c r="AJ341" s="55">
        <v>54.8</v>
      </c>
      <c r="AK341" s="55">
        <v>65.5</v>
      </c>
      <c r="AL341" s="55">
        <v>70.3</v>
      </c>
      <c r="AM341" s="87">
        <v>67</v>
      </c>
      <c r="AN341" s="87">
        <v>47.4</v>
      </c>
      <c r="AO341" s="87">
        <v>28.4</v>
      </c>
      <c r="AP341" s="87">
        <v>33.799999999999997</v>
      </c>
      <c r="AQ341" s="87">
        <v>42.1</v>
      </c>
      <c r="AR341" s="87">
        <v>97.1</v>
      </c>
      <c r="AS341" s="87">
        <v>137</v>
      </c>
      <c r="AT341" s="87">
        <v>67.400000000000006</v>
      </c>
      <c r="AU341" s="35" t="s">
        <v>7</v>
      </c>
      <c r="AV341" s="35" t="s">
        <v>7</v>
      </c>
      <c r="AW341" s="35" t="s">
        <v>7</v>
      </c>
      <c r="AX341" s="35" t="s">
        <v>7</v>
      </c>
      <c r="AY341" s="26">
        <v>20.72</v>
      </c>
      <c r="AZ341" s="35" t="s">
        <v>7</v>
      </c>
      <c r="BA341" s="35" t="s">
        <v>7</v>
      </c>
      <c r="BB341" s="35" t="s">
        <v>7</v>
      </c>
      <c r="BC341" s="35" t="s">
        <v>7</v>
      </c>
      <c r="BD341" s="26">
        <v>6.5</v>
      </c>
      <c r="BE341" s="5">
        <v>8.5</v>
      </c>
      <c r="BF341" s="105"/>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row>
    <row r="342" spans="1:83" x14ac:dyDescent="0.2">
      <c r="A342" s="102"/>
      <c r="B342" s="162"/>
      <c r="C342" s="100"/>
      <c r="D342" s="101"/>
      <c r="E342" s="100"/>
      <c r="F342" s="1" t="s">
        <v>416</v>
      </c>
      <c r="G342" s="16">
        <v>44.579471300000002</v>
      </c>
      <c r="H342" s="16">
        <v>8.1933022999999991</v>
      </c>
      <c r="I342" s="14" t="s">
        <v>7</v>
      </c>
      <c r="J342" s="22">
        <v>380</v>
      </c>
      <c r="K342" s="30">
        <f t="shared" si="144"/>
        <v>12.937649491000023</v>
      </c>
      <c r="L342" s="30">
        <f t="shared" si="145"/>
        <v>12.092159944772902</v>
      </c>
      <c r="M342" s="30">
        <f t="shared" si="146"/>
        <v>21.458828911038797</v>
      </c>
      <c r="N342" s="30">
        <f t="shared" si="147"/>
        <v>18.411517868040384</v>
      </c>
      <c r="O342" s="30">
        <f t="shared" si="148"/>
        <v>13.506812242902081</v>
      </c>
      <c r="P342" s="30">
        <f t="shared" si="149"/>
        <v>4.6927968652863195</v>
      </c>
      <c r="Q342" s="83">
        <v>4.0684837800300402</v>
      </c>
      <c r="R342" s="83">
        <v>4.9284875745687797</v>
      </c>
      <c r="S342" s="83">
        <v>8.4992256164791105</v>
      </c>
      <c r="T342" s="83">
        <v>12.370899723488799</v>
      </c>
      <c r="U342" s="83">
        <v>15.406354494350801</v>
      </c>
      <c r="V342" s="83">
        <v>19.9331328877931</v>
      </c>
      <c r="W342" s="83">
        <v>22.266128534571301</v>
      </c>
      <c r="X342" s="83">
        <v>22.177225310752</v>
      </c>
      <c r="Y342" s="83">
        <v>18.3153662572863</v>
      </c>
      <c r="Z342" s="83">
        <v>13.4848706663316</v>
      </c>
      <c r="AA342" s="83">
        <v>8.72019980508834</v>
      </c>
      <c r="AB342" s="83">
        <v>5.0814192412601402</v>
      </c>
      <c r="AC342" s="31">
        <f t="shared" si="150"/>
        <v>818.59999999999991</v>
      </c>
      <c r="AD342" s="31">
        <f t="shared" si="151"/>
        <v>216</v>
      </c>
      <c r="AE342" s="31">
        <f t="shared" si="152"/>
        <v>107.5</v>
      </c>
      <c r="AF342" s="31">
        <f t="shared" si="153"/>
        <v>295.39999999999998</v>
      </c>
      <c r="AG342" s="31">
        <f t="shared" si="154"/>
        <v>299.89999999999998</v>
      </c>
      <c r="AH342" s="31">
        <f t="shared" si="155"/>
        <v>195.2</v>
      </c>
      <c r="AI342" s="55">
        <v>59.6</v>
      </c>
      <c r="AJ342" s="55">
        <v>61.3</v>
      </c>
      <c r="AK342" s="55">
        <v>72.099999999999994</v>
      </c>
      <c r="AL342" s="55">
        <v>74.900000000000006</v>
      </c>
      <c r="AM342" s="87">
        <v>69</v>
      </c>
      <c r="AN342" s="87">
        <v>47.5</v>
      </c>
      <c r="AO342" s="87">
        <v>26.7</v>
      </c>
      <c r="AP342" s="87">
        <v>33.299999999999997</v>
      </c>
      <c r="AQ342" s="87">
        <v>44</v>
      </c>
      <c r="AR342" s="87">
        <v>104.8</v>
      </c>
      <c r="AS342" s="87">
        <v>151.1</v>
      </c>
      <c r="AT342" s="87">
        <v>74.3</v>
      </c>
      <c r="AU342" s="35" t="s">
        <v>7</v>
      </c>
      <c r="AV342" s="35" t="s">
        <v>7</v>
      </c>
      <c r="AW342" s="35" t="s">
        <v>7</v>
      </c>
      <c r="AX342" s="35" t="s">
        <v>7</v>
      </c>
      <c r="AY342" s="26">
        <v>33.28</v>
      </c>
      <c r="AZ342" s="35" t="s">
        <v>7</v>
      </c>
      <c r="BA342" s="35" t="s">
        <v>7</v>
      </c>
      <c r="BB342" s="35" t="s">
        <v>7</v>
      </c>
      <c r="BC342" s="35" t="s">
        <v>7</v>
      </c>
      <c r="BD342" s="26">
        <v>31.5</v>
      </c>
      <c r="BE342" s="5">
        <v>10</v>
      </c>
      <c r="BF342" s="105"/>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row>
    <row r="343" spans="1:83" x14ac:dyDescent="0.2">
      <c r="A343" s="102"/>
      <c r="B343" s="162"/>
      <c r="C343" s="100"/>
      <c r="D343" s="101"/>
      <c r="E343" s="100"/>
      <c r="F343" s="1" t="s">
        <v>417</v>
      </c>
      <c r="G343" s="16">
        <v>44.465037000000002</v>
      </c>
      <c r="H343" s="16">
        <v>8.1185419999999997</v>
      </c>
      <c r="I343" s="14" t="s">
        <v>7</v>
      </c>
      <c r="J343" s="22">
        <v>650</v>
      </c>
      <c r="K343" s="30">
        <f t="shared" si="144"/>
        <v>12.683711908394473</v>
      </c>
      <c r="L343" s="30">
        <f t="shared" si="145"/>
        <v>11.713657444272556</v>
      </c>
      <c r="M343" s="30">
        <f t="shared" si="146"/>
        <v>21.040198812869036</v>
      </c>
      <c r="N343" s="30">
        <f t="shared" si="147"/>
        <v>18.007425762377235</v>
      </c>
      <c r="O343" s="30">
        <f t="shared" si="148"/>
        <v>13.307468161336265</v>
      </c>
      <c r="P343" s="30">
        <f t="shared" si="149"/>
        <v>4.6735232151000332</v>
      </c>
      <c r="Q343" s="83">
        <v>4.0821289410153696</v>
      </c>
      <c r="R343" s="83">
        <v>4.7896021096928196</v>
      </c>
      <c r="S343" s="83">
        <v>8.2075804617075701</v>
      </c>
      <c r="T343" s="83">
        <v>11.974166399023201</v>
      </c>
      <c r="U343" s="83">
        <v>14.959225472086899</v>
      </c>
      <c r="V343" s="83">
        <v>19.457532898423601</v>
      </c>
      <c r="W343" s="83">
        <v>21.838967253796501</v>
      </c>
      <c r="X343" s="83">
        <v>21.824096286387</v>
      </c>
      <c r="Y343" s="83">
        <v>17.990566264546199</v>
      </c>
      <c r="Z343" s="83">
        <v>13.286838412693401</v>
      </c>
      <c r="AA343" s="83">
        <v>8.6449998067691904</v>
      </c>
      <c r="AB343" s="83">
        <v>5.1488385945919104</v>
      </c>
      <c r="AC343" s="31">
        <f t="shared" si="150"/>
        <v>852.9</v>
      </c>
      <c r="AD343" s="31">
        <f t="shared" si="151"/>
        <v>225.8</v>
      </c>
      <c r="AE343" s="31">
        <f t="shared" si="152"/>
        <v>106.1</v>
      </c>
      <c r="AF343" s="31">
        <f t="shared" si="153"/>
        <v>301.7</v>
      </c>
      <c r="AG343" s="31">
        <f t="shared" si="154"/>
        <v>310.10000000000002</v>
      </c>
      <c r="AH343" s="31">
        <f t="shared" si="155"/>
        <v>210.9</v>
      </c>
      <c r="AI343" s="55">
        <v>65.3</v>
      </c>
      <c r="AJ343" s="55">
        <v>65.5</v>
      </c>
      <c r="AK343" s="55">
        <v>75.900000000000006</v>
      </c>
      <c r="AL343" s="55">
        <v>77.900000000000006</v>
      </c>
      <c r="AM343" s="87">
        <v>72</v>
      </c>
      <c r="AN343" s="87">
        <v>47.2</v>
      </c>
      <c r="AO343" s="87">
        <v>26.5</v>
      </c>
      <c r="AP343" s="87">
        <v>32.4</v>
      </c>
      <c r="AQ343" s="87">
        <v>45.7</v>
      </c>
      <c r="AR343" s="87">
        <v>108.8</v>
      </c>
      <c r="AS343" s="87">
        <v>155.6</v>
      </c>
      <c r="AT343" s="87">
        <v>80.099999999999994</v>
      </c>
      <c r="AU343" s="35" t="s">
        <v>7</v>
      </c>
      <c r="AV343" s="35" t="s">
        <v>7</v>
      </c>
      <c r="AW343" s="35" t="s">
        <v>7</v>
      </c>
      <c r="AX343" s="35" t="s">
        <v>7</v>
      </c>
      <c r="AY343" s="26">
        <v>43.16</v>
      </c>
      <c r="AZ343" s="35" t="s">
        <v>7</v>
      </c>
      <c r="BA343" s="35" t="s">
        <v>7</v>
      </c>
      <c r="BB343" s="35" t="s">
        <v>7</v>
      </c>
      <c r="BC343" s="35" t="s">
        <v>7</v>
      </c>
      <c r="BD343" s="26">
        <v>11.5</v>
      </c>
      <c r="BE343" s="5">
        <v>10</v>
      </c>
      <c r="BF343" s="105"/>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row>
    <row r="344" spans="1:83" x14ac:dyDescent="0.2">
      <c r="A344" s="102"/>
      <c r="B344" s="162"/>
      <c r="C344" s="100"/>
      <c r="D344" s="101"/>
      <c r="E344" s="100"/>
      <c r="F344" s="1" t="s">
        <v>418</v>
      </c>
      <c r="G344" s="16">
        <v>44.488440799999999</v>
      </c>
      <c r="H344" s="16">
        <v>8.1437500000000007</v>
      </c>
      <c r="I344" s="14" t="s">
        <v>7</v>
      </c>
      <c r="J344" s="22">
        <v>600</v>
      </c>
      <c r="K344" s="30">
        <f t="shared" si="144"/>
        <v>12.683711908394473</v>
      </c>
      <c r="L344" s="30">
        <f t="shared" si="145"/>
        <v>11.713657444272556</v>
      </c>
      <c r="M344" s="30">
        <f t="shared" si="146"/>
        <v>21.040198812869036</v>
      </c>
      <c r="N344" s="30">
        <f t="shared" si="147"/>
        <v>18.007425762377235</v>
      </c>
      <c r="O344" s="30">
        <f t="shared" si="148"/>
        <v>13.307468161336265</v>
      </c>
      <c r="P344" s="30">
        <f t="shared" si="149"/>
        <v>4.6735232151000332</v>
      </c>
      <c r="Q344" s="83">
        <v>4.0821289410153696</v>
      </c>
      <c r="R344" s="83">
        <v>4.7896021096928196</v>
      </c>
      <c r="S344" s="83">
        <v>8.2075804617075701</v>
      </c>
      <c r="T344" s="83">
        <v>11.974166399023201</v>
      </c>
      <c r="U344" s="83">
        <v>14.959225472086899</v>
      </c>
      <c r="V344" s="83">
        <v>19.457532898423601</v>
      </c>
      <c r="W344" s="83">
        <v>21.838967253796501</v>
      </c>
      <c r="X344" s="83">
        <v>21.824096286387</v>
      </c>
      <c r="Y344" s="83">
        <v>17.990566264546199</v>
      </c>
      <c r="Z344" s="83">
        <v>13.286838412693401</v>
      </c>
      <c r="AA344" s="83">
        <v>8.6449998067691904</v>
      </c>
      <c r="AB344" s="83">
        <v>5.1488385945919104</v>
      </c>
      <c r="AC344" s="31">
        <f t="shared" si="150"/>
        <v>852.9</v>
      </c>
      <c r="AD344" s="31">
        <f t="shared" si="151"/>
        <v>225.8</v>
      </c>
      <c r="AE344" s="31">
        <f t="shared" si="152"/>
        <v>106.1</v>
      </c>
      <c r="AF344" s="31">
        <f t="shared" si="153"/>
        <v>301.7</v>
      </c>
      <c r="AG344" s="31">
        <f t="shared" si="154"/>
        <v>310.10000000000002</v>
      </c>
      <c r="AH344" s="31">
        <f t="shared" si="155"/>
        <v>210.9</v>
      </c>
      <c r="AI344" s="55">
        <v>65.3</v>
      </c>
      <c r="AJ344" s="55">
        <v>65.5</v>
      </c>
      <c r="AK344" s="55">
        <v>75.900000000000006</v>
      </c>
      <c r="AL344" s="55">
        <v>77.900000000000006</v>
      </c>
      <c r="AM344" s="87">
        <v>72</v>
      </c>
      <c r="AN344" s="87">
        <v>47.2</v>
      </c>
      <c r="AO344" s="87">
        <v>26.5</v>
      </c>
      <c r="AP344" s="87">
        <v>32.4</v>
      </c>
      <c r="AQ344" s="87">
        <v>45.7</v>
      </c>
      <c r="AR344" s="87">
        <v>108.8</v>
      </c>
      <c r="AS344" s="87">
        <v>155.6</v>
      </c>
      <c r="AT344" s="87">
        <v>80.099999999999994</v>
      </c>
      <c r="AU344" s="35" t="s">
        <v>7</v>
      </c>
      <c r="AV344" s="35" t="s">
        <v>7</v>
      </c>
      <c r="AW344" s="35" t="s">
        <v>7</v>
      </c>
      <c r="AX344" s="35" t="s">
        <v>7</v>
      </c>
      <c r="AY344" s="26">
        <v>45.76</v>
      </c>
      <c r="AZ344" s="35" t="s">
        <v>7</v>
      </c>
      <c r="BA344" s="35" t="s">
        <v>7</v>
      </c>
      <c r="BB344" s="35" t="s">
        <v>7</v>
      </c>
      <c r="BC344" s="35" t="s">
        <v>7</v>
      </c>
      <c r="BD344" s="26">
        <v>28</v>
      </c>
      <c r="BE344" s="5">
        <v>8.7999999999999989</v>
      </c>
      <c r="BF344" s="105"/>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row>
    <row r="345" spans="1:83" x14ac:dyDescent="0.2">
      <c r="A345" s="102"/>
      <c r="B345" s="162"/>
      <c r="C345" s="100"/>
      <c r="D345" s="101"/>
      <c r="E345" s="100"/>
      <c r="F345" s="1" t="s">
        <v>419</v>
      </c>
      <c r="G345" s="16">
        <v>44.474649399999997</v>
      </c>
      <c r="H345" s="16">
        <v>8.0213360999999992</v>
      </c>
      <c r="I345" s="14" t="s">
        <v>7</v>
      </c>
      <c r="J345" s="22">
        <v>580</v>
      </c>
      <c r="K345" s="30">
        <f t="shared" si="144"/>
        <v>12.338125018860966</v>
      </c>
      <c r="L345" s="30">
        <f t="shared" si="145"/>
        <v>11.37516605398897</v>
      </c>
      <c r="M345" s="30">
        <f t="shared" si="146"/>
        <v>20.657666563354766</v>
      </c>
      <c r="N345" s="30">
        <f t="shared" si="147"/>
        <v>17.641462508908401</v>
      </c>
      <c r="O345" s="30">
        <f t="shared" si="148"/>
        <v>12.956913688885047</v>
      </c>
      <c r="P345" s="30">
        <f t="shared" si="149"/>
        <v>4.3627537692150797</v>
      </c>
      <c r="Q345" s="83">
        <v>3.7859676573125101</v>
      </c>
      <c r="R345" s="83">
        <v>4.4913582739945497</v>
      </c>
      <c r="S345" s="83">
        <v>7.8863224043721099</v>
      </c>
      <c r="T345" s="83">
        <v>11.6384664065267</v>
      </c>
      <c r="U345" s="83">
        <v>14.600709351068099</v>
      </c>
      <c r="V345" s="83">
        <v>19.065032907196599</v>
      </c>
      <c r="W345" s="83">
        <v>21.453193068870899</v>
      </c>
      <c r="X345" s="83">
        <v>21.454773713996801</v>
      </c>
      <c r="Y345" s="83">
        <v>17.6365996057913</v>
      </c>
      <c r="Z345" s="83">
        <v>12.9537416459452</v>
      </c>
      <c r="AA345" s="83">
        <v>8.2803998149186402</v>
      </c>
      <c r="AB345" s="83">
        <v>4.8109353763381799</v>
      </c>
      <c r="AC345" s="31">
        <f t="shared" si="150"/>
        <v>859.6</v>
      </c>
      <c r="AD345" s="31">
        <f t="shared" si="151"/>
        <v>225.6</v>
      </c>
      <c r="AE345" s="31">
        <f t="shared" si="152"/>
        <v>113</v>
      </c>
      <c r="AF345" s="31">
        <f t="shared" si="153"/>
        <v>309</v>
      </c>
      <c r="AG345" s="31">
        <f t="shared" si="154"/>
        <v>314.79999999999995</v>
      </c>
      <c r="AH345" s="31">
        <f t="shared" si="155"/>
        <v>206.2</v>
      </c>
      <c r="AI345" s="55">
        <v>63.6</v>
      </c>
      <c r="AJ345" s="55">
        <v>63.4</v>
      </c>
      <c r="AK345" s="55">
        <v>74.8</v>
      </c>
      <c r="AL345" s="55">
        <v>78.3</v>
      </c>
      <c r="AM345" s="87">
        <v>72.5</v>
      </c>
      <c r="AN345" s="87">
        <v>49.2</v>
      </c>
      <c r="AO345" s="87">
        <v>29.7</v>
      </c>
      <c r="AP345" s="87">
        <v>34.1</v>
      </c>
      <c r="AQ345" s="87">
        <v>45.2</v>
      </c>
      <c r="AR345" s="87">
        <v>108</v>
      </c>
      <c r="AS345" s="87">
        <v>161.6</v>
      </c>
      <c r="AT345" s="87">
        <v>79.2</v>
      </c>
      <c r="AU345" s="35" t="s">
        <v>7</v>
      </c>
      <c r="AV345" s="35" t="s">
        <v>7</v>
      </c>
      <c r="AW345" s="35" t="s">
        <v>7</v>
      </c>
      <c r="AX345" s="35" t="s">
        <v>7</v>
      </c>
      <c r="AY345" s="26">
        <v>43.68</v>
      </c>
      <c r="AZ345" s="35" t="s">
        <v>7</v>
      </c>
      <c r="BA345" s="35" t="s">
        <v>7</v>
      </c>
      <c r="BB345" s="35" t="s">
        <v>7</v>
      </c>
      <c r="BC345" s="35" t="s">
        <v>7</v>
      </c>
      <c r="BD345" s="26">
        <v>39.5</v>
      </c>
      <c r="BE345" s="5">
        <v>8.2000000000000011</v>
      </c>
      <c r="BF345" s="105"/>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row>
    <row r="346" spans="1:83" x14ac:dyDescent="0.2">
      <c r="A346" s="102"/>
      <c r="B346" s="162"/>
      <c r="C346" s="100"/>
      <c r="D346" s="101"/>
      <c r="E346" s="100"/>
      <c r="F346" s="2" t="s">
        <v>420</v>
      </c>
      <c r="G346" s="16">
        <v>44.493035999999996</v>
      </c>
      <c r="H346" s="16">
        <v>7.9746389999999998</v>
      </c>
      <c r="I346" s="14" t="s">
        <v>7</v>
      </c>
      <c r="J346" s="22">
        <v>500</v>
      </c>
      <c r="K346" s="30">
        <f t="shared" si="144"/>
        <v>13.174165678308421</v>
      </c>
      <c r="L346" s="30">
        <f t="shared" si="145"/>
        <v>12.297421230507572</v>
      </c>
      <c r="M346" s="30">
        <f t="shared" si="146"/>
        <v>21.505974071275332</v>
      </c>
      <c r="N346" s="30">
        <f t="shared" si="147"/>
        <v>18.518088295765882</v>
      </c>
      <c r="O346" s="30">
        <f t="shared" si="148"/>
        <v>13.794928365494421</v>
      </c>
      <c r="P346" s="30">
        <f t="shared" si="149"/>
        <v>5.0983390459563696</v>
      </c>
      <c r="Q346" s="83">
        <v>4.5089998992159996</v>
      </c>
      <c r="R346" s="83">
        <v>5.3939851011099096</v>
      </c>
      <c r="S346" s="83">
        <v>8.8373223831156107</v>
      </c>
      <c r="T346" s="83">
        <v>12.5561997193471</v>
      </c>
      <c r="U346" s="83">
        <v>15.49874158906</v>
      </c>
      <c r="V346" s="83">
        <v>19.9366328877149</v>
      </c>
      <c r="W346" s="83">
        <v>22.300805953150999</v>
      </c>
      <c r="X346" s="83">
        <v>22.280483372960099</v>
      </c>
      <c r="Y346" s="83">
        <v>18.535666252362201</v>
      </c>
      <c r="Z346" s="83">
        <v>13.807419046218801</v>
      </c>
      <c r="AA346" s="83">
        <v>9.0416997979022593</v>
      </c>
      <c r="AB346" s="83">
        <v>5.3920321375432003</v>
      </c>
      <c r="AC346" s="31">
        <f t="shared" si="150"/>
        <v>806</v>
      </c>
      <c r="AD346" s="31">
        <f t="shared" si="151"/>
        <v>208.1</v>
      </c>
      <c r="AE346" s="31">
        <f t="shared" si="152"/>
        <v>105.49999999999999</v>
      </c>
      <c r="AF346" s="31">
        <f t="shared" si="153"/>
        <v>289.30000000000007</v>
      </c>
      <c r="AG346" s="31">
        <f t="shared" si="154"/>
        <v>295.39999999999998</v>
      </c>
      <c r="AH346" s="31">
        <f t="shared" si="155"/>
        <v>197</v>
      </c>
      <c r="AI346" s="55">
        <v>60.8</v>
      </c>
      <c r="AJ346" s="55">
        <v>59.7</v>
      </c>
      <c r="AK346" s="55">
        <v>68</v>
      </c>
      <c r="AL346" s="55">
        <v>72.7</v>
      </c>
      <c r="AM346" s="87">
        <v>67.400000000000006</v>
      </c>
      <c r="AN346" s="87">
        <v>46.3</v>
      </c>
      <c r="AO346" s="87">
        <v>28.9</v>
      </c>
      <c r="AP346" s="87">
        <v>30.3</v>
      </c>
      <c r="AQ346" s="87">
        <v>43.7</v>
      </c>
      <c r="AR346" s="87">
        <v>100.2</v>
      </c>
      <c r="AS346" s="87">
        <v>151.5</v>
      </c>
      <c r="AT346" s="87">
        <v>76.5</v>
      </c>
      <c r="AU346" s="35" t="s">
        <v>7</v>
      </c>
      <c r="AV346" s="35" t="s">
        <v>7</v>
      </c>
      <c r="AW346" s="35" t="s">
        <v>7</v>
      </c>
      <c r="AX346" s="35" t="s">
        <v>7</v>
      </c>
      <c r="AY346" s="26">
        <v>34.840000000000003</v>
      </c>
      <c r="AZ346" s="35" t="s">
        <v>7</v>
      </c>
      <c r="BA346" s="35" t="s">
        <v>7</v>
      </c>
      <c r="BB346" s="35" t="s">
        <v>7</v>
      </c>
      <c r="BC346" s="35" t="s">
        <v>7</v>
      </c>
      <c r="BD346" s="26">
        <v>15.5</v>
      </c>
      <c r="BE346" s="5">
        <v>7.6</v>
      </c>
      <c r="BF346" s="105"/>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row>
    <row r="347" spans="1:83" x14ac:dyDescent="0.2">
      <c r="A347" s="102"/>
      <c r="B347" s="162"/>
      <c r="C347" s="100"/>
      <c r="D347" s="101"/>
      <c r="E347" s="100"/>
      <c r="F347" s="2" t="s">
        <v>421</v>
      </c>
      <c r="G347" s="16">
        <v>44.563139</v>
      </c>
      <c r="H347" s="16">
        <v>8.0304389999999994</v>
      </c>
      <c r="I347" s="14" t="s">
        <v>7</v>
      </c>
      <c r="J347" s="22">
        <v>480</v>
      </c>
      <c r="K347" s="30">
        <f t="shared" si="144"/>
        <v>12.378996255389362</v>
      </c>
      <c r="L347" s="30">
        <f t="shared" si="145"/>
        <v>11.519331283741501</v>
      </c>
      <c r="M347" s="30">
        <f t="shared" si="146"/>
        <v>20.834878387350766</v>
      </c>
      <c r="N347" s="30">
        <f t="shared" si="147"/>
        <v>17.805500856496312</v>
      </c>
      <c r="O347" s="30">
        <f t="shared" si="148"/>
        <v>12.949867094060451</v>
      </c>
      <c r="P347" s="30">
        <f t="shared" si="149"/>
        <v>4.2119082564047403</v>
      </c>
      <c r="Q347" s="83">
        <v>3.6072579838876302</v>
      </c>
      <c r="R347" s="83">
        <v>4.4344346299466997</v>
      </c>
      <c r="S347" s="83">
        <v>7.9562901447436998</v>
      </c>
      <c r="T347" s="83">
        <v>11.8018330695418</v>
      </c>
      <c r="U347" s="83">
        <v>14.799870636939</v>
      </c>
      <c r="V347" s="83">
        <v>19.2857329022636</v>
      </c>
      <c r="W347" s="83">
        <v>21.6391930647134</v>
      </c>
      <c r="X347" s="83">
        <v>21.579709195075299</v>
      </c>
      <c r="Y347" s="83">
        <v>17.726666270444799</v>
      </c>
      <c r="Z347" s="83">
        <v>12.9449351945291</v>
      </c>
      <c r="AA347" s="83">
        <v>8.1779998172074606</v>
      </c>
      <c r="AB347" s="83">
        <v>4.5940321553798897</v>
      </c>
      <c r="AC347" s="31">
        <f t="shared" si="150"/>
        <v>831.4</v>
      </c>
      <c r="AD347" s="31">
        <f t="shared" si="151"/>
        <v>218</v>
      </c>
      <c r="AE347" s="31">
        <f t="shared" si="152"/>
        <v>114.3</v>
      </c>
      <c r="AF347" s="31">
        <f t="shared" si="153"/>
        <v>307.40000000000003</v>
      </c>
      <c r="AG347" s="31">
        <f t="shared" si="154"/>
        <v>307.39999999999998</v>
      </c>
      <c r="AH347" s="31">
        <f t="shared" si="155"/>
        <v>191.7</v>
      </c>
      <c r="AI347" s="55">
        <v>59</v>
      </c>
      <c r="AJ347" s="55">
        <v>58.8</v>
      </c>
      <c r="AK347" s="55">
        <v>70.7</v>
      </c>
      <c r="AL347" s="55">
        <v>75.5</v>
      </c>
      <c r="AM347" s="87">
        <v>71.8</v>
      </c>
      <c r="AN347" s="87">
        <v>49.6</v>
      </c>
      <c r="AO347" s="87">
        <v>30</v>
      </c>
      <c r="AP347" s="87">
        <v>34.700000000000003</v>
      </c>
      <c r="AQ347" s="87">
        <v>45.8</v>
      </c>
      <c r="AR347" s="87">
        <v>105.9</v>
      </c>
      <c r="AS347" s="87">
        <v>155.69999999999999</v>
      </c>
      <c r="AT347" s="87">
        <v>73.900000000000006</v>
      </c>
      <c r="AU347" s="35" t="s">
        <v>7</v>
      </c>
      <c r="AV347" s="35" t="s">
        <v>7</v>
      </c>
      <c r="AW347" s="35" t="s">
        <v>7</v>
      </c>
      <c r="AX347" s="35" t="s">
        <v>7</v>
      </c>
      <c r="AY347" s="26">
        <v>32.24</v>
      </c>
      <c r="AZ347" s="35" t="s">
        <v>7</v>
      </c>
      <c r="BA347" s="35" t="s">
        <v>7</v>
      </c>
      <c r="BB347" s="35" t="s">
        <v>7</v>
      </c>
      <c r="BC347" s="35" t="s">
        <v>7</v>
      </c>
      <c r="BD347" s="26">
        <v>8.5</v>
      </c>
      <c r="BE347" s="5">
        <v>8.7999999999999989</v>
      </c>
      <c r="BF347" s="105"/>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row>
    <row r="348" spans="1:83" x14ac:dyDescent="0.2">
      <c r="A348" s="102"/>
      <c r="B348" s="162"/>
      <c r="C348" s="100"/>
      <c r="D348" s="101"/>
      <c r="E348" s="100"/>
      <c r="F348" s="2" t="s">
        <v>422</v>
      </c>
      <c r="G348" s="16">
        <v>44.481034999999999</v>
      </c>
      <c r="H348" s="16">
        <v>7.8744370000000004</v>
      </c>
      <c r="I348" s="14" t="s">
        <v>7</v>
      </c>
      <c r="J348" s="22">
        <v>350</v>
      </c>
      <c r="K348" s="30">
        <f t="shared" si="144"/>
        <v>13.710933983179538</v>
      </c>
      <c r="L348" s="30">
        <f t="shared" si="145"/>
        <v>12.893122650884344</v>
      </c>
      <c r="M348" s="30">
        <f t="shared" si="146"/>
        <v>22.036465815690303</v>
      </c>
      <c r="N348" s="30">
        <f t="shared" si="147"/>
        <v>19.073725200909134</v>
      </c>
      <c r="O348" s="30">
        <f t="shared" si="148"/>
        <v>14.335901113259361</v>
      </c>
      <c r="P348" s="30">
        <f t="shared" si="149"/>
        <v>5.5782463528841433</v>
      </c>
      <c r="Q348" s="83">
        <v>4.9853547272783096</v>
      </c>
      <c r="R348" s="83">
        <v>5.9908360729909296</v>
      </c>
      <c r="S348" s="83">
        <v>9.4645804336114292</v>
      </c>
      <c r="T348" s="83">
        <v>13.148433039442899</v>
      </c>
      <c r="U348" s="83">
        <v>16.066354479598701</v>
      </c>
      <c r="V348" s="83">
        <v>20.481366208872402</v>
      </c>
      <c r="W348" s="83">
        <v>22.8304188445391</v>
      </c>
      <c r="X348" s="83">
        <v>22.797612393659399</v>
      </c>
      <c r="Y348" s="83">
        <v>19.118166239342301</v>
      </c>
      <c r="Z348" s="83">
        <v>14.366870646617301</v>
      </c>
      <c r="AA348" s="83">
        <v>9.5226664538184806</v>
      </c>
      <c r="AB348" s="83">
        <v>5.7585482583831897</v>
      </c>
      <c r="AC348" s="31">
        <f t="shared" si="150"/>
        <v>774.90000000000009</v>
      </c>
      <c r="AD348" s="31">
        <f t="shared" si="151"/>
        <v>197.1</v>
      </c>
      <c r="AE348" s="31">
        <f t="shared" si="152"/>
        <v>102.9</v>
      </c>
      <c r="AF348" s="31">
        <f t="shared" si="153"/>
        <v>277.2</v>
      </c>
      <c r="AG348" s="31">
        <f t="shared" si="154"/>
        <v>287.79999999999995</v>
      </c>
      <c r="AH348" s="31">
        <f t="shared" si="155"/>
        <v>187.1</v>
      </c>
      <c r="AI348" s="55">
        <v>58.9</v>
      </c>
      <c r="AJ348" s="55">
        <v>55.2</v>
      </c>
      <c r="AK348" s="55">
        <v>65.2</v>
      </c>
      <c r="AL348" s="55">
        <v>68.8</v>
      </c>
      <c r="AM348" s="87">
        <v>63.1</v>
      </c>
      <c r="AN348" s="87">
        <v>44.8</v>
      </c>
      <c r="AO348" s="87">
        <v>28.6</v>
      </c>
      <c r="AP348" s="87">
        <v>29.5</v>
      </c>
      <c r="AQ348" s="87">
        <v>42.4</v>
      </c>
      <c r="AR348" s="87">
        <v>96.2</v>
      </c>
      <c r="AS348" s="87">
        <v>149.19999999999999</v>
      </c>
      <c r="AT348" s="87">
        <v>73</v>
      </c>
      <c r="AU348" s="35" t="s">
        <v>7</v>
      </c>
      <c r="AV348" s="35" t="s">
        <v>7</v>
      </c>
      <c r="AW348" s="35" t="s">
        <v>7</v>
      </c>
      <c r="AX348" s="35" t="s">
        <v>7</v>
      </c>
      <c r="AY348" s="26">
        <v>52.64</v>
      </c>
      <c r="AZ348" s="35" t="s">
        <v>7</v>
      </c>
      <c r="BA348" s="35" t="s">
        <v>7</v>
      </c>
      <c r="BB348" s="35" t="s">
        <v>7</v>
      </c>
      <c r="BC348" s="35" t="s">
        <v>7</v>
      </c>
      <c r="BD348" s="26">
        <v>12</v>
      </c>
      <c r="BE348" s="5">
        <v>10</v>
      </c>
      <c r="BF348" s="105"/>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row>
    <row r="349" spans="1:83" x14ac:dyDescent="0.2">
      <c r="A349" s="102"/>
      <c r="B349" s="162"/>
      <c r="C349" s="100"/>
      <c r="D349" s="101"/>
      <c r="E349" s="100"/>
      <c r="F349" s="2" t="s">
        <v>423</v>
      </c>
      <c r="G349" s="16">
        <v>44.481938800000002</v>
      </c>
      <c r="H349" s="16">
        <v>7.9120786000000001</v>
      </c>
      <c r="I349" s="14" t="s">
        <v>7</v>
      </c>
      <c r="J349" s="22">
        <v>350</v>
      </c>
      <c r="K349" s="30">
        <f t="shared" si="144"/>
        <v>13.174165678308421</v>
      </c>
      <c r="L349" s="30">
        <f t="shared" si="145"/>
        <v>12.297421230507572</v>
      </c>
      <c r="M349" s="30">
        <f t="shared" si="146"/>
        <v>21.505974071275332</v>
      </c>
      <c r="N349" s="30">
        <f t="shared" si="147"/>
        <v>18.518088295765882</v>
      </c>
      <c r="O349" s="30">
        <f t="shared" si="148"/>
        <v>13.794928365494421</v>
      </c>
      <c r="P349" s="30">
        <f t="shared" si="149"/>
        <v>5.0983390459563696</v>
      </c>
      <c r="Q349" s="83">
        <v>4.5089998992159996</v>
      </c>
      <c r="R349" s="83">
        <v>5.3939851011099096</v>
      </c>
      <c r="S349" s="83">
        <v>8.8373223831156107</v>
      </c>
      <c r="T349" s="83">
        <v>12.5561997193471</v>
      </c>
      <c r="U349" s="83">
        <v>15.49874158906</v>
      </c>
      <c r="V349" s="83">
        <v>19.9366328877149</v>
      </c>
      <c r="W349" s="83">
        <v>22.300805953150999</v>
      </c>
      <c r="X349" s="83">
        <v>22.280483372960099</v>
      </c>
      <c r="Y349" s="83">
        <v>18.535666252362201</v>
      </c>
      <c r="Z349" s="83">
        <v>13.807419046218801</v>
      </c>
      <c r="AA349" s="83">
        <v>9.0416997979022593</v>
      </c>
      <c r="AB349" s="83">
        <v>5.3920321375432003</v>
      </c>
      <c r="AC349" s="31">
        <f t="shared" ref="AC349:AC358" si="156">SUM(AI349:AT349)</f>
        <v>806</v>
      </c>
      <c r="AD349" s="31">
        <f t="shared" ref="AD349:AD358" si="157">SUM(AK349:AM349)</f>
        <v>208.1</v>
      </c>
      <c r="AE349" s="31">
        <f t="shared" ref="AE349:AE358" si="158">SUM(AN349:AP349)</f>
        <v>105.49999999999999</v>
      </c>
      <c r="AF349" s="31">
        <f t="shared" ref="AF349:AF358" si="159">SUM(AL349:AQ349)</f>
        <v>289.30000000000007</v>
      </c>
      <c r="AG349" s="31">
        <f t="shared" ref="AG349:AG358" si="160">SUM(AQ349:AS349)</f>
        <v>295.39999999999998</v>
      </c>
      <c r="AH349" s="31">
        <f t="shared" ref="AH349:AH358" si="161">AI349+AJ349+AT349</f>
        <v>197</v>
      </c>
      <c r="AI349" s="55">
        <v>60.8</v>
      </c>
      <c r="AJ349" s="55">
        <v>59.7</v>
      </c>
      <c r="AK349" s="55">
        <v>68</v>
      </c>
      <c r="AL349" s="55">
        <v>72.7</v>
      </c>
      <c r="AM349" s="87">
        <v>67.400000000000006</v>
      </c>
      <c r="AN349" s="87">
        <v>46.3</v>
      </c>
      <c r="AO349" s="87">
        <v>28.9</v>
      </c>
      <c r="AP349" s="87">
        <v>30.3</v>
      </c>
      <c r="AQ349" s="87">
        <v>43.7</v>
      </c>
      <c r="AR349" s="87">
        <v>100.2</v>
      </c>
      <c r="AS349" s="87">
        <v>151.5</v>
      </c>
      <c r="AT349" s="87">
        <v>76.5</v>
      </c>
      <c r="AU349" s="35" t="s">
        <v>7</v>
      </c>
      <c r="AV349" s="35" t="s">
        <v>7</v>
      </c>
      <c r="AW349" s="35" t="s">
        <v>7</v>
      </c>
      <c r="AX349" s="35" t="s">
        <v>7</v>
      </c>
      <c r="AY349" s="26">
        <v>58.8</v>
      </c>
      <c r="AZ349" s="35" t="s">
        <v>7</v>
      </c>
      <c r="BA349" s="35" t="s">
        <v>7</v>
      </c>
      <c r="BB349" s="35" t="s">
        <v>7</v>
      </c>
      <c r="BC349" s="35" t="s">
        <v>7</v>
      </c>
      <c r="BD349" s="26">
        <v>42.5</v>
      </c>
      <c r="BE349" s="5">
        <v>12.8</v>
      </c>
      <c r="BF349" s="105"/>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row>
    <row r="350" spans="1:83" x14ac:dyDescent="0.2">
      <c r="A350" s="102"/>
      <c r="B350" s="162"/>
      <c r="C350" s="100"/>
      <c r="D350" s="101"/>
      <c r="E350" s="100"/>
      <c r="F350" s="2" t="s">
        <v>424</v>
      </c>
      <c r="G350" s="16">
        <v>44.543335999999996</v>
      </c>
      <c r="H350" s="16">
        <v>7.828335</v>
      </c>
      <c r="I350" s="14" t="s">
        <v>7</v>
      </c>
      <c r="J350" s="22">
        <v>350</v>
      </c>
      <c r="K350" s="30">
        <f t="shared" si="144"/>
        <v>13.81035308926994</v>
      </c>
      <c r="L350" s="30">
        <f t="shared" si="145"/>
        <v>13.103091463395467</v>
      </c>
      <c r="M350" s="30">
        <f t="shared" si="146"/>
        <v>22.286105595056664</v>
      </c>
      <c r="N350" s="30">
        <f t="shared" si="147"/>
        <v>19.309802794198699</v>
      </c>
      <c r="O350" s="30">
        <f t="shared" si="148"/>
        <v>14.380005054925917</v>
      </c>
      <c r="P350" s="30">
        <f t="shared" si="149"/>
        <v>5.472210243701717</v>
      </c>
      <c r="Q350" s="83">
        <v>4.8585805365635499</v>
      </c>
      <c r="R350" s="83">
        <v>5.9638890292582696</v>
      </c>
      <c r="S350" s="83">
        <v>9.5787739794460993</v>
      </c>
      <c r="T350" s="83">
        <v>13.386533034120999</v>
      </c>
      <c r="U350" s="83">
        <v>16.3439673766193</v>
      </c>
      <c r="V350" s="83">
        <v>20.779866202200498</v>
      </c>
      <c r="W350" s="83">
        <v>23.087644645241198</v>
      </c>
      <c r="X350" s="83">
        <v>22.9908059377283</v>
      </c>
      <c r="Y350" s="83">
        <v>19.2699995692819</v>
      </c>
      <c r="Z350" s="83">
        <v>14.413515806865099</v>
      </c>
      <c r="AA350" s="83">
        <v>9.4564997886307491</v>
      </c>
      <c r="AB350" s="83">
        <v>5.5941611652833299</v>
      </c>
      <c r="AC350" s="31">
        <f t="shared" si="156"/>
        <v>739.49999999999989</v>
      </c>
      <c r="AD350" s="31">
        <f t="shared" si="157"/>
        <v>191.9</v>
      </c>
      <c r="AE350" s="31">
        <f t="shared" si="158"/>
        <v>102.1</v>
      </c>
      <c r="AF350" s="31">
        <f t="shared" si="159"/>
        <v>272.79999999999995</v>
      </c>
      <c r="AG350" s="31">
        <f t="shared" si="160"/>
        <v>272.39999999999998</v>
      </c>
      <c r="AH350" s="31">
        <f t="shared" si="161"/>
        <v>173.10000000000002</v>
      </c>
      <c r="AI350" s="55">
        <v>54.1</v>
      </c>
      <c r="AJ350" s="55">
        <v>51.6</v>
      </c>
      <c r="AK350" s="55">
        <v>62.2</v>
      </c>
      <c r="AL350" s="55">
        <v>67.3</v>
      </c>
      <c r="AM350" s="87">
        <v>62.4</v>
      </c>
      <c r="AN350" s="87">
        <v>44.2</v>
      </c>
      <c r="AO350" s="87">
        <v>27.5</v>
      </c>
      <c r="AP350" s="87">
        <v>30.4</v>
      </c>
      <c r="AQ350" s="87">
        <v>41</v>
      </c>
      <c r="AR350" s="87">
        <v>91.5</v>
      </c>
      <c r="AS350" s="87">
        <v>139.9</v>
      </c>
      <c r="AT350" s="87">
        <v>67.400000000000006</v>
      </c>
      <c r="AU350" s="35" t="s">
        <v>7</v>
      </c>
      <c r="AV350" s="35" t="s">
        <v>7</v>
      </c>
      <c r="AW350" s="35" t="s">
        <v>7</v>
      </c>
      <c r="AX350" s="35" t="s">
        <v>7</v>
      </c>
      <c r="AY350" s="26">
        <v>47.04</v>
      </c>
      <c r="AZ350" s="35" t="s">
        <v>7</v>
      </c>
      <c r="BA350" s="35" t="s">
        <v>7</v>
      </c>
      <c r="BB350" s="35" t="s">
        <v>7</v>
      </c>
      <c r="BC350" s="35" t="s">
        <v>7</v>
      </c>
      <c r="BD350" s="26">
        <v>9.5</v>
      </c>
      <c r="BE350" s="5">
        <v>10.100000000000001</v>
      </c>
      <c r="BF350" s="105"/>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row>
    <row r="351" spans="1:83" x14ac:dyDescent="0.2">
      <c r="A351" s="102"/>
      <c r="B351" s="162"/>
      <c r="C351" s="100"/>
      <c r="D351" s="101"/>
      <c r="E351" s="100"/>
      <c r="F351" s="2" t="s">
        <v>425</v>
      </c>
      <c r="G351" s="16">
        <v>42.833329999999997</v>
      </c>
      <c r="H351" s="16">
        <v>12.83333</v>
      </c>
      <c r="I351" s="14" t="s">
        <v>7</v>
      </c>
      <c r="J351" s="22">
        <v>270</v>
      </c>
      <c r="K351" s="30">
        <f t="shared" si="144"/>
        <v>11.80823756535537</v>
      </c>
      <c r="L351" s="30">
        <f t="shared" si="145"/>
        <v>10.254637046776681</v>
      </c>
      <c r="M351" s="30">
        <f t="shared" si="146"/>
        <v>20.041725716907067</v>
      </c>
      <c r="N351" s="30">
        <f t="shared" si="147"/>
        <v>16.816985645616466</v>
      </c>
      <c r="O351" s="30">
        <f t="shared" si="148"/>
        <v>12.64486029084207</v>
      </c>
      <c r="P351" s="30">
        <f t="shared" si="149"/>
        <v>4.291727206895664</v>
      </c>
      <c r="Q351" s="83">
        <v>3.8670644296934</v>
      </c>
      <c r="R351" s="83">
        <v>4.1187302035057103</v>
      </c>
      <c r="S351" s="83">
        <v>6.7387740429250496</v>
      </c>
      <c r="T351" s="83">
        <v>10.416266433844999</v>
      </c>
      <c r="U351" s="83">
        <v>13.608870663559999</v>
      </c>
      <c r="V351" s="83">
        <v>18.1535329275702</v>
      </c>
      <c r="W351" s="83">
        <v>20.8243221151853</v>
      </c>
      <c r="X351" s="83">
        <v>21.147322107965699</v>
      </c>
      <c r="Y351" s="83">
        <v>16.751599625572599</v>
      </c>
      <c r="Z351" s="83">
        <v>12.664548104022099</v>
      </c>
      <c r="AA351" s="83">
        <v>8.5184331429315101</v>
      </c>
      <c r="AB351" s="83">
        <v>4.8893869874878799</v>
      </c>
      <c r="AC351" s="31">
        <f t="shared" si="156"/>
        <v>1029.8</v>
      </c>
      <c r="AD351" s="31">
        <f t="shared" si="157"/>
        <v>278.70000000000005</v>
      </c>
      <c r="AE351" s="31">
        <f t="shared" si="158"/>
        <v>144.80000000000001</v>
      </c>
      <c r="AF351" s="31">
        <f t="shared" si="159"/>
        <v>417.9</v>
      </c>
      <c r="AG351" s="31">
        <f t="shared" si="160"/>
        <v>346.4</v>
      </c>
      <c r="AH351" s="31">
        <f t="shared" si="161"/>
        <v>259.89999999999998</v>
      </c>
      <c r="AI351" s="55">
        <v>77.3</v>
      </c>
      <c r="AJ351" s="55">
        <v>95.5</v>
      </c>
      <c r="AK351" s="55">
        <v>96.7</v>
      </c>
      <c r="AL351" s="55">
        <v>80.400000000000006</v>
      </c>
      <c r="AM351" s="87">
        <v>101.6</v>
      </c>
      <c r="AN351" s="87">
        <v>62</v>
      </c>
      <c r="AO351" s="87">
        <v>54.9</v>
      </c>
      <c r="AP351" s="87">
        <v>27.9</v>
      </c>
      <c r="AQ351" s="87">
        <v>91.1</v>
      </c>
      <c r="AR351" s="87">
        <v>103.9</v>
      </c>
      <c r="AS351" s="87">
        <v>151.4</v>
      </c>
      <c r="AT351" s="87">
        <v>87.1</v>
      </c>
      <c r="AU351" s="35" t="s">
        <v>7</v>
      </c>
      <c r="AV351" s="35" t="s">
        <v>7</v>
      </c>
      <c r="AW351" s="35" t="s">
        <v>7</v>
      </c>
      <c r="AX351" s="35" t="s">
        <v>7</v>
      </c>
      <c r="AY351" s="26">
        <v>34.72</v>
      </c>
      <c r="AZ351" s="35" t="s">
        <v>7</v>
      </c>
      <c r="BA351" s="35" t="s">
        <v>7</v>
      </c>
      <c r="BB351" s="35" t="s">
        <v>7</v>
      </c>
      <c r="BC351" s="35" t="s">
        <v>7</v>
      </c>
      <c r="BD351" s="26">
        <v>18.5</v>
      </c>
      <c r="BE351" s="5">
        <v>8.5</v>
      </c>
      <c r="BF351" s="105"/>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row>
    <row r="352" spans="1:83" x14ac:dyDescent="0.2">
      <c r="A352" s="102"/>
      <c r="B352" s="162"/>
      <c r="C352" s="100"/>
      <c r="D352" s="101"/>
      <c r="E352" s="100"/>
      <c r="F352" s="2" t="s">
        <v>426</v>
      </c>
      <c r="G352" s="16">
        <v>44.697677800000001</v>
      </c>
      <c r="H352" s="16">
        <v>7.8542706999999998</v>
      </c>
      <c r="I352" s="14" t="s">
        <v>7</v>
      </c>
      <c r="J352" s="22">
        <v>290</v>
      </c>
      <c r="K352" s="30">
        <f t="shared" si="144"/>
        <v>13.993816289655697</v>
      </c>
      <c r="L352" s="30">
        <f t="shared" si="145"/>
        <v>13.39524593715206</v>
      </c>
      <c r="M352" s="30">
        <f t="shared" si="146"/>
        <v>22.619916340283634</v>
      </c>
      <c r="N352" s="30">
        <f t="shared" si="147"/>
        <v>19.627673037989833</v>
      </c>
      <c r="O352" s="30">
        <f t="shared" si="148"/>
        <v>14.507262399751738</v>
      </c>
      <c r="P352" s="30">
        <f t="shared" si="149"/>
        <v>5.4528404814353699</v>
      </c>
      <c r="Q352" s="83">
        <v>4.8172579568420204</v>
      </c>
      <c r="R352" s="83">
        <v>6.0380700620829497</v>
      </c>
      <c r="S352" s="83">
        <v>9.7805481684844793</v>
      </c>
      <c r="T352" s="83">
        <v>13.6978996938281</v>
      </c>
      <c r="U352" s="83">
        <v>16.7072899491436</v>
      </c>
      <c r="V352" s="83">
        <v>21.171266193451999</v>
      </c>
      <c r="W352" s="83">
        <v>23.4296123795332</v>
      </c>
      <c r="X352" s="83">
        <v>23.2588704478657</v>
      </c>
      <c r="Y352" s="83">
        <v>19.501099564116402</v>
      </c>
      <c r="Z352" s="83">
        <v>14.537354513774501</v>
      </c>
      <c r="AA352" s="83">
        <v>9.4833331213643106</v>
      </c>
      <c r="AB352" s="83">
        <v>5.5031934253811396</v>
      </c>
      <c r="AC352" s="31">
        <f t="shared" si="156"/>
        <v>715.09999999999991</v>
      </c>
      <c r="AD352" s="31">
        <f t="shared" si="157"/>
        <v>189.70000000000002</v>
      </c>
      <c r="AE352" s="31">
        <f t="shared" si="158"/>
        <v>102.2</v>
      </c>
      <c r="AF352" s="31">
        <f t="shared" si="159"/>
        <v>273</v>
      </c>
      <c r="AG352" s="31">
        <f t="shared" si="160"/>
        <v>262.10000000000002</v>
      </c>
      <c r="AH352" s="31">
        <f t="shared" si="161"/>
        <v>161.1</v>
      </c>
      <c r="AI352" s="55">
        <v>50</v>
      </c>
      <c r="AJ352" s="55">
        <v>48.3</v>
      </c>
      <c r="AK352" s="55">
        <v>59.2</v>
      </c>
      <c r="AL352" s="55">
        <v>68.900000000000006</v>
      </c>
      <c r="AM352" s="87">
        <v>61.6</v>
      </c>
      <c r="AN352" s="87">
        <v>44.7</v>
      </c>
      <c r="AO352" s="87">
        <v>27</v>
      </c>
      <c r="AP352" s="87">
        <v>30.5</v>
      </c>
      <c r="AQ352" s="87">
        <v>40.299999999999997</v>
      </c>
      <c r="AR352" s="87">
        <v>88.8</v>
      </c>
      <c r="AS352" s="87">
        <v>133</v>
      </c>
      <c r="AT352" s="87">
        <v>62.8</v>
      </c>
      <c r="AU352" s="35" t="s">
        <v>7</v>
      </c>
      <c r="AV352" s="35" t="s">
        <v>7</v>
      </c>
      <c r="AW352" s="35" t="s">
        <v>7</v>
      </c>
      <c r="AX352" s="35" t="s">
        <v>7</v>
      </c>
      <c r="AY352" s="26">
        <v>14</v>
      </c>
      <c r="AZ352" s="35" t="s">
        <v>7</v>
      </c>
      <c r="BA352" s="35" t="s">
        <v>7</v>
      </c>
      <c r="BB352" s="35" t="s">
        <v>7</v>
      </c>
      <c r="BC352" s="35" t="s">
        <v>7</v>
      </c>
      <c r="BD352" s="26">
        <v>1</v>
      </c>
      <c r="BE352" s="5">
        <v>22.8</v>
      </c>
      <c r="BF352" s="105"/>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row>
    <row r="353" spans="1:83" x14ac:dyDescent="0.2">
      <c r="A353" s="102"/>
      <c r="B353" s="162"/>
      <c r="C353" s="100"/>
      <c r="D353" s="101"/>
      <c r="E353" s="100"/>
      <c r="F353" s="2" t="s">
        <v>427</v>
      </c>
      <c r="G353" s="16">
        <v>45.0196246</v>
      </c>
      <c r="H353" s="16">
        <v>7.7383739</v>
      </c>
      <c r="I353" s="14" t="s">
        <v>7</v>
      </c>
      <c r="J353" s="22">
        <v>260</v>
      </c>
      <c r="K353" s="30">
        <f t="shared" si="144"/>
        <v>13.129467167954511</v>
      </c>
      <c r="L353" s="30">
        <f t="shared" si="145"/>
        <v>12.815206165170707</v>
      </c>
      <c r="M353" s="30">
        <f t="shared" si="146"/>
        <v>22.117769756525366</v>
      </c>
      <c r="N353" s="30">
        <f t="shared" si="147"/>
        <v>19.090392404837683</v>
      </c>
      <c r="O353" s="30">
        <f t="shared" si="148"/>
        <v>13.442922280172427</v>
      </c>
      <c r="P353" s="30">
        <f t="shared" si="149"/>
        <v>4.1419704699495403</v>
      </c>
      <c r="Q353" s="83">
        <v>3.4712902449912599</v>
      </c>
      <c r="R353" s="83">
        <v>4.8643631917656203</v>
      </c>
      <c r="S353" s="83">
        <v>8.9618062513009207</v>
      </c>
      <c r="T353" s="83">
        <v>13.1911997051537</v>
      </c>
      <c r="U353" s="83">
        <v>16.292612539057501</v>
      </c>
      <c r="V353" s="83">
        <v>20.821632867933602</v>
      </c>
      <c r="W353" s="83">
        <v>22.971709163961599</v>
      </c>
      <c r="X353" s="83">
        <v>22.559967237680901</v>
      </c>
      <c r="Y353" s="83">
        <v>18.705232915238799</v>
      </c>
      <c r="Z353" s="83">
        <v>13.4569674411488</v>
      </c>
      <c r="AA353" s="83">
        <v>8.1665664841296799</v>
      </c>
      <c r="AB353" s="83">
        <v>4.0902579730917399</v>
      </c>
      <c r="AC353" s="31">
        <f t="shared" si="156"/>
        <v>690.39999999999986</v>
      </c>
      <c r="AD353" s="31">
        <f t="shared" si="157"/>
        <v>187.3</v>
      </c>
      <c r="AE353" s="31">
        <f t="shared" si="158"/>
        <v>149</v>
      </c>
      <c r="AF353" s="31">
        <f t="shared" si="159"/>
        <v>326.7</v>
      </c>
      <c r="AG353" s="31">
        <f t="shared" si="160"/>
        <v>226</v>
      </c>
      <c r="AH353" s="31">
        <f t="shared" si="161"/>
        <v>128.1</v>
      </c>
      <c r="AI353" s="55">
        <v>42.4</v>
      </c>
      <c r="AJ353" s="55">
        <v>41.2</v>
      </c>
      <c r="AK353" s="55">
        <v>48.8</v>
      </c>
      <c r="AL353" s="55">
        <v>68</v>
      </c>
      <c r="AM353" s="87">
        <v>70.5</v>
      </c>
      <c r="AN353" s="87">
        <v>54.9</v>
      </c>
      <c r="AO353" s="87">
        <v>46.2</v>
      </c>
      <c r="AP353" s="87">
        <v>47.9</v>
      </c>
      <c r="AQ353" s="87">
        <v>39.200000000000003</v>
      </c>
      <c r="AR353" s="87">
        <v>76.5</v>
      </c>
      <c r="AS353" s="87">
        <v>110.3</v>
      </c>
      <c r="AT353" s="87">
        <v>44.5</v>
      </c>
      <c r="AU353" s="35" t="s">
        <v>7</v>
      </c>
      <c r="AV353" s="35" t="s">
        <v>7</v>
      </c>
      <c r="AW353" s="35" t="s">
        <v>7</v>
      </c>
      <c r="AX353" s="35" t="s">
        <v>7</v>
      </c>
      <c r="AY353" s="26">
        <v>23.04</v>
      </c>
      <c r="AZ353" s="35" t="s">
        <v>7</v>
      </c>
      <c r="BA353" s="35" t="s">
        <v>7</v>
      </c>
      <c r="BB353" s="35" t="s">
        <v>7</v>
      </c>
      <c r="BC353" s="35" t="s">
        <v>7</v>
      </c>
      <c r="BD353" s="26">
        <v>16</v>
      </c>
      <c r="BE353" s="5">
        <v>9.2999999999999989</v>
      </c>
      <c r="BF353" s="105"/>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row>
    <row r="354" spans="1:83" x14ac:dyDescent="0.2">
      <c r="B354" s="61"/>
      <c r="F354" s="61"/>
      <c r="K354" s="88"/>
      <c r="L354" s="88"/>
      <c r="M354" s="88"/>
      <c r="N354" s="88"/>
      <c r="O354" s="88"/>
      <c r="P354" s="88"/>
      <c r="Q354" s="88"/>
      <c r="R354" s="88"/>
      <c r="S354" s="88"/>
      <c r="T354" s="88"/>
      <c r="U354" s="88"/>
      <c r="V354" s="88"/>
      <c r="W354" s="88"/>
      <c r="X354" s="88"/>
      <c r="Y354" s="88"/>
      <c r="Z354" s="88"/>
      <c r="AA354" s="88"/>
      <c r="AB354" s="88"/>
      <c r="AC354" s="31"/>
      <c r="AD354" s="31"/>
      <c r="AE354" s="31"/>
      <c r="AF354" s="31"/>
      <c r="AG354" s="31"/>
      <c r="AH354" s="31"/>
      <c r="BF354" s="92"/>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row>
    <row r="355" spans="1:83" x14ac:dyDescent="0.2">
      <c r="A355" s="111">
        <v>66</v>
      </c>
      <c r="B355" s="112" t="s">
        <v>455</v>
      </c>
      <c r="C355" s="101">
        <v>2</v>
      </c>
      <c r="D355" s="101" t="s">
        <v>462</v>
      </c>
      <c r="E355" s="100" t="s">
        <v>3</v>
      </c>
      <c r="F355" s="2" t="s">
        <v>459</v>
      </c>
      <c r="G355" s="16">
        <v>44.817709800000003</v>
      </c>
      <c r="H355" s="16">
        <v>8.2946688000000002</v>
      </c>
      <c r="I355" s="14" t="s">
        <v>7</v>
      </c>
      <c r="J355" s="85">
        <v>182.2</v>
      </c>
      <c r="K355" s="30">
        <f t="shared" ref="K355" si="162">AVERAGE(Q355:AB355)</f>
        <v>13.954585977309742</v>
      </c>
      <c r="L355" s="30">
        <f t="shared" ref="L355" si="163">(S355+T355+U355)/3</f>
        <v>13.495255970758933</v>
      </c>
      <c r="M355" s="30">
        <f t="shared" ref="M355" si="164">(V355+W355+X355)/3</f>
        <v>23.051703785829503</v>
      </c>
      <c r="N355" s="30">
        <f t="shared" ref="N355" si="165">(T355+U355+V355+W355+X355+Y355)/6</f>
        <v>19.939920522049949</v>
      </c>
      <c r="O355" s="30">
        <f t="shared" ref="O355" si="166">(Y355+Z355+AA355)/3</f>
        <v>14.355242689888003</v>
      </c>
      <c r="P355" s="30">
        <f t="shared" ref="P355" si="167">(Q355+R355+AB355)/3</f>
        <v>4.9161414627625266</v>
      </c>
      <c r="Q355" s="88">
        <v>4.2137740993631896</v>
      </c>
      <c r="R355" s="88">
        <v>5.4767794342346798</v>
      </c>
      <c r="S355" s="88">
        <v>9.5563223670447002</v>
      </c>
      <c r="T355" s="88">
        <v>13.832833024145399</v>
      </c>
      <c r="U355" s="88">
        <v>17.096612521086701</v>
      </c>
      <c r="V355" s="88">
        <v>21.7194995145313</v>
      </c>
      <c r="W355" s="88">
        <v>23.876515595350501</v>
      </c>
      <c r="X355" s="88">
        <v>23.5590962476067</v>
      </c>
      <c r="Y355" s="88">
        <v>19.554966229579101</v>
      </c>
      <c r="Z355" s="88">
        <v>14.3131287123347</v>
      </c>
      <c r="AA355" s="88">
        <v>9.1976331277502101</v>
      </c>
      <c r="AB355" s="88">
        <v>5.0578708546897104</v>
      </c>
      <c r="AC355" s="31">
        <f t="shared" si="156"/>
        <v>735.5</v>
      </c>
      <c r="AD355" s="31">
        <f t="shared" si="157"/>
        <v>198.4</v>
      </c>
      <c r="AE355" s="31">
        <f t="shared" si="158"/>
        <v>113</v>
      </c>
      <c r="AF355" s="31">
        <f t="shared" si="159"/>
        <v>292</v>
      </c>
      <c r="AG355" s="31">
        <f t="shared" si="160"/>
        <v>269.79999999999995</v>
      </c>
      <c r="AH355" s="31">
        <f t="shared" si="161"/>
        <v>154.30000000000001</v>
      </c>
      <c r="AI355" s="87">
        <v>45.3</v>
      </c>
      <c r="AJ355" s="87">
        <v>50.2</v>
      </c>
      <c r="AK355" s="87">
        <v>61.7</v>
      </c>
      <c r="AL355" s="87">
        <v>69.7</v>
      </c>
      <c r="AM355" s="87">
        <v>67</v>
      </c>
      <c r="AN355" s="87">
        <v>51</v>
      </c>
      <c r="AO355" s="87">
        <v>26.5</v>
      </c>
      <c r="AP355" s="87">
        <v>35.5</v>
      </c>
      <c r="AQ355" s="87">
        <v>42.3</v>
      </c>
      <c r="AR355" s="87">
        <v>95.8</v>
      </c>
      <c r="AS355" s="87">
        <v>131.69999999999999</v>
      </c>
      <c r="AT355" s="87">
        <v>58.8</v>
      </c>
      <c r="AU355" s="26">
        <v>8.36</v>
      </c>
      <c r="AV355" s="26">
        <v>26.466666666666669</v>
      </c>
      <c r="AW355" s="26">
        <v>64.566666666666663</v>
      </c>
      <c r="AX355" s="26">
        <v>9.0666666666666664</v>
      </c>
      <c r="AY355" s="26">
        <v>0.53</v>
      </c>
      <c r="AZ355" s="35">
        <v>8.1333333333333293</v>
      </c>
      <c r="BA355" s="26" t="s">
        <v>7</v>
      </c>
      <c r="BB355" s="26">
        <v>8.3333333333332996E-2</v>
      </c>
      <c r="BC355" s="26">
        <v>4.3333333333333304</v>
      </c>
      <c r="BD355" s="26">
        <v>4.6666666666666599</v>
      </c>
      <c r="BE355" s="26" t="s">
        <v>7</v>
      </c>
      <c r="BF355" s="92" t="s">
        <v>456</v>
      </c>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row>
    <row r="356" spans="1:83" x14ac:dyDescent="0.2">
      <c r="A356" s="111"/>
      <c r="B356" s="112"/>
      <c r="C356" s="101"/>
      <c r="D356" s="101"/>
      <c r="E356" s="100"/>
      <c r="F356" s="2" t="s">
        <v>460</v>
      </c>
      <c r="G356" s="16">
        <v>45.101081899999997</v>
      </c>
      <c r="H356" s="16">
        <v>8.0005275999999999</v>
      </c>
      <c r="I356" s="14" t="s">
        <v>7</v>
      </c>
      <c r="J356" s="85">
        <v>360.5</v>
      </c>
      <c r="K356" s="30">
        <f t="shared" ref="K356:K358" si="168">AVERAGE(Q356:AB356)</f>
        <v>13.585808833469997</v>
      </c>
      <c r="L356" s="30">
        <f t="shared" ref="L356:L358" si="169">(S356+T356+U356)/3</f>
        <v>13.305695401519268</v>
      </c>
      <c r="M356" s="30">
        <f t="shared" ref="M356:M358" si="170">(V356+W356+X356)/3</f>
        <v>22.813490887928168</v>
      </c>
      <c r="N356" s="30">
        <f t="shared" ref="N356:N358" si="171">(T356+U356+V356+W356+X356+Y356)/6</f>
        <v>19.715363896244817</v>
      </c>
      <c r="O356" s="30">
        <f t="shared" ref="O356:O358" si="172">(Y356+Z356+AA356)/3</f>
        <v>13.8718459264992</v>
      </c>
      <c r="P356" s="30">
        <f t="shared" ref="P356:P358" si="173">(Q356+R356+AB356)/3</f>
        <v>4.3522031179333469</v>
      </c>
      <c r="Q356" s="88">
        <v>3.65651604730275</v>
      </c>
      <c r="R356" s="88">
        <v>5.05877082288825</v>
      </c>
      <c r="S356" s="88">
        <v>9.2887417278643092</v>
      </c>
      <c r="T356" s="88">
        <v>13.6716996944137</v>
      </c>
      <c r="U356" s="88">
        <v>16.956644782279799</v>
      </c>
      <c r="V356" s="88">
        <v>21.565699517969001</v>
      </c>
      <c r="W356" s="88">
        <v>23.673128503122399</v>
      </c>
      <c r="X356" s="88">
        <v>23.2016446426931</v>
      </c>
      <c r="Y356" s="88">
        <v>19.223366236990898</v>
      </c>
      <c r="Z356" s="88">
        <v>13.8478384001541</v>
      </c>
      <c r="AA356" s="88">
        <v>8.5443331423526008</v>
      </c>
      <c r="AB356" s="88">
        <v>4.3413224836090398</v>
      </c>
      <c r="AC356" s="31">
        <f t="shared" si="156"/>
        <v>728</v>
      </c>
      <c r="AD356" s="31">
        <f t="shared" si="157"/>
        <v>203.7</v>
      </c>
      <c r="AE356" s="31">
        <f t="shared" si="158"/>
        <v>155.69999999999999</v>
      </c>
      <c r="AF356" s="31">
        <f t="shared" si="159"/>
        <v>348</v>
      </c>
      <c r="AG356" s="31">
        <f t="shared" si="160"/>
        <v>241.5</v>
      </c>
      <c r="AH356" s="31">
        <f t="shared" si="161"/>
        <v>127.1</v>
      </c>
      <c r="AI356" s="87">
        <v>39</v>
      </c>
      <c r="AJ356" s="87">
        <v>42.5</v>
      </c>
      <c r="AK356" s="87">
        <v>53.4</v>
      </c>
      <c r="AL356" s="87">
        <v>75.8</v>
      </c>
      <c r="AM356" s="87">
        <v>74.5</v>
      </c>
      <c r="AN356" s="87">
        <v>59.8</v>
      </c>
      <c r="AO356" s="87">
        <v>46.9</v>
      </c>
      <c r="AP356" s="87">
        <v>49</v>
      </c>
      <c r="AQ356" s="87">
        <v>42</v>
      </c>
      <c r="AR356" s="87">
        <v>82.4</v>
      </c>
      <c r="AS356" s="87">
        <v>117.1</v>
      </c>
      <c r="AT356" s="87">
        <v>45.6</v>
      </c>
      <c r="AU356" s="26">
        <v>8.15</v>
      </c>
      <c r="AV356" s="26">
        <v>16.8</v>
      </c>
      <c r="AW356" s="26">
        <v>62.85</v>
      </c>
      <c r="AX356" s="26">
        <v>20.350000000000001</v>
      </c>
      <c r="AY356" s="26">
        <v>2.605</v>
      </c>
      <c r="AZ356" s="35">
        <v>12.4</v>
      </c>
      <c r="BA356" s="26" t="s">
        <v>7</v>
      </c>
      <c r="BB356" s="26">
        <v>0.13</v>
      </c>
      <c r="BC356" s="26">
        <v>7.5</v>
      </c>
      <c r="BD356" s="26">
        <v>11.425000000000001</v>
      </c>
      <c r="BE356" s="26" t="s">
        <v>7</v>
      </c>
      <c r="BF356" s="92" t="s">
        <v>457</v>
      </c>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row>
    <row r="357" spans="1:83" x14ac:dyDescent="0.2">
      <c r="A357" s="111"/>
      <c r="B357" s="112"/>
      <c r="C357" s="101"/>
      <c r="D357" s="101"/>
      <c r="E357" s="100"/>
      <c r="F357" s="2" t="s">
        <v>461</v>
      </c>
      <c r="G357" s="16">
        <v>44.980507600000003</v>
      </c>
      <c r="H357" s="16">
        <v>8.3584546</v>
      </c>
      <c r="I357" s="14" t="s">
        <v>7</v>
      </c>
      <c r="J357" s="85">
        <v>210.8</v>
      </c>
      <c r="K357" s="30">
        <f t="shared" si="168"/>
        <v>13.805678957623099</v>
      </c>
      <c r="L357" s="30">
        <f t="shared" si="169"/>
        <v>13.43929468168721</v>
      </c>
      <c r="M357" s="30">
        <f t="shared" si="170"/>
        <v>23.094117404953199</v>
      </c>
      <c r="N357" s="30">
        <f t="shared" si="171"/>
        <v>19.946263174237966</v>
      </c>
      <c r="O357" s="30">
        <f t="shared" si="172"/>
        <v>14.15390326786501</v>
      </c>
      <c r="P357" s="30">
        <f t="shared" si="173"/>
        <v>4.5354004759869833</v>
      </c>
      <c r="Q357" s="88">
        <v>3.8148708824729201</v>
      </c>
      <c r="R357" s="88">
        <v>5.1232338756345799</v>
      </c>
      <c r="S357" s="88">
        <v>9.37229011309363</v>
      </c>
      <c r="T357" s="88">
        <v>13.7914330250708</v>
      </c>
      <c r="U357" s="88">
        <v>17.1541609068972</v>
      </c>
      <c r="V357" s="88">
        <v>21.816966179019499</v>
      </c>
      <c r="W357" s="88">
        <v>23.9216446265999</v>
      </c>
      <c r="X357" s="88">
        <v>23.543741409240202</v>
      </c>
      <c r="Y357" s="88">
        <v>19.4496328986002</v>
      </c>
      <c r="Z357" s="88">
        <v>14.0976771042472</v>
      </c>
      <c r="AA357" s="88">
        <v>8.9143998007476295</v>
      </c>
      <c r="AB357" s="88">
        <v>4.6680966698534503</v>
      </c>
      <c r="AC357" s="31">
        <f t="shared" si="156"/>
        <v>750.49999999999989</v>
      </c>
      <c r="AD357" s="31">
        <f t="shared" si="157"/>
        <v>204.2</v>
      </c>
      <c r="AE357" s="31">
        <f t="shared" si="158"/>
        <v>123.80000000000001</v>
      </c>
      <c r="AF357" s="31">
        <f t="shared" si="159"/>
        <v>311.8</v>
      </c>
      <c r="AG357" s="31">
        <f t="shared" si="160"/>
        <v>275</v>
      </c>
      <c r="AH357" s="31">
        <f t="shared" si="161"/>
        <v>147.5</v>
      </c>
      <c r="AI357" s="87">
        <v>43.2</v>
      </c>
      <c r="AJ357" s="87">
        <v>49.4</v>
      </c>
      <c r="AK357" s="87">
        <v>61.3</v>
      </c>
      <c r="AL357" s="87">
        <v>72.099999999999994</v>
      </c>
      <c r="AM357" s="87">
        <v>70.8</v>
      </c>
      <c r="AN357" s="87">
        <v>54.5</v>
      </c>
      <c r="AO357" s="87">
        <v>29.4</v>
      </c>
      <c r="AP357" s="87">
        <v>39.9</v>
      </c>
      <c r="AQ357" s="87">
        <v>45.1</v>
      </c>
      <c r="AR357" s="87">
        <v>96.5</v>
      </c>
      <c r="AS357" s="87">
        <v>133.4</v>
      </c>
      <c r="AT357" s="87">
        <v>54.9</v>
      </c>
      <c r="AU357" s="26">
        <v>8.3800000000000008</v>
      </c>
      <c r="AV357" s="26">
        <v>27.8</v>
      </c>
      <c r="AW357" s="26">
        <v>55.820000000000007</v>
      </c>
      <c r="AX357" s="26">
        <v>16.380000000000003</v>
      </c>
      <c r="AY357" s="26">
        <v>1.276</v>
      </c>
      <c r="AZ357" s="35">
        <v>16.36</v>
      </c>
      <c r="BA357" s="26" t="s">
        <v>7</v>
      </c>
      <c r="BB357" s="26">
        <v>0.13800000000000001</v>
      </c>
      <c r="BC357" s="26">
        <v>3.4</v>
      </c>
      <c r="BD357" s="26">
        <v>12.74</v>
      </c>
      <c r="BE357" s="26" t="s">
        <v>7</v>
      </c>
      <c r="BF357" s="92" t="s">
        <v>7</v>
      </c>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row>
    <row r="358" spans="1:83" x14ac:dyDescent="0.2">
      <c r="A358" s="111"/>
      <c r="B358" s="112"/>
      <c r="C358" s="101"/>
      <c r="D358" s="101"/>
      <c r="E358" s="100"/>
      <c r="F358" s="2" t="s">
        <v>185</v>
      </c>
      <c r="G358" s="16">
        <v>44.387276399999998</v>
      </c>
      <c r="H358" s="16">
        <v>8.0330475000000003</v>
      </c>
      <c r="I358" s="14" t="s">
        <v>7</v>
      </c>
      <c r="J358" s="85">
        <v>393.7</v>
      </c>
      <c r="K358" s="30">
        <f t="shared" si="168"/>
        <v>12.67846167677285</v>
      </c>
      <c r="L358" s="30">
        <f t="shared" si="169"/>
        <v>11.636268557113446</v>
      </c>
      <c r="M358" s="30">
        <f t="shared" si="170"/>
        <v>20.871490931335266</v>
      </c>
      <c r="N358" s="30">
        <f t="shared" si="171"/>
        <v>17.871689564694318</v>
      </c>
      <c r="O358" s="30">
        <f t="shared" si="172"/>
        <v>13.349107945351784</v>
      </c>
      <c r="P358" s="30">
        <f t="shared" si="173"/>
        <v>4.8569792732909036</v>
      </c>
      <c r="Q358" s="88">
        <v>4.2967095813804104</v>
      </c>
      <c r="R358" s="88">
        <v>4.9438090027977504</v>
      </c>
      <c r="S358" s="88">
        <v>8.2327740095315391</v>
      </c>
      <c r="T358" s="88">
        <v>11.8729997346178</v>
      </c>
      <c r="U358" s="88">
        <v>14.803031927191</v>
      </c>
      <c r="V358" s="88">
        <v>19.248699569757999</v>
      </c>
      <c r="W358" s="88">
        <v>21.658257580416301</v>
      </c>
      <c r="X358" s="88">
        <v>21.707515643831499</v>
      </c>
      <c r="Y358" s="88">
        <v>17.939632932351302</v>
      </c>
      <c r="Z358" s="88">
        <v>13.354257766025199</v>
      </c>
      <c r="AA358" s="88">
        <v>8.7534331376788508</v>
      </c>
      <c r="AB358" s="88">
        <v>5.3304192356945501</v>
      </c>
      <c r="AC358" s="31">
        <f t="shared" si="156"/>
        <v>864.4</v>
      </c>
      <c r="AD358" s="31">
        <f t="shared" si="157"/>
        <v>222.89999999999998</v>
      </c>
      <c r="AE358" s="31">
        <f t="shared" si="158"/>
        <v>103.3</v>
      </c>
      <c r="AF358" s="31">
        <f t="shared" si="159"/>
        <v>296.5</v>
      </c>
      <c r="AG358" s="31">
        <f t="shared" si="160"/>
        <v>320.5</v>
      </c>
      <c r="AH358" s="31">
        <f t="shared" si="161"/>
        <v>217.7</v>
      </c>
      <c r="AI358" s="87">
        <v>67.8</v>
      </c>
      <c r="AJ358" s="87">
        <v>66.8</v>
      </c>
      <c r="AK358" s="87">
        <v>75</v>
      </c>
      <c r="AL358" s="87">
        <v>76.7</v>
      </c>
      <c r="AM358" s="87">
        <v>71.2</v>
      </c>
      <c r="AN358" s="87">
        <v>45.6</v>
      </c>
      <c r="AO358" s="87">
        <v>27</v>
      </c>
      <c r="AP358" s="87">
        <v>30.7</v>
      </c>
      <c r="AQ358" s="87">
        <v>45.3</v>
      </c>
      <c r="AR358" s="87">
        <v>108.5</v>
      </c>
      <c r="AS358" s="87">
        <v>166.7</v>
      </c>
      <c r="AT358" s="87">
        <v>83.1</v>
      </c>
      <c r="AU358" s="26">
        <v>8.2799999999999994</v>
      </c>
      <c r="AV358" s="26">
        <v>50.725000000000001</v>
      </c>
      <c r="AW358" s="26">
        <v>37.725000000000001</v>
      </c>
      <c r="AX358" s="26">
        <v>11.55</v>
      </c>
      <c r="AY358" s="26">
        <v>1.38</v>
      </c>
      <c r="AZ358" s="35">
        <v>10.225</v>
      </c>
      <c r="BA358" s="26" t="s">
        <v>7</v>
      </c>
      <c r="BB358" s="26">
        <v>0.19750000000000001</v>
      </c>
      <c r="BC358" s="26">
        <v>4.5</v>
      </c>
      <c r="BD358" s="26">
        <v>6.3250000000000002</v>
      </c>
      <c r="BE358" s="26" t="s">
        <v>7</v>
      </c>
      <c r="BF358" s="92" t="s">
        <v>458</v>
      </c>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row>
    <row r="359" spans="1:83" x14ac:dyDescent="0.2">
      <c r="B359" s="61"/>
      <c r="F359" s="61"/>
      <c r="AC359" s="1"/>
      <c r="AD359" s="1"/>
      <c r="AE359" s="1"/>
      <c r="AF359" s="1"/>
      <c r="AG359" s="1"/>
      <c r="AH359" s="1"/>
      <c r="AI359" s="32"/>
      <c r="AJ359" s="32"/>
      <c r="AK359" s="32"/>
      <c r="AL359" s="32"/>
      <c r="AM359" s="32"/>
      <c r="AN359" s="32"/>
      <c r="AO359" s="32"/>
      <c r="AP359" s="32"/>
      <c r="AQ359" s="32"/>
      <c r="AR359" s="32"/>
      <c r="AS359" s="32"/>
      <c r="AT359" s="32"/>
      <c r="BF359" s="92"/>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row>
    <row r="360" spans="1:83" x14ac:dyDescent="0.2">
      <c r="A360" s="111">
        <v>67</v>
      </c>
      <c r="B360" s="112" t="s">
        <v>464</v>
      </c>
      <c r="C360" s="101">
        <v>2</v>
      </c>
      <c r="D360" s="101" t="s">
        <v>466</v>
      </c>
      <c r="E360" s="100" t="s">
        <v>3</v>
      </c>
      <c r="F360" s="1" t="s">
        <v>350</v>
      </c>
      <c r="G360" s="14" t="s">
        <v>7</v>
      </c>
      <c r="H360" s="14" t="s">
        <v>7</v>
      </c>
      <c r="I360" s="14" t="s">
        <v>7</v>
      </c>
      <c r="J360" s="109">
        <v>137</v>
      </c>
      <c r="K360" s="108">
        <v>14.9</v>
      </c>
      <c r="L360" s="108">
        <f>(S360+T360+U360)/3</f>
        <v>13.6</v>
      </c>
      <c r="M360" s="108">
        <f>(V360+W360+X360)/3</f>
        <v>22.900000000000002</v>
      </c>
      <c r="N360" s="108">
        <f>(T360+U360+V360+W360+X360+Y360)/6</f>
        <v>19.983333333333331</v>
      </c>
      <c r="O360" s="108">
        <f>(Y360+Z360+AA360)/3</f>
        <v>15.9</v>
      </c>
      <c r="P360" s="108">
        <f>(Q360+R360+AB360)/3</f>
        <v>7.333333333333333</v>
      </c>
      <c r="Q360" s="108">
        <v>6.8</v>
      </c>
      <c r="R360" s="108">
        <v>7.7</v>
      </c>
      <c r="S360" s="108">
        <v>10.1</v>
      </c>
      <c r="T360" s="108">
        <v>13.4</v>
      </c>
      <c r="U360" s="108">
        <v>17.3</v>
      </c>
      <c r="V360" s="108">
        <v>21</v>
      </c>
      <c r="W360" s="108">
        <v>23.9</v>
      </c>
      <c r="X360" s="108">
        <v>23.8</v>
      </c>
      <c r="Y360" s="108">
        <v>20.5</v>
      </c>
      <c r="Z360" s="108">
        <v>16.100000000000001</v>
      </c>
      <c r="AA360" s="108">
        <v>11.1</v>
      </c>
      <c r="AB360" s="108">
        <v>7.5</v>
      </c>
      <c r="AC360" s="108">
        <v>931.3</v>
      </c>
      <c r="AD360" s="108">
        <f>AK360+AL360+AM360</f>
        <v>213.5</v>
      </c>
      <c r="AE360" s="108">
        <f>AN360+AO360+AP360</f>
        <v>141.1</v>
      </c>
      <c r="AF360" s="108">
        <f>AL360+AM360+AN360+AO360+AP360+AQ360</f>
        <v>354.59999999999997</v>
      </c>
      <c r="AG360" s="108">
        <f>AQ360+AR360+AS360</f>
        <v>294.39999999999998</v>
      </c>
      <c r="AH360" s="108">
        <f>AT360+AS360+AI360</f>
        <v>292.89999999999998</v>
      </c>
      <c r="AI360" s="108">
        <v>77.5</v>
      </c>
      <c r="AJ360" s="108">
        <v>72.900000000000006</v>
      </c>
      <c r="AK360" s="108">
        <v>79</v>
      </c>
      <c r="AL360" s="108">
        <v>73.5</v>
      </c>
      <c r="AM360" s="108">
        <v>61</v>
      </c>
      <c r="AN360" s="108">
        <v>56</v>
      </c>
      <c r="AO360" s="108">
        <v>33.200000000000003</v>
      </c>
      <c r="AP360" s="108">
        <v>51.9</v>
      </c>
      <c r="AQ360" s="108">
        <v>79</v>
      </c>
      <c r="AR360" s="108">
        <v>104.1</v>
      </c>
      <c r="AS360" s="108">
        <v>111.3</v>
      </c>
      <c r="AT360" s="108">
        <v>104.1</v>
      </c>
      <c r="AU360" s="26">
        <v>8.5</v>
      </c>
      <c r="AV360" s="26">
        <v>60.933333333333344</v>
      </c>
      <c r="AW360" s="26">
        <v>27.4</v>
      </c>
      <c r="AX360" s="26">
        <v>11.6666666666666</v>
      </c>
      <c r="AY360" s="26">
        <v>0.81333333333333302</v>
      </c>
      <c r="AZ360" s="35">
        <v>8.86666666666666</v>
      </c>
      <c r="BA360" s="26" t="s">
        <v>7</v>
      </c>
      <c r="BB360" s="26" t="s">
        <v>7</v>
      </c>
      <c r="BC360" s="26" t="s">
        <v>7</v>
      </c>
      <c r="BD360" s="26">
        <v>15</v>
      </c>
      <c r="BE360" s="26" t="s">
        <v>7</v>
      </c>
      <c r="BF360" s="110" t="s">
        <v>465</v>
      </c>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row>
    <row r="361" spans="1:83" x14ac:dyDescent="0.2">
      <c r="A361" s="111"/>
      <c r="B361" s="112"/>
      <c r="C361" s="101"/>
      <c r="D361" s="101"/>
      <c r="E361" s="100"/>
      <c r="F361" s="1" t="s">
        <v>338</v>
      </c>
      <c r="G361" s="14" t="s">
        <v>7</v>
      </c>
      <c r="H361" s="14" t="s">
        <v>7</v>
      </c>
      <c r="I361" s="14" t="s">
        <v>7</v>
      </c>
      <c r="J361" s="109"/>
      <c r="K361" s="108"/>
      <c r="L361" s="108"/>
      <c r="M361" s="108"/>
      <c r="N361" s="108"/>
      <c r="O361" s="108"/>
      <c r="P361" s="108"/>
      <c r="Q361" s="108"/>
      <c r="R361" s="108"/>
      <c r="S361" s="108"/>
      <c r="T361" s="108"/>
      <c r="U361" s="108"/>
      <c r="V361" s="108"/>
      <c r="W361" s="108"/>
      <c r="X361" s="108"/>
      <c r="Y361" s="108"/>
      <c r="Z361" s="108"/>
      <c r="AA361" s="108"/>
      <c r="AB361" s="108"/>
      <c r="AC361" s="108"/>
      <c r="AD361" s="108"/>
      <c r="AE361" s="108"/>
      <c r="AF361" s="108"/>
      <c r="AG361" s="108"/>
      <c r="AH361" s="108"/>
      <c r="AI361" s="108"/>
      <c r="AJ361" s="108"/>
      <c r="AK361" s="108"/>
      <c r="AL361" s="108"/>
      <c r="AM361" s="108"/>
      <c r="AN361" s="108"/>
      <c r="AO361" s="108"/>
      <c r="AP361" s="108"/>
      <c r="AQ361" s="108"/>
      <c r="AR361" s="108"/>
      <c r="AS361" s="108"/>
      <c r="AT361" s="108"/>
      <c r="AU361" s="26">
        <v>8.42</v>
      </c>
      <c r="AV361" s="26">
        <v>59.37</v>
      </c>
      <c r="AW361" s="26">
        <v>28.89</v>
      </c>
      <c r="AX361" s="26">
        <v>11.74</v>
      </c>
      <c r="AY361" s="26">
        <v>1.6080000000000001</v>
      </c>
      <c r="AZ361" s="35">
        <v>12.86</v>
      </c>
      <c r="BA361" s="26" t="s">
        <v>7</v>
      </c>
      <c r="BB361" s="26" t="s">
        <v>7</v>
      </c>
      <c r="BC361" s="26" t="s">
        <v>7</v>
      </c>
      <c r="BD361" s="26">
        <v>9.1999999999999993</v>
      </c>
      <c r="BE361" s="26" t="s">
        <v>7</v>
      </c>
      <c r="BF361" s="110"/>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row>
    <row r="362" spans="1:83" x14ac:dyDescent="0.2">
      <c r="A362" s="111"/>
      <c r="B362" s="112"/>
      <c r="C362" s="101"/>
      <c r="D362" s="101"/>
      <c r="E362" s="100"/>
      <c r="F362" s="1" t="s">
        <v>339</v>
      </c>
      <c r="G362" s="14" t="s">
        <v>7</v>
      </c>
      <c r="H362" s="14" t="s">
        <v>7</v>
      </c>
      <c r="I362" s="14" t="s">
        <v>7</v>
      </c>
      <c r="J362" s="109"/>
      <c r="K362" s="108"/>
      <c r="L362" s="108"/>
      <c r="M362" s="108"/>
      <c r="N362" s="108"/>
      <c r="O362" s="108"/>
      <c r="P362" s="108"/>
      <c r="Q362" s="108"/>
      <c r="R362" s="108"/>
      <c r="S362" s="108"/>
      <c r="T362" s="108"/>
      <c r="U362" s="108"/>
      <c r="V362" s="108"/>
      <c r="W362" s="108"/>
      <c r="X362" s="108"/>
      <c r="Y362" s="108"/>
      <c r="Z362" s="108"/>
      <c r="AA362" s="108"/>
      <c r="AB362" s="108"/>
      <c r="AC362" s="108"/>
      <c r="AD362" s="108"/>
      <c r="AE362" s="108"/>
      <c r="AF362" s="108"/>
      <c r="AG362" s="108"/>
      <c r="AH362" s="108"/>
      <c r="AI362" s="108"/>
      <c r="AJ362" s="108"/>
      <c r="AK362" s="108"/>
      <c r="AL362" s="108"/>
      <c r="AM362" s="108"/>
      <c r="AN362" s="108"/>
      <c r="AO362" s="108"/>
      <c r="AP362" s="108"/>
      <c r="AQ362" s="108"/>
      <c r="AR362" s="108"/>
      <c r="AS362" s="108"/>
      <c r="AT362" s="108"/>
      <c r="AU362" s="26">
        <v>8.36666666666666</v>
      </c>
      <c r="AV362" s="26">
        <v>61.2</v>
      </c>
      <c r="AW362" s="26">
        <v>26.6</v>
      </c>
      <c r="AX362" s="26">
        <v>12.200000000000001</v>
      </c>
      <c r="AY362" s="26">
        <v>1.2333333333333301</v>
      </c>
      <c r="AZ362" s="35">
        <v>12.4</v>
      </c>
      <c r="BA362" s="26" t="s">
        <v>7</v>
      </c>
      <c r="BB362" s="26" t="s">
        <v>7</v>
      </c>
      <c r="BC362" s="26" t="s">
        <v>7</v>
      </c>
      <c r="BD362" s="26">
        <v>7.8333333333333304</v>
      </c>
      <c r="BE362" s="26" t="s">
        <v>7</v>
      </c>
      <c r="BF362" s="110"/>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row>
    <row r="363" spans="1:83" x14ac:dyDescent="0.2">
      <c r="A363" s="111"/>
      <c r="B363" s="112"/>
      <c r="C363" s="101"/>
      <c r="D363" s="101"/>
      <c r="E363" s="100"/>
      <c r="F363" s="1" t="s">
        <v>340</v>
      </c>
      <c r="G363" s="14" t="s">
        <v>7</v>
      </c>
      <c r="H363" s="14" t="s">
        <v>7</v>
      </c>
      <c r="I363" s="14" t="s">
        <v>7</v>
      </c>
      <c r="J363" s="109"/>
      <c r="K363" s="108"/>
      <c r="L363" s="108"/>
      <c r="M363" s="108"/>
      <c r="N363" s="108"/>
      <c r="O363" s="108"/>
      <c r="P363" s="108"/>
      <c r="Q363" s="108"/>
      <c r="R363" s="108"/>
      <c r="S363" s="108"/>
      <c r="T363" s="108"/>
      <c r="U363" s="108"/>
      <c r="V363" s="108"/>
      <c r="W363" s="108"/>
      <c r="X363" s="108"/>
      <c r="Y363" s="108"/>
      <c r="Z363" s="108"/>
      <c r="AA363" s="108"/>
      <c r="AB363" s="108"/>
      <c r="AC363" s="108"/>
      <c r="AD363" s="108"/>
      <c r="AE363" s="108"/>
      <c r="AF363" s="108"/>
      <c r="AG363" s="108"/>
      <c r="AH363" s="108"/>
      <c r="AI363" s="108"/>
      <c r="AJ363" s="108"/>
      <c r="AK363" s="108"/>
      <c r="AL363" s="108"/>
      <c r="AM363" s="108"/>
      <c r="AN363" s="108"/>
      <c r="AO363" s="108"/>
      <c r="AP363" s="108"/>
      <c r="AQ363" s="108"/>
      <c r="AR363" s="108"/>
      <c r="AS363" s="108"/>
      <c r="AT363" s="108"/>
      <c r="AU363" s="26">
        <v>8.1666666666666607</v>
      </c>
      <c r="AV363" s="26">
        <v>36.800000000000004</v>
      </c>
      <c r="AW363" s="26">
        <v>41.5</v>
      </c>
      <c r="AX363" s="26">
        <v>21.7</v>
      </c>
      <c r="AY363" s="26">
        <v>4.0433333333333303</v>
      </c>
      <c r="AZ363" s="35">
        <v>16.45</v>
      </c>
      <c r="BA363" s="26" t="s">
        <v>7</v>
      </c>
      <c r="BB363" s="26" t="s">
        <v>7</v>
      </c>
      <c r="BC363" s="26" t="s">
        <v>7</v>
      </c>
      <c r="BD363" s="26">
        <v>10.3333333333333</v>
      </c>
      <c r="BE363" s="26" t="s">
        <v>7</v>
      </c>
      <c r="BF363" s="110"/>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row>
    <row r="364" spans="1:83" x14ac:dyDescent="0.2">
      <c r="A364" s="111"/>
      <c r="B364" s="112"/>
      <c r="C364" s="101"/>
      <c r="D364" s="101"/>
      <c r="E364" s="100"/>
      <c r="F364" s="1" t="s">
        <v>341</v>
      </c>
      <c r="G364" s="14" t="s">
        <v>7</v>
      </c>
      <c r="H364" s="14" t="s">
        <v>7</v>
      </c>
      <c r="I364" s="14" t="s">
        <v>7</v>
      </c>
      <c r="J364" s="109"/>
      <c r="K364" s="108"/>
      <c r="L364" s="108"/>
      <c r="M364" s="108"/>
      <c r="N364" s="108"/>
      <c r="O364" s="108"/>
      <c r="P364" s="108"/>
      <c r="Q364" s="108"/>
      <c r="R364" s="108"/>
      <c r="S364" s="108"/>
      <c r="T364" s="108"/>
      <c r="U364" s="108"/>
      <c r="V364" s="108"/>
      <c r="W364" s="108"/>
      <c r="X364" s="108"/>
      <c r="Y364" s="108"/>
      <c r="Z364" s="108"/>
      <c r="AA364" s="108"/>
      <c r="AB364" s="108"/>
      <c r="AC364" s="108"/>
      <c r="AD364" s="108"/>
      <c r="AE364" s="108"/>
      <c r="AF364" s="108"/>
      <c r="AG364" s="108"/>
      <c r="AH364" s="108"/>
      <c r="AI364" s="108"/>
      <c r="AJ364" s="108"/>
      <c r="AK364" s="108"/>
      <c r="AL364" s="108"/>
      <c r="AM364" s="108"/>
      <c r="AN364" s="108"/>
      <c r="AO364" s="108"/>
      <c r="AP364" s="108"/>
      <c r="AQ364" s="108"/>
      <c r="AR364" s="108"/>
      <c r="AS364" s="108"/>
      <c r="AT364" s="108"/>
      <c r="AU364" s="26">
        <v>8.6666666666666607</v>
      </c>
      <c r="AV364" s="26">
        <v>69.099999999999994</v>
      </c>
      <c r="AW364" s="26">
        <v>24.4</v>
      </c>
      <c r="AX364" s="26">
        <v>6.5</v>
      </c>
      <c r="AY364" s="26">
        <v>2.9566666666666599</v>
      </c>
      <c r="AZ364" s="35">
        <v>17.3</v>
      </c>
      <c r="BA364" s="26" t="s">
        <v>7</v>
      </c>
      <c r="BB364" s="26" t="s">
        <v>7</v>
      </c>
      <c r="BC364" s="26" t="s">
        <v>7</v>
      </c>
      <c r="BD364" s="26">
        <v>8.93333333333333</v>
      </c>
      <c r="BE364" s="26" t="s">
        <v>7</v>
      </c>
      <c r="BF364" s="110"/>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row>
    <row r="365" spans="1:83" x14ac:dyDescent="0.2">
      <c r="A365" s="111"/>
      <c r="B365" s="112"/>
      <c r="C365" s="101"/>
      <c r="D365" s="101"/>
      <c r="E365" s="100"/>
      <c r="F365" s="1" t="s">
        <v>351</v>
      </c>
      <c r="G365" s="14" t="s">
        <v>7</v>
      </c>
      <c r="H365" s="14" t="s">
        <v>7</v>
      </c>
      <c r="I365" s="14" t="s">
        <v>7</v>
      </c>
      <c r="J365" s="109"/>
      <c r="K365" s="108"/>
      <c r="L365" s="108"/>
      <c r="M365" s="108"/>
      <c r="N365" s="108"/>
      <c r="O365" s="108"/>
      <c r="P365" s="108"/>
      <c r="Q365" s="108"/>
      <c r="R365" s="108"/>
      <c r="S365" s="108"/>
      <c r="T365" s="108"/>
      <c r="U365" s="108"/>
      <c r="V365" s="108"/>
      <c r="W365" s="108"/>
      <c r="X365" s="108"/>
      <c r="Y365" s="108"/>
      <c r="Z365" s="108"/>
      <c r="AA365" s="108"/>
      <c r="AB365" s="108"/>
      <c r="AC365" s="108"/>
      <c r="AD365" s="108"/>
      <c r="AE365" s="108"/>
      <c r="AF365" s="108"/>
      <c r="AG365" s="108"/>
      <c r="AH365" s="108"/>
      <c r="AI365" s="108"/>
      <c r="AJ365" s="108"/>
      <c r="AK365" s="108"/>
      <c r="AL365" s="108"/>
      <c r="AM365" s="108"/>
      <c r="AN365" s="108"/>
      <c r="AO365" s="108"/>
      <c r="AP365" s="108"/>
      <c r="AQ365" s="108"/>
      <c r="AR365" s="108"/>
      <c r="AS365" s="108"/>
      <c r="AT365" s="108"/>
      <c r="AU365" s="26">
        <v>8.6999999999999993</v>
      </c>
      <c r="AV365" s="26">
        <v>53.125</v>
      </c>
      <c r="AW365" s="26">
        <v>33.825000000000003</v>
      </c>
      <c r="AX365" s="26">
        <v>13.05</v>
      </c>
      <c r="AY365" s="26">
        <v>1.35</v>
      </c>
      <c r="AZ365" s="35">
        <v>10.633333333333301</v>
      </c>
      <c r="BA365" s="26" t="s">
        <v>7</v>
      </c>
      <c r="BB365" s="26" t="s">
        <v>7</v>
      </c>
      <c r="BC365" s="26" t="s">
        <v>7</v>
      </c>
      <c r="BD365" s="26">
        <v>10.65</v>
      </c>
      <c r="BE365" s="26" t="s">
        <v>7</v>
      </c>
      <c r="BF365" s="110"/>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row>
    <row r="366" spans="1:83" x14ac:dyDescent="0.2">
      <c r="A366" s="111"/>
      <c r="B366" s="112"/>
      <c r="C366" s="101"/>
      <c r="D366" s="101"/>
      <c r="E366" s="100"/>
      <c r="F366" s="1" t="s">
        <v>352</v>
      </c>
      <c r="G366" s="14" t="s">
        <v>7</v>
      </c>
      <c r="H366" s="14" t="s">
        <v>7</v>
      </c>
      <c r="I366" s="14" t="s">
        <v>7</v>
      </c>
      <c r="J366" s="109"/>
      <c r="K366" s="108"/>
      <c r="L366" s="108"/>
      <c r="M366" s="108"/>
      <c r="N366" s="108"/>
      <c r="O366" s="108"/>
      <c r="P366" s="108"/>
      <c r="Q366" s="108"/>
      <c r="R366" s="108"/>
      <c r="S366" s="108"/>
      <c r="T366" s="108"/>
      <c r="U366" s="108"/>
      <c r="V366" s="108"/>
      <c r="W366" s="108"/>
      <c r="X366" s="108"/>
      <c r="Y366" s="108"/>
      <c r="Z366" s="108"/>
      <c r="AA366" s="108"/>
      <c r="AB366" s="108"/>
      <c r="AC366" s="108"/>
      <c r="AD366" s="108"/>
      <c r="AE366" s="108"/>
      <c r="AF366" s="108"/>
      <c r="AG366" s="108"/>
      <c r="AH366" s="108"/>
      <c r="AI366" s="108"/>
      <c r="AJ366" s="108"/>
      <c r="AK366" s="108"/>
      <c r="AL366" s="108"/>
      <c r="AM366" s="108"/>
      <c r="AN366" s="108"/>
      <c r="AO366" s="108"/>
      <c r="AP366" s="108"/>
      <c r="AQ366" s="108"/>
      <c r="AR366" s="108"/>
      <c r="AS366" s="108"/>
      <c r="AT366" s="108"/>
      <c r="AU366" s="26">
        <v>8.5666666666666593</v>
      </c>
      <c r="AV366" s="26">
        <v>64.333333333333343</v>
      </c>
      <c r="AW366" s="26">
        <v>26.4</v>
      </c>
      <c r="AX366" s="26">
        <v>9.2666666666666693</v>
      </c>
      <c r="AY366" s="26">
        <v>1.1299999999999999</v>
      </c>
      <c r="AZ366" s="35">
        <v>10.6</v>
      </c>
      <c r="BA366" s="26" t="s">
        <v>7</v>
      </c>
      <c r="BB366" s="26" t="s">
        <v>7</v>
      </c>
      <c r="BC366" s="26" t="s">
        <v>7</v>
      </c>
      <c r="BD366" s="26">
        <v>9.6</v>
      </c>
      <c r="BE366" s="26" t="s">
        <v>7</v>
      </c>
      <c r="BF366" s="110"/>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row>
    <row r="367" spans="1:83" x14ac:dyDescent="0.2">
      <c r="B367" s="61"/>
      <c r="F367" s="12"/>
      <c r="G367" s="14"/>
      <c r="AC367" s="1"/>
      <c r="AD367" s="1"/>
      <c r="AE367" s="1"/>
      <c r="AF367" s="1"/>
      <c r="AG367" s="1"/>
      <c r="AH367" s="1"/>
      <c r="AI367" s="32"/>
      <c r="AJ367" s="32"/>
      <c r="AK367" s="32"/>
      <c r="AL367" s="32"/>
      <c r="AM367" s="32"/>
      <c r="AN367" s="32"/>
      <c r="AO367" s="32"/>
      <c r="AP367" s="32"/>
      <c r="AQ367" s="32"/>
      <c r="AR367" s="32"/>
      <c r="AS367" s="32"/>
      <c r="AT367" s="32"/>
      <c r="BF367" s="9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row>
    <row r="368" spans="1:83" ht="16" customHeight="1" x14ac:dyDescent="0.2">
      <c r="A368" s="102">
        <v>68</v>
      </c>
      <c r="B368" s="103" t="s">
        <v>468</v>
      </c>
      <c r="C368" s="100">
        <v>2</v>
      </c>
      <c r="D368" s="101" t="s">
        <v>470</v>
      </c>
      <c r="E368" s="100" t="s">
        <v>3</v>
      </c>
      <c r="F368" s="1" t="s">
        <v>350</v>
      </c>
      <c r="G368" s="14" t="s">
        <v>7</v>
      </c>
      <c r="H368" s="14" t="s">
        <v>7</v>
      </c>
      <c r="I368" s="14" t="s">
        <v>7</v>
      </c>
      <c r="J368" s="14" t="s">
        <v>7</v>
      </c>
      <c r="K368" s="109">
        <v>13.5</v>
      </c>
      <c r="L368" s="14" t="s">
        <v>7</v>
      </c>
      <c r="M368" s="14" t="s">
        <v>7</v>
      </c>
      <c r="N368" s="14" t="s">
        <v>7</v>
      </c>
      <c r="O368" s="14" t="s">
        <v>7</v>
      </c>
      <c r="P368" s="14" t="s">
        <v>7</v>
      </c>
      <c r="Q368" s="108">
        <v>5.4</v>
      </c>
      <c r="R368" s="14" t="s">
        <v>7</v>
      </c>
      <c r="S368" s="14" t="s">
        <v>7</v>
      </c>
      <c r="T368" s="14" t="s">
        <v>7</v>
      </c>
      <c r="U368" s="14" t="s">
        <v>7</v>
      </c>
      <c r="V368" s="14" t="s">
        <v>7</v>
      </c>
      <c r="W368" s="14" t="s">
        <v>7</v>
      </c>
      <c r="X368" s="108">
        <v>23.4</v>
      </c>
      <c r="Y368" s="14" t="s">
        <v>7</v>
      </c>
      <c r="Z368" s="14" t="s">
        <v>7</v>
      </c>
      <c r="AA368" s="14" t="s">
        <v>7</v>
      </c>
      <c r="AB368" s="14" t="s">
        <v>7</v>
      </c>
      <c r="AC368" s="100">
        <v>790</v>
      </c>
      <c r="AD368" s="14" t="s">
        <v>7</v>
      </c>
      <c r="AE368" s="14" t="s">
        <v>7</v>
      </c>
      <c r="AF368" s="14" t="s">
        <v>7</v>
      </c>
      <c r="AG368" s="14" t="s">
        <v>7</v>
      </c>
      <c r="AH368" s="14" t="s">
        <v>7</v>
      </c>
      <c r="AI368" s="14" t="s">
        <v>7</v>
      </c>
      <c r="AJ368" s="14" t="s">
        <v>7</v>
      </c>
      <c r="AK368" s="14" t="s">
        <v>7</v>
      </c>
      <c r="AL368" s="14" t="s">
        <v>7</v>
      </c>
      <c r="AM368" s="14" t="s">
        <v>7</v>
      </c>
      <c r="AN368" s="14" t="s">
        <v>7</v>
      </c>
      <c r="AO368" s="14" t="s">
        <v>7</v>
      </c>
      <c r="AP368" s="14" t="s">
        <v>7</v>
      </c>
      <c r="AQ368" s="14" t="s">
        <v>7</v>
      </c>
      <c r="AR368" s="14" t="s">
        <v>7</v>
      </c>
      <c r="AS368" s="14" t="s">
        <v>7</v>
      </c>
      <c r="AT368" s="14" t="s">
        <v>7</v>
      </c>
      <c r="AU368" s="26">
        <v>7.6</v>
      </c>
      <c r="AV368" s="26">
        <v>37.6</v>
      </c>
      <c r="AW368" s="26">
        <v>45.7</v>
      </c>
      <c r="AX368" s="26">
        <v>16.7</v>
      </c>
      <c r="AY368" s="26" t="s">
        <v>7</v>
      </c>
      <c r="AZ368" s="35">
        <v>16.100000000000001</v>
      </c>
      <c r="BA368" s="26" t="s">
        <v>7</v>
      </c>
      <c r="BB368" s="26" t="s">
        <v>7</v>
      </c>
      <c r="BC368" s="26" t="s">
        <v>7</v>
      </c>
      <c r="BD368" s="26" t="s">
        <v>7</v>
      </c>
      <c r="BE368" s="26" t="s">
        <v>7</v>
      </c>
      <c r="BF368" s="110" t="s">
        <v>469</v>
      </c>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row>
    <row r="369" spans="1:83" x14ac:dyDescent="0.2">
      <c r="A369" s="102"/>
      <c r="B369" s="103"/>
      <c r="C369" s="100"/>
      <c r="D369" s="101"/>
      <c r="E369" s="100"/>
      <c r="F369" s="1" t="s">
        <v>338</v>
      </c>
      <c r="G369" s="14" t="s">
        <v>7</v>
      </c>
      <c r="H369" s="14" t="s">
        <v>7</v>
      </c>
      <c r="I369" s="14" t="s">
        <v>7</v>
      </c>
      <c r="J369" s="14" t="s">
        <v>7</v>
      </c>
      <c r="K369" s="109"/>
      <c r="L369" s="14" t="s">
        <v>7</v>
      </c>
      <c r="M369" s="14" t="s">
        <v>7</v>
      </c>
      <c r="N369" s="14" t="s">
        <v>7</v>
      </c>
      <c r="O369" s="14" t="s">
        <v>7</v>
      </c>
      <c r="P369" s="14" t="s">
        <v>7</v>
      </c>
      <c r="Q369" s="108"/>
      <c r="R369" s="14" t="s">
        <v>7</v>
      </c>
      <c r="S369" s="14" t="s">
        <v>7</v>
      </c>
      <c r="T369" s="14" t="s">
        <v>7</v>
      </c>
      <c r="U369" s="14" t="s">
        <v>7</v>
      </c>
      <c r="V369" s="14" t="s">
        <v>7</v>
      </c>
      <c r="W369" s="14" t="s">
        <v>7</v>
      </c>
      <c r="X369" s="108"/>
      <c r="Y369" s="14" t="s">
        <v>7</v>
      </c>
      <c r="Z369" s="14" t="s">
        <v>7</v>
      </c>
      <c r="AA369" s="14" t="s">
        <v>7</v>
      </c>
      <c r="AB369" s="14" t="s">
        <v>7</v>
      </c>
      <c r="AC369" s="100"/>
      <c r="AD369" s="14" t="s">
        <v>7</v>
      </c>
      <c r="AE369" s="14" t="s">
        <v>7</v>
      </c>
      <c r="AF369" s="14" t="s">
        <v>7</v>
      </c>
      <c r="AG369" s="14" t="s">
        <v>7</v>
      </c>
      <c r="AH369" s="14" t="s">
        <v>7</v>
      </c>
      <c r="AI369" s="14" t="s">
        <v>7</v>
      </c>
      <c r="AJ369" s="14" t="s">
        <v>7</v>
      </c>
      <c r="AK369" s="14" t="s">
        <v>7</v>
      </c>
      <c r="AL369" s="14" t="s">
        <v>7</v>
      </c>
      <c r="AM369" s="14" t="s">
        <v>7</v>
      </c>
      <c r="AN369" s="14" t="s">
        <v>7</v>
      </c>
      <c r="AO369" s="14" t="s">
        <v>7</v>
      </c>
      <c r="AP369" s="14" t="s">
        <v>7</v>
      </c>
      <c r="AQ369" s="14" t="s">
        <v>7</v>
      </c>
      <c r="AR369" s="14" t="s">
        <v>7</v>
      </c>
      <c r="AS369" s="14" t="s">
        <v>7</v>
      </c>
      <c r="AT369" s="14" t="s">
        <v>7</v>
      </c>
      <c r="AU369" s="26">
        <v>7.8</v>
      </c>
      <c r="AV369" s="26">
        <v>5</v>
      </c>
      <c r="AW369" s="26">
        <v>59.6</v>
      </c>
      <c r="AX369" s="26">
        <v>35.4</v>
      </c>
      <c r="AY369" s="26" t="s">
        <v>7</v>
      </c>
      <c r="AZ369" s="35">
        <v>21.6</v>
      </c>
      <c r="BA369" s="26" t="s">
        <v>7</v>
      </c>
      <c r="BB369" s="26" t="s">
        <v>7</v>
      </c>
      <c r="BC369" s="26" t="s">
        <v>7</v>
      </c>
      <c r="BD369" s="26" t="s">
        <v>7</v>
      </c>
      <c r="BE369" s="26" t="s">
        <v>7</v>
      </c>
      <c r="BF369" s="110"/>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row>
    <row r="370" spans="1:83" x14ac:dyDescent="0.2">
      <c r="A370" s="102"/>
      <c r="B370" s="103"/>
      <c r="C370" s="100"/>
      <c r="D370" s="101"/>
      <c r="E370" s="100"/>
      <c r="F370" s="1" t="s">
        <v>339</v>
      </c>
      <c r="G370" s="14" t="s">
        <v>7</v>
      </c>
      <c r="H370" s="14" t="s">
        <v>7</v>
      </c>
      <c r="I370" s="14" t="s">
        <v>7</v>
      </c>
      <c r="J370" s="14" t="s">
        <v>7</v>
      </c>
      <c r="K370" s="109"/>
      <c r="L370" s="14" t="s">
        <v>7</v>
      </c>
      <c r="M370" s="14" t="s">
        <v>7</v>
      </c>
      <c r="N370" s="14" t="s">
        <v>7</v>
      </c>
      <c r="O370" s="14" t="s">
        <v>7</v>
      </c>
      <c r="P370" s="14" t="s">
        <v>7</v>
      </c>
      <c r="Q370" s="108"/>
      <c r="R370" s="14" t="s">
        <v>7</v>
      </c>
      <c r="S370" s="14" t="s">
        <v>7</v>
      </c>
      <c r="T370" s="14" t="s">
        <v>7</v>
      </c>
      <c r="U370" s="14" t="s">
        <v>7</v>
      </c>
      <c r="V370" s="14" t="s">
        <v>7</v>
      </c>
      <c r="W370" s="14" t="s">
        <v>7</v>
      </c>
      <c r="X370" s="108"/>
      <c r="Y370" s="14" t="s">
        <v>7</v>
      </c>
      <c r="Z370" s="14" t="s">
        <v>7</v>
      </c>
      <c r="AA370" s="14" t="s">
        <v>7</v>
      </c>
      <c r="AB370" s="14" t="s">
        <v>7</v>
      </c>
      <c r="AC370" s="100"/>
      <c r="AD370" s="14" t="s">
        <v>7</v>
      </c>
      <c r="AE370" s="14" t="s">
        <v>7</v>
      </c>
      <c r="AF370" s="14" t="s">
        <v>7</v>
      </c>
      <c r="AG370" s="14" t="s">
        <v>7</v>
      </c>
      <c r="AH370" s="14" t="s">
        <v>7</v>
      </c>
      <c r="AI370" s="14" t="s">
        <v>7</v>
      </c>
      <c r="AJ370" s="14" t="s">
        <v>7</v>
      </c>
      <c r="AK370" s="14" t="s">
        <v>7</v>
      </c>
      <c r="AL370" s="14" t="s">
        <v>7</v>
      </c>
      <c r="AM370" s="14" t="s">
        <v>7</v>
      </c>
      <c r="AN370" s="14" t="s">
        <v>7</v>
      </c>
      <c r="AO370" s="14" t="s">
        <v>7</v>
      </c>
      <c r="AP370" s="14" t="s">
        <v>7</v>
      </c>
      <c r="AQ370" s="14" t="s">
        <v>7</v>
      </c>
      <c r="AR370" s="14" t="s">
        <v>7</v>
      </c>
      <c r="AS370" s="14" t="s">
        <v>7</v>
      </c>
      <c r="AT370" s="14" t="s">
        <v>7</v>
      </c>
      <c r="AU370" s="26">
        <v>7.8</v>
      </c>
      <c r="AV370" s="26">
        <v>12.3</v>
      </c>
      <c r="AW370" s="26">
        <v>55.6</v>
      </c>
      <c r="AX370" s="26">
        <v>32.1</v>
      </c>
      <c r="AY370" s="26" t="s">
        <v>7</v>
      </c>
      <c r="AZ370" s="35">
        <v>21</v>
      </c>
      <c r="BA370" s="26" t="s">
        <v>7</v>
      </c>
      <c r="BB370" s="26" t="s">
        <v>7</v>
      </c>
      <c r="BC370" s="26" t="s">
        <v>7</v>
      </c>
      <c r="BD370" s="26" t="s">
        <v>7</v>
      </c>
      <c r="BE370" s="26" t="s">
        <v>7</v>
      </c>
      <c r="BF370" s="110"/>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row>
    <row r="371" spans="1:83" x14ac:dyDescent="0.2">
      <c r="A371" s="102"/>
      <c r="B371" s="103"/>
      <c r="C371" s="100"/>
      <c r="D371" s="101"/>
      <c r="E371" s="100"/>
      <c r="F371" s="1" t="s">
        <v>340</v>
      </c>
      <c r="G371" s="14" t="s">
        <v>7</v>
      </c>
      <c r="H371" s="14" t="s">
        <v>7</v>
      </c>
      <c r="I371" s="14" t="s">
        <v>7</v>
      </c>
      <c r="J371" s="14" t="s">
        <v>7</v>
      </c>
      <c r="K371" s="109"/>
      <c r="L371" s="14" t="s">
        <v>7</v>
      </c>
      <c r="M371" s="14" t="s">
        <v>7</v>
      </c>
      <c r="N371" s="14" t="s">
        <v>7</v>
      </c>
      <c r="O371" s="14" t="s">
        <v>7</v>
      </c>
      <c r="P371" s="14" t="s">
        <v>7</v>
      </c>
      <c r="Q371" s="108"/>
      <c r="R371" s="14" t="s">
        <v>7</v>
      </c>
      <c r="S371" s="14" t="s">
        <v>7</v>
      </c>
      <c r="T371" s="14" t="s">
        <v>7</v>
      </c>
      <c r="U371" s="14" t="s">
        <v>7</v>
      </c>
      <c r="V371" s="14" t="s">
        <v>7</v>
      </c>
      <c r="W371" s="14" t="s">
        <v>7</v>
      </c>
      <c r="X371" s="108"/>
      <c r="Y371" s="14" t="s">
        <v>7</v>
      </c>
      <c r="Z371" s="14" t="s">
        <v>7</v>
      </c>
      <c r="AA371" s="14" t="s">
        <v>7</v>
      </c>
      <c r="AB371" s="14" t="s">
        <v>7</v>
      </c>
      <c r="AC371" s="100"/>
      <c r="AD371" s="14" t="s">
        <v>7</v>
      </c>
      <c r="AE371" s="14" t="s">
        <v>7</v>
      </c>
      <c r="AF371" s="14" t="s">
        <v>7</v>
      </c>
      <c r="AG371" s="14" t="s">
        <v>7</v>
      </c>
      <c r="AH371" s="14" t="s">
        <v>7</v>
      </c>
      <c r="AI371" s="14" t="s">
        <v>7</v>
      </c>
      <c r="AJ371" s="14" t="s">
        <v>7</v>
      </c>
      <c r="AK371" s="14" t="s">
        <v>7</v>
      </c>
      <c r="AL371" s="14" t="s">
        <v>7</v>
      </c>
      <c r="AM371" s="14" t="s">
        <v>7</v>
      </c>
      <c r="AN371" s="14" t="s">
        <v>7</v>
      </c>
      <c r="AO371" s="14" t="s">
        <v>7</v>
      </c>
      <c r="AP371" s="14" t="s">
        <v>7</v>
      </c>
      <c r="AQ371" s="14" t="s">
        <v>7</v>
      </c>
      <c r="AR371" s="14" t="s">
        <v>7</v>
      </c>
      <c r="AS371" s="14" t="s">
        <v>7</v>
      </c>
      <c r="AT371" s="14" t="s">
        <v>7</v>
      </c>
      <c r="AU371" s="26">
        <v>8</v>
      </c>
      <c r="AV371" s="26">
        <v>7.6</v>
      </c>
      <c r="AW371" s="26">
        <v>52.8</v>
      </c>
      <c r="AX371" s="26">
        <v>39.6</v>
      </c>
      <c r="AY371" s="26" t="s">
        <v>7</v>
      </c>
      <c r="AZ371" s="35">
        <v>21.8</v>
      </c>
      <c r="BA371" s="26" t="s">
        <v>7</v>
      </c>
      <c r="BB371" s="26" t="s">
        <v>7</v>
      </c>
      <c r="BC371" s="26" t="s">
        <v>7</v>
      </c>
      <c r="BD371" s="26" t="s">
        <v>7</v>
      </c>
      <c r="BE371" s="26" t="s">
        <v>7</v>
      </c>
      <c r="BF371" s="110"/>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row>
    <row r="372" spans="1:83" x14ac:dyDescent="0.2">
      <c r="A372" s="102"/>
      <c r="B372" s="103"/>
      <c r="C372" s="100"/>
      <c r="D372" s="101"/>
      <c r="E372" s="100"/>
      <c r="F372" s="1" t="s">
        <v>341</v>
      </c>
      <c r="G372" s="14" t="s">
        <v>7</v>
      </c>
      <c r="H372" s="14" t="s">
        <v>7</v>
      </c>
      <c r="I372" s="14" t="s">
        <v>7</v>
      </c>
      <c r="J372" s="14" t="s">
        <v>7</v>
      </c>
      <c r="K372" s="109"/>
      <c r="L372" s="14" t="s">
        <v>7</v>
      </c>
      <c r="M372" s="14" t="s">
        <v>7</v>
      </c>
      <c r="N372" s="14" t="s">
        <v>7</v>
      </c>
      <c r="O372" s="14" t="s">
        <v>7</v>
      </c>
      <c r="P372" s="14" t="s">
        <v>7</v>
      </c>
      <c r="Q372" s="108"/>
      <c r="R372" s="14" t="s">
        <v>7</v>
      </c>
      <c r="S372" s="14" t="s">
        <v>7</v>
      </c>
      <c r="T372" s="14" t="s">
        <v>7</v>
      </c>
      <c r="U372" s="14" t="s">
        <v>7</v>
      </c>
      <c r="V372" s="14" t="s">
        <v>7</v>
      </c>
      <c r="W372" s="14" t="s">
        <v>7</v>
      </c>
      <c r="X372" s="108"/>
      <c r="Y372" s="14" t="s">
        <v>7</v>
      </c>
      <c r="Z372" s="14" t="s">
        <v>7</v>
      </c>
      <c r="AA372" s="14" t="s">
        <v>7</v>
      </c>
      <c r="AB372" s="14" t="s">
        <v>7</v>
      </c>
      <c r="AC372" s="100"/>
      <c r="AD372" s="14" t="s">
        <v>7</v>
      </c>
      <c r="AE372" s="14" t="s">
        <v>7</v>
      </c>
      <c r="AF372" s="14" t="s">
        <v>7</v>
      </c>
      <c r="AG372" s="14" t="s">
        <v>7</v>
      </c>
      <c r="AH372" s="14" t="s">
        <v>7</v>
      </c>
      <c r="AI372" s="14" t="s">
        <v>7</v>
      </c>
      <c r="AJ372" s="14" t="s">
        <v>7</v>
      </c>
      <c r="AK372" s="14" t="s">
        <v>7</v>
      </c>
      <c r="AL372" s="14" t="s">
        <v>7</v>
      </c>
      <c r="AM372" s="14" t="s">
        <v>7</v>
      </c>
      <c r="AN372" s="14" t="s">
        <v>7</v>
      </c>
      <c r="AO372" s="14" t="s">
        <v>7</v>
      </c>
      <c r="AP372" s="14" t="s">
        <v>7</v>
      </c>
      <c r="AQ372" s="14" t="s">
        <v>7</v>
      </c>
      <c r="AR372" s="14" t="s">
        <v>7</v>
      </c>
      <c r="AS372" s="14" t="s">
        <v>7</v>
      </c>
      <c r="AT372" s="14" t="s">
        <v>7</v>
      </c>
      <c r="AU372" s="26">
        <v>7.8</v>
      </c>
      <c r="AV372" s="26">
        <v>23.5</v>
      </c>
      <c r="AW372" s="26">
        <v>49.3</v>
      </c>
      <c r="AX372" s="26">
        <v>27.2</v>
      </c>
      <c r="AY372" s="26" t="s">
        <v>7</v>
      </c>
      <c r="AZ372" s="35">
        <v>19.8</v>
      </c>
      <c r="BA372" s="26" t="s">
        <v>7</v>
      </c>
      <c r="BB372" s="26" t="s">
        <v>7</v>
      </c>
      <c r="BC372" s="26" t="s">
        <v>7</v>
      </c>
      <c r="BD372" s="26" t="s">
        <v>7</v>
      </c>
      <c r="BE372" s="26" t="s">
        <v>7</v>
      </c>
      <c r="BF372" s="110"/>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row>
    <row r="373" spans="1:83" x14ac:dyDescent="0.2">
      <c r="A373" s="102"/>
      <c r="B373" s="103"/>
      <c r="C373" s="100"/>
      <c r="D373" s="101"/>
      <c r="E373" s="100"/>
      <c r="F373" s="1" t="s">
        <v>351</v>
      </c>
      <c r="G373" s="14" t="s">
        <v>7</v>
      </c>
      <c r="H373" s="14" t="s">
        <v>7</v>
      </c>
      <c r="I373" s="14" t="s">
        <v>7</v>
      </c>
      <c r="J373" s="14" t="s">
        <v>7</v>
      </c>
      <c r="K373" s="109"/>
      <c r="L373" s="14" t="s">
        <v>7</v>
      </c>
      <c r="M373" s="14" t="s">
        <v>7</v>
      </c>
      <c r="N373" s="14" t="s">
        <v>7</v>
      </c>
      <c r="O373" s="14" t="s">
        <v>7</v>
      </c>
      <c r="P373" s="14" t="s">
        <v>7</v>
      </c>
      <c r="Q373" s="108"/>
      <c r="R373" s="14" t="s">
        <v>7</v>
      </c>
      <c r="S373" s="14" t="s">
        <v>7</v>
      </c>
      <c r="T373" s="14" t="s">
        <v>7</v>
      </c>
      <c r="U373" s="14" t="s">
        <v>7</v>
      </c>
      <c r="V373" s="14" t="s">
        <v>7</v>
      </c>
      <c r="W373" s="14" t="s">
        <v>7</v>
      </c>
      <c r="X373" s="108"/>
      <c r="Y373" s="14" t="s">
        <v>7</v>
      </c>
      <c r="Z373" s="14" t="s">
        <v>7</v>
      </c>
      <c r="AA373" s="14" t="s">
        <v>7</v>
      </c>
      <c r="AB373" s="14" t="s">
        <v>7</v>
      </c>
      <c r="AC373" s="100"/>
      <c r="AD373" s="14" t="s">
        <v>7</v>
      </c>
      <c r="AE373" s="14" t="s">
        <v>7</v>
      </c>
      <c r="AF373" s="14" t="s">
        <v>7</v>
      </c>
      <c r="AG373" s="14" t="s">
        <v>7</v>
      </c>
      <c r="AH373" s="14" t="s">
        <v>7</v>
      </c>
      <c r="AI373" s="14" t="s">
        <v>7</v>
      </c>
      <c r="AJ373" s="14" t="s">
        <v>7</v>
      </c>
      <c r="AK373" s="14" t="s">
        <v>7</v>
      </c>
      <c r="AL373" s="14" t="s">
        <v>7</v>
      </c>
      <c r="AM373" s="14" t="s">
        <v>7</v>
      </c>
      <c r="AN373" s="14" t="s">
        <v>7</v>
      </c>
      <c r="AO373" s="14" t="s">
        <v>7</v>
      </c>
      <c r="AP373" s="14" t="s">
        <v>7</v>
      </c>
      <c r="AQ373" s="14" t="s">
        <v>7</v>
      </c>
      <c r="AR373" s="14" t="s">
        <v>7</v>
      </c>
      <c r="AS373" s="14" t="s">
        <v>7</v>
      </c>
      <c r="AT373" s="14" t="s">
        <v>7</v>
      </c>
      <c r="AU373" s="26">
        <v>7.7</v>
      </c>
      <c r="AV373" s="26">
        <v>6.9</v>
      </c>
      <c r="AW373" s="26">
        <v>66.2</v>
      </c>
      <c r="AX373" s="26">
        <v>26.9</v>
      </c>
      <c r="AY373" s="26" t="s">
        <v>7</v>
      </c>
      <c r="AZ373" s="35">
        <v>19.2</v>
      </c>
      <c r="BA373" s="26" t="s">
        <v>7</v>
      </c>
      <c r="BB373" s="26" t="s">
        <v>7</v>
      </c>
      <c r="BC373" s="26" t="s">
        <v>7</v>
      </c>
      <c r="BD373" s="26" t="s">
        <v>7</v>
      </c>
      <c r="BE373" s="26" t="s">
        <v>7</v>
      </c>
      <c r="BF373" s="110"/>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row>
    <row r="374" spans="1:83" x14ac:dyDescent="0.2">
      <c r="A374" s="102"/>
      <c r="B374" s="103"/>
      <c r="C374" s="100"/>
      <c r="D374" s="101"/>
      <c r="E374" s="100"/>
      <c r="F374" s="1" t="s">
        <v>352</v>
      </c>
      <c r="G374" s="14" t="s">
        <v>7</v>
      </c>
      <c r="H374" s="14" t="s">
        <v>7</v>
      </c>
      <c r="I374" s="14" t="s">
        <v>7</v>
      </c>
      <c r="J374" s="14" t="s">
        <v>7</v>
      </c>
      <c r="K374" s="109"/>
      <c r="L374" s="14" t="s">
        <v>7</v>
      </c>
      <c r="M374" s="14" t="s">
        <v>7</v>
      </c>
      <c r="N374" s="14" t="s">
        <v>7</v>
      </c>
      <c r="O374" s="14" t="s">
        <v>7</v>
      </c>
      <c r="P374" s="14" t="s">
        <v>7</v>
      </c>
      <c r="Q374" s="108"/>
      <c r="R374" s="14" t="s">
        <v>7</v>
      </c>
      <c r="S374" s="14" t="s">
        <v>7</v>
      </c>
      <c r="T374" s="14" t="s">
        <v>7</v>
      </c>
      <c r="U374" s="14" t="s">
        <v>7</v>
      </c>
      <c r="V374" s="14" t="s">
        <v>7</v>
      </c>
      <c r="W374" s="14" t="s">
        <v>7</v>
      </c>
      <c r="X374" s="108"/>
      <c r="Y374" s="14" t="s">
        <v>7</v>
      </c>
      <c r="Z374" s="14" t="s">
        <v>7</v>
      </c>
      <c r="AA374" s="14" t="s">
        <v>7</v>
      </c>
      <c r="AB374" s="14" t="s">
        <v>7</v>
      </c>
      <c r="AC374" s="100"/>
      <c r="AD374" s="14" t="s">
        <v>7</v>
      </c>
      <c r="AE374" s="14" t="s">
        <v>7</v>
      </c>
      <c r="AF374" s="14" t="s">
        <v>7</v>
      </c>
      <c r="AG374" s="14" t="s">
        <v>7</v>
      </c>
      <c r="AH374" s="14" t="s">
        <v>7</v>
      </c>
      <c r="AI374" s="14" t="s">
        <v>7</v>
      </c>
      <c r="AJ374" s="14" t="s">
        <v>7</v>
      </c>
      <c r="AK374" s="14" t="s">
        <v>7</v>
      </c>
      <c r="AL374" s="14" t="s">
        <v>7</v>
      </c>
      <c r="AM374" s="14" t="s">
        <v>7</v>
      </c>
      <c r="AN374" s="14" t="s">
        <v>7</v>
      </c>
      <c r="AO374" s="14" t="s">
        <v>7</v>
      </c>
      <c r="AP374" s="14" t="s">
        <v>7</v>
      </c>
      <c r="AQ374" s="14" t="s">
        <v>7</v>
      </c>
      <c r="AR374" s="14" t="s">
        <v>7</v>
      </c>
      <c r="AS374" s="14" t="s">
        <v>7</v>
      </c>
      <c r="AT374" s="14" t="s">
        <v>7</v>
      </c>
      <c r="AU374" s="26">
        <v>7.6</v>
      </c>
      <c r="AV374" s="26">
        <v>5.2</v>
      </c>
      <c r="AW374" s="26">
        <v>74.900000000000006</v>
      </c>
      <c r="AX374" s="26">
        <v>19.899999999999999</v>
      </c>
      <c r="AY374" s="26" t="s">
        <v>7</v>
      </c>
      <c r="AZ374" s="35">
        <v>18.100000000000001</v>
      </c>
      <c r="BA374" s="26" t="s">
        <v>7</v>
      </c>
      <c r="BB374" s="26" t="s">
        <v>7</v>
      </c>
      <c r="BC374" s="26" t="s">
        <v>7</v>
      </c>
      <c r="BD374" s="26" t="s">
        <v>7</v>
      </c>
      <c r="BE374" s="26" t="s">
        <v>7</v>
      </c>
      <c r="BF374" s="110"/>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row>
    <row r="375" spans="1:83" x14ac:dyDescent="0.2">
      <c r="A375" s="102"/>
      <c r="B375" s="103"/>
      <c r="C375" s="100"/>
      <c r="D375" s="101"/>
      <c r="E375" s="100"/>
      <c r="F375" s="1" t="s">
        <v>353</v>
      </c>
      <c r="G375" s="14" t="s">
        <v>7</v>
      </c>
      <c r="H375" s="14" t="s">
        <v>7</v>
      </c>
      <c r="I375" s="14" t="s">
        <v>7</v>
      </c>
      <c r="J375" s="14" t="s">
        <v>7</v>
      </c>
      <c r="K375" s="109"/>
      <c r="L375" s="14" t="s">
        <v>7</v>
      </c>
      <c r="M375" s="14" t="s">
        <v>7</v>
      </c>
      <c r="N375" s="14" t="s">
        <v>7</v>
      </c>
      <c r="O375" s="14" t="s">
        <v>7</v>
      </c>
      <c r="P375" s="14" t="s">
        <v>7</v>
      </c>
      <c r="Q375" s="108"/>
      <c r="R375" s="14" t="s">
        <v>7</v>
      </c>
      <c r="S375" s="14" t="s">
        <v>7</v>
      </c>
      <c r="T375" s="14" t="s">
        <v>7</v>
      </c>
      <c r="U375" s="14" t="s">
        <v>7</v>
      </c>
      <c r="V375" s="14" t="s">
        <v>7</v>
      </c>
      <c r="W375" s="14" t="s">
        <v>7</v>
      </c>
      <c r="X375" s="108"/>
      <c r="Y375" s="14" t="s">
        <v>7</v>
      </c>
      <c r="Z375" s="14" t="s">
        <v>7</v>
      </c>
      <c r="AA375" s="14" t="s">
        <v>7</v>
      </c>
      <c r="AB375" s="14" t="s">
        <v>7</v>
      </c>
      <c r="AC375" s="100"/>
      <c r="AD375" s="14" t="s">
        <v>7</v>
      </c>
      <c r="AE375" s="14" t="s">
        <v>7</v>
      </c>
      <c r="AF375" s="14" t="s">
        <v>7</v>
      </c>
      <c r="AG375" s="14" t="s">
        <v>7</v>
      </c>
      <c r="AH375" s="14" t="s">
        <v>7</v>
      </c>
      <c r="AI375" s="14" t="s">
        <v>7</v>
      </c>
      <c r="AJ375" s="14" t="s">
        <v>7</v>
      </c>
      <c r="AK375" s="14" t="s">
        <v>7</v>
      </c>
      <c r="AL375" s="14" t="s">
        <v>7</v>
      </c>
      <c r="AM375" s="14" t="s">
        <v>7</v>
      </c>
      <c r="AN375" s="14" t="s">
        <v>7</v>
      </c>
      <c r="AO375" s="14" t="s">
        <v>7</v>
      </c>
      <c r="AP375" s="14" t="s">
        <v>7</v>
      </c>
      <c r="AQ375" s="14" t="s">
        <v>7</v>
      </c>
      <c r="AR375" s="14" t="s">
        <v>7</v>
      </c>
      <c r="AS375" s="14" t="s">
        <v>7</v>
      </c>
      <c r="AT375" s="14" t="s">
        <v>7</v>
      </c>
      <c r="AU375" s="26">
        <v>7.6</v>
      </c>
      <c r="AV375" s="26">
        <v>10.9</v>
      </c>
      <c r="AW375" s="26">
        <v>71.2</v>
      </c>
      <c r="AX375" s="26">
        <v>17.899999999999999</v>
      </c>
      <c r="AY375" s="26" t="s">
        <v>7</v>
      </c>
      <c r="AZ375" s="35">
        <v>16.5</v>
      </c>
      <c r="BA375" s="26" t="s">
        <v>7</v>
      </c>
      <c r="BB375" s="26" t="s">
        <v>7</v>
      </c>
      <c r="BC375" s="26" t="s">
        <v>7</v>
      </c>
      <c r="BD375" s="26" t="s">
        <v>7</v>
      </c>
      <c r="BE375" s="26" t="s">
        <v>7</v>
      </c>
      <c r="BF375" s="110"/>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row>
    <row r="376" spans="1:83" x14ac:dyDescent="0.2">
      <c r="B376" s="61"/>
      <c r="F376" s="12"/>
      <c r="AC376" s="71"/>
      <c r="AD376" s="1"/>
      <c r="AE376" s="1"/>
      <c r="AF376" s="1"/>
      <c r="AG376" s="1"/>
      <c r="AH376" s="1"/>
      <c r="AI376" s="32"/>
      <c r="AJ376" s="32"/>
      <c r="AK376" s="32"/>
      <c r="AL376" s="32"/>
      <c r="AM376" s="32"/>
      <c r="AN376" s="32"/>
      <c r="AO376" s="32"/>
      <c r="AP376" s="32"/>
      <c r="AQ376" s="32"/>
      <c r="AR376" s="32"/>
      <c r="AS376" s="32"/>
      <c r="AT376" s="32"/>
      <c r="BF376" s="9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row>
    <row r="377" spans="1:83" x14ac:dyDescent="0.2">
      <c r="A377" s="102">
        <v>69</v>
      </c>
      <c r="B377" s="103" t="s">
        <v>473</v>
      </c>
      <c r="C377" s="100">
        <v>2</v>
      </c>
      <c r="D377" s="101" t="s">
        <v>545</v>
      </c>
      <c r="E377" s="100" t="s">
        <v>3</v>
      </c>
      <c r="F377" s="1" t="s">
        <v>480</v>
      </c>
      <c r="G377" s="42" t="s">
        <v>7</v>
      </c>
      <c r="H377" s="42" t="s">
        <v>7</v>
      </c>
      <c r="I377" s="14" t="s">
        <v>7</v>
      </c>
      <c r="J377" s="109">
        <v>273</v>
      </c>
      <c r="K377" s="108">
        <f>AVERAGE(Q377:AA378)</f>
        <v>14.872727272727273</v>
      </c>
      <c r="L377" s="108">
        <f>(S377+T377+U377)/3</f>
        <v>12.566666666666668</v>
      </c>
      <c r="M377" s="108">
        <f>(V377+W377+X377)/3</f>
        <v>22.333333333333332</v>
      </c>
      <c r="N377" s="108">
        <f>(T377+U377+V377+W377+X377+Y377)/6</f>
        <v>19.266666666666666</v>
      </c>
      <c r="O377" s="108">
        <f>(Y377+Z377+AA377)/3</f>
        <v>15.333333333333334</v>
      </c>
      <c r="P377" s="108">
        <f>(Q377+R377+AB377)/3</f>
        <v>6.5333333333333341</v>
      </c>
      <c r="Q377" s="108">
        <v>5.9</v>
      </c>
      <c r="R377" s="108">
        <v>7</v>
      </c>
      <c r="S377" s="108">
        <v>9.1</v>
      </c>
      <c r="T377" s="108">
        <v>12.3</v>
      </c>
      <c r="U377" s="108">
        <v>16.3</v>
      </c>
      <c r="V377" s="108">
        <v>20.3</v>
      </c>
      <c r="W377" s="108">
        <v>23.3</v>
      </c>
      <c r="X377" s="108">
        <v>23.4</v>
      </c>
      <c r="Y377" s="108">
        <v>20</v>
      </c>
      <c r="Z377" s="108">
        <v>15.6</v>
      </c>
      <c r="AA377" s="108">
        <v>10.4</v>
      </c>
      <c r="AB377" s="108">
        <v>6.7</v>
      </c>
      <c r="AC377" s="108">
        <v>754</v>
      </c>
      <c r="AD377" s="108">
        <f>AK377+AL377+AM377</f>
        <v>188</v>
      </c>
      <c r="AE377" s="108">
        <f>AN377+AO377+AP377</f>
        <v>128</v>
      </c>
      <c r="AF377" s="108">
        <f>AL377+AM377+AN377+AO377+AP377+AQ377</f>
        <v>321</v>
      </c>
      <c r="AG377" s="108">
        <f>AQ377+AR377+AS377</f>
        <v>244</v>
      </c>
      <c r="AH377" s="108">
        <f>AT377+AS377+AI377</f>
        <v>228</v>
      </c>
      <c r="AI377" s="108">
        <v>57</v>
      </c>
      <c r="AJ377" s="108">
        <v>63</v>
      </c>
      <c r="AK377" s="108">
        <v>62</v>
      </c>
      <c r="AL377" s="108">
        <v>65</v>
      </c>
      <c r="AM377" s="108">
        <v>61</v>
      </c>
      <c r="AN377" s="108">
        <v>51</v>
      </c>
      <c r="AO377" s="108">
        <v>33</v>
      </c>
      <c r="AP377" s="108">
        <v>44</v>
      </c>
      <c r="AQ377" s="108">
        <v>67</v>
      </c>
      <c r="AR377" s="108">
        <v>80</v>
      </c>
      <c r="AS377" s="108">
        <v>97</v>
      </c>
      <c r="AT377" s="108">
        <v>74</v>
      </c>
      <c r="AU377" s="26">
        <v>8.34</v>
      </c>
      <c r="AV377" s="26">
        <v>48.22</v>
      </c>
      <c r="AW377" s="26">
        <v>39.966666666666598</v>
      </c>
      <c r="AX377" s="26">
        <v>11.816666666666601</v>
      </c>
      <c r="AY377" s="26">
        <v>1.4933333333333301</v>
      </c>
      <c r="AZ377" s="35">
        <v>13.2866666666666</v>
      </c>
      <c r="BA377" s="26" t="s">
        <v>7</v>
      </c>
      <c r="BB377" s="26" t="s">
        <v>7</v>
      </c>
      <c r="BC377" s="26" t="s">
        <v>7</v>
      </c>
      <c r="BD377" s="26">
        <v>16.829999999999998</v>
      </c>
      <c r="BE377" s="26" t="s">
        <v>7</v>
      </c>
      <c r="BF377" s="110" t="s">
        <v>474</v>
      </c>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row>
    <row r="378" spans="1:83" x14ac:dyDescent="0.2">
      <c r="A378" s="102"/>
      <c r="B378" s="103"/>
      <c r="C378" s="100"/>
      <c r="D378" s="101"/>
      <c r="E378" s="100"/>
      <c r="F378" s="1" t="s">
        <v>481</v>
      </c>
      <c r="G378" s="42" t="s">
        <v>7</v>
      </c>
      <c r="H378" s="14" t="s">
        <v>7</v>
      </c>
      <c r="I378" s="14" t="s">
        <v>7</v>
      </c>
      <c r="J378" s="109"/>
      <c r="K378" s="108"/>
      <c r="L378" s="108"/>
      <c r="M378" s="108"/>
      <c r="N378" s="108"/>
      <c r="O378" s="108"/>
      <c r="P378" s="108"/>
      <c r="Q378" s="108"/>
      <c r="R378" s="108"/>
      <c r="S378" s="108"/>
      <c r="T378" s="108"/>
      <c r="U378" s="108"/>
      <c r="V378" s="108"/>
      <c r="W378" s="108"/>
      <c r="X378" s="108"/>
      <c r="Y378" s="108"/>
      <c r="Z378" s="108"/>
      <c r="AA378" s="108"/>
      <c r="AB378" s="108"/>
      <c r="AC378" s="108"/>
      <c r="AD378" s="108"/>
      <c r="AE378" s="108"/>
      <c r="AF378" s="108"/>
      <c r="AG378" s="108"/>
      <c r="AH378" s="108"/>
      <c r="AI378" s="108"/>
      <c r="AJ378" s="108"/>
      <c r="AK378" s="108"/>
      <c r="AL378" s="108"/>
      <c r="AM378" s="108"/>
      <c r="AN378" s="108"/>
      <c r="AO378" s="108"/>
      <c r="AP378" s="108"/>
      <c r="AQ378" s="108"/>
      <c r="AR378" s="108"/>
      <c r="AS378" s="108"/>
      <c r="AT378" s="108"/>
      <c r="AU378" s="26">
        <v>8.0824999999999996</v>
      </c>
      <c r="AV378" s="26">
        <v>12.202500000000001</v>
      </c>
      <c r="AW378" s="26">
        <v>68.672499999999999</v>
      </c>
      <c r="AX378" s="26">
        <v>19.12</v>
      </c>
      <c r="AY378" s="26">
        <v>1.7825</v>
      </c>
      <c r="AZ378" s="35">
        <v>16.175000000000001</v>
      </c>
      <c r="BA378" s="26" t="s">
        <v>7</v>
      </c>
      <c r="BB378" s="26" t="s">
        <v>7</v>
      </c>
      <c r="BC378" s="26" t="s">
        <v>7</v>
      </c>
      <c r="BD378" s="26">
        <v>17.135000000000002</v>
      </c>
      <c r="BE378" s="26" t="s">
        <v>7</v>
      </c>
      <c r="BF378" s="110"/>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row>
    <row r="379" spans="1:83" x14ac:dyDescent="0.2">
      <c r="B379" s="61"/>
      <c r="F379" s="12"/>
      <c r="L379" s="73"/>
      <c r="M379" s="73"/>
      <c r="N379" s="73"/>
      <c r="O379" s="73"/>
      <c r="P379" s="73"/>
      <c r="AC379" s="71"/>
      <c r="AD379" s="73"/>
      <c r="AE379" s="73"/>
      <c r="AF379" s="73"/>
      <c r="AG379" s="73"/>
      <c r="AH379" s="73"/>
      <c r="AI379" s="32"/>
      <c r="AJ379" s="32"/>
      <c r="AK379" s="32"/>
      <c r="AL379" s="32"/>
      <c r="AM379" s="32"/>
      <c r="AN379" s="32"/>
      <c r="AO379" s="32"/>
      <c r="AP379" s="32"/>
      <c r="AQ379" s="32"/>
      <c r="AR379" s="32"/>
      <c r="AS379" s="32"/>
      <c r="AT379" s="32"/>
      <c r="BF379" s="9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row>
    <row r="380" spans="1:83" x14ac:dyDescent="0.2">
      <c r="A380" s="102">
        <v>70</v>
      </c>
      <c r="B380" s="103" t="s">
        <v>544</v>
      </c>
      <c r="C380" s="108" t="s">
        <v>4</v>
      </c>
      <c r="D380" s="100" t="s">
        <v>546</v>
      </c>
      <c r="E380" s="100" t="s">
        <v>3</v>
      </c>
      <c r="F380" s="1" t="s">
        <v>548</v>
      </c>
      <c r="G380" s="16">
        <v>37.385945999999997</v>
      </c>
      <c r="H380" s="16">
        <v>14.367174</v>
      </c>
      <c r="I380" s="14" t="s">
        <v>7</v>
      </c>
      <c r="J380" s="22">
        <v>610</v>
      </c>
      <c r="K380" s="109">
        <v>14.9</v>
      </c>
      <c r="L380" s="30">
        <f t="shared" ref="L380:L381" si="174">(S380+T380+U380)/3</f>
        <v>14.9284266376498</v>
      </c>
      <c r="M380" s="30">
        <f t="shared" ref="M380:M381" si="175">(V380+W380+X380)/3</f>
        <v>24.014735126311265</v>
      </c>
      <c r="N380" s="30">
        <f t="shared" ref="N380:N381" si="176">(T380+U380+V380+W380+X380+Y380)/6</f>
        <v>21.140415746112865</v>
      </c>
      <c r="O380" s="30">
        <f t="shared" ref="O380:O381" si="177">(Y380+Z380+AA380)/3</f>
        <v>18.723384822155097</v>
      </c>
      <c r="P380" s="30">
        <f t="shared" ref="P380:P381" si="178">(Q380+R380+AB380)/3</f>
        <v>10.30580153682255</v>
      </c>
      <c r="Q380" s="83">
        <v>9.9079030043475598</v>
      </c>
      <c r="R380" s="83">
        <v>9.8320364181678901</v>
      </c>
      <c r="S380" s="83">
        <v>12.1690319860654</v>
      </c>
      <c r="T380" s="83">
        <v>14.934957999510999</v>
      </c>
      <c r="U380" s="83">
        <v>17.681289927373001</v>
      </c>
      <c r="V380" s="83">
        <v>22.1116661724324</v>
      </c>
      <c r="W380" s="83">
        <v>24.7234671893229</v>
      </c>
      <c r="X380" s="83">
        <v>25.209072017178499</v>
      </c>
      <c r="Y380" s="83">
        <v>22.182041170859399</v>
      </c>
      <c r="Z380" s="83">
        <v>19.120685056490299</v>
      </c>
      <c r="AA380" s="83">
        <v>14.867428239115601</v>
      </c>
      <c r="AB380" s="83">
        <v>11.177465187952199</v>
      </c>
      <c r="AC380" s="109">
        <v>678</v>
      </c>
      <c r="AD380" s="31">
        <f t="shared" ref="AD380:AD381" si="179">SUM(AK380:AM380)</f>
        <v>123.60000000000001</v>
      </c>
      <c r="AE380" s="31">
        <f t="shared" ref="AE380:AE381" si="180">SUM(AN380:AP380)</f>
        <v>43.7</v>
      </c>
      <c r="AF380" s="31">
        <f t="shared" ref="AF380:AF381" si="181">SUM(AL380:AQ380)</f>
        <v>137.69999999999999</v>
      </c>
      <c r="AG380" s="31">
        <f t="shared" ref="AG380:AG381" si="182">SUM(AQ380:AS380)</f>
        <v>214.7</v>
      </c>
      <c r="AH380" s="31">
        <f t="shared" ref="AH380:AH381" si="183">AI380+AJ380+AT380</f>
        <v>239.10000000000002</v>
      </c>
      <c r="AI380" s="32">
        <v>77.400000000000006</v>
      </c>
      <c r="AJ380" s="32">
        <v>94</v>
      </c>
      <c r="AK380" s="32">
        <v>69.5</v>
      </c>
      <c r="AL380" s="32">
        <v>34.9</v>
      </c>
      <c r="AM380" s="32">
        <v>19.2</v>
      </c>
      <c r="AN380" s="32">
        <v>15</v>
      </c>
      <c r="AO380" s="32">
        <v>6.7</v>
      </c>
      <c r="AP380" s="32">
        <v>22</v>
      </c>
      <c r="AQ380" s="32">
        <v>39.9</v>
      </c>
      <c r="AR380" s="32">
        <v>80.2</v>
      </c>
      <c r="AS380" s="32">
        <v>94.6</v>
      </c>
      <c r="AT380" s="32">
        <v>67.7</v>
      </c>
      <c r="AU380" s="26">
        <v>7.5</v>
      </c>
      <c r="AV380" s="26" t="s">
        <v>7</v>
      </c>
      <c r="AW380" s="26" t="s">
        <v>7</v>
      </c>
      <c r="AX380" s="26" t="s">
        <v>7</v>
      </c>
      <c r="AY380" s="26" t="s">
        <v>7</v>
      </c>
      <c r="AZ380" s="35" t="s">
        <v>7</v>
      </c>
      <c r="BA380" s="26" t="s">
        <v>7</v>
      </c>
      <c r="BB380" s="26" t="s">
        <v>7</v>
      </c>
      <c r="BC380" s="26" t="s">
        <v>7</v>
      </c>
      <c r="BD380" s="26" t="s">
        <v>7</v>
      </c>
      <c r="BE380" s="26" t="s">
        <v>7</v>
      </c>
      <c r="BF380" s="99" t="s">
        <v>549</v>
      </c>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row>
    <row r="381" spans="1:83" x14ac:dyDescent="0.2">
      <c r="A381" s="121"/>
      <c r="B381" s="124"/>
      <c r="C381" s="123"/>
      <c r="D381" s="135"/>
      <c r="E381" s="135"/>
      <c r="F381" s="1" t="s">
        <v>547</v>
      </c>
      <c r="G381" s="16">
        <v>37.566757299999999</v>
      </c>
      <c r="H381" s="16">
        <v>14.2807473</v>
      </c>
      <c r="I381" s="14" t="s">
        <v>7</v>
      </c>
      <c r="J381" s="22">
        <v>670</v>
      </c>
      <c r="K381" s="121"/>
      <c r="L381" s="30">
        <f t="shared" si="174"/>
        <v>14.682020729178936</v>
      </c>
      <c r="M381" s="30">
        <f t="shared" si="175"/>
        <v>23.7381576235327</v>
      </c>
      <c r="N381" s="30">
        <f t="shared" si="176"/>
        <v>20.870284031720683</v>
      </c>
      <c r="O381" s="30">
        <f t="shared" si="177"/>
        <v>18.460636940163166</v>
      </c>
      <c r="P381" s="30">
        <f t="shared" si="178"/>
        <v>10.07005772621177</v>
      </c>
      <c r="Q381" s="10">
        <v>9.6727820418609909</v>
      </c>
      <c r="R381" s="10">
        <v>9.5863775566637202</v>
      </c>
      <c r="S381" s="10">
        <v>11.9313303784753</v>
      </c>
      <c r="T381" s="10">
        <v>14.690458004976</v>
      </c>
      <c r="U381" s="10">
        <v>17.424273804085502</v>
      </c>
      <c r="V381" s="10">
        <v>21.843707845088399</v>
      </c>
      <c r="W381" s="10">
        <v>24.434878486096</v>
      </c>
      <c r="X381" s="10">
        <v>24.935886539413701</v>
      </c>
      <c r="Y381" s="10">
        <v>21.8924995106645</v>
      </c>
      <c r="Z381" s="10">
        <v>18.862459255810499</v>
      </c>
      <c r="AA381" s="10">
        <v>14.626952054014501</v>
      </c>
      <c r="AB381" s="10">
        <v>10.951013580110599</v>
      </c>
      <c r="AC381" s="121"/>
      <c r="AD381" s="31">
        <f t="shared" si="179"/>
        <v>124.39999999999999</v>
      </c>
      <c r="AE381" s="31">
        <f t="shared" si="180"/>
        <v>45.199999999999996</v>
      </c>
      <c r="AF381" s="31">
        <f t="shared" si="181"/>
        <v>136.30000000000001</v>
      </c>
      <c r="AG381" s="31">
        <f t="shared" si="182"/>
        <v>207.60000000000002</v>
      </c>
      <c r="AH381" s="31">
        <f t="shared" si="183"/>
        <v>241.3</v>
      </c>
      <c r="AI381" s="32">
        <v>81.5</v>
      </c>
      <c r="AJ381" s="32">
        <v>85.9</v>
      </c>
      <c r="AK381" s="32">
        <v>70</v>
      </c>
      <c r="AL381" s="32">
        <v>34.1</v>
      </c>
      <c r="AM381" s="32">
        <v>20.3</v>
      </c>
      <c r="AN381" s="32">
        <v>19.7</v>
      </c>
      <c r="AO381" s="32">
        <v>6.6</v>
      </c>
      <c r="AP381" s="32">
        <v>18.899999999999999</v>
      </c>
      <c r="AQ381" s="32">
        <v>36.700000000000003</v>
      </c>
      <c r="AR381" s="32">
        <v>72.2</v>
      </c>
      <c r="AS381" s="32">
        <v>98.7</v>
      </c>
      <c r="AT381" s="32">
        <v>73.900000000000006</v>
      </c>
      <c r="AU381" s="26">
        <v>7.3</v>
      </c>
      <c r="AV381" s="26" t="s">
        <v>7</v>
      </c>
      <c r="AW381" s="26" t="s">
        <v>7</v>
      </c>
      <c r="AX381" s="26" t="s">
        <v>7</v>
      </c>
      <c r="AY381" s="26" t="s">
        <v>7</v>
      </c>
      <c r="AZ381" s="35" t="s">
        <v>7</v>
      </c>
      <c r="BA381" s="26" t="s">
        <v>7</v>
      </c>
      <c r="BB381" s="26" t="s">
        <v>7</v>
      </c>
      <c r="BC381" s="26" t="s">
        <v>7</v>
      </c>
      <c r="BD381" s="26" t="s">
        <v>7</v>
      </c>
      <c r="BE381" s="26" t="s">
        <v>7</v>
      </c>
      <c r="BF381" s="91" t="s">
        <v>550</v>
      </c>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row>
    <row r="382" spans="1:83" x14ac:dyDescent="0.2">
      <c r="B382" s="61"/>
      <c r="F382" s="12"/>
      <c r="L382" s="73"/>
      <c r="M382" s="73"/>
      <c r="N382" s="73"/>
      <c r="O382" s="73"/>
      <c r="P382" s="73"/>
      <c r="AC382" s="71"/>
      <c r="AD382" s="73"/>
      <c r="AE382" s="73"/>
      <c r="AF382" s="73"/>
      <c r="AG382" s="73"/>
      <c r="AH382" s="73"/>
      <c r="AI382" s="32"/>
      <c r="AJ382" s="32"/>
      <c r="AK382" s="32"/>
      <c r="AL382" s="32"/>
      <c r="AM382" s="32"/>
      <c r="AN382" s="32"/>
      <c r="AO382" s="32"/>
      <c r="AP382" s="32"/>
      <c r="AQ382" s="32"/>
      <c r="AR382" s="32"/>
      <c r="AS382" s="32"/>
      <c r="AT382" s="32"/>
      <c r="BF382" s="9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row>
    <row r="383" spans="1:83" s="4" customFormat="1" ht="17" x14ac:dyDescent="0.2">
      <c r="B383" s="18"/>
      <c r="F383" s="58" t="s">
        <v>244</v>
      </c>
      <c r="G383" s="14" t="s">
        <v>7</v>
      </c>
      <c r="H383" s="14" t="s">
        <v>7</v>
      </c>
      <c r="I383" s="19">
        <f t="shared" ref="I383:AT383" si="184">AVERAGE(I3:I381)</f>
        <v>9.8609271523178812</v>
      </c>
      <c r="J383" s="19">
        <f t="shared" si="184"/>
        <v>369.95610975609759</v>
      </c>
      <c r="K383" s="19">
        <f t="shared" si="184"/>
        <v>13.219364975820671</v>
      </c>
      <c r="L383" s="19">
        <f t="shared" si="184"/>
        <v>12.217226542270298</v>
      </c>
      <c r="M383" s="19">
        <f t="shared" si="184"/>
        <v>22.031827055965792</v>
      </c>
      <c r="N383" s="19">
        <f t="shared" si="184"/>
        <v>18.788123528652676</v>
      </c>
      <c r="O383" s="19">
        <f t="shared" si="184"/>
        <v>13.82671316091802</v>
      </c>
      <c r="P383" s="19">
        <f t="shared" si="184"/>
        <v>4.774304920433746</v>
      </c>
      <c r="Q383" s="19">
        <f t="shared" si="184"/>
        <v>4.1508900653052905</v>
      </c>
      <c r="R383" s="19">
        <f t="shared" si="184"/>
        <v>5.0636864155087169</v>
      </c>
      <c r="S383" s="19">
        <f t="shared" si="184"/>
        <v>8.4348665203626201</v>
      </c>
      <c r="T383" s="19">
        <f t="shared" si="184"/>
        <v>12.038367840825579</v>
      </c>
      <c r="U383" s="19">
        <f t="shared" si="184"/>
        <v>16.21247907709456</v>
      </c>
      <c r="V383" s="19">
        <f t="shared" si="184"/>
        <v>20.427844356711415</v>
      </c>
      <c r="W383" s="19">
        <f t="shared" si="184"/>
        <v>22.830544408659012</v>
      </c>
      <c r="X383" s="19">
        <f t="shared" si="184"/>
        <v>22.920518745327776</v>
      </c>
      <c r="Y383" s="19">
        <f t="shared" si="184"/>
        <v>18.421161028997851</v>
      </c>
      <c r="Z383" s="19">
        <f t="shared" si="184"/>
        <v>13.949461223645493</v>
      </c>
      <c r="AA383" s="19">
        <f t="shared" si="184"/>
        <v>9.1602044804081171</v>
      </c>
      <c r="AB383" s="19">
        <f t="shared" si="184"/>
        <v>5.100819619965173</v>
      </c>
      <c r="AC383" s="82">
        <f t="shared" si="184"/>
        <v>826.85854077253146</v>
      </c>
      <c r="AD383" s="82">
        <f t="shared" si="184"/>
        <v>209.60960526315802</v>
      </c>
      <c r="AE383" s="82">
        <f t="shared" si="184"/>
        <v>131.81491228070169</v>
      </c>
      <c r="AF383" s="82">
        <f t="shared" si="184"/>
        <v>346.61657894736834</v>
      </c>
      <c r="AG383" s="82">
        <f t="shared" si="184"/>
        <v>275.12635964912266</v>
      </c>
      <c r="AH383" s="82">
        <f t="shared" si="184"/>
        <v>206.44666666666663</v>
      </c>
      <c r="AI383" s="82">
        <f t="shared" si="184"/>
        <v>62.140482456140312</v>
      </c>
      <c r="AJ383" s="82">
        <f t="shared" si="184"/>
        <v>63.943026315789446</v>
      </c>
      <c r="AK383" s="82">
        <f t="shared" si="184"/>
        <v>66.602192982456145</v>
      </c>
      <c r="AL383" s="82">
        <f t="shared" si="184"/>
        <v>71.026359649122824</v>
      </c>
      <c r="AM383" s="82">
        <f t="shared" si="184"/>
        <v>71.981052631578919</v>
      </c>
      <c r="AN383" s="82">
        <f t="shared" si="184"/>
        <v>54.387061403508781</v>
      </c>
      <c r="AO383" s="82">
        <f t="shared" si="184"/>
        <v>37.137675438596482</v>
      </c>
      <c r="AP383" s="82">
        <f t="shared" si="184"/>
        <v>40.290175438596464</v>
      </c>
      <c r="AQ383" s="82">
        <f t="shared" si="184"/>
        <v>71.794254385964877</v>
      </c>
      <c r="AR383" s="82">
        <f t="shared" si="184"/>
        <v>88.897850877192951</v>
      </c>
      <c r="AS383" s="82">
        <f t="shared" si="184"/>
        <v>114.434254385965</v>
      </c>
      <c r="AT383" s="82">
        <f t="shared" si="184"/>
        <v>79.877192982456123</v>
      </c>
      <c r="AU383" s="75">
        <f>AVERAGE(AU3:AU381)</f>
        <v>7.7184009009009014</v>
      </c>
      <c r="AV383" s="75">
        <f t="shared" ref="AV383:BE383" si="185">AVERAGE(AV3:AV381)</f>
        <v>35.149766260162593</v>
      </c>
      <c r="AW383" s="75">
        <f t="shared" si="185"/>
        <v>40.894705284552842</v>
      </c>
      <c r="AX383" s="75">
        <f t="shared" si="185"/>
        <v>23.606321138211374</v>
      </c>
      <c r="AY383" s="75">
        <f t="shared" si="185"/>
        <v>12.402731111111109</v>
      </c>
      <c r="AZ383" s="75">
        <f t="shared" si="185"/>
        <v>17.24877551020408</v>
      </c>
      <c r="BA383" s="75">
        <f t="shared" si="185"/>
        <v>3.0069230769230773</v>
      </c>
      <c r="BB383" s="75">
        <f t="shared" si="185"/>
        <v>0.24685712870370372</v>
      </c>
      <c r="BC383" s="75">
        <f t="shared" si="185"/>
        <v>10.817776145718707</v>
      </c>
      <c r="BD383" s="75">
        <f t="shared" si="185"/>
        <v>16.67196491263158</v>
      </c>
      <c r="BE383" s="75">
        <f t="shared" si="185"/>
        <v>17.067115384615384</v>
      </c>
      <c r="BF383" s="94" t="s">
        <v>553</v>
      </c>
    </row>
    <row r="384" spans="1:83" s="4" customFormat="1" x14ac:dyDescent="0.2">
      <c r="A384" s="26"/>
      <c r="B384" s="18"/>
      <c r="F384" s="58" t="s">
        <v>245</v>
      </c>
      <c r="G384" s="14" t="s">
        <v>7</v>
      </c>
      <c r="H384" s="14" t="s">
        <v>7</v>
      </c>
      <c r="I384" s="19">
        <f t="shared" ref="I384:AT384" si="186">STDEVP(I3:I381)</f>
        <v>17.127121025936535</v>
      </c>
      <c r="J384" s="19">
        <f t="shared" si="186"/>
        <v>277.63646486990035</v>
      </c>
      <c r="K384" s="19">
        <f t="shared" si="186"/>
        <v>1.3002485589210599</v>
      </c>
      <c r="L384" s="19">
        <f t="shared" si="186"/>
        <v>1.2698149980236599</v>
      </c>
      <c r="M384" s="19">
        <f t="shared" si="186"/>
        <v>1.2584121819587031</v>
      </c>
      <c r="N384" s="19">
        <f t="shared" si="186"/>
        <v>1.2475087253440862</v>
      </c>
      <c r="O384" s="19">
        <f t="shared" si="186"/>
        <v>1.3569956427564229</v>
      </c>
      <c r="P384" s="19">
        <f t="shared" si="186"/>
        <v>1.7717735311218734</v>
      </c>
      <c r="Q384" s="19">
        <f t="shared" si="186"/>
        <v>1.9833925077572354</v>
      </c>
      <c r="R384" s="19">
        <f t="shared" si="186"/>
        <v>1.5484707855410553</v>
      </c>
      <c r="S384" s="19">
        <f t="shared" si="186"/>
        <v>1.3742430921447881</v>
      </c>
      <c r="T384" s="19">
        <f t="shared" si="186"/>
        <v>1.3532876410758379</v>
      </c>
      <c r="U384" s="19">
        <f t="shared" si="186"/>
        <v>1.3255778033140717</v>
      </c>
      <c r="V384" s="19">
        <f t="shared" si="186"/>
        <v>1.3402149362670501</v>
      </c>
      <c r="W384" s="19">
        <f t="shared" si="186"/>
        <v>1.3072079730918738</v>
      </c>
      <c r="X384" s="19">
        <f t="shared" si="186"/>
        <v>1.2287965675770216</v>
      </c>
      <c r="Y384" s="19">
        <f t="shared" si="186"/>
        <v>1.3159847899748369</v>
      </c>
      <c r="Z384" s="19">
        <f t="shared" si="186"/>
        <v>1.3878950655675522</v>
      </c>
      <c r="AA384" s="19">
        <f t="shared" si="186"/>
        <v>1.5644267179474749</v>
      </c>
      <c r="AB384" s="19">
        <f t="shared" si="186"/>
        <v>1.9062270189115649</v>
      </c>
      <c r="AC384" s="82">
        <f t="shared" si="186"/>
        <v>175.06753536462449</v>
      </c>
      <c r="AD384" s="82">
        <f t="shared" si="186"/>
        <v>46.253920642948096</v>
      </c>
      <c r="AE384" s="82">
        <f t="shared" si="186"/>
        <v>45.668937104123565</v>
      </c>
      <c r="AF384" s="82">
        <f t="shared" si="186"/>
        <v>79.148537349797266</v>
      </c>
      <c r="AG384" s="82">
        <f t="shared" si="186"/>
        <v>68.095360227808271</v>
      </c>
      <c r="AH384" s="82">
        <f t="shared" si="186"/>
        <v>66.446092451300714</v>
      </c>
      <c r="AI384" s="82">
        <f t="shared" si="186"/>
        <v>20.880522638201281</v>
      </c>
      <c r="AJ384" s="82">
        <f t="shared" si="186"/>
        <v>23.029704732191945</v>
      </c>
      <c r="AK384" s="82">
        <f t="shared" si="186"/>
        <v>20.620765562505493</v>
      </c>
      <c r="AL384" s="82">
        <f t="shared" si="186"/>
        <v>16.189672644755134</v>
      </c>
      <c r="AM384" s="82">
        <f t="shared" si="186"/>
        <v>17.031127069071204</v>
      </c>
      <c r="AN384" s="82">
        <f t="shared" si="186"/>
        <v>16.341366534788282</v>
      </c>
      <c r="AO384" s="82">
        <f t="shared" si="186"/>
        <v>16.035508879827045</v>
      </c>
      <c r="AP384" s="82">
        <f t="shared" si="186"/>
        <v>15.82419760347376</v>
      </c>
      <c r="AQ384" s="82">
        <f t="shared" si="186"/>
        <v>21.030822740582963</v>
      </c>
      <c r="AR384" s="82">
        <f t="shared" si="186"/>
        <v>22.787550872510081</v>
      </c>
      <c r="AS384" s="82">
        <f t="shared" si="186"/>
        <v>35.603694427687969</v>
      </c>
      <c r="AT384" s="82">
        <f t="shared" si="186"/>
        <v>27.565165278980253</v>
      </c>
      <c r="AU384" s="75">
        <f>STDEVP(AU3:AU381)</f>
        <v>0.51244248359028244</v>
      </c>
      <c r="AV384" s="19">
        <f t="shared" ref="AV384:BE384" si="187">STDEVP(AV3:AV381)</f>
        <v>18.068501164659533</v>
      </c>
      <c r="AW384" s="19">
        <f t="shared" si="187"/>
        <v>14.842850882266912</v>
      </c>
      <c r="AX384" s="19">
        <f t="shared" si="187"/>
        <v>11.312736277422337</v>
      </c>
      <c r="AY384" s="19">
        <f t="shared" si="187"/>
        <v>17.306998948464265</v>
      </c>
      <c r="AZ384" s="19">
        <f t="shared" si="187"/>
        <v>5.2244529249071023</v>
      </c>
      <c r="BA384" s="19">
        <f t="shared" si="187"/>
        <v>1.2307870191022214</v>
      </c>
      <c r="BB384" s="19">
        <f t="shared" si="187"/>
        <v>0.11057382577581427</v>
      </c>
      <c r="BC384" s="19">
        <f t="shared" si="187"/>
        <v>5.3705250715254964</v>
      </c>
      <c r="BD384" s="19">
        <f t="shared" si="187"/>
        <v>14.269667271281451</v>
      </c>
      <c r="BE384" s="19">
        <f t="shared" si="187"/>
        <v>7.8977419695413946</v>
      </c>
      <c r="BF384" s="95" t="s">
        <v>551</v>
      </c>
    </row>
    <row r="385" spans="1:83" s="9" customFormat="1" ht="17" x14ac:dyDescent="0.2">
      <c r="A385" s="15"/>
      <c r="B385" s="59"/>
      <c r="F385" s="60" t="s">
        <v>247</v>
      </c>
      <c r="G385" s="14" t="s">
        <v>7</v>
      </c>
      <c r="H385" s="14" t="s">
        <v>7</v>
      </c>
      <c r="I385" s="19">
        <f t="shared" ref="I385:AT385" si="188">COUNT(I3:I381)</f>
        <v>151</v>
      </c>
      <c r="J385" s="19">
        <f t="shared" si="188"/>
        <v>246</v>
      </c>
      <c r="K385" s="19">
        <f t="shared" si="188"/>
        <v>232</v>
      </c>
      <c r="L385" s="19">
        <f t="shared" si="188"/>
        <v>228</v>
      </c>
      <c r="M385" s="19">
        <f t="shared" si="188"/>
        <v>228</v>
      </c>
      <c r="N385" s="19">
        <f t="shared" si="188"/>
        <v>228</v>
      </c>
      <c r="O385" s="19">
        <f t="shared" si="188"/>
        <v>228</v>
      </c>
      <c r="P385" s="19">
        <f t="shared" si="188"/>
        <v>228</v>
      </c>
      <c r="Q385" s="19">
        <f t="shared" si="188"/>
        <v>235</v>
      </c>
      <c r="R385" s="19">
        <f t="shared" si="188"/>
        <v>232</v>
      </c>
      <c r="S385" s="19">
        <f t="shared" si="188"/>
        <v>232</v>
      </c>
      <c r="T385" s="19">
        <f t="shared" si="188"/>
        <v>232</v>
      </c>
      <c r="U385" s="19">
        <f t="shared" si="188"/>
        <v>235</v>
      </c>
      <c r="V385" s="19">
        <f t="shared" si="188"/>
        <v>232</v>
      </c>
      <c r="W385" s="19">
        <f t="shared" si="188"/>
        <v>234</v>
      </c>
      <c r="X385" s="19">
        <f t="shared" si="188"/>
        <v>236</v>
      </c>
      <c r="Y385" s="19">
        <f t="shared" si="188"/>
        <v>232</v>
      </c>
      <c r="Z385" s="19">
        <f t="shared" si="188"/>
        <v>232</v>
      </c>
      <c r="AA385" s="19">
        <f t="shared" si="188"/>
        <v>232</v>
      </c>
      <c r="AB385" s="19">
        <f t="shared" si="188"/>
        <v>232</v>
      </c>
      <c r="AC385" s="82">
        <f t="shared" si="188"/>
        <v>233</v>
      </c>
      <c r="AD385" s="82">
        <f t="shared" si="188"/>
        <v>228</v>
      </c>
      <c r="AE385" s="82">
        <f t="shared" si="188"/>
        <v>228</v>
      </c>
      <c r="AF385" s="82">
        <f t="shared" si="188"/>
        <v>228</v>
      </c>
      <c r="AG385" s="82">
        <f t="shared" si="188"/>
        <v>228</v>
      </c>
      <c r="AH385" s="82">
        <f t="shared" si="188"/>
        <v>228</v>
      </c>
      <c r="AI385" s="82">
        <f t="shared" si="188"/>
        <v>228</v>
      </c>
      <c r="AJ385" s="82">
        <f t="shared" si="188"/>
        <v>228</v>
      </c>
      <c r="AK385" s="82">
        <f t="shared" si="188"/>
        <v>228</v>
      </c>
      <c r="AL385" s="82">
        <f t="shared" si="188"/>
        <v>228</v>
      </c>
      <c r="AM385" s="82">
        <f t="shared" si="188"/>
        <v>228</v>
      </c>
      <c r="AN385" s="82">
        <f t="shared" si="188"/>
        <v>228</v>
      </c>
      <c r="AO385" s="82">
        <f t="shared" si="188"/>
        <v>228</v>
      </c>
      <c r="AP385" s="82">
        <f t="shared" si="188"/>
        <v>228</v>
      </c>
      <c r="AQ385" s="82">
        <f t="shared" si="188"/>
        <v>228</v>
      </c>
      <c r="AR385" s="82">
        <f t="shared" si="188"/>
        <v>228</v>
      </c>
      <c r="AS385" s="82">
        <f t="shared" si="188"/>
        <v>228</v>
      </c>
      <c r="AT385" s="82">
        <f t="shared" si="188"/>
        <v>228</v>
      </c>
      <c r="AU385" s="75">
        <f>COUNT(AU3:AU381)</f>
        <v>111</v>
      </c>
      <c r="AV385" s="19">
        <f t="shared" ref="AV385:BE385" si="189">COUNT(AV3:AV381)</f>
        <v>82</v>
      </c>
      <c r="AW385" s="19">
        <f t="shared" si="189"/>
        <v>82</v>
      </c>
      <c r="AX385" s="19">
        <f t="shared" si="189"/>
        <v>82</v>
      </c>
      <c r="AY385" s="19">
        <f t="shared" si="189"/>
        <v>75</v>
      </c>
      <c r="AZ385" s="19">
        <f t="shared" si="189"/>
        <v>49</v>
      </c>
      <c r="BA385" s="19">
        <f t="shared" si="189"/>
        <v>13</v>
      </c>
      <c r="BB385" s="19">
        <f t="shared" si="189"/>
        <v>36</v>
      </c>
      <c r="BC385" s="19">
        <f t="shared" si="189"/>
        <v>20</v>
      </c>
      <c r="BD385" s="19">
        <f t="shared" si="189"/>
        <v>95</v>
      </c>
      <c r="BE385" s="19">
        <f t="shared" si="189"/>
        <v>52</v>
      </c>
      <c r="BF385" s="96" t="s">
        <v>534</v>
      </c>
    </row>
    <row r="386" spans="1:83" x14ac:dyDescent="0.2">
      <c r="F386" s="3" t="s">
        <v>503</v>
      </c>
      <c r="G386" s="14" t="s">
        <v>7</v>
      </c>
      <c r="H386" s="14" t="s">
        <v>7</v>
      </c>
      <c r="I386" s="69">
        <f t="shared" ref="I386:AT386" si="190">I383-I384</f>
        <v>-7.2661938736186542</v>
      </c>
      <c r="J386" s="69">
        <f t="shared" si="190"/>
        <v>92.319644886197239</v>
      </c>
      <c r="K386" s="69">
        <f t="shared" si="190"/>
        <v>11.919116416899611</v>
      </c>
      <c r="L386" s="69">
        <f t="shared" si="190"/>
        <v>10.947411544246638</v>
      </c>
      <c r="M386" s="69">
        <f t="shared" si="190"/>
        <v>20.773414874007088</v>
      </c>
      <c r="N386" s="69">
        <f t="shared" si="190"/>
        <v>17.540614803308589</v>
      </c>
      <c r="O386" s="69">
        <f t="shared" si="190"/>
        <v>12.469717518161596</v>
      </c>
      <c r="P386" s="69">
        <f t="shared" si="190"/>
        <v>3.0025313893118728</v>
      </c>
      <c r="Q386" s="69">
        <f t="shared" si="190"/>
        <v>2.1674975575480548</v>
      </c>
      <c r="R386" s="69">
        <f t="shared" si="190"/>
        <v>3.5152156299676616</v>
      </c>
      <c r="S386" s="69">
        <f t="shared" si="190"/>
        <v>7.0606234282178324</v>
      </c>
      <c r="T386" s="69">
        <f t="shared" si="190"/>
        <v>10.685080199749741</v>
      </c>
      <c r="U386" s="69">
        <f t="shared" si="190"/>
        <v>14.886901273780488</v>
      </c>
      <c r="V386" s="69">
        <f t="shared" si="190"/>
        <v>19.087629420444365</v>
      </c>
      <c r="W386" s="69">
        <f t="shared" si="190"/>
        <v>21.523336435567138</v>
      </c>
      <c r="X386" s="69">
        <f t="shared" si="190"/>
        <v>21.691722177750755</v>
      </c>
      <c r="Y386" s="69">
        <f t="shared" si="190"/>
        <v>17.105176239023013</v>
      </c>
      <c r="Z386" s="69">
        <f t="shared" si="190"/>
        <v>12.561566158077941</v>
      </c>
      <c r="AA386" s="69">
        <f t="shared" si="190"/>
        <v>7.5957777624606422</v>
      </c>
      <c r="AB386" s="69">
        <f t="shared" si="190"/>
        <v>3.1945926010536079</v>
      </c>
      <c r="AC386" s="86">
        <f t="shared" si="190"/>
        <v>651.79100540790694</v>
      </c>
      <c r="AD386" s="86">
        <f t="shared" si="190"/>
        <v>163.35568462020993</v>
      </c>
      <c r="AE386" s="86">
        <f t="shared" si="190"/>
        <v>86.145975176578133</v>
      </c>
      <c r="AF386" s="86">
        <f t="shared" si="190"/>
        <v>267.46804159757107</v>
      </c>
      <c r="AG386" s="86">
        <f t="shared" si="190"/>
        <v>207.03099942131439</v>
      </c>
      <c r="AH386" s="86">
        <f t="shared" si="190"/>
        <v>140.00057421536593</v>
      </c>
      <c r="AI386" s="86">
        <f t="shared" si="190"/>
        <v>41.259959817939034</v>
      </c>
      <c r="AJ386" s="86">
        <f t="shared" si="190"/>
        <v>40.913321583597501</v>
      </c>
      <c r="AK386" s="86">
        <f t="shared" si="190"/>
        <v>45.981427419950649</v>
      </c>
      <c r="AL386" s="86">
        <f t="shared" si="190"/>
        <v>54.83668700436769</v>
      </c>
      <c r="AM386" s="86">
        <f t="shared" si="190"/>
        <v>54.949925562507715</v>
      </c>
      <c r="AN386" s="86">
        <f t="shared" si="190"/>
        <v>38.045694868720503</v>
      </c>
      <c r="AO386" s="86">
        <f t="shared" si="190"/>
        <v>21.102166558769436</v>
      </c>
      <c r="AP386" s="86">
        <f t="shared" si="190"/>
        <v>24.465977835122704</v>
      </c>
      <c r="AQ386" s="86">
        <f t="shared" si="190"/>
        <v>50.763431645381914</v>
      </c>
      <c r="AR386" s="86">
        <f t="shared" si="190"/>
        <v>66.11030000468287</v>
      </c>
      <c r="AS386" s="86">
        <f t="shared" si="190"/>
        <v>78.830559958277036</v>
      </c>
      <c r="AT386" s="86">
        <f t="shared" si="190"/>
        <v>52.31202770347587</v>
      </c>
      <c r="AU386" s="80">
        <f t="shared" ref="AU386" si="191">AU383-AU384</f>
        <v>7.2059584173106188</v>
      </c>
      <c r="AV386" s="69">
        <f t="shared" ref="AV386:BE386" si="192">AV383-AV384</f>
        <v>17.08126509550306</v>
      </c>
      <c r="AW386" s="69">
        <f t="shared" si="192"/>
        <v>26.05185440228593</v>
      </c>
      <c r="AX386" s="69">
        <f t="shared" si="192"/>
        <v>12.293584860789037</v>
      </c>
      <c r="AY386" s="69">
        <f t="shared" si="192"/>
        <v>-4.9042678373531565</v>
      </c>
      <c r="AZ386" s="69">
        <f t="shared" si="192"/>
        <v>12.024322585296979</v>
      </c>
      <c r="BA386" s="69">
        <f t="shared" si="192"/>
        <v>1.7761360578208558</v>
      </c>
      <c r="BB386" s="69">
        <f t="shared" si="192"/>
        <v>0.13628330292788943</v>
      </c>
      <c r="BC386" s="69">
        <f t="shared" si="192"/>
        <v>5.4472510741932103</v>
      </c>
      <c r="BD386" s="69">
        <f t="shared" si="192"/>
        <v>2.4022976413501294</v>
      </c>
      <c r="BE386" s="69">
        <f t="shared" si="192"/>
        <v>9.1693734150739896</v>
      </c>
      <c r="BF386" s="91" t="s">
        <v>536</v>
      </c>
    </row>
    <row r="387" spans="1:83" ht="17" x14ac:dyDescent="0.2">
      <c r="F387" s="3" t="s">
        <v>502</v>
      </c>
      <c r="G387" s="14" t="s">
        <v>7</v>
      </c>
      <c r="H387" s="14" t="s">
        <v>7</v>
      </c>
      <c r="I387" s="69">
        <f t="shared" ref="I387:AT387" si="193">I383+I384</f>
        <v>26.988048178254417</v>
      </c>
      <c r="J387" s="69">
        <f t="shared" si="193"/>
        <v>647.59257462599794</v>
      </c>
      <c r="K387" s="69">
        <f t="shared" si="193"/>
        <v>14.519613534741731</v>
      </c>
      <c r="L387" s="69">
        <f t="shared" si="193"/>
        <v>13.487041540293959</v>
      </c>
      <c r="M387" s="69">
        <f t="shared" si="193"/>
        <v>23.290239237924496</v>
      </c>
      <c r="N387" s="69">
        <f t="shared" si="193"/>
        <v>20.035632253996763</v>
      </c>
      <c r="O387" s="69">
        <f t="shared" si="193"/>
        <v>15.183708803674444</v>
      </c>
      <c r="P387" s="69">
        <f t="shared" si="193"/>
        <v>6.5460784515556192</v>
      </c>
      <c r="Q387" s="69">
        <f t="shared" si="193"/>
        <v>6.1342825730625261</v>
      </c>
      <c r="R387" s="69">
        <f t="shared" si="193"/>
        <v>6.6121572010497722</v>
      </c>
      <c r="S387" s="69">
        <f t="shared" si="193"/>
        <v>9.8091096125074078</v>
      </c>
      <c r="T387" s="69">
        <f t="shared" si="193"/>
        <v>13.391655481901417</v>
      </c>
      <c r="U387" s="69">
        <f t="shared" si="193"/>
        <v>17.538056880408632</v>
      </c>
      <c r="V387" s="69">
        <f t="shared" si="193"/>
        <v>21.768059292978464</v>
      </c>
      <c r="W387" s="69">
        <f t="shared" si="193"/>
        <v>24.137752381750886</v>
      </c>
      <c r="X387" s="69">
        <f t="shared" si="193"/>
        <v>24.149315312904797</v>
      </c>
      <c r="Y387" s="69">
        <f t="shared" si="193"/>
        <v>19.737145818972689</v>
      </c>
      <c r="Z387" s="69">
        <f t="shared" si="193"/>
        <v>15.337356289213044</v>
      </c>
      <c r="AA387" s="69">
        <f t="shared" si="193"/>
        <v>10.724631198355592</v>
      </c>
      <c r="AB387" s="69">
        <f t="shared" si="193"/>
        <v>7.0070466388767381</v>
      </c>
      <c r="AC387" s="86">
        <f t="shared" si="193"/>
        <v>1001.926076137156</v>
      </c>
      <c r="AD387" s="86">
        <f t="shared" si="193"/>
        <v>255.8635259061061</v>
      </c>
      <c r="AE387" s="86">
        <f t="shared" si="193"/>
        <v>177.48384938482525</v>
      </c>
      <c r="AF387" s="86">
        <f t="shared" si="193"/>
        <v>425.7651162971656</v>
      </c>
      <c r="AG387" s="86">
        <f t="shared" si="193"/>
        <v>343.22171987693093</v>
      </c>
      <c r="AH387" s="86">
        <f t="shared" si="193"/>
        <v>272.89275911796733</v>
      </c>
      <c r="AI387" s="86">
        <f t="shared" si="193"/>
        <v>83.021005094341589</v>
      </c>
      <c r="AJ387" s="86">
        <f t="shared" si="193"/>
        <v>86.972731047981398</v>
      </c>
      <c r="AK387" s="86">
        <f t="shared" si="193"/>
        <v>87.222958544961642</v>
      </c>
      <c r="AL387" s="86">
        <f t="shared" si="193"/>
        <v>87.216032293877959</v>
      </c>
      <c r="AM387" s="86">
        <f t="shared" si="193"/>
        <v>89.012179700650123</v>
      </c>
      <c r="AN387" s="86">
        <f t="shared" si="193"/>
        <v>70.72842793829706</v>
      </c>
      <c r="AO387" s="86">
        <f t="shared" si="193"/>
        <v>53.173184318423523</v>
      </c>
      <c r="AP387" s="86">
        <f t="shared" si="193"/>
        <v>56.114373042070227</v>
      </c>
      <c r="AQ387" s="86">
        <f t="shared" si="193"/>
        <v>92.825077126547839</v>
      </c>
      <c r="AR387" s="86">
        <f t="shared" si="193"/>
        <v>111.68540174970303</v>
      </c>
      <c r="AS387" s="86">
        <f t="shared" si="193"/>
        <v>150.03794881365297</v>
      </c>
      <c r="AT387" s="86">
        <f t="shared" si="193"/>
        <v>107.44235826143637</v>
      </c>
      <c r="AU387" s="80">
        <f t="shared" ref="AU387" si="194">AU383+AU384</f>
        <v>8.2308433844911839</v>
      </c>
      <c r="AV387" s="69">
        <f t="shared" ref="AV387:BE387" si="195">AV383+AV384</f>
        <v>53.21826742482213</v>
      </c>
      <c r="AW387" s="69">
        <f t="shared" si="195"/>
        <v>55.737556166819758</v>
      </c>
      <c r="AX387" s="69">
        <f t="shared" si="195"/>
        <v>34.919057415633709</v>
      </c>
      <c r="AY387" s="69">
        <f t="shared" si="195"/>
        <v>29.709730059575374</v>
      </c>
      <c r="AZ387" s="69">
        <f t="shared" si="195"/>
        <v>22.473228435111182</v>
      </c>
      <c r="BA387" s="69">
        <f t="shared" si="195"/>
        <v>4.2377100960252987</v>
      </c>
      <c r="BB387" s="69">
        <f t="shared" si="195"/>
        <v>0.357430954479518</v>
      </c>
      <c r="BC387" s="69">
        <f t="shared" si="195"/>
        <v>16.188301217244202</v>
      </c>
      <c r="BD387" s="69">
        <f t="shared" si="195"/>
        <v>30.941632183913029</v>
      </c>
      <c r="BE387" s="69">
        <f t="shared" si="195"/>
        <v>24.964857354156777</v>
      </c>
      <c r="BF387" s="96" t="s">
        <v>506</v>
      </c>
    </row>
    <row r="388" spans="1:83" s="12" customFormat="1" ht="17" x14ac:dyDescent="0.2">
      <c r="A388" s="24"/>
      <c r="B388" s="61"/>
      <c r="C388" s="1"/>
      <c r="F388" s="67" t="s">
        <v>504</v>
      </c>
      <c r="G388" s="14" t="s">
        <v>7</v>
      </c>
      <c r="H388" s="14" t="s">
        <v>7</v>
      </c>
      <c r="I388" s="69">
        <f t="shared" ref="I388:AT388" si="196">PERCENTILE(I3:I381,0.99)</f>
        <v>41</v>
      </c>
      <c r="J388" s="69">
        <f t="shared" si="196"/>
        <v>992.32</v>
      </c>
      <c r="K388" s="69">
        <f t="shared" si="196"/>
        <v>16.016100000000002</v>
      </c>
      <c r="L388" s="69">
        <f t="shared" si="196"/>
        <v>14.610666666666665</v>
      </c>
      <c r="M388" s="69">
        <f t="shared" si="196"/>
        <v>24.306666666666668</v>
      </c>
      <c r="N388" s="69">
        <f t="shared" si="196"/>
        <v>21.056266666666666</v>
      </c>
      <c r="O388" s="69">
        <f t="shared" si="196"/>
        <v>17.339100000000002</v>
      </c>
      <c r="P388" s="69">
        <f t="shared" si="196"/>
        <v>8.9329666666666636</v>
      </c>
      <c r="Q388" s="69">
        <f t="shared" si="196"/>
        <v>8.5594000000000001</v>
      </c>
      <c r="R388" s="69">
        <f t="shared" si="196"/>
        <v>8.6296999999999997</v>
      </c>
      <c r="S388" s="69">
        <f t="shared" si="196"/>
        <v>11.575199999999999</v>
      </c>
      <c r="T388" s="69">
        <f t="shared" si="196"/>
        <v>14.752241981542559</v>
      </c>
      <c r="U388" s="69">
        <f t="shared" si="196"/>
        <v>18.1632</v>
      </c>
      <c r="V388" s="69">
        <f t="shared" si="196"/>
        <v>22.6</v>
      </c>
      <c r="W388" s="69">
        <f t="shared" si="196"/>
        <v>25.290499999999998</v>
      </c>
      <c r="X388" s="69">
        <f t="shared" si="196"/>
        <v>25.229175206012474</v>
      </c>
      <c r="Y388" s="69">
        <f t="shared" si="196"/>
        <v>21.508400000000002</v>
      </c>
      <c r="Z388" s="69">
        <f t="shared" si="196"/>
        <v>17.5166</v>
      </c>
      <c r="AA388" s="69">
        <f t="shared" si="196"/>
        <v>13.2598</v>
      </c>
      <c r="AB388" s="69">
        <f t="shared" si="196"/>
        <v>9.6597999999999988</v>
      </c>
      <c r="AC388" s="86">
        <f t="shared" si="196"/>
        <v>1294.5728000000001</v>
      </c>
      <c r="AD388" s="86">
        <f t="shared" si="196"/>
        <v>338.18179999999995</v>
      </c>
      <c r="AE388" s="86">
        <f t="shared" si="196"/>
        <v>250.39799999999988</v>
      </c>
      <c r="AF388" s="86">
        <f t="shared" si="196"/>
        <v>567.26999999999953</v>
      </c>
      <c r="AG388" s="86">
        <f t="shared" si="196"/>
        <v>434.49919999999969</v>
      </c>
      <c r="AH388" s="86">
        <f t="shared" si="196"/>
        <v>372.16</v>
      </c>
      <c r="AI388" s="86">
        <f t="shared" si="196"/>
        <v>125.47599999999998</v>
      </c>
      <c r="AJ388" s="86">
        <f t="shared" si="196"/>
        <v>128.60099999999997</v>
      </c>
      <c r="AK388" s="86">
        <f t="shared" si="196"/>
        <v>132.31100000000001</v>
      </c>
      <c r="AL388" s="86">
        <f t="shared" si="196"/>
        <v>107.619</v>
      </c>
      <c r="AM388" s="86">
        <f t="shared" si="196"/>
        <v>131.6</v>
      </c>
      <c r="AN388" s="86">
        <f t="shared" si="196"/>
        <v>100.23599999999996</v>
      </c>
      <c r="AO388" s="86">
        <f t="shared" si="196"/>
        <v>75.002999999999986</v>
      </c>
      <c r="AP388" s="86">
        <f t="shared" si="196"/>
        <v>86.984999999999957</v>
      </c>
      <c r="AQ388" s="86">
        <f t="shared" si="196"/>
        <v>129.06299999999996</v>
      </c>
      <c r="AR388" s="86">
        <f t="shared" si="196"/>
        <v>150.66319999999979</v>
      </c>
      <c r="AS388" s="86">
        <f t="shared" si="196"/>
        <v>196.36</v>
      </c>
      <c r="AT388" s="86">
        <f t="shared" si="196"/>
        <v>154.0919999999999</v>
      </c>
      <c r="AU388" s="80">
        <f>PERCENTILE(AU3:AU381,0.99)</f>
        <v>8.656666666666661</v>
      </c>
      <c r="AV388" s="69">
        <f t="shared" ref="AV388:BE388" si="197">PERCENTILE(AV3:AV381,0.99)</f>
        <v>68.128</v>
      </c>
      <c r="AW388" s="69">
        <f t="shared" si="197"/>
        <v>71.902999999999992</v>
      </c>
      <c r="AX388" s="69">
        <f t="shared" si="197"/>
        <v>52.630999999999993</v>
      </c>
      <c r="AY388" s="69">
        <f t="shared" si="197"/>
        <v>67.172000000000168</v>
      </c>
      <c r="AZ388" s="69">
        <f t="shared" si="197"/>
        <v>28.247599999999995</v>
      </c>
      <c r="BA388" s="69">
        <f t="shared" si="197"/>
        <v>5.1639999999999997</v>
      </c>
      <c r="BB388" s="69">
        <f t="shared" si="197"/>
        <v>0.46299999999999997</v>
      </c>
      <c r="BC388" s="69">
        <f t="shared" si="197"/>
        <v>24.720833333333328</v>
      </c>
      <c r="BD388" s="69">
        <f t="shared" si="197"/>
        <v>67.650000000000006</v>
      </c>
      <c r="BE388" s="69">
        <f t="shared" si="197"/>
        <v>36.466600000000014</v>
      </c>
      <c r="BF388" s="97" t="s">
        <v>362</v>
      </c>
      <c r="BG388" s="62"/>
      <c r="BH388" s="62"/>
      <c r="BI388" s="62"/>
      <c r="BJ388" s="62"/>
      <c r="BK388" s="62"/>
      <c r="BL388" s="62"/>
      <c r="BM388" s="62"/>
      <c r="BN388" s="62"/>
      <c r="BO388" s="62"/>
      <c r="BP388" s="62"/>
      <c r="BQ388" s="62"/>
      <c r="BR388" s="62"/>
      <c r="BS388" s="62"/>
      <c r="BT388" s="62"/>
      <c r="BU388" s="62"/>
      <c r="BV388" s="62"/>
      <c r="BW388" s="62"/>
      <c r="BX388" s="62"/>
      <c r="BY388" s="62"/>
      <c r="BZ388" s="62"/>
      <c r="CA388" s="62"/>
      <c r="CB388" s="62"/>
      <c r="CC388" s="62"/>
      <c r="CD388" s="62"/>
      <c r="CE388" s="62"/>
    </row>
    <row r="389" spans="1:83" x14ac:dyDescent="0.2">
      <c r="F389" s="68" t="s">
        <v>505</v>
      </c>
      <c r="G389" s="14" t="s">
        <v>7</v>
      </c>
      <c r="H389" s="14" t="s">
        <v>7</v>
      </c>
      <c r="I389" s="69">
        <f t="shared" ref="I389:AT389" si="198">PERCENTILE(I3:I381,0.01)</f>
        <v>1</v>
      </c>
      <c r="J389" s="69">
        <f t="shared" si="198"/>
        <v>5</v>
      </c>
      <c r="K389" s="69">
        <f t="shared" si="198"/>
        <v>10.301666666666668</v>
      </c>
      <c r="L389" s="69">
        <f t="shared" si="198"/>
        <v>8.5456436638989182</v>
      </c>
      <c r="M389" s="69">
        <f t="shared" si="198"/>
        <v>18.418000000000003</v>
      </c>
      <c r="N389" s="69">
        <f t="shared" si="198"/>
        <v>15.17215</v>
      </c>
      <c r="O389" s="69">
        <f t="shared" si="198"/>
        <v>10.907900000000001</v>
      </c>
      <c r="P389" s="69">
        <f t="shared" si="198"/>
        <v>0.41249605863333511</v>
      </c>
      <c r="Q389" s="69">
        <f t="shared" si="198"/>
        <v>-0.93200000000000005</v>
      </c>
      <c r="R389" s="69">
        <f t="shared" si="198"/>
        <v>1.2837000000000001</v>
      </c>
      <c r="S389" s="69">
        <f t="shared" si="198"/>
        <v>5.08</v>
      </c>
      <c r="T389" s="69">
        <f t="shared" si="198"/>
        <v>8.6519999999999992</v>
      </c>
      <c r="U389" s="69">
        <f t="shared" si="198"/>
        <v>12.644924417452247</v>
      </c>
      <c r="V389" s="69">
        <f t="shared" si="198"/>
        <v>16.654331746510397</v>
      </c>
      <c r="W389" s="69">
        <f t="shared" si="198"/>
        <v>19.14</v>
      </c>
      <c r="X389" s="69">
        <f t="shared" si="198"/>
        <v>19.66</v>
      </c>
      <c r="Y389" s="69">
        <f t="shared" si="198"/>
        <v>14.9703</v>
      </c>
      <c r="Z389" s="69">
        <f t="shared" si="198"/>
        <v>11.0053</v>
      </c>
      <c r="AA389" s="69">
        <f t="shared" si="198"/>
        <v>5.8361999999999998</v>
      </c>
      <c r="AB389" s="69">
        <f t="shared" si="198"/>
        <v>0.5554</v>
      </c>
      <c r="AC389" s="86">
        <f t="shared" si="198"/>
        <v>521.89599999999996</v>
      </c>
      <c r="AD389" s="86">
        <f t="shared" si="198"/>
        <v>117.541</v>
      </c>
      <c r="AE389" s="86">
        <f t="shared" si="198"/>
        <v>51.582999999999998</v>
      </c>
      <c r="AF389" s="86">
        <f t="shared" si="198"/>
        <v>183.13199999999998</v>
      </c>
      <c r="AG389" s="86">
        <f t="shared" si="198"/>
        <v>140.977</v>
      </c>
      <c r="AH389" s="86">
        <f t="shared" si="198"/>
        <v>103.932</v>
      </c>
      <c r="AI389" s="86">
        <f t="shared" si="198"/>
        <v>29.835000000000001</v>
      </c>
      <c r="AJ389" s="86">
        <f t="shared" si="198"/>
        <v>30.1</v>
      </c>
      <c r="AK389" s="86">
        <f t="shared" si="198"/>
        <v>31.427</v>
      </c>
      <c r="AL389" s="86">
        <f t="shared" si="198"/>
        <v>32.567</v>
      </c>
      <c r="AM389" s="86">
        <f t="shared" si="198"/>
        <v>27.137900000000002</v>
      </c>
      <c r="AN389" s="86">
        <f t="shared" si="198"/>
        <v>22.103000000000002</v>
      </c>
      <c r="AO389" s="86">
        <f t="shared" si="198"/>
        <v>13.125999999999999</v>
      </c>
      <c r="AP389" s="86">
        <f t="shared" si="198"/>
        <v>17.161999999999999</v>
      </c>
      <c r="AQ389" s="86">
        <f t="shared" si="198"/>
        <v>36.916000000000004</v>
      </c>
      <c r="AR389" s="86">
        <f t="shared" si="198"/>
        <v>46.183599999999998</v>
      </c>
      <c r="AS389" s="86">
        <f t="shared" si="198"/>
        <v>41.762</v>
      </c>
      <c r="AT389" s="86">
        <f t="shared" si="198"/>
        <v>40.270000000000003</v>
      </c>
      <c r="AU389" s="80">
        <f>PERCENTILE(AU3:AU381,0.01)</f>
        <v>6.41</v>
      </c>
      <c r="AV389" s="69">
        <f t="shared" ref="AV389:BE389" si="199">PERCENTILE(AV3:AV381,0.01)</f>
        <v>5.1619999999999999</v>
      </c>
      <c r="AW389" s="69">
        <f t="shared" si="199"/>
        <v>18</v>
      </c>
      <c r="AX389" s="69">
        <f t="shared" si="199"/>
        <v>6.1769999999999996</v>
      </c>
      <c r="AY389" s="69">
        <f t="shared" si="199"/>
        <v>0.44420000000000004</v>
      </c>
      <c r="AZ389" s="69">
        <f t="shared" si="199"/>
        <v>6.9910666666666614</v>
      </c>
      <c r="BA389" s="69">
        <f t="shared" si="199"/>
        <v>1.0888</v>
      </c>
      <c r="BB389" s="69">
        <f t="shared" si="199"/>
        <v>3.8715144999999999E-2</v>
      </c>
      <c r="BC389" s="69">
        <f t="shared" si="199"/>
        <v>3.5773333333333328</v>
      </c>
      <c r="BD389" s="69">
        <f t="shared" si="199"/>
        <v>0</v>
      </c>
      <c r="BE389" s="69">
        <f t="shared" si="199"/>
        <v>6.5609999999999999</v>
      </c>
      <c r="BF389" s="98" t="s">
        <v>552</v>
      </c>
    </row>
    <row r="390" spans="1:83" x14ac:dyDescent="0.2">
      <c r="BF390" s="91"/>
      <c r="BG390" s="164" t="s">
        <v>593</v>
      </c>
      <c r="BH390" s="164" t="s">
        <v>594</v>
      </c>
    </row>
    <row r="391" spans="1:83" x14ac:dyDescent="0.2">
      <c r="BF391" s="91" t="s">
        <v>507</v>
      </c>
      <c r="BG391" s="1">
        <v>19</v>
      </c>
      <c r="BH391" s="22">
        <f>(BG391*100)/187</f>
        <v>10.160427807486631</v>
      </c>
      <c r="BI391" s="1"/>
    </row>
    <row r="392" spans="1:83" x14ac:dyDescent="0.2">
      <c r="BF392" s="91" t="s">
        <v>509</v>
      </c>
      <c r="BG392" s="1">
        <v>18</v>
      </c>
      <c r="BH392" s="22">
        <f t="shared" ref="BH392:BH423" si="200">(BG392*100)/187</f>
        <v>9.6256684491978604</v>
      </c>
      <c r="BI392" s="22"/>
    </row>
    <row r="393" spans="1:83" x14ac:dyDescent="0.2">
      <c r="AU393" s="65"/>
      <c r="AV393" s="65"/>
      <c r="AW393" s="65"/>
      <c r="AX393" s="65"/>
      <c r="AY393" s="65"/>
      <c r="AZ393" s="76"/>
      <c r="BA393" s="65"/>
      <c r="BF393" s="91" t="s">
        <v>508</v>
      </c>
      <c r="BG393" s="1">
        <v>11</v>
      </c>
      <c r="BH393" s="22">
        <f t="shared" si="200"/>
        <v>5.882352941176471</v>
      </c>
      <c r="BI393" s="22"/>
    </row>
    <row r="394" spans="1:83" x14ac:dyDescent="0.2">
      <c r="AT394" s="77"/>
      <c r="BF394" s="91" t="s">
        <v>510</v>
      </c>
      <c r="BG394" s="1">
        <v>5</v>
      </c>
      <c r="BH394" s="22">
        <f t="shared" si="200"/>
        <v>2.6737967914438503</v>
      </c>
      <c r="BI394" s="22"/>
    </row>
    <row r="395" spans="1:83" x14ac:dyDescent="0.2">
      <c r="AT395" s="77"/>
      <c r="BF395" s="91" t="s">
        <v>511</v>
      </c>
      <c r="BG395" s="1">
        <v>5</v>
      </c>
      <c r="BH395" s="22">
        <f t="shared" si="200"/>
        <v>2.6737967914438503</v>
      </c>
      <c r="BI395" s="22"/>
    </row>
    <row r="396" spans="1:83" x14ac:dyDescent="0.2">
      <c r="AT396" s="77"/>
      <c r="BF396" s="91"/>
      <c r="BG396" s="1"/>
      <c r="BH396" s="22"/>
      <c r="BI396" s="1"/>
    </row>
    <row r="397" spans="1:83" x14ac:dyDescent="0.2">
      <c r="AT397" s="77"/>
      <c r="BF397" s="91" t="s">
        <v>516</v>
      </c>
      <c r="BG397" s="1">
        <v>25</v>
      </c>
      <c r="BH397" s="22">
        <f t="shared" si="200"/>
        <v>13.368983957219251</v>
      </c>
      <c r="BI397" s="1"/>
    </row>
    <row r="398" spans="1:83" x14ac:dyDescent="0.2">
      <c r="AT398" s="77"/>
      <c r="BF398" s="91" t="s">
        <v>517</v>
      </c>
      <c r="BG398" s="1">
        <v>15</v>
      </c>
      <c r="BH398" s="22">
        <f t="shared" si="200"/>
        <v>8.0213903743315509</v>
      </c>
      <c r="BI398" s="22"/>
    </row>
    <row r="399" spans="1:83" x14ac:dyDescent="0.2">
      <c r="AT399" s="77"/>
      <c r="BF399" s="91" t="s">
        <v>518</v>
      </c>
      <c r="BG399" s="1">
        <v>7</v>
      </c>
      <c r="BH399" s="22">
        <f t="shared" si="200"/>
        <v>3.7433155080213902</v>
      </c>
      <c r="BI399" s="22"/>
    </row>
    <row r="400" spans="1:83" x14ac:dyDescent="0.2">
      <c r="AT400" s="77"/>
      <c r="BF400" s="91" t="s">
        <v>519</v>
      </c>
      <c r="BG400" s="1">
        <v>5</v>
      </c>
      <c r="BH400" s="22">
        <f t="shared" si="200"/>
        <v>2.6737967914438503</v>
      </c>
      <c r="BI400" s="22"/>
    </row>
    <row r="401" spans="46:61" x14ac:dyDescent="0.2">
      <c r="AT401" s="77"/>
      <c r="BF401" s="91" t="s">
        <v>520</v>
      </c>
      <c r="BG401" s="1">
        <v>1</v>
      </c>
      <c r="BH401" s="22">
        <f t="shared" si="200"/>
        <v>0.53475935828877008</v>
      </c>
      <c r="BI401" s="22"/>
    </row>
    <row r="402" spans="46:61" x14ac:dyDescent="0.2">
      <c r="AT402" s="77"/>
      <c r="BF402" s="91"/>
      <c r="BG402" s="1"/>
      <c r="BH402" s="22"/>
      <c r="BI402" s="1"/>
    </row>
    <row r="403" spans="46:61" x14ac:dyDescent="0.2">
      <c r="AT403" s="77"/>
      <c r="BF403" s="91" t="s">
        <v>513</v>
      </c>
      <c r="BG403" s="1">
        <v>9</v>
      </c>
      <c r="BH403" s="22">
        <f t="shared" si="200"/>
        <v>4.8128342245989302</v>
      </c>
      <c r="BI403" s="1"/>
    </row>
    <row r="404" spans="46:61" x14ac:dyDescent="0.2">
      <c r="BF404" s="91" t="s">
        <v>512</v>
      </c>
      <c r="BG404" s="1">
        <v>6</v>
      </c>
      <c r="BH404" s="22">
        <f t="shared" si="200"/>
        <v>3.2085561497326203</v>
      </c>
      <c r="BI404" s="22"/>
    </row>
    <row r="405" spans="46:61" x14ac:dyDescent="0.2">
      <c r="AU405" s="65"/>
      <c r="AV405" s="65"/>
      <c r="AW405" s="65"/>
      <c r="AX405" s="65"/>
      <c r="AY405" s="65"/>
      <c r="AZ405" s="65"/>
      <c r="BA405" s="65"/>
      <c r="BF405" s="91" t="s">
        <v>514</v>
      </c>
      <c r="BG405" s="1">
        <v>3</v>
      </c>
      <c r="BH405" s="22">
        <f t="shared" si="200"/>
        <v>1.6042780748663101</v>
      </c>
      <c r="BI405" s="22"/>
    </row>
    <row r="406" spans="46:61" x14ac:dyDescent="0.2">
      <c r="BF406" s="91" t="s">
        <v>515</v>
      </c>
      <c r="BG406" s="1">
        <v>1</v>
      </c>
      <c r="BH406" s="22">
        <f t="shared" si="200"/>
        <v>0.53475935828877008</v>
      </c>
      <c r="BI406" s="22"/>
    </row>
    <row r="407" spans="46:61" x14ac:dyDescent="0.2">
      <c r="BF407" s="91"/>
      <c r="BG407" s="1"/>
      <c r="BH407" s="22"/>
      <c r="BI407" s="1"/>
    </row>
    <row r="408" spans="46:61" x14ac:dyDescent="0.2">
      <c r="BF408" s="91" t="s">
        <v>527</v>
      </c>
      <c r="BG408" s="1">
        <v>12</v>
      </c>
      <c r="BH408" s="22">
        <f t="shared" si="200"/>
        <v>6.4171122994652405</v>
      </c>
      <c r="BI408" s="1"/>
    </row>
    <row r="409" spans="46:61" x14ac:dyDescent="0.2">
      <c r="BF409" s="91"/>
      <c r="BG409" s="1"/>
      <c r="BH409" s="22"/>
      <c r="BI409" s="1"/>
    </row>
    <row r="410" spans="46:61" x14ac:dyDescent="0.2">
      <c r="BF410" s="91" t="s">
        <v>523</v>
      </c>
      <c r="BG410" s="1">
        <v>4</v>
      </c>
      <c r="BH410" s="16">
        <f t="shared" si="200"/>
        <v>2.1390374331550803</v>
      </c>
      <c r="BI410" s="1"/>
    </row>
    <row r="411" spans="46:61" x14ac:dyDescent="0.2">
      <c r="BF411" s="91" t="s">
        <v>524</v>
      </c>
      <c r="BG411" s="1">
        <v>4</v>
      </c>
      <c r="BH411" s="16">
        <f t="shared" si="200"/>
        <v>2.1390374331550803</v>
      </c>
      <c r="BI411" s="16"/>
    </row>
    <row r="412" spans="46:61" x14ac:dyDescent="0.2">
      <c r="BF412" s="91" t="s">
        <v>525</v>
      </c>
      <c r="BG412" s="1">
        <v>4</v>
      </c>
      <c r="BH412" s="16">
        <f t="shared" si="200"/>
        <v>2.1390374331550803</v>
      </c>
      <c r="BI412" s="16"/>
    </row>
    <row r="413" spans="46:61" x14ac:dyDescent="0.2">
      <c r="BF413" s="91"/>
      <c r="BG413" s="1"/>
      <c r="BH413" s="22"/>
      <c r="BI413" s="1"/>
    </row>
    <row r="414" spans="46:61" x14ac:dyDescent="0.2">
      <c r="AU414" s="65"/>
      <c r="AV414" s="65"/>
      <c r="AW414" s="65"/>
      <c r="AX414" s="65"/>
      <c r="AY414" s="65"/>
      <c r="AZ414" s="65"/>
      <c r="BA414" s="65"/>
      <c r="BF414" s="91" t="s">
        <v>521</v>
      </c>
      <c r="BG414" s="1">
        <v>8</v>
      </c>
      <c r="BH414" s="22">
        <f t="shared" si="200"/>
        <v>4.2780748663101607</v>
      </c>
      <c r="BI414" s="1"/>
    </row>
    <row r="415" spans="46:61" x14ac:dyDescent="0.2">
      <c r="BF415" s="91" t="s">
        <v>522</v>
      </c>
      <c r="BG415" s="1">
        <v>2</v>
      </c>
      <c r="BH415" s="22">
        <f t="shared" si="200"/>
        <v>1.0695187165775402</v>
      </c>
      <c r="BI415" s="22"/>
    </row>
    <row r="416" spans="46:61" x14ac:dyDescent="0.2">
      <c r="BF416" s="91"/>
      <c r="BG416" s="1"/>
      <c r="BH416" s="22"/>
      <c r="BI416" s="1"/>
    </row>
    <row r="417" spans="47:61" x14ac:dyDescent="0.2">
      <c r="BF417" s="91" t="s">
        <v>526</v>
      </c>
      <c r="BG417" s="1">
        <v>11</v>
      </c>
      <c r="BH417" s="22">
        <f t="shared" si="200"/>
        <v>5.882352941176471</v>
      </c>
      <c r="BI417" s="1"/>
    </row>
    <row r="418" spans="47:61" x14ac:dyDescent="0.2">
      <c r="BF418" s="91"/>
      <c r="BG418" s="1"/>
      <c r="BH418" s="22"/>
      <c r="BI418" s="1"/>
    </row>
    <row r="419" spans="47:61" x14ac:dyDescent="0.2">
      <c r="AU419" s="65"/>
      <c r="AV419" s="65"/>
      <c r="AW419" s="65"/>
      <c r="AX419" s="65"/>
      <c r="AY419" s="65"/>
      <c r="AZ419" s="65"/>
      <c r="BA419" s="65"/>
      <c r="BF419" s="91" t="s">
        <v>528</v>
      </c>
      <c r="BG419" s="1">
        <v>4</v>
      </c>
      <c r="BH419" s="22">
        <f t="shared" si="200"/>
        <v>2.1390374331550803</v>
      </c>
      <c r="BI419" s="1"/>
    </row>
    <row r="420" spans="47:61" x14ac:dyDescent="0.2">
      <c r="BF420" s="91" t="s">
        <v>529</v>
      </c>
      <c r="BG420" s="1">
        <v>3</v>
      </c>
      <c r="BH420" s="22">
        <f t="shared" si="200"/>
        <v>1.6042780748663101</v>
      </c>
      <c r="BI420" s="22"/>
    </row>
    <row r="421" spans="47:61" x14ac:dyDescent="0.2">
      <c r="BF421" s="91" t="s">
        <v>530</v>
      </c>
      <c r="BG421" s="1">
        <v>3</v>
      </c>
      <c r="BH421" s="22">
        <f t="shared" si="200"/>
        <v>1.6042780748663101</v>
      </c>
      <c r="BI421" s="22"/>
    </row>
    <row r="422" spans="47:61" x14ac:dyDescent="0.2">
      <c r="BF422" s="91" t="s">
        <v>531</v>
      </c>
      <c r="BG422" s="1">
        <v>1</v>
      </c>
      <c r="BH422" s="22">
        <f t="shared" si="200"/>
        <v>0.53475935828877008</v>
      </c>
      <c r="BI422" s="22"/>
    </row>
    <row r="423" spans="47:61" x14ac:dyDescent="0.2">
      <c r="BF423" s="91" t="s">
        <v>532</v>
      </c>
      <c r="BG423" s="1">
        <v>1</v>
      </c>
      <c r="BH423" s="22">
        <f t="shared" si="200"/>
        <v>0.53475935828877008</v>
      </c>
      <c r="BI423" s="22"/>
    </row>
    <row r="424" spans="47:61" x14ac:dyDescent="0.2">
      <c r="BG424" s="1"/>
      <c r="BH424" s="22"/>
      <c r="BI424" s="1"/>
    </row>
    <row r="425" spans="47:61" x14ac:dyDescent="0.2">
      <c r="BF425" s="1" t="s">
        <v>533</v>
      </c>
      <c r="BG425" s="1">
        <f>SUM(BG391:BG423)</f>
        <v>187</v>
      </c>
      <c r="BH425" s="1">
        <v>100</v>
      </c>
      <c r="BI425" s="1"/>
    </row>
    <row r="426" spans="47:61" x14ac:dyDescent="0.2">
      <c r="AU426" s="65"/>
      <c r="AV426" s="65"/>
      <c r="AW426" s="65"/>
      <c r="AX426" s="65"/>
      <c r="AY426" s="65"/>
      <c r="AZ426" s="76"/>
      <c r="BA426" s="65"/>
    </row>
    <row r="432" spans="47:61" x14ac:dyDescent="0.2">
      <c r="AU432" s="65"/>
      <c r="AV432" s="65"/>
      <c r="AW432" s="65"/>
      <c r="AX432" s="65"/>
      <c r="AY432" s="65"/>
      <c r="AZ432" s="65"/>
      <c r="BA432" s="65"/>
    </row>
    <row r="439" spans="47:53" x14ac:dyDescent="0.2">
      <c r="AU439" s="65"/>
      <c r="AV439" s="65"/>
      <c r="AW439" s="65"/>
      <c r="AX439" s="65"/>
      <c r="AY439" s="65"/>
      <c r="AZ439" s="65"/>
      <c r="BA439" s="65"/>
    </row>
    <row r="444" spans="47:53" x14ac:dyDescent="0.2">
      <c r="AU444" s="65"/>
      <c r="AV444" s="65"/>
      <c r="AW444" s="65"/>
      <c r="AX444" s="65"/>
      <c r="AY444" s="65"/>
      <c r="AZ444" s="76"/>
      <c r="BA444" s="65"/>
    </row>
    <row r="453" spans="50:52" x14ac:dyDescent="0.2">
      <c r="AX453" s="78"/>
      <c r="AZ453" s="42"/>
    </row>
  </sheetData>
  <mergeCells count="923">
    <mergeCell ref="B380:B381"/>
    <mergeCell ref="A380:A381"/>
    <mergeCell ref="AC380:AC381"/>
    <mergeCell ref="C380:C381"/>
    <mergeCell ref="D380:D381"/>
    <mergeCell ref="E380:E381"/>
    <mergeCell ref="K380:K381"/>
    <mergeCell ref="AP289:AP291"/>
    <mergeCell ref="AQ289:AQ291"/>
    <mergeCell ref="W289:W291"/>
    <mergeCell ref="X289:X291"/>
    <mergeCell ref="Y289:Y291"/>
    <mergeCell ref="Z289:Z291"/>
    <mergeCell ref="AA289:AA291"/>
    <mergeCell ref="AB289:AB291"/>
    <mergeCell ref="AD289:AD291"/>
    <mergeCell ref="AE289:AE291"/>
    <mergeCell ref="AF289:AF291"/>
    <mergeCell ref="N289:N291"/>
    <mergeCell ref="O289:O291"/>
    <mergeCell ref="P289:P291"/>
    <mergeCell ref="Q289:Q291"/>
    <mergeCell ref="R289:R291"/>
    <mergeCell ref="S289:S291"/>
    <mergeCell ref="D314:D321"/>
    <mergeCell ref="E314:E321"/>
    <mergeCell ref="K314:K321"/>
    <mergeCell ref="BF314:BF321"/>
    <mergeCell ref="C314:C321"/>
    <mergeCell ref="A314:A321"/>
    <mergeCell ref="B314:B321"/>
    <mergeCell ref="E323:E324"/>
    <mergeCell ref="D323:D324"/>
    <mergeCell ref="B323:B324"/>
    <mergeCell ref="A323:A324"/>
    <mergeCell ref="C323:C324"/>
    <mergeCell ref="BF331:BF353"/>
    <mergeCell ref="E326:E329"/>
    <mergeCell ref="D326:D329"/>
    <mergeCell ref="B326:B329"/>
    <mergeCell ref="C326:C329"/>
    <mergeCell ref="A326:A329"/>
    <mergeCell ref="E331:E353"/>
    <mergeCell ref="D331:D353"/>
    <mergeCell ref="C331:C353"/>
    <mergeCell ref="B331:B353"/>
    <mergeCell ref="A331:A353"/>
    <mergeCell ref="BF289:BF291"/>
    <mergeCell ref="D295:D309"/>
    <mergeCell ref="E295:E309"/>
    <mergeCell ref="BF295:BF309"/>
    <mergeCell ref="B295:B309"/>
    <mergeCell ref="A295:A309"/>
    <mergeCell ref="C295:C309"/>
    <mergeCell ref="E311:E312"/>
    <mergeCell ref="D311:D312"/>
    <mergeCell ref="C311:C312"/>
    <mergeCell ref="A311:A312"/>
    <mergeCell ref="B311:B312"/>
    <mergeCell ref="AC289:AC291"/>
    <mergeCell ref="E289:E291"/>
    <mergeCell ref="G289:G291"/>
    <mergeCell ref="H289:H291"/>
    <mergeCell ref="D289:D291"/>
    <mergeCell ref="J289:J291"/>
    <mergeCell ref="C289:C291"/>
    <mergeCell ref="B289:B291"/>
    <mergeCell ref="A289:A291"/>
    <mergeCell ref="K289:K291"/>
    <mergeCell ref="L289:L291"/>
    <mergeCell ref="M289:M291"/>
    <mergeCell ref="T289:T291"/>
    <mergeCell ref="U289:U291"/>
    <mergeCell ref="V289:V291"/>
    <mergeCell ref="AR289:AR291"/>
    <mergeCell ref="AS289:AS291"/>
    <mergeCell ref="AT289:AT291"/>
    <mergeCell ref="AG289:AG291"/>
    <mergeCell ref="AH289:AH291"/>
    <mergeCell ref="AI289:AI291"/>
    <mergeCell ref="AJ289:AJ291"/>
    <mergeCell ref="AK289:AK291"/>
    <mergeCell ref="AL289:AL291"/>
    <mergeCell ref="AM289:AM291"/>
    <mergeCell ref="AN289:AN291"/>
    <mergeCell ref="AO289:AO291"/>
    <mergeCell ref="A264:A270"/>
    <mergeCell ref="J265:J270"/>
    <mergeCell ref="I264:I270"/>
    <mergeCell ref="B272:B287"/>
    <mergeCell ref="A272:A287"/>
    <mergeCell ref="E272:E281"/>
    <mergeCell ref="E282:E287"/>
    <mergeCell ref="D272:D287"/>
    <mergeCell ref="BF264:BF270"/>
    <mergeCell ref="BD282:BD287"/>
    <mergeCell ref="BD272:BD281"/>
    <mergeCell ref="C272:C287"/>
    <mergeCell ref="E264:E270"/>
    <mergeCell ref="D264:D270"/>
    <mergeCell ref="C264:C270"/>
    <mergeCell ref="B264:B270"/>
    <mergeCell ref="BF114:BF116"/>
    <mergeCell ref="AF210:AF212"/>
    <mergeCell ref="AG210:AG212"/>
    <mergeCell ref="AH210:AH212"/>
    <mergeCell ref="AC234:AC236"/>
    <mergeCell ref="AD234:AD236"/>
    <mergeCell ref="AE234:AE236"/>
    <mergeCell ref="AF234:AF236"/>
    <mergeCell ref="AG234:AG236"/>
    <mergeCell ref="AH234:AH236"/>
    <mergeCell ref="AC214:AC217"/>
    <mergeCell ref="AD214:AD217"/>
    <mergeCell ref="AE214:AE217"/>
    <mergeCell ref="BF233:BF236"/>
    <mergeCell ref="BF146:BF150"/>
    <mergeCell ref="BF214:BF217"/>
    <mergeCell ref="AD206:AD208"/>
    <mergeCell ref="AE210:AE212"/>
    <mergeCell ref="AC195:AC197"/>
    <mergeCell ref="AD195:AD197"/>
    <mergeCell ref="AE195:AE197"/>
    <mergeCell ref="AF195:AF197"/>
    <mergeCell ref="AG195:AG197"/>
    <mergeCell ref="AH195:AH197"/>
    <mergeCell ref="I114:I116"/>
    <mergeCell ref="I198:I200"/>
    <mergeCell ref="I195:I197"/>
    <mergeCell ref="I210:I212"/>
    <mergeCell ref="I206:I208"/>
    <mergeCell ref="I214:I217"/>
    <mergeCell ref="I221:I224"/>
    <mergeCell ref="I228:I231"/>
    <mergeCell ref="AC210:AC212"/>
    <mergeCell ref="K195:K197"/>
    <mergeCell ref="L195:L197"/>
    <mergeCell ref="M195:M197"/>
    <mergeCell ref="N195:N197"/>
    <mergeCell ref="O195:O197"/>
    <mergeCell ref="P195:P197"/>
    <mergeCell ref="U195:U197"/>
    <mergeCell ref="V195:V197"/>
    <mergeCell ref="W195:W197"/>
    <mergeCell ref="X195:X197"/>
    <mergeCell ref="S206:S208"/>
    <mergeCell ref="T206:T208"/>
    <mergeCell ref="U206:U208"/>
    <mergeCell ref="Z195:Z197"/>
    <mergeCell ref="AA195:AA197"/>
    <mergeCell ref="K210:K212"/>
    <mergeCell ref="L210:L212"/>
    <mergeCell ref="M210:M212"/>
    <mergeCell ref="N210:N212"/>
    <mergeCell ref="O210:O212"/>
    <mergeCell ref="P210:P212"/>
    <mergeCell ref="K198:K200"/>
    <mergeCell ref="L198:L200"/>
    <mergeCell ref="M198:M200"/>
    <mergeCell ref="N198:N200"/>
    <mergeCell ref="O198:O200"/>
    <mergeCell ref="P198:P200"/>
    <mergeCell ref="K206:K208"/>
    <mergeCell ref="L206:L208"/>
    <mergeCell ref="M206:M208"/>
    <mergeCell ref="N206:N208"/>
    <mergeCell ref="O206:O208"/>
    <mergeCell ref="P206:P208"/>
    <mergeCell ref="I234:I236"/>
    <mergeCell ref="I238:I243"/>
    <mergeCell ref="BF221:BF224"/>
    <mergeCell ref="BF228:BF231"/>
    <mergeCell ref="AU1:BE1"/>
    <mergeCell ref="K1:AB1"/>
    <mergeCell ref="AC1:AT1"/>
    <mergeCell ref="BF78:BF81"/>
    <mergeCell ref="BF59:BF68"/>
    <mergeCell ref="BF136:BF140"/>
    <mergeCell ref="BF156:BF165"/>
    <mergeCell ref="BF167:BF168"/>
    <mergeCell ref="BF206:BF208"/>
    <mergeCell ref="BF238:BF243"/>
    <mergeCell ref="BF170:BF178"/>
    <mergeCell ref="BF182:BF185"/>
    <mergeCell ref="BF192:BF193"/>
    <mergeCell ref="BF187:BF188"/>
    <mergeCell ref="BF210:BF212"/>
    <mergeCell ref="BF195:BF200"/>
    <mergeCell ref="AE206:AE208"/>
    <mergeCell ref="AF206:AF208"/>
    <mergeCell ref="AG206:AG208"/>
    <mergeCell ref="AH206:AH208"/>
    <mergeCell ref="BF3:BF38"/>
    <mergeCell ref="BF40:BF52"/>
    <mergeCell ref="BF54:BF57"/>
    <mergeCell ref="BF74:BF76"/>
    <mergeCell ref="BF83:BF108"/>
    <mergeCell ref="BF118:BF123"/>
    <mergeCell ref="BF142:BF144"/>
    <mergeCell ref="AC206:AC208"/>
    <mergeCell ref="AC198:AC200"/>
    <mergeCell ref="AD198:AD200"/>
    <mergeCell ref="AE198:AE200"/>
    <mergeCell ref="AF198:AF200"/>
    <mergeCell ref="AG198:AG200"/>
    <mergeCell ref="AH198:AH200"/>
    <mergeCell ref="AR206:AR208"/>
    <mergeCell ref="AS206:AS208"/>
    <mergeCell ref="AT206:AT208"/>
    <mergeCell ref="AL206:AL208"/>
    <mergeCell ref="AM206:AM208"/>
    <mergeCell ref="AN206:AN208"/>
    <mergeCell ref="AO206:AO208"/>
    <mergeCell ref="AP206:AP208"/>
    <mergeCell ref="AQ206:AQ208"/>
    <mergeCell ref="AS195:AS197"/>
    <mergeCell ref="K234:K236"/>
    <mergeCell ref="L234:L236"/>
    <mergeCell ref="M234:M236"/>
    <mergeCell ref="N234:N236"/>
    <mergeCell ref="O234:O236"/>
    <mergeCell ref="P234:P236"/>
    <mergeCell ref="AF214:AF217"/>
    <mergeCell ref="AG214:AG217"/>
    <mergeCell ref="AH214:AH217"/>
    <mergeCell ref="K214:K217"/>
    <mergeCell ref="L214:L217"/>
    <mergeCell ref="M214:M217"/>
    <mergeCell ref="N214:N217"/>
    <mergeCell ref="O214:O217"/>
    <mergeCell ref="P214:P217"/>
    <mergeCell ref="V214:V217"/>
    <mergeCell ref="W214:W217"/>
    <mergeCell ref="X214:X217"/>
    <mergeCell ref="Y214:Y217"/>
    <mergeCell ref="Z214:Z217"/>
    <mergeCell ref="AA214:AA217"/>
    <mergeCell ref="AB214:AB217"/>
    <mergeCell ref="Q234:Q236"/>
    <mergeCell ref="R234:R236"/>
    <mergeCell ref="AB195:AB197"/>
    <mergeCell ref="Q198:Q200"/>
    <mergeCell ref="R198:R200"/>
    <mergeCell ref="S198:S200"/>
    <mergeCell ref="T198:T200"/>
    <mergeCell ref="U198:U200"/>
    <mergeCell ref="V198:V200"/>
    <mergeCell ref="W198:W200"/>
    <mergeCell ref="X198:X200"/>
    <mergeCell ref="Y198:Y200"/>
    <mergeCell ref="Z198:Z200"/>
    <mergeCell ref="AA198:AA200"/>
    <mergeCell ref="AB198:AB200"/>
    <mergeCell ref="Q195:Q197"/>
    <mergeCell ref="R195:R197"/>
    <mergeCell ref="S195:S197"/>
    <mergeCell ref="T195:T197"/>
    <mergeCell ref="Y195:Y197"/>
    <mergeCell ref="Q214:Q217"/>
    <mergeCell ref="R214:R217"/>
    <mergeCell ref="S214:S217"/>
    <mergeCell ref="T214:T217"/>
    <mergeCell ref="U214:U217"/>
    <mergeCell ref="AI206:AI208"/>
    <mergeCell ref="AJ206:AJ208"/>
    <mergeCell ref="Q210:Q212"/>
    <mergeCell ref="R210:R212"/>
    <mergeCell ref="Y206:Y208"/>
    <mergeCell ref="S210:S212"/>
    <mergeCell ref="T210:T212"/>
    <mergeCell ref="U210:U212"/>
    <mergeCell ref="V210:V212"/>
    <mergeCell ref="X210:X212"/>
    <mergeCell ref="Y210:Y212"/>
    <mergeCell ref="Z210:Z212"/>
    <mergeCell ref="AA210:AA212"/>
    <mergeCell ref="AD210:AD212"/>
    <mergeCell ref="V206:V208"/>
    <mergeCell ref="W206:W208"/>
    <mergeCell ref="X206:X208"/>
    <mergeCell ref="Q206:Q208"/>
    <mergeCell ref="R206:R208"/>
    <mergeCell ref="AK206:AK208"/>
    <mergeCell ref="S234:S236"/>
    <mergeCell ref="T234:T236"/>
    <mergeCell ref="U234:U236"/>
    <mergeCell ref="V234:V236"/>
    <mergeCell ref="W234:W236"/>
    <mergeCell ref="X234:X236"/>
    <mergeCell ref="Y234:Y236"/>
    <mergeCell ref="Z234:Z236"/>
    <mergeCell ref="AA234:AA236"/>
    <mergeCell ref="Z206:Z208"/>
    <mergeCell ref="AA206:AA208"/>
    <mergeCell ref="AB206:AB208"/>
    <mergeCell ref="W210:W212"/>
    <mergeCell ref="AB210:AB212"/>
    <mergeCell ref="AB234:AB236"/>
    <mergeCell ref="AS234:AS236"/>
    <mergeCell ref="AT234:AT236"/>
    <mergeCell ref="AI210:AI212"/>
    <mergeCell ref="AJ210:AJ212"/>
    <mergeCell ref="AK210:AK212"/>
    <mergeCell ref="AL210:AL212"/>
    <mergeCell ref="AM210:AM212"/>
    <mergeCell ref="AN210:AN212"/>
    <mergeCell ref="AO210:AO212"/>
    <mergeCell ref="AP210:AP212"/>
    <mergeCell ref="AQ210:AQ212"/>
    <mergeCell ref="AR210:AR212"/>
    <mergeCell ref="AS210:AS212"/>
    <mergeCell ref="AT210:AT212"/>
    <mergeCell ref="AJ234:AJ236"/>
    <mergeCell ref="AK234:AK236"/>
    <mergeCell ref="AL234:AL236"/>
    <mergeCell ref="AM234:AM236"/>
    <mergeCell ref="AN234:AN236"/>
    <mergeCell ref="AO234:AO236"/>
    <mergeCell ref="AP234:AP236"/>
    <mergeCell ref="AQ234:AQ236"/>
    <mergeCell ref="AR234:AR236"/>
    <mergeCell ref="AT195:AT197"/>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J195:AJ197"/>
    <mergeCell ref="AK195:AK197"/>
    <mergeCell ref="AL195:AL197"/>
    <mergeCell ref="AM195:AM197"/>
    <mergeCell ref="AN195:AN197"/>
    <mergeCell ref="AO195:AO197"/>
    <mergeCell ref="AP195:AP197"/>
    <mergeCell ref="AQ195:AQ197"/>
    <mergeCell ref="AR195:AR197"/>
    <mergeCell ref="AX167:AX168"/>
    <mergeCell ref="AV170:AV178"/>
    <mergeCell ref="AW170:AW178"/>
    <mergeCell ref="AV221:AV224"/>
    <mergeCell ref="AW221:AW224"/>
    <mergeCell ref="AX221:AX224"/>
    <mergeCell ref="AX170:AX178"/>
    <mergeCell ref="AX210:AX212"/>
    <mergeCell ref="AX187:AX188"/>
    <mergeCell ref="AX192:AX193"/>
    <mergeCell ref="AU125:AU132"/>
    <mergeCell ref="BD125:BD132"/>
    <mergeCell ref="AZ125:AZ132"/>
    <mergeCell ref="BC125:BC132"/>
    <mergeCell ref="BF125:BF132"/>
    <mergeCell ref="AV146:AV150"/>
    <mergeCell ref="AW146:AW150"/>
    <mergeCell ref="AX146:AX150"/>
    <mergeCell ref="AY125:AY132"/>
    <mergeCell ref="AV142:AV144"/>
    <mergeCell ref="AW142:AW144"/>
    <mergeCell ref="AX142:AX144"/>
    <mergeCell ref="AX125:AX132"/>
    <mergeCell ref="AY136:AY140"/>
    <mergeCell ref="AY142:AY144"/>
    <mergeCell ref="AY146:AY150"/>
    <mergeCell ref="BE136:BE140"/>
    <mergeCell ref="BE142:BE144"/>
    <mergeCell ref="BE146:BE150"/>
    <mergeCell ref="BD136:BD140"/>
    <mergeCell ref="BD142:BD144"/>
    <mergeCell ref="BD146:BD150"/>
    <mergeCell ref="E84:E108"/>
    <mergeCell ref="A146:A150"/>
    <mergeCell ref="B146:B150"/>
    <mergeCell ref="E37:E38"/>
    <mergeCell ref="B83:B108"/>
    <mergeCell ref="A83:A108"/>
    <mergeCell ref="C83:C108"/>
    <mergeCell ref="C187:C188"/>
    <mergeCell ref="B187:B188"/>
    <mergeCell ref="A187:A188"/>
    <mergeCell ref="C74:C76"/>
    <mergeCell ref="B74:B76"/>
    <mergeCell ref="E156:E162"/>
    <mergeCell ref="E118:E123"/>
    <mergeCell ref="E146:E150"/>
    <mergeCell ref="B182:B185"/>
    <mergeCell ref="C182:C185"/>
    <mergeCell ref="C136:C140"/>
    <mergeCell ref="B136:B140"/>
    <mergeCell ref="C146:C150"/>
    <mergeCell ref="A156:A165"/>
    <mergeCell ref="E125:E132"/>
    <mergeCell ref="D125:D132"/>
    <mergeCell ref="B3:B38"/>
    <mergeCell ref="A3:A38"/>
    <mergeCell ref="C3:C38"/>
    <mergeCell ref="E3:E28"/>
    <mergeCell ref="E31:E32"/>
    <mergeCell ref="E33:E34"/>
    <mergeCell ref="E35:E36"/>
    <mergeCell ref="A59:A68"/>
    <mergeCell ref="B59:B68"/>
    <mergeCell ref="C59:C68"/>
    <mergeCell ref="E59:E66"/>
    <mergeCell ref="E67:E68"/>
    <mergeCell ref="D3:D38"/>
    <mergeCell ref="B238:B243"/>
    <mergeCell ref="C238:C243"/>
    <mergeCell ref="E238:E243"/>
    <mergeCell ref="A238:A243"/>
    <mergeCell ref="E214:E217"/>
    <mergeCell ref="C214:C217"/>
    <mergeCell ref="B214:B217"/>
    <mergeCell ref="A214:A217"/>
    <mergeCell ref="A192:A193"/>
    <mergeCell ref="B192:B193"/>
    <mergeCell ref="C192:C193"/>
    <mergeCell ref="E192:E193"/>
    <mergeCell ref="B233:B236"/>
    <mergeCell ref="A233:A236"/>
    <mergeCell ref="E233:E236"/>
    <mergeCell ref="C233:C236"/>
    <mergeCell ref="E221:E224"/>
    <mergeCell ref="B221:B224"/>
    <mergeCell ref="A221:A224"/>
    <mergeCell ref="C221:C224"/>
    <mergeCell ref="E228:E231"/>
    <mergeCell ref="C228:C231"/>
    <mergeCell ref="A195:A200"/>
    <mergeCell ref="B195:B200"/>
    <mergeCell ref="A136:A140"/>
    <mergeCell ref="A125:A132"/>
    <mergeCell ref="B125:B132"/>
    <mergeCell ref="E138:E140"/>
    <mergeCell ref="B228:B231"/>
    <mergeCell ref="A228:A231"/>
    <mergeCell ref="AV125:AV132"/>
    <mergeCell ref="AW125:AW132"/>
    <mergeCell ref="C170:C178"/>
    <mergeCell ref="C125:C132"/>
    <mergeCell ref="C156:C165"/>
    <mergeCell ref="B156:B165"/>
    <mergeCell ref="E210:E212"/>
    <mergeCell ref="B210:B212"/>
    <mergeCell ref="E206:E208"/>
    <mergeCell ref="C206:C208"/>
    <mergeCell ref="B206:B208"/>
    <mergeCell ref="J214:J217"/>
    <mergeCell ref="AU187:AU188"/>
    <mergeCell ref="AV187:AV188"/>
    <mergeCell ref="AW187:AW188"/>
    <mergeCell ref="A210:A212"/>
    <mergeCell ref="C210:C212"/>
    <mergeCell ref="A206:A208"/>
    <mergeCell ref="J233:J236"/>
    <mergeCell ref="AI214:AI217"/>
    <mergeCell ref="AJ214:AJ217"/>
    <mergeCell ref="AK214:AK217"/>
    <mergeCell ref="AL214:AL217"/>
    <mergeCell ref="AM214:AM217"/>
    <mergeCell ref="AN214:AN217"/>
    <mergeCell ref="AO214:AO217"/>
    <mergeCell ref="BD228:BD231"/>
    <mergeCell ref="AY228:AY231"/>
    <mergeCell ref="AY234:AY236"/>
    <mergeCell ref="BC228:BC231"/>
    <mergeCell ref="AV228:AV231"/>
    <mergeCell ref="AW228:AW231"/>
    <mergeCell ref="AX228:AX231"/>
    <mergeCell ref="AV234:AV236"/>
    <mergeCell ref="AW234:AW236"/>
    <mergeCell ref="AX234:AX236"/>
    <mergeCell ref="AP214:AP217"/>
    <mergeCell ref="AQ214:AQ217"/>
    <mergeCell ref="AR214:AR217"/>
    <mergeCell ref="AS214:AS217"/>
    <mergeCell ref="AT214:AT217"/>
    <mergeCell ref="AI234:AI236"/>
    <mergeCell ref="AU59:AU68"/>
    <mergeCell ref="AD114:AD116"/>
    <mergeCell ref="AE114:AE116"/>
    <mergeCell ref="F114:F116"/>
    <mergeCell ref="AU136:AU140"/>
    <mergeCell ref="AU142:AU144"/>
    <mergeCell ref="AZ214:AZ217"/>
    <mergeCell ref="BA214:BA217"/>
    <mergeCell ref="BB214:BB217"/>
    <mergeCell ref="J206:J208"/>
    <mergeCell ref="AU146:AU150"/>
    <mergeCell ref="AU156:AU165"/>
    <mergeCell ref="AU167:AU168"/>
    <mergeCell ref="AU170:AU178"/>
    <mergeCell ref="I187:I188"/>
    <mergeCell ref="I118:I123"/>
    <mergeCell ref="H114:H116"/>
    <mergeCell ref="G114:G116"/>
    <mergeCell ref="I177:I178"/>
    <mergeCell ref="I174:I176"/>
    <mergeCell ref="AV156:AV165"/>
    <mergeCell ref="AW156:AW165"/>
    <mergeCell ref="AX156:AX165"/>
    <mergeCell ref="AV167:AV168"/>
    <mergeCell ref="A74:A76"/>
    <mergeCell ref="A40:A52"/>
    <mergeCell ref="B40:B52"/>
    <mergeCell ref="C40:C52"/>
    <mergeCell ref="E54:E57"/>
    <mergeCell ref="C54:C57"/>
    <mergeCell ref="B54:B57"/>
    <mergeCell ref="A54:A57"/>
    <mergeCell ref="A78:A81"/>
    <mergeCell ref="B78:B81"/>
    <mergeCell ref="C78:C81"/>
    <mergeCell ref="E78:E81"/>
    <mergeCell ref="E74:E76"/>
    <mergeCell ref="E40:E52"/>
    <mergeCell ref="D40:D52"/>
    <mergeCell ref="D74:D76"/>
    <mergeCell ref="D59:D68"/>
    <mergeCell ref="D54:D57"/>
    <mergeCell ref="AU74:AU76"/>
    <mergeCell ref="AU78:AU81"/>
    <mergeCell ref="AU83:AU108"/>
    <mergeCell ref="AU118:AU123"/>
    <mergeCell ref="J114:J116"/>
    <mergeCell ref="AI114:AI116"/>
    <mergeCell ref="AJ114:AJ116"/>
    <mergeCell ref="AK114:AK116"/>
    <mergeCell ref="AL114:AL116"/>
    <mergeCell ref="AM114:AM116"/>
    <mergeCell ref="AN114:AN116"/>
    <mergeCell ref="AO114:AO116"/>
    <mergeCell ref="AP114:AP116"/>
    <mergeCell ref="AQ114:AQ116"/>
    <mergeCell ref="AR114:AR116"/>
    <mergeCell ref="AS114:AS116"/>
    <mergeCell ref="AT114:AT116"/>
    <mergeCell ref="Q114:Q116"/>
    <mergeCell ref="R114:R116"/>
    <mergeCell ref="S114:S116"/>
    <mergeCell ref="AC114:AC116"/>
    <mergeCell ref="A114:A116"/>
    <mergeCell ref="B114:B116"/>
    <mergeCell ref="C114:C116"/>
    <mergeCell ref="E114:E116"/>
    <mergeCell ref="AX118:AX123"/>
    <mergeCell ref="AX136:AX140"/>
    <mergeCell ref="AX114:AX116"/>
    <mergeCell ref="T114:T116"/>
    <mergeCell ref="V114:V116"/>
    <mergeCell ref="W114:W116"/>
    <mergeCell ref="Y114:Y116"/>
    <mergeCell ref="Z114:Z116"/>
    <mergeCell ref="AA114:AA116"/>
    <mergeCell ref="AB114:AB116"/>
    <mergeCell ref="K114:K116"/>
    <mergeCell ref="L114:L116"/>
    <mergeCell ref="M114:M116"/>
    <mergeCell ref="N114:N116"/>
    <mergeCell ref="O114:O116"/>
    <mergeCell ref="P114:P116"/>
    <mergeCell ref="A118:A123"/>
    <mergeCell ref="B118:B123"/>
    <mergeCell ref="C118:C123"/>
    <mergeCell ref="D136:D140"/>
    <mergeCell ref="C195:C200"/>
    <mergeCell ref="E195:E200"/>
    <mergeCell ref="F198:F200"/>
    <mergeCell ref="F195:F197"/>
    <mergeCell ref="A142:A144"/>
    <mergeCell ref="B142:B144"/>
    <mergeCell ref="G195:G197"/>
    <mergeCell ref="A182:A185"/>
    <mergeCell ref="E187:E188"/>
    <mergeCell ref="E182:E185"/>
    <mergeCell ref="E170:E172"/>
    <mergeCell ref="E174:E178"/>
    <mergeCell ref="A170:A178"/>
    <mergeCell ref="B170:B178"/>
    <mergeCell ref="A167:A168"/>
    <mergeCell ref="B167:B168"/>
    <mergeCell ref="C167:C168"/>
    <mergeCell ref="E167:E168"/>
    <mergeCell ref="C142:C144"/>
    <mergeCell ref="D142:D144"/>
    <mergeCell ref="D156:D165"/>
    <mergeCell ref="D187:D188"/>
    <mergeCell ref="D182:D185"/>
    <mergeCell ref="D167:D168"/>
    <mergeCell ref="H195:H197"/>
    <mergeCell ref="J195:J197"/>
    <mergeCell ref="G198:G200"/>
    <mergeCell ref="H198:H200"/>
    <mergeCell ref="J198:J200"/>
    <mergeCell ref="AV114:AV116"/>
    <mergeCell ref="AW114:AW116"/>
    <mergeCell ref="G214:G217"/>
    <mergeCell ref="H214:H217"/>
    <mergeCell ref="AV118:AV123"/>
    <mergeCell ref="AW118:AW123"/>
    <mergeCell ref="AV136:AV140"/>
    <mergeCell ref="AW136:AW140"/>
    <mergeCell ref="AF114:AF116"/>
    <mergeCell ref="AG114:AG116"/>
    <mergeCell ref="AH114:AH116"/>
    <mergeCell ref="AU192:AU193"/>
    <mergeCell ref="AV192:AV193"/>
    <mergeCell ref="AW192:AW193"/>
    <mergeCell ref="J210:J212"/>
    <mergeCell ref="AV210:AV212"/>
    <mergeCell ref="AW210:AW212"/>
    <mergeCell ref="AW167:AW168"/>
    <mergeCell ref="AI195:AI197"/>
    <mergeCell ref="F234:F236"/>
    <mergeCell ref="G234:G236"/>
    <mergeCell ref="H234:H236"/>
    <mergeCell ref="AV3:AV38"/>
    <mergeCell ref="AV40:AV52"/>
    <mergeCell ref="AW40:AW52"/>
    <mergeCell ref="AX40:AX52"/>
    <mergeCell ref="AW3:AW38"/>
    <mergeCell ref="AX3:AX38"/>
    <mergeCell ref="AV54:AV57"/>
    <mergeCell ref="AW54:AW57"/>
    <mergeCell ref="AX54:AX57"/>
    <mergeCell ref="AV59:AV68"/>
    <mergeCell ref="AW59:AW68"/>
    <mergeCell ref="AX59:AX68"/>
    <mergeCell ref="AV74:AV76"/>
    <mergeCell ref="AW74:AW76"/>
    <mergeCell ref="AX74:AX76"/>
    <mergeCell ref="AV78:AV81"/>
    <mergeCell ref="AW78:AW81"/>
    <mergeCell ref="AX78:AX81"/>
    <mergeCell ref="AV83:AV108"/>
    <mergeCell ref="AW83:AW108"/>
    <mergeCell ref="AX83:AX108"/>
    <mergeCell ref="AY221:AY224"/>
    <mergeCell ref="AY210:AY212"/>
    <mergeCell ref="AY206:AY208"/>
    <mergeCell ref="AZ3:AZ38"/>
    <mergeCell ref="AZ40:AZ52"/>
    <mergeCell ref="AZ54:AZ57"/>
    <mergeCell ref="AZ59:AZ68"/>
    <mergeCell ref="AZ74:AZ76"/>
    <mergeCell ref="AZ78:AZ81"/>
    <mergeCell ref="AZ83:AZ108"/>
    <mergeCell ref="AZ114:AZ116"/>
    <mergeCell ref="AZ118:AZ123"/>
    <mergeCell ref="AZ136:AZ140"/>
    <mergeCell ref="AZ142:AZ144"/>
    <mergeCell ref="AZ146:AZ150"/>
    <mergeCell ref="AZ156:AZ165"/>
    <mergeCell ref="AZ167:AZ168"/>
    <mergeCell ref="AZ170:AZ178"/>
    <mergeCell ref="AZ182:AZ185"/>
    <mergeCell ref="AY3:AY38"/>
    <mergeCell ref="AY40:AY52"/>
    <mergeCell ref="AY54:AY57"/>
    <mergeCell ref="AY59:AY68"/>
    <mergeCell ref="AY74:AY76"/>
    <mergeCell ref="AZ206:AZ208"/>
    <mergeCell ref="AZ221:AZ224"/>
    <mergeCell ref="AZ228:AZ231"/>
    <mergeCell ref="AZ234:AZ236"/>
    <mergeCell ref="AZ238:AZ243"/>
    <mergeCell ref="BA3:BA38"/>
    <mergeCell ref="BA40:BA52"/>
    <mergeCell ref="BA54:BA57"/>
    <mergeCell ref="BA59:BA68"/>
    <mergeCell ref="BA74:BA76"/>
    <mergeCell ref="BA78:BA81"/>
    <mergeCell ref="BA83:BA108"/>
    <mergeCell ref="BA118:BA123"/>
    <mergeCell ref="BA125:BA132"/>
    <mergeCell ref="BA136:BA140"/>
    <mergeCell ref="BA142:BA144"/>
    <mergeCell ref="BA146:BA150"/>
    <mergeCell ref="BA156:BA165"/>
    <mergeCell ref="BA167:BA168"/>
    <mergeCell ref="BA170:BA178"/>
    <mergeCell ref="BA182:BA185"/>
    <mergeCell ref="BA187:BA188"/>
    <mergeCell ref="BA195:BA200"/>
    <mergeCell ref="BA206:BA208"/>
    <mergeCell ref="BA210:BA212"/>
    <mergeCell ref="BA221:BA224"/>
    <mergeCell ref="BA228:BA231"/>
    <mergeCell ref="BB3:BB38"/>
    <mergeCell ref="BB40:BB52"/>
    <mergeCell ref="BB54:BB57"/>
    <mergeCell ref="BB59:BB68"/>
    <mergeCell ref="BB74:BB76"/>
    <mergeCell ref="BB78:BB81"/>
    <mergeCell ref="BB83:BB108"/>
    <mergeCell ref="BB118:BB123"/>
    <mergeCell ref="BB125:BB132"/>
    <mergeCell ref="BB136:BB140"/>
    <mergeCell ref="BB142:BB144"/>
    <mergeCell ref="BB146:BB150"/>
    <mergeCell ref="BB156:BB165"/>
    <mergeCell ref="BB167:BB168"/>
    <mergeCell ref="BB170:BB178"/>
    <mergeCell ref="BB182:BB185"/>
    <mergeCell ref="BB187:BB188"/>
    <mergeCell ref="BB192:BB193"/>
    <mergeCell ref="BB195:BB200"/>
    <mergeCell ref="BB206:BB208"/>
    <mergeCell ref="BB210:BB212"/>
    <mergeCell ref="BB221:BB224"/>
    <mergeCell ref="BB228:BB231"/>
    <mergeCell ref="BC3:BC38"/>
    <mergeCell ref="BC40:BC52"/>
    <mergeCell ref="BC54:BC57"/>
    <mergeCell ref="BC59:BC68"/>
    <mergeCell ref="BC74:BC76"/>
    <mergeCell ref="BC78:BC81"/>
    <mergeCell ref="BC83:BC108"/>
    <mergeCell ref="BC118:BC123"/>
    <mergeCell ref="BC136:BC140"/>
    <mergeCell ref="BC142:BC144"/>
    <mergeCell ref="BC146:BC150"/>
    <mergeCell ref="BC156:BC165"/>
    <mergeCell ref="BC167:BC168"/>
    <mergeCell ref="BC170:BC178"/>
    <mergeCell ref="BC182:BC185"/>
    <mergeCell ref="BC187:BC188"/>
    <mergeCell ref="BC192:BC193"/>
    <mergeCell ref="BC195:BC200"/>
    <mergeCell ref="BC206:BC208"/>
    <mergeCell ref="BC210:BC212"/>
    <mergeCell ref="BC221:BC224"/>
    <mergeCell ref="BC214:BC217"/>
    <mergeCell ref="BE195:BE200"/>
    <mergeCell ref="BE206:BE208"/>
    <mergeCell ref="BE210:BE212"/>
    <mergeCell ref="BD3:BD38"/>
    <mergeCell ref="BD40:BD52"/>
    <mergeCell ref="BD54:BD57"/>
    <mergeCell ref="BD59:BD68"/>
    <mergeCell ref="BD74:BD76"/>
    <mergeCell ref="BD78:BD81"/>
    <mergeCell ref="BD83:BD108"/>
    <mergeCell ref="BD114:BD116"/>
    <mergeCell ref="BD118:BD123"/>
    <mergeCell ref="BE170:BE178"/>
    <mergeCell ref="BE182:BE185"/>
    <mergeCell ref="BE187:BE188"/>
    <mergeCell ref="BE192:BE193"/>
    <mergeCell ref="AY78:AY81"/>
    <mergeCell ref="AY83:AY108"/>
    <mergeCell ref="AY114:AY116"/>
    <mergeCell ref="AY118:AY123"/>
    <mergeCell ref="AU3:AU38"/>
    <mergeCell ref="AU40:AU52"/>
    <mergeCell ref="AU54:AU57"/>
    <mergeCell ref="BE221:BE224"/>
    <mergeCell ref="BE228:BE231"/>
    <mergeCell ref="BE214:BE217"/>
    <mergeCell ref="BE156:BE165"/>
    <mergeCell ref="BE167:BE168"/>
    <mergeCell ref="BE3:BE38"/>
    <mergeCell ref="BE40:BE52"/>
    <mergeCell ref="BE54:BE57"/>
    <mergeCell ref="BE59:BE68"/>
    <mergeCell ref="BE74:BE76"/>
    <mergeCell ref="BE78:BE81"/>
    <mergeCell ref="BE83:BE108"/>
    <mergeCell ref="BE118:BE123"/>
    <mergeCell ref="BE125:BE132"/>
    <mergeCell ref="BD156:BD165"/>
    <mergeCell ref="BD167:BD168"/>
    <mergeCell ref="BD170:BD178"/>
    <mergeCell ref="BA192:BA193"/>
    <mergeCell ref="AZ187:AZ188"/>
    <mergeCell ref="AZ192:AZ193"/>
    <mergeCell ref="AY156:AY165"/>
    <mergeCell ref="AY167:AY168"/>
    <mergeCell ref="AY170:AY178"/>
    <mergeCell ref="AY187:AY188"/>
    <mergeCell ref="AY192:AY193"/>
    <mergeCell ref="BD182:BD185"/>
    <mergeCell ref="BD187:BD188"/>
    <mergeCell ref="BD192:BD193"/>
    <mergeCell ref="D170:D178"/>
    <mergeCell ref="D146:D150"/>
    <mergeCell ref="D114:D116"/>
    <mergeCell ref="D118:D123"/>
    <mergeCell ref="D83:D108"/>
    <mergeCell ref="D78:D81"/>
    <mergeCell ref="D238:D243"/>
    <mergeCell ref="D233:D236"/>
    <mergeCell ref="D228:D231"/>
    <mergeCell ref="D221:D224"/>
    <mergeCell ref="D214:D217"/>
    <mergeCell ref="D210:D212"/>
    <mergeCell ref="D206:D208"/>
    <mergeCell ref="D195:D200"/>
    <mergeCell ref="D192:D193"/>
    <mergeCell ref="G1:G2"/>
    <mergeCell ref="H1:H2"/>
    <mergeCell ref="F1:F2"/>
    <mergeCell ref="E1:E2"/>
    <mergeCell ref="D1:D2"/>
    <mergeCell ref="B1:B2"/>
    <mergeCell ref="C1:C2"/>
    <mergeCell ref="A1:A2"/>
    <mergeCell ref="J1:J2"/>
    <mergeCell ref="I1:I2"/>
    <mergeCell ref="E355:E358"/>
    <mergeCell ref="D355:D358"/>
    <mergeCell ref="C355:C358"/>
    <mergeCell ref="A355:A358"/>
    <mergeCell ref="B355:B358"/>
    <mergeCell ref="E360:E366"/>
    <mergeCell ref="D360:D366"/>
    <mergeCell ref="C360:C366"/>
    <mergeCell ref="B360:B366"/>
    <mergeCell ref="A360:A366"/>
    <mergeCell ref="BF360:BF366"/>
    <mergeCell ref="J360:J366"/>
    <mergeCell ref="Q360:Q366"/>
    <mergeCell ref="R360:R366"/>
    <mergeCell ref="S360:S366"/>
    <mergeCell ref="T360:T366"/>
    <mergeCell ref="U360:U366"/>
    <mergeCell ref="V360:V366"/>
    <mergeCell ref="W360:W366"/>
    <mergeCell ref="X360:X366"/>
    <mergeCell ref="Y360:Y366"/>
    <mergeCell ref="Z360:Z366"/>
    <mergeCell ref="AA360:AA366"/>
    <mergeCell ref="AB360:AB366"/>
    <mergeCell ref="K360:K366"/>
    <mergeCell ref="AD360:AD366"/>
    <mergeCell ref="AE360:AE366"/>
    <mergeCell ref="AF360:AF366"/>
    <mergeCell ref="AG360:AG366"/>
    <mergeCell ref="AH360:AH366"/>
    <mergeCell ref="AI360:AI366"/>
    <mergeCell ref="AJ360:AJ366"/>
    <mergeCell ref="AK360:AK366"/>
    <mergeCell ref="AL360:AL366"/>
    <mergeCell ref="AR360:AR366"/>
    <mergeCell ref="AS360:AS366"/>
    <mergeCell ref="AT360:AT366"/>
    <mergeCell ref="L360:L366"/>
    <mergeCell ref="N360:N366"/>
    <mergeCell ref="O360:O366"/>
    <mergeCell ref="P360:P366"/>
    <mergeCell ref="M360:M366"/>
    <mergeCell ref="AC360:AC366"/>
    <mergeCell ref="A368:A375"/>
    <mergeCell ref="K368:K375"/>
    <mergeCell ref="Q368:Q375"/>
    <mergeCell ref="X368:X375"/>
    <mergeCell ref="AM360:AM366"/>
    <mergeCell ref="AN360:AN366"/>
    <mergeCell ref="AO360:AO366"/>
    <mergeCell ref="AP360:AP366"/>
    <mergeCell ref="AQ360:AQ366"/>
    <mergeCell ref="AE377:AE378"/>
    <mergeCell ref="AF377:AF378"/>
    <mergeCell ref="AG377:AG378"/>
    <mergeCell ref="BF368:BF375"/>
    <mergeCell ref="AC368:AC375"/>
    <mergeCell ref="D368:D375"/>
    <mergeCell ref="E368:E375"/>
    <mergeCell ref="C368:C375"/>
    <mergeCell ref="B368:B375"/>
    <mergeCell ref="AN377:AN378"/>
    <mergeCell ref="AO377:AO378"/>
    <mergeCell ref="AP377:AP378"/>
    <mergeCell ref="D377:D378"/>
    <mergeCell ref="BF377:BF378"/>
    <mergeCell ref="B377:B378"/>
    <mergeCell ref="V377:V378"/>
    <mergeCell ref="W377:W378"/>
    <mergeCell ref="X377:X378"/>
    <mergeCell ref="Y377:Y378"/>
    <mergeCell ref="Z377:Z378"/>
    <mergeCell ref="AA377:AA378"/>
    <mergeCell ref="AB377:AB378"/>
    <mergeCell ref="AC377:AC378"/>
    <mergeCell ref="AD377:AD378"/>
    <mergeCell ref="A377:A378"/>
    <mergeCell ref="C377:C378"/>
    <mergeCell ref="E377:E378"/>
    <mergeCell ref="J377:J378"/>
    <mergeCell ref="Q377:Q378"/>
    <mergeCell ref="R377:R378"/>
    <mergeCell ref="S377:S378"/>
    <mergeCell ref="T377:T378"/>
    <mergeCell ref="U377:U378"/>
    <mergeCell ref="E259:E262"/>
    <mergeCell ref="D259:D262"/>
    <mergeCell ref="A259:A262"/>
    <mergeCell ref="B259:B262"/>
    <mergeCell ref="C259:C262"/>
    <mergeCell ref="BF259:BF262"/>
    <mergeCell ref="K259:K262"/>
    <mergeCell ref="AC259:AC262"/>
    <mergeCell ref="AQ377:AQ378"/>
    <mergeCell ref="AR377:AR378"/>
    <mergeCell ref="AS377:AS378"/>
    <mergeCell ref="AT377:AT378"/>
    <mergeCell ref="K377:K378"/>
    <mergeCell ref="L377:L378"/>
    <mergeCell ref="M377:M378"/>
    <mergeCell ref="N377:N378"/>
    <mergeCell ref="O377:O378"/>
    <mergeCell ref="P377:P378"/>
    <mergeCell ref="AH377:AH378"/>
    <mergeCell ref="AI377:AI378"/>
    <mergeCell ref="AJ377:AJ378"/>
    <mergeCell ref="AK377:AK378"/>
    <mergeCell ref="AL377:AL378"/>
    <mergeCell ref="AM377:AM378"/>
  </mergeCells>
  <pageMargins left="0.7" right="0.7" top="0.78740157499999996" bottom="0.78740157499999996" header="0.3" footer="0.3"/>
  <pageSetup paperSize="9" orientation="portrait" horizontalDpi="0" verticalDpi="0"/>
  <ignoredErrors>
    <ignoredError sqref="AD245:AG245 AD247:AG247 AD233:AG233 AC228:AG231 AD226:AG226 AC221:AG224 AC219:AG219 AD204:AG204 AC185:AG191 AC3:AG72 K113:O117 K3:O72 K235:O237 AD238:AG243 AD192:AG193 AD182:AG184 AC141:AG180 AD138:AG140 AC124:AG137 AD118:AG123 K244:O247 L238:O243 L233:O233 L234:O234 K227:O232 L226:O226 K220:O225 L219:O219 K215:O218 L214:O214 K211:O213 L210:O210 K209:O209 L206:O208 K203:O205 L182:O184 K124:O137 L118:O123 K141:O181 L138:O140 K185:O200 L202:O202 AC74:AG117 K74:O112 AD264:AG270"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F1424-7A8D-9B4D-9966-E2777ED0FD17}">
  <dimension ref="A1:A17"/>
  <sheetViews>
    <sheetView zoomScaleNormal="100" workbookViewId="0"/>
  </sheetViews>
  <sheetFormatPr baseColWidth="10" defaultRowHeight="16" x14ac:dyDescent="0.2"/>
  <cols>
    <col min="1" max="1" width="233" style="1" customWidth="1"/>
    <col min="2" max="16384" width="10.83203125" style="1"/>
  </cols>
  <sheetData>
    <row r="1" spans="1:1" ht="51" customHeight="1" x14ac:dyDescent="0.2">
      <c r="A1" s="17" t="s">
        <v>543</v>
      </c>
    </row>
    <row r="2" spans="1:1" x14ac:dyDescent="0.2">
      <c r="A2" s="2"/>
    </row>
    <row r="3" spans="1:1" x14ac:dyDescent="0.2">
      <c r="A3" s="2"/>
    </row>
    <row r="5" spans="1:1" x14ac:dyDescent="0.2">
      <c r="A5" s="2"/>
    </row>
    <row r="9" spans="1:1" x14ac:dyDescent="0.2">
      <c r="A9" s="2"/>
    </row>
    <row r="17" spans="1:1" x14ac:dyDescent="0.2">
      <c r="A17" s="2"/>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3EEED-424F-2F4D-B59A-40E424245C6C}">
  <dimension ref="A1:B70"/>
  <sheetViews>
    <sheetView zoomScaleNormal="100" workbookViewId="0"/>
  </sheetViews>
  <sheetFormatPr baseColWidth="10" defaultRowHeight="16" x14ac:dyDescent="0.2"/>
  <cols>
    <col min="1" max="1" width="255.6640625" style="1" customWidth="1"/>
    <col min="2" max="16384" width="10.83203125" style="1"/>
  </cols>
  <sheetData>
    <row r="1" spans="1:2" x14ac:dyDescent="0.2">
      <c r="A1" s="1" t="s">
        <v>343</v>
      </c>
      <c r="B1" s="14"/>
    </row>
    <row r="2" spans="1:2" x14ac:dyDescent="0.2">
      <c r="A2" s="1" t="s">
        <v>449</v>
      </c>
    </row>
    <row r="3" spans="1:2" x14ac:dyDescent="0.2">
      <c r="A3" s="1" t="s">
        <v>344</v>
      </c>
    </row>
    <row r="4" spans="1:2" x14ac:dyDescent="0.2">
      <c r="A4" s="1" t="s">
        <v>358</v>
      </c>
    </row>
    <row r="5" spans="1:2" x14ac:dyDescent="0.2">
      <c r="A5" s="1" t="s">
        <v>359</v>
      </c>
    </row>
    <row r="6" spans="1:2" x14ac:dyDescent="0.2">
      <c r="A6" s="1" t="s">
        <v>555</v>
      </c>
    </row>
    <row r="7" spans="1:2" x14ac:dyDescent="0.2">
      <c r="A7" s="1" t="s">
        <v>500</v>
      </c>
    </row>
    <row r="8" spans="1:2" x14ac:dyDescent="0.2">
      <c r="A8" s="1" t="s">
        <v>452</v>
      </c>
    </row>
    <row r="9" spans="1:2" x14ac:dyDescent="0.2">
      <c r="A9" s="1" t="s">
        <v>477</v>
      </c>
    </row>
    <row r="10" spans="1:2" x14ac:dyDescent="0.2">
      <c r="A10" s="1" t="s">
        <v>345</v>
      </c>
    </row>
    <row r="11" spans="1:2" x14ac:dyDescent="0.2">
      <c r="A11" s="1" t="s">
        <v>557</v>
      </c>
    </row>
    <row r="12" spans="1:2" x14ac:dyDescent="0.2">
      <c r="A12" s="1" t="s">
        <v>556</v>
      </c>
    </row>
    <row r="13" spans="1:2" x14ac:dyDescent="0.2">
      <c r="A13" s="1" t="s">
        <v>558</v>
      </c>
    </row>
    <row r="14" spans="1:2" x14ac:dyDescent="0.2">
      <c r="A14" s="1" t="s">
        <v>493</v>
      </c>
    </row>
    <row r="15" spans="1:2" x14ac:dyDescent="0.2">
      <c r="A15" s="1" t="s">
        <v>487</v>
      </c>
    </row>
    <row r="16" spans="1:2" x14ac:dyDescent="0.2">
      <c r="A16" s="1" t="s">
        <v>364</v>
      </c>
    </row>
    <row r="17" spans="1:1" x14ac:dyDescent="0.2">
      <c r="A17" s="1" t="s">
        <v>376</v>
      </c>
    </row>
    <row r="18" spans="1:1" x14ac:dyDescent="0.2">
      <c r="A18" s="1" t="s">
        <v>447</v>
      </c>
    </row>
    <row r="19" spans="1:1" x14ac:dyDescent="0.2">
      <c r="A19" s="1" t="s">
        <v>489</v>
      </c>
    </row>
    <row r="20" spans="1:1" x14ac:dyDescent="0.2">
      <c r="A20" s="1" t="s">
        <v>559</v>
      </c>
    </row>
    <row r="21" spans="1:1" x14ac:dyDescent="0.2">
      <c r="A21" s="1" t="s">
        <v>560</v>
      </c>
    </row>
    <row r="22" spans="1:1" x14ac:dyDescent="0.2">
      <c r="A22" s="1" t="s">
        <v>492</v>
      </c>
    </row>
    <row r="23" spans="1:1" x14ac:dyDescent="0.2">
      <c r="A23" s="1" t="s">
        <v>561</v>
      </c>
    </row>
    <row r="24" spans="1:1" x14ac:dyDescent="0.2">
      <c r="A24" s="1" t="s">
        <v>368</v>
      </c>
    </row>
    <row r="25" spans="1:1" x14ac:dyDescent="0.2">
      <c r="A25" s="1" t="s">
        <v>562</v>
      </c>
    </row>
    <row r="26" spans="1:1" x14ac:dyDescent="0.2">
      <c r="A26" s="1" t="s">
        <v>563</v>
      </c>
    </row>
    <row r="27" spans="1:1" x14ac:dyDescent="0.2">
      <c r="A27" s="1" t="s">
        <v>564</v>
      </c>
    </row>
    <row r="28" spans="1:1" x14ac:dyDescent="0.2">
      <c r="A28" s="1" t="s">
        <v>565</v>
      </c>
    </row>
    <row r="29" spans="1:1" x14ac:dyDescent="0.2">
      <c r="A29" s="1" t="s">
        <v>566</v>
      </c>
    </row>
    <row r="30" spans="1:1" x14ac:dyDescent="0.2">
      <c r="A30" s="1" t="s">
        <v>567</v>
      </c>
    </row>
    <row r="31" spans="1:1" x14ac:dyDescent="0.2">
      <c r="A31" s="1" t="s">
        <v>568</v>
      </c>
    </row>
    <row r="32" spans="1:1" x14ac:dyDescent="0.2">
      <c r="A32" s="1" t="s">
        <v>569</v>
      </c>
    </row>
    <row r="33" spans="1:1" x14ac:dyDescent="0.2">
      <c r="A33" s="1" t="s">
        <v>570</v>
      </c>
    </row>
    <row r="34" spans="1:1" x14ac:dyDescent="0.2">
      <c r="A34" s="1" t="s">
        <v>450</v>
      </c>
    </row>
    <row r="35" spans="1:1" x14ac:dyDescent="0.2">
      <c r="A35" s="1" t="s">
        <v>451</v>
      </c>
    </row>
    <row r="36" spans="1:1" x14ac:dyDescent="0.2">
      <c r="A36" s="1" t="s">
        <v>472</v>
      </c>
    </row>
    <row r="37" spans="1:1" x14ac:dyDescent="0.2">
      <c r="A37" s="1" t="s">
        <v>571</v>
      </c>
    </row>
    <row r="38" spans="1:1" x14ac:dyDescent="0.2">
      <c r="A38" s="1" t="s">
        <v>572</v>
      </c>
    </row>
    <row r="39" spans="1:1" x14ac:dyDescent="0.2">
      <c r="A39" s="1" t="s">
        <v>573</v>
      </c>
    </row>
    <row r="40" spans="1:1" x14ac:dyDescent="0.2">
      <c r="A40" s="1" t="s">
        <v>488</v>
      </c>
    </row>
    <row r="41" spans="1:1" x14ac:dyDescent="0.2">
      <c r="A41" s="1" t="s">
        <v>574</v>
      </c>
    </row>
    <row r="42" spans="1:1" x14ac:dyDescent="0.2">
      <c r="A42" s="1" t="s">
        <v>575</v>
      </c>
    </row>
    <row r="43" spans="1:1" x14ac:dyDescent="0.2">
      <c r="A43" s="1" t="s">
        <v>446</v>
      </c>
    </row>
    <row r="44" spans="1:1" x14ac:dyDescent="0.2">
      <c r="A44" s="1" t="s">
        <v>471</v>
      </c>
    </row>
    <row r="45" spans="1:1" x14ac:dyDescent="0.2">
      <c r="A45" s="1" t="s">
        <v>494</v>
      </c>
    </row>
    <row r="46" spans="1:1" x14ac:dyDescent="0.2">
      <c r="A46" s="1" t="s">
        <v>444</v>
      </c>
    </row>
    <row r="47" spans="1:1" x14ac:dyDescent="0.2">
      <c r="A47" s="1" t="s">
        <v>577</v>
      </c>
    </row>
    <row r="48" spans="1:1" x14ac:dyDescent="0.2">
      <c r="A48" s="1" t="s">
        <v>576</v>
      </c>
    </row>
    <row r="49" spans="1:1" x14ac:dyDescent="0.2">
      <c r="A49" s="1" t="s">
        <v>578</v>
      </c>
    </row>
    <row r="50" spans="1:1" x14ac:dyDescent="0.2">
      <c r="A50" s="1" t="s">
        <v>467</v>
      </c>
    </row>
    <row r="51" spans="1:1" x14ac:dyDescent="0.2">
      <c r="A51" s="1" t="s">
        <v>579</v>
      </c>
    </row>
    <row r="52" spans="1:1" x14ac:dyDescent="0.2">
      <c r="A52" s="1" t="s">
        <v>490</v>
      </c>
    </row>
    <row r="53" spans="1:1" x14ac:dyDescent="0.2">
      <c r="A53" s="1" t="s">
        <v>580</v>
      </c>
    </row>
    <row r="54" spans="1:1" x14ac:dyDescent="0.2">
      <c r="A54" s="1" t="s">
        <v>581</v>
      </c>
    </row>
    <row r="55" spans="1:1" x14ac:dyDescent="0.2">
      <c r="A55" s="1" t="s">
        <v>463</v>
      </c>
    </row>
    <row r="56" spans="1:1" x14ac:dyDescent="0.2">
      <c r="A56" s="1" t="s">
        <v>582</v>
      </c>
    </row>
    <row r="57" spans="1:1" x14ac:dyDescent="0.2">
      <c r="A57" s="1" t="s">
        <v>583</v>
      </c>
    </row>
    <row r="58" spans="1:1" x14ac:dyDescent="0.2">
      <c r="A58" s="1" t="s">
        <v>491</v>
      </c>
    </row>
    <row r="59" spans="1:1" x14ac:dyDescent="0.2">
      <c r="A59" s="1" t="s">
        <v>584</v>
      </c>
    </row>
    <row r="60" spans="1:1" x14ac:dyDescent="0.2">
      <c r="A60" s="1" t="s">
        <v>585</v>
      </c>
    </row>
    <row r="61" spans="1:1" x14ac:dyDescent="0.2">
      <c r="A61" s="1" t="s">
        <v>586</v>
      </c>
    </row>
    <row r="62" spans="1:1" x14ac:dyDescent="0.2">
      <c r="A62" s="1" t="s">
        <v>587</v>
      </c>
    </row>
    <row r="63" spans="1:1" x14ac:dyDescent="0.2">
      <c r="A63" s="1" t="s">
        <v>445</v>
      </c>
    </row>
    <row r="64" spans="1:1" x14ac:dyDescent="0.2">
      <c r="A64" s="1" t="s">
        <v>448</v>
      </c>
    </row>
    <row r="65" spans="1:1" x14ac:dyDescent="0.2">
      <c r="A65" s="1" t="s">
        <v>554</v>
      </c>
    </row>
    <row r="66" spans="1:1" x14ac:dyDescent="0.2">
      <c r="A66" s="1" t="s">
        <v>588</v>
      </c>
    </row>
    <row r="67" spans="1:1" x14ac:dyDescent="0.2">
      <c r="A67" s="1" t="s">
        <v>589</v>
      </c>
    </row>
    <row r="68" spans="1:1" x14ac:dyDescent="0.2">
      <c r="A68" s="1" t="s">
        <v>590</v>
      </c>
    </row>
    <row r="69" spans="1:1" x14ac:dyDescent="0.2">
      <c r="A69" s="1" t="s">
        <v>591</v>
      </c>
    </row>
    <row r="70" spans="1:1" x14ac:dyDescent="0.2">
      <c r="A70" s="1" t="s">
        <v>592</v>
      </c>
    </row>
  </sheetData>
  <sortState xmlns:xlrd2="http://schemas.microsoft.com/office/spreadsheetml/2017/richdata2" ref="A1:B72">
    <sortCondition ref="A1:A72"/>
  </sortState>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3</vt:i4>
      </vt:variant>
    </vt:vector>
  </HeadingPairs>
  <TitlesOfParts>
    <vt:vector size="3" baseType="lpstr">
      <vt:lpstr>A-Data</vt:lpstr>
      <vt:lpstr>B-Data Explanation</vt:lpstr>
      <vt:lpstr>C-References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Tomáš Čejka</dc:creator>
  <cp:lastModifiedBy>Tomáš Čejka</cp:lastModifiedBy>
  <dcterms:created xsi:type="dcterms:W3CDTF">2021-03-13T15:16:52Z</dcterms:created>
  <dcterms:modified xsi:type="dcterms:W3CDTF">2023-07-14T09:42:01Z</dcterms:modified>
</cp:coreProperties>
</file>