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5.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650" activeTab="8"/>
  </bookViews>
  <sheets>
    <sheet name="Data" sheetId="1" r:id="rId1"/>
    <sheet name="Data synthesis" sheetId="6" r:id="rId2"/>
    <sheet name="Sector" sheetId="5" r:id="rId3"/>
    <sheet name="Countries" sheetId="3" r:id="rId4"/>
    <sheet name="Years" sheetId="2" r:id="rId5"/>
    <sheet name="climatic change" sheetId="7" r:id="rId6"/>
    <sheet name="adaptations" sheetId="8" r:id="rId7"/>
    <sheet name="Policies" sheetId="10" r:id="rId8"/>
    <sheet name="Perceptions distribution" sheetId="12" r:id="rId9"/>
  </sheets>
  <definedNames>
    <definedName name="_xlnm._FilterDatabase" localSheetId="0" hidden="1">Data!$M$1:$M$80</definedName>
    <definedName name="_xlnm._FilterDatabase" localSheetId="1" hidden="1">'Data synthesis'!$B$1:$BD$50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10" l="1"/>
  <c r="G11" i="10"/>
  <c r="M16" i="10"/>
  <c r="AM88" i="6"/>
  <c r="AN88" i="6"/>
  <c r="AO88" i="6"/>
  <c r="AP88" i="6"/>
  <c r="AQ88" i="6"/>
  <c r="AR88" i="6"/>
  <c r="AS88" i="6"/>
  <c r="AT88" i="6"/>
  <c r="AU88" i="6"/>
  <c r="AV88" i="6"/>
  <c r="AW88" i="6"/>
  <c r="AX88" i="6"/>
  <c r="AY88" i="6"/>
  <c r="AZ88" i="6"/>
  <c r="BA88" i="6"/>
  <c r="BB88" i="6"/>
  <c r="BC88" i="6"/>
  <c r="AL88" i="6"/>
  <c r="O30" i="8"/>
  <c r="M31" i="8"/>
  <c r="M30" i="8"/>
  <c r="S88" i="6"/>
  <c r="K31" i="8"/>
  <c r="K29" i="8"/>
  <c r="I30" i="8"/>
  <c r="E31" i="8"/>
  <c r="M88" i="6"/>
  <c r="N88" i="6"/>
  <c r="O88" i="6"/>
  <c r="P88" i="6"/>
  <c r="Q88" i="6"/>
  <c r="R88" i="6"/>
  <c r="T88" i="6"/>
  <c r="U88" i="6"/>
  <c r="V88" i="6"/>
  <c r="W88" i="6"/>
  <c r="X88" i="6"/>
  <c r="Y88" i="6"/>
  <c r="Z88" i="6"/>
  <c r="AA88" i="6"/>
  <c r="AB88" i="6"/>
  <c r="AC88" i="6"/>
  <c r="AD88" i="6"/>
  <c r="AE88" i="6"/>
  <c r="AF88" i="6"/>
  <c r="L88" i="6"/>
  <c r="E30" i="8"/>
  <c r="E29" i="8"/>
  <c r="K88" i="6"/>
  <c r="J88" i="6"/>
  <c r="C6" i="7"/>
  <c r="C5" i="7"/>
  <c r="C4" i="7"/>
  <c r="C3" i="7"/>
  <c r="C2" i="7"/>
  <c r="D4" i="5"/>
  <c r="J86" i="1"/>
  <c r="N17" i="12" l="1"/>
  <c r="N16" i="12"/>
  <c r="M17" i="12"/>
  <c r="M16" i="12"/>
  <c r="R42" i="12"/>
  <c r="R41" i="12"/>
  <c r="R40" i="12"/>
  <c r="O19" i="10" l="1"/>
  <c r="N19" i="10"/>
  <c r="I18" i="10" l="1"/>
  <c r="F9" i="10"/>
  <c r="F8" i="10"/>
  <c r="F7" i="10"/>
  <c r="F6" i="10"/>
  <c r="F5" i="10"/>
  <c r="F4" i="10"/>
  <c r="Q18" i="10"/>
  <c r="G17" i="10"/>
  <c r="G18" i="10"/>
  <c r="M22" i="10"/>
  <c r="G7" i="10" s="1"/>
  <c r="K16" i="10"/>
  <c r="K17" i="10"/>
  <c r="I16" i="10"/>
  <c r="I17" i="10"/>
  <c r="G20" i="10"/>
  <c r="O18" i="10"/>
  <c r="O16" i="10"/>
  <c r="Q17" i="10"/>
  <c r="G19" i="10"/>
  <c r="Q16" i="10"/>
  <c r="O17" i="10"/>
  <c r="G16" i="10"/>
  <c r="I29" i="8"/>
  <c r="K30" i="8"/>
  <c r="G29" i="8"/>
  <c r="M29" i="8"/>
  <c r="K32" i="8"/>
  <c r="I31" i="8"/>
  <c r="G30" i="8"/>
  <c r="O29" i="8"/>
  <c r="I32" i="8"/>
  <c r="K33" i="8"/>
  <c r="G31" i="8"/>
  <c r="E32" i="8"/>
  <c r="E33" i="8"/>
  <c r="O31" i="8"/>
  <c r="D28" i="2"/>
  <c r="T86" i="1"/>
  <c r="U86" i="1"/>
  <c r="V86" i="1"/>
  <c r="W86" i="1"/>
  <c r="X86" i="1"/>
  <c r="Y86"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4" i="1"/>
  <c r="P5" i="1"/>
  <c r="P6" i="1"/>
  <c r="P7" i="1"/>
  <c r="P3" i="1"/>
  <c r="K22" i="10" l="1"/>
  <c r="G6" i="10" s="1"/>
  <c r="Q22" i="10"/>
  <c r="G9" i="10" s="1"/>
  <c r="O22" i="10"/>
  <c r="G8" i="10" s="1"/>
  <c r="I22" i="10"/>
  <c r="G5" i="10" s="1"/>
  <c r="G22" i="10"/>
  <c r="G4" i="10" s="1"/>
  <c r="O35" i="8"/>
  <c r="D7" i="8" s="1"/>
  <c r="K35" i="8"/>
  <c r="D5" i="8" s="1"/>
  <c r="M35" i="8"/>
  <c r="D6" i="8" s="1"/>
  <c r="E35" i="8"/>
  <c r="D2" i="8" s="1"/>
  <c r="I35" i="8"/>
  <c r="D4" i="8" s="1"/>
  <c r="G35" i="8"/>
  <c r="D3" i="8" s="1"/>
  <c r="I86" i="1"/>
  <c r="D3" i="5" s="1"/>
  <c r="D5" i="5" s="1"/>
  <c r="E3" i="5" s="1"/>
  <c r="H86" i="1"/>
  <c r="R86" i="1"/>
  <c r="Q86" i="1"/>
  <c r="P86" i="1"/>
  <c r="O86" i="1"/>
  <c r="N86" i="1"/>
  <c r="H6" i="3"/>
  <c r="H7" i="3"/>
  <c r="D9" i="8" l="1"/>
  <c r="E4" i="5"/>
  <c r="E2" i="5"/>
  <c r="C8" i="7"/>
  <c r="H3" i="3" l="1"/>
  <c r="H8" i="3"/>
  <c r="H5" i="3"/>
  <c r="H4" i="3"/>
  <c r="D49" i="3"/>
  <c r="H9" i="3" l="1"/>
  <c r="G4" i="3" l="1"/>
  <c r="G5" i="3"/>
  <c r="G6" i="3"/>
  <c r="G7" i="3"/>
  <c r="G8" i="3"/>
  <c r="G3" i="3"/>
  <c r="L4" i="1"/>
  <c r="L20" i="1" l="1"/>
  <c r="L5" i="1"/>
  <c r="L11" i="1" l="1"/>
</calcChain>
</file>

<file path=xl/comments1.xml><?xml version="1.0" encoding="utf-8"?>
<comments xmlns="http://schemas.openxmlformats.org/spreadsheetml/2006/main">
  <authors>
    <author>Author</author>
  </authors>
  <commentList>
    <comment ref="P1" authorId="0" shapeId="0">
      <text>
        <r>
          <rPr>
            <b/>
            <sz val="9"/>
            <color indexed="81"/>
            <rFont val="Tahoma"/>
            <family val="2"/>
          </rPr>
          <t>Author:</t>
        </r>
        <r>
          <rPr>
            <sz val="9"/>
            <color indexed="81"/>
            <rFont val="Tahoma"/>
            <family val="2"/>
          </rPr>
          <t xml:space="preserve">
storms, floods, droughts, coral bleaching, cold spells</t>
        </r>
      </text>
    </comment>
    <comment ref="Q1" authorId="0" shapeId="0">
      <text>
        <r>
          <rPr>
            <b/>
            <sz val="9"/>
            <color indexed="81"/>
            <rFont val="Tahoma"/>
            <family val="2"/>
          </rPr>
          <t>Author:</t>
        </r>
        <r>
          <rPr>
            <sz val="9"/>
            <color indexed="81"/>
            <rFont val="Tahoma"/>
            <family val="2"/>
          </rPr>
          <t xml:space="preserve">
and coastal erosion</t>
        </r>
      </text>
    </comment>
    <comment ref="R1" authorId="0" shapeId="0">
      <text>
        <r>
          <rPr>
            <b/>
            <sz val="9"/>
            <color indexed="81"/>
            <rFont val="Tahoma"/>
            <family val="2"/>
          </rPr>
          <t>Author:</t>
        </r>
        <r>
          <rPr>
            <sz val="9"/>
            <color indexed="81"/>
            <rFont val="Tahoma"/>
            <family val="2"/>
          </rPr>
          <t xml:space="preserve">
includes wind, radiation, soil salinity, biomass productivity, access to coastal resources, weed/insect pressure, crop disease, heat stress, loss of nutrients in waterways, sickness of fish, migraiton of fish, water temperatures, glacial shrinkage, rockfall, delayed monsoon onset </t>
        </r>
      </text>
    </comment>
  </commentList>
</comments>
</file>

<file path=xl/comments2.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guiding activity</t>
        </r>
      </text>
    </comment>
    <comment ref="K1" authorId="0" shapeId="0">
      <text>
        <r>
          <rPr>
            <b/>
            <sz val="9"/>
            <color indexed="81"/>
            <rFont val="Tahoma"/>
            <family val="2"/>
          </rPr>
          <t>Author:</t>
        </r>
        <r>
          <rPr>
            <sz val="9"/>
            <color indexed="81"/>
            <rFont val="Tahoma"/>
            <family val="2"/>
          </rPr>
          <t xml:space="preserve">
fish type</t>
        </r>
      </text>
    </comment>
    <comment ref="L1" authorId="0" shapeId="0">
      <text>
        <r>
          <rPr>
            <b/>
            <sz val="9"/>
            <color indexed="81"/>
            <rFont val="Tahoma"/>
            <family val="2"/>
          </rPr>
          <t>Author:</t>
        </r>
        <r>
          <rPr>
            <sz val="9"/>
            <color indexed="81"/>
            <rFont val="Tahoma"/>
            <family val="2"/>
          </rPr>
          <t xml:space="preserve">
seasonality of work, </t>
        </r>
      </text>
    </comment>
    <comment ref="M1" authorId="0" shapeId="0">
      <text>
        <r>
          <rPr>
            <b/>
            <sz val="9"/>
            <color indexed="81"/>
            <rFont val="Tahoma"/>
            <family val="2"/>
          </rPr>
          <t>Author:</t>
        </r>
        <r>
          <rPr>
            <sz val="9"/>
            <color indexed="81"/>
            <rFont val="Tahoma"/>
            <family val="2"/>
          </rPr>
          <t xml:space="preserve">
replanting, crop inputs, farm and crop management, timing agricultural operations, increase labor supply, planting methods, animal fattening, mechanization, agronomic management, crop intensification, cropping pattern, cultivation patterns, new technology, tie plants back</t>
        </r>
      </text>
    </comment>
    <comment ref="P1" authorId="0" shapeId="0">
      <text>
        <r>
          <rPr>
            <b/>
            <sz val="9"/>
            <color indexed="81"/>
            <rFont val="Tahoma"/>
            <family val="2"/>
          </rPr>
          <t>Author:</t>
        </r>
        <r>
          <rPr>
            <sz val="9"/>
            <color indexed="81"/>
            <rFont val="Tahoma"/>
            <family val="2"/>
          </rPr>
          <t xml:space="preserve">
expand beyond affected business,  shifting to other income options</t>
        </r>
      </text>
    </comment>
    <comment ref="Q1" authorId="0" shapeId="0">
      <text>
        <r>
          <rPr>
            <b/>
            <sz val="9"/>
            <color indexed="81"/>
            <rFont val="Tahoma"/>
            <family val="2"/>
          </rPr>
          <t>Author:</t>
        </r>
        <r>
          <rPr>
            <sz val="9"/>
            <color indexed="81"/>
            <rFont val="Tahoma"/>
            <family val="2"/>
          </rPr>
          <t xml:space="preserve">
SWC practices, organic farming, mulching, improve land</t>
        </r>
      </text>
    </comment>
    <comment ref="S1" authorId="0" shapeId="0">
      <text>
        <r>
          <rPr>
            <b/>
            <sz val="9"/>
            <color indexed="81"/>
            <rFont val="Tahoma"/>
            <family val="2"/>
          </rPr>
          <t>Author:</t>
        </r>
        <r>
          <rPr>
            <sz val="9"/>
            <color indexed="81"/>
            <rFont val="Tahoma"/>
            <family val="2"/>
          </rPr>
          <t xml:space="preserve">
animal in stables, land elevation, pesticides, artificial drain,  pest and disease management, sea walls, protective infrastructures, protect affected business, secure animals, ventilation against heat</t>
        </r>
      </text>
    </comment>
    <comment ref="T1" authorId="0" shapeId="0">
      <text>
        <r>
          <rPr>
            <b/>
            <sz val="9"/>
            <color indexed="81"/>
            <rFont val="Tahoma"/>
            <family val="2"/>
          </rPr>
          <t>Author:</t>
        </r>
        <r>
          <rPr>
            <sz val="9"/>
            <color indexed="81"/>
            <rFont val="Tahoma"/>
            <family val="2"/>
          </rPr>
          <t xml:space="preserve">
agrochemical, </t>
        </r>
      </text>
    </comment>
    <comment ref="U1" authorId="0" shapeId="0">
      <text>
        <r>
          <rPr>
            <b/>
            <sz val="9"/>
            <color indexed="81"/>
            <rFont val="Tahoma"/>
            <family val="2"/>
          </rPr>
          <t>Author:</t>
        </r>
        <r>
          <rPr>
            <sz val="9"/>
            <color indexed="81"/>
            <rFont val="Tahoma"/>
            <family val="2"/>
          </rPr>
          <t xml:space="preserve">
homestead gardening, dual land use, mixed cropping, agroforestry, </t>
        </r>
      </text>
    </comment>
    <comment ref="AA1" authorId="0" shapeId="0">
      <text>
        <r>
          <rPr>
            <b/>
            <sz val="9"/>
            <color indexed="81"/>
            <rFont val="Tahoma"/>
            <family val="2"/>
          </rPr>
          <t>Author:</t>
        </r>
        <r>
          <rPr>
            <sz val="9"/>
            <color indexed="81"/>
            <rFont val="Tahoma"/>
            <family val="2"/>
          </rPr>
          <t xml:space="preserve">
rely on savings, reduce consumption, forage conservation, purchasing food, storage, restructure cash flood an debt, sell or rent part of property, change diet, </t>
        </r>
      </text>
    </comment>
    <comment ref="AB1" authorId="0" shapeId="0">
      <text>
        <r>
          <rPr>
            <b/>
            <sz val="9"/>
            <color indexed="81"/>
            <rFont val="Tahoma"/>
            <family val="2"/>
          </rPr>
          <t>Author:</t>
        </r>
        <r>
          <rPr>
            <sz val="9"/>
            <color indexed="81"/>
            <rFont val="Tahoma"/>
            <family val="2"/>
          </rPr>
          <t xml:space="preserve">
off farm wage laoboring</t>
        </r>
      </text>
    </comment>
    <comment ref="AE1" authorId="0" shapeId="0">
      <text>
        <r>
          <rPr>
            <b/>
            <sz val="9"/>
            <color indexed="81"/>
            <rFont val="Tahoma"/>
            <family val="2"/>
          </rPr>
          <t>Author:</t>
        </r>
        <r>
          <rPr>
            <sz val="9"/>
            <color indexed="81"/>
            <rFont val="Tahoma"/>
            <family val="2"/>
          </rPr>
          <t xml:space="preserve">
prayer, social support, government suppor, food sharing, intercommunity trade, </t>
        </r>
      </text>
    </comment>
    <comment ref="AF1" authorId="0" shapeId="0">
      <text>
        <r>
          <rPr>
            <b/>
            <sz val="9"/>
            <color indexed="81"/>
            <rFont val="Tahoma"/>
            <family val="2"/>
          </rPr>
          <t>Author:</t>
        </r>
        <r>
          <rPr>
            <sz val="9"/>
            <color indexed="81"/>
            <rFont val="Tahoma"/>
            <family val="2"/>
          </rPr>
          <t xml:space="preserve">
share risk of financial management, crop insurance, monitoring weather forecast news, monitoring conditions, responsiveness to mountain condition, collective pasture and herding management</t>
        </r>
      </text>
    </comment>
    <comment ref="AN1" authorId="0" shapeId="0">
      <text>
        <r>
          <rPr>
            <b/>
            <sz val="9"/>
            <color indexed="81"/>
            <rFont val="Tahoma"/>
            <family val="2"/>
          </rPr>
          <t>Author:</t>
        </r>
        <r>
          <rPr>
            <sz val="9"/>
            <color indexed="81"/>
            <rFont val="Tahoma"/>
            <family val="2"/>
          </rPr>
          <t xml:space="preserve">
for measures to buid drought resilient</t>
        </r>
      </text>
    </comment>
    <comment ref="AO1" authorId="0" shapeId="0">
      <text>
        <r>
          <rPr>
            <b/>
            <sz val="9"/>
            <color indexed="81"/>
            <rFont val="Tahoma"/>
            <family val="2"/>
          </rPr>
          <t>Author:</t>
        </r>
        <r>
          <rPr>
            <sz val="9"/>
            <color indexed="81"/>
            <rFont val="Tahoma"/>
            <family val="2"/>
          </rPr>
          <t xml:space="preserve">
communal tree nurseries</t>
        </r>
      </text>
    </comment>
    <comment ref="AU1" authorId="0" shapeId="0">
      <text>
        <r>
          <rPr>
            <b/>
            <sz val="9"/>
            <color indexed="81"/>
            <rFont val="Tahoma"/>
            <family val="2"/>
          </rPr>
          <t>Author:</t>
        </r>
        <r>
          <rPr>
            <sz val="9"/>
            <color indexed="81"/>
            <rFont val="Tahoma"/>
            <family val="2"/>
          </rPr>
          <t xml:space="preserve">
setting up associations for sharing information </t>
        </r>
      </text>
    </comment>
    <comment ref="AY1" authorId="0" shapeId="0">
      <text>
        <r>
          <rPr>
            <b/>
            <sz val="9"/>
            <color indexed="81"/>
            <rFont val="Tahoma"/>
            <family val="2"/>
          </rPr>
          <t>Author:</t>
        </r>
        <r>
          <rPr>
            <sz val="9"/>
            <color indexed="81"/>
            <rFont val="Tahoma"/>
            <family val="2"/>
          </rPr>
          <t xml:space="preserve">
includes water, fuel, fertilizer. </t>
        </r>
      </text>
    </comment>
    <comment ref="AZ1" authorId="0" shapeId="0">
      <text>
        <r>
          <rPr>
            <b/>
            <sz val="9"/>
            <color indexed="81"/>
            <rFont val="Tahoma"/>
            <family val="2"/>
          </rPr>
          <t>Author:</t>
        </r>
        <r>
          <rPr>
            <sz val="9"/>
            <color indexed="81"/>
            <rFont val="Tahoma"/>
            <family val="2"/>
          </rPr>
          <t xml:space="preserve">
relief fund to support crop loss due to droughts</t>
        </r>
      </text>
    </comment>
    <comment ref="BJ2" authorId="0" shapeId="0">
      <text>
        <r>
          <rPr>
            <b/>
            <sz val="9"/>
            <color indexed="81"/>
            <rFont val="Tahoma"/>
            <family val="2"/>
          </rPr>
          <t>Author:</t>
        </r>
        <r>
          <rPr>
            <sz val="9"/>
            <color indexed="81"/>
            <rFont val="Tahoma"/>
            <family val="2"/>
          </rPr>
          <t xml:space="preserve">
The cross-sectional Ricardian model implicitly assumes that farmers are rational and adapt to changes in climatic conditions in their decision making process</t>
        </r>
      </text>
    </comment>
    <comment ref="AK10" authorId="0" shapeId="0">
      <text>
        <r>
          <rPr>
            <b/>
            <sz val="9"/>
            <color indexed="81"/>
            <rFont val="Tahoma"/>
            <charset val="1"/>
          </rPr>
          <t>Author:</t>
        </r>
        <r>
          <rPr>
            <sz val="9"/>
            <color indexed="81"/>
            <rFont val="Tahoma"/>
            <charset val="1"/>
          </rPr>
          <t xml:space="preserve">
highlighted because it looks at policy effect on specific adapation measures</t>
        </r>
      </text>
    </comment>
    <comment ref="I20" authorId="0" shapeId="0">
      <text>
        <r>
          <rPr>
            <b/>
            <sz val="9"/>
            <color indexed="81"/>
            <rFont val="Tahoma"/>
            <family val="2"/>
          </rPr>
          <t>Author:</t>
        </r>
        <r>
          <rPr>
            <sz val="9"/>
            <color indexed="81"/>
            <rFont val="Tahoma"/>
            <family val="2"/>
          </rPr>
          <t xml:space="preserve">
most changes were caused by land shortage and a decline in soil fertility, as if population growth was a more decisive factor than rainfall variability.</t>
        </r>
      </text>
    </comment>
    <comment ref="G28" authorId="0" shapeId="0">
      <text>
        <r>
          <rPr>
            <b/>
            <sz val="9"/>
            <color indexed="81"/>
            <rFont val="Tahoma"/>
            <family val="2"/>
          </rPr>
          <t>Author:</t>
        </r>
        <r>
          <rPr>
            <sz val="9"/>
            <color indexed="81"/>
            <rFont val="Tahoma"/>
            <family val="2"/>
          </rPr>
          <t xml:space="preserve">
All of the farmers interviewed professed ignorance of the seasonal climate
forecast information and they do not use this information</t>
        </r>
      </text>
    </comment>
  </commentList>
</comments>
</file>

<file path=xl/comments3.xml><?xml version="1.0" encoding="utf-8"?>
<comments xmlns="http://schemas.openxmlformats.org/spreadsheetml/2006/main">
  <authors>
    <author>Author</author>
  </authors>
  <commentList>
    <comment ref="C4" authorId="0" shapeId="0">
      <text>
        <r>
          <rPr>
            <b/>
            <sz val="9"/>
            <color indexed="81"/>
            <rFont val="Tahoma"/>
            <charset val="1"/>
          </rPr>
          <t>Author:</t>
        </r>
        <r>
          <rPr>
            <sz val="9"/>
            <color indexed="81"/>
            <rFont val="Tahoma"/>
            <charset val="1"/>
          </rPr>
          <t xml:space="preserve">
also includes urban dwellers</t>
        </r>
      </text>
    </comment>
  </commentList>
</comments>
</file>

<file path=xl/comments4.xml><?xml version="1.0" encoding="utf-8"?>
<comments xmlns="http://schemas.openxmlformats.org/spreadsheetml/2006/main">
  <authors>
    <author>Author</author>
  </authors>
  <commentList>
    <comment ref="B4" authorId="0" shapeId="0">
      <text>
        <r>
          <rPr>
            <b/>
            <sz val="9"/>
            <color indexed="81"/>
            <rFont val="Tahoma"/>
            <family val="2"/>
          </rPr>
          <t>Author:</t>
        </r>
        <r>
          <rPr>
            <sz val="9"/>
            <color indexed="81"/>
            <rFont val="Tahoma"/>
            <family val="2"/>
          </rPr>
          <t xml:space="preserve">
storms, floods and droughts</t>
        </r>
      </text>
    </comment>
    <comment ref="B5" authorId="0" shapeId="0">
      <text>
        <r>
          <rPr>
            <b/>
            <sz val="9"/>
            <color indexed="81"/>
            <rFont val="Tahoma"/>
            <family val="2"/>
          </rPr>
          <t>Author:</t>
        </r>
        <r>
          <rPr>
            <sz val="9"/>
            <color indexed="81"/>
            <rFont val="Tahoma"/>
            <family val="2"/>
          </rPr>
          <t xml:space="preserve">
includes wind, radiation, coral bleaching, soil salinity, biomass productivity, access to coastal resources, weed/insect pressure, corp disease, heat stress, loss of nutrients in waterways, sickness of fish, migraiton of fish, water temperatures, glacial shrinkage, rockfall, delayed monsoon onset, cold spells, </t>
        </r>
      </text>
    </comment>
    <comment ref="B6" authorId="0" shapeId="0">
      <text>
        <r>
          <rPr>
            <b/>
            <sz val="9"/>
            <color indexed="81"/>
            <rFont val="Tahoma"/>
            <family val="2"/>
          </rPr>
          <t>Author:</t>
        </r>
        <r>
          <rPr>
            <sz val="9"/>
            <color indexed="81"/>
            <rFont val="Tahoma"/>
            <family val="2"/>
          </rPr>
          <t xml:space="preserve">
and coastal erosion</t>
        </r>
      </text>
    </comment>
  </commentList>
</comments>
</file>

<file path=xl/comments5.xml><?xml version="1.0" encoding="utf-8"?>
<comments xmlns="http://schemas.openxmlformats.org/spreadsheetml/2006/main">
  <authors>
    <author>Author</author>
  </authors>
  <commentList>
    <comment ref="D29" authorId="0" shapeId="0">
      <text>
        <r>
          <rPr>
            <b/>
            <sz val="9"/>
            <color indexed="81"/>
            <rFont val="Tahoma"/>
            <family val="2"/>
          </rPr>
          <t>Author:</t>
        </r>
        <r>
          <rPr>
            <sz val="9"/>
            <color indexed="81"/>
            <rFont val="Tahoma"/>
            <family val="2"/>
          </rPr>
          <t xml:space="preserve">
guiding activity</t>
        </r>
      </text>
    </comment>
    <comment ref="F29" authorId="0" shapeId="0">
      <text>
        <r>
          <rPr>
            <b/>
            <sz val="9"/>
            <color indexed="81"/>
            <rFont val="Tahoma"/>
            <family val="2"/>
          </rPr>
          <t>Author:</t>
        </r>
        <r>
          <rPr>
            <sz val="9"/>
            <color indexed="81"/>
            <rFont val="Tahoma"/>
            <family val="2"/>
          </rPr>
          <t xml:space="preserve">
expand beyond affected business,  shifting to other income options</t>
        </r>
      </text>
    </comment>
    <comment ref="H29" authorId="0" shapeId="0">
      <text>
        <r>
          <rPr>
            <b/>
            <sz val="9"/>
            <color indexed="81"/>
            <rFont val="Tahoma"/>
            <family val="2"/>
          </rPr>
          <t>Author:</t>
        </r>
        <r>
          <rPr>
            <sz val="9"/>
            <color indexed="81"/>
            <rFont val="Tahoma"/>
            <family val="2"/>
          </rPr>
          <t xml:space="preserve">
seasonality of work, </t>
        </r>
      </text>
    </comment>
    <comment ref="D30" authorId="0" shapeId="0">
      <text>
        <r>
          <rPr>
            <b/>
            <sz val="9"/>
            <color indexed="81"/>
            <rFont val="Tahoma"/>
            <family val="2"/>
          </rPr>
          <t>Author:</t>
        </r>
        <r>
          <rPr>
            <sz val="9"/>
            <color indexed="81"/>
            <rFont val="Tahoma"/>
            <family val="2"/>
          </rPr>
          <t xml:space="preserve">
fish type</t>
        </r>
      </text>
    </comment>
    <comment ref="H30" authorId="0" shapeId="0">
      <text>
        <r>
          <rPr>
            <b/>
            <sz val="9"/>
            <color indexed="81"/>
            <rFont val="Tahoma"/>
            <family val="2"/>
          </rPr>
          <t>Author:</t>
        </r>
        <r>
          <rPr>
            <sz val="9"/>
            <color indexed="81"/>
            <rFont val="Tahoma"/>
            <family val="2"/>
          </rPr>
          <t xml:space="preserve">
replanting, crop inputs, farm and crop management, timing agricultural operations, increase labor supply, planting methods, animal fattening, mechanization, agronomic management, crop intensification, cropping pattern, cultivation patterns, new technology, tie plants back</t>
        </r>
      </text>
    </comment>
    <comment ref="L30" authorId="0" shapeId="0">
      <text>
        <r>
          <rPr>
            <b/>
            <sz val="9"/>
            <color indexed="81"/>
            <rFont val="Tahoma"/>
            <family val="2"/>
          </rPr>
          <t>Author:</t>
        </r>
        <r>
          <rPr>
            <sz val="9"/>
            <color indexed="81"/>
            <rFont val="Tahoma"/>
            <family val="2"/>
          </rPr>
          <t xml:space="preserve">
animal in stables, land elevation, pesticides, artificial drain,  pest and disease management, sea walls, protective infrastructures, protect affected business, secure animals, ventilation against heat</t>
        </r>
      </text>
    </comment>
    <comment ref="N30" authorId="0" shapeId="0">
      <text>
        <r>
          <rPr>
            <b/>
            <sz val="9"/>
            <color indexed="81"/>
            <rFont val="Tahoma"/>
            <family val="2"/>
          </rPr>
          <t>Author:</t>
        </r>
        <r>
          <rPr>
            <sz val="9"/>
            <color indexed="81"/>
            <rFont val="Tahoma"/>
            <family val="2"/>
          </rPr>
          <t xml:space="preserve">
rely on savings, reduce consumption, forage conservation, purchasing food, storage, restructure cash flood an debt, sell or rent part of property, change diet, </t>
        </r>
      </text>
    </comment>
    <comment ref="F31" authorId="0" shapeId="0">
      <text>
        <r>
          <rPr>
            <b/>
            <sz val="9"/>
            <color indexed="81"/>
            <rFont val="Tahoma"/>
            <family val="2"/>
          </rPr>
          <t>Author:</t>
        </r>
        <r>
          <rPr>
            <sz val="9"/>
            <color indexed="81"/>
            <rFont val="Tahoma"/>
            <family val="2"/>
          </rPr>
          <t xml:space="preserve">
off farm wage laoboring</t>
        </r>
      </text>
    </comment>
    <comment ref="H31" authorId="0" shapeId="0">
      <text>
        <r>
          <rPr>
            <b/>
            <sz val="9"/>
            <color indexed="81"/>
            <rFont val="Tahoma"/>
            <family val="2"/>
          </rPr>
          <t>Author:</t>
        </r>
        <r>
          <rPr>
            <sz val="9"/>
            <color indexed="81"/>
            <rFont val="Tahoma"/>
            <family val="2"/>
          </rPr>
          <t xml:space="preserve">
homestead gardening, dual land use, mixed cropping, agroforestry, </t>
        </r>
      </text>
    </comment>
    <comment ref="J31" authorId="0" shapeId="0">
      <text>
        <r>
          <rPr>
            <b/>
            <sz val="9"/>
            <color indexed="81"/>
            <rFont val="Tahoma"/>
            <family val="2"/>
          </rPr>
          <t>Author:</t>
        </r>
        <r>
          <rPr>
            <sz val="9"/>
            <color indexed="81"/>
            <rFont val="Tahoma"/>
            <family val="2"/>
          </rPr>
          <t xml:space="preserve">
SWC practices, organic farming, mulching</t>
        </r>
      </text>
    </comment>
    <comment ref="L31" authorId="0" shapeId="0">
      <text>
        <r>
          <rPr>
            <b/>
            <sz val="9"/>
            <color indexed="81"/>
            <rFont val="Tahoma"/>
            <family val="2"/>
          </rPr>
          <t>Author:</t>
        </r>
        <r>
          <rPr>
            <sz val="9"/>
            <color indexed="81"/>
            <rFont val="Tahoma"/>
            <family val="2"/>
          </rPr>
          <t xml:space="preserve">
share risk of financial management, crop insurance, monitoring weather forecast news, monitoring conditions, responsiveness to mountain condition, collective pasture and herding management</t>
        </r>
      </text>
    </comment>
    <comment ref="N31" authorId="0" shapeId="0">
      <text>
        <r>
          <rPr>
            <b/>
            <sz val="9"/>
            <color indexed="81"/>
            <rFont val="Tahoma"/>
            <family val="2"/>
          </rPr>
          <t>Author:</t>
        </r>
        <r>
          <rPr>
            <sz val="9"/>
            <color indexed="81"/>
            <rFont val="Tahoma"/>
            <family val="2"/>
          </rPr>
          <t xml:space="preserve">
prayer, social support, government suppor, food sharing, intercommunity trade, </t>
        </r>
      </text>
    </comment>
    <comment ref="J32" authorId="0" shapeId="0">
      <text>
        <r>
          <rPr>
            <b/>
            <sz val="9"/>
            <color indexed="81"/>
            <rFont val="Tahoma"/>
            <family val="2"/>
          </rPr>
          <t>Author:</t>
        </r>
        <r>
          <rPr>
            <sz val="9"/>
            <color indexed="81"/>
            <rFont val="Tahoma"/>
            <family val="2"/>
          </rPr>
          <t xml:space="preserve">
agrochemical, </t>
        </r>
      </text>
    </comment>
  </commentList>
</comments>
</file>

<file path=xl/sharedStrings.xml><?xml version="1.0" encoding="utf-8"?>
<sst xmlns="http://schemas.openxmlformats.org/spreadsheetml/2006/main" count="1858" uniqueCount="818">
  <si>
    <t>Paper</t>
  </si>
  <si>
    <t>Authors</t>
  </si>
  <si>
    <t>Journal</t>
  </si>
  <si>
    <t>Country</t>
  </si>
  <si>
    <t>Sector</t>
  </si>
  <si>
    <t>Unit</t>
  </si>
  <si>
    <t>Survey size</t>
  </si>
  <si>
    <t>climatic change</t>
  </si>
  <si>
    <t>World Bank</t>
  </si>
  <si>
    <t>Maddison</t>
  </si>
  <si>
    <t>Year</t>
  </si>
  <si>
    <t>The perception of and adaptation to climate change in Africa</t>
  </si>
  <si>
    <t>Agriculture</t>
  </si>
  <si>
    <t>Burkina Faso, Cameroon, Egypt, Ethiopia, Ghana, Kenya, Niger, Senegal, South Africa and Zambia</t>
  </si>
  <si>
    <t>Temperature and precipitation</t>
  </si>
  <si>
    <t>Micro-level analysis of farmers’ adaptation to climate change in southern Africa</t>
  </si>
  <si>
    <t>South Africa, Zambia and Zimbabwe</t>
  </si>
  <si>
    <t>Agrawal</t>
  </si>
  <si>
    <t>The role of local institutions in adaptation to climate change</t>
  </si>
  <si>
    <t>46 countries, mainly Africa and Asia</t>
  </si>
  <si>
    <t>Agriculture &amp; Coastal</t>
  </si>
  <si>
    <t>households</t>
  </si>
  <si>
    <t>Temperatures; precipitation; extreme events; variability; storms and flooding; coastal erosion</t>
  </si>
  <si>
    <t>n/a</t>
  </si>
  <si>
    <t>Bangladesh</t>
  </si>
  <si>
    <t>Agriculture &amp; fisheries</t>
  </si>
  <si>
    <t>Risk Analysis</t>
  </si>
  <si>
    <t>Brouwer et al.</t>
  </si>
  <si>
    <t>Socioeconomic Vulnerability and Adaptation to Environmental Risk: A Case Study of Climate Change and Flooding in Bangladesh</t>
  </si>
  <si>
    <t>World development</t>
  </si>
  <si>
    <t>Institutional change, climate risk, and rural vulnerability: Cases from Central Mexico</t>
  </si>
  <si>
    <t>Eakin</t>
  </si>
  <si>
    <t>European journal of Agronomy</t>
  </si>
  <si>
    <t>Reidsma et al.</t>
  </si>
  <si>
    <t>Adaptation to climate change and climate variability in European agriculture: The importance of farm level responses</t>
  </si>
  <si>
    <t>European Union</t>
  </si>
  <si>
    <t>farmers</t>
  </si>
  <si>
    <t>Geoforum</t>
  </si>
  <si>
    <t>Osbahr et al.</t>
  </si>
  <si>
    <t>Effective livelihood adaptation to climate change disturbance: Scale dimensions of practice in Mozambique</t>
  </si>
  <si>
    <t>Mozambique</t>
  </si>
  <si>
    <t>American economic journal</t>
  </si>
  <si>
    <t>Burke &amp; Emerick</t>
  </si>
  <si>
    <t>Adaptation to climate change: Evidence from US agriculture</t>
  </si>
  <si>
    <t>USA</t>
  </si>
  <si>
    <t>county</t>
  </si>
  <si>
    <t>Climatic change</t>
  </si>
  <si>
    <t>Smit &amp; Smithers</t>
  </si>
  <si>
    <t>Agricultural adaptation to climatic variation</t>
  </si>
  <si>
    <t>Environmental development</t>
  </si>
  <si>
    <t>Farmers' perceptions of adaptation to climate change and water stress in a South African rural community</t>
  </si>
  <si>
    <t>Gandure et al.</t>
  </si>
  <si>
    <t>Climate</t>
  </si>
  <si>
    <t>Factors affecting farmers’ adaptation strategies to environmental degradation and climate change effects: a farm level study in Bangladesh</t>
  </si>
  <si>
    <t>Uddin et al.</t>
  </si>
  <si>
    <t>Temperature, precipitation, soil salinity and extreme events</t>
  </si>
  <si>
    <t>Agricultural journal of agricultural research</t>
  </si>
  <si>
    <t>Sofoluwe et al.</t>
  </si>
  <si>
    <t>Farmers perception and adaptation to climate change in Osun State, Nigeria</t>
  </si>
  <si>
    <t>Nigeria</t>
  </si>
  <si>
    <t>South Africa</t>
  </si>
  <si>
    <t>Mexico</t>
  </si>
  <si>
    <t>Fleischer et al.</t>
  </si>
  <si>
    <t>Technological forecasting and social change</t>
  </si>
  <si>
    <t>Bundling agricultural technologies to adapt to climate change</t>
  </si>
  <si>
    <t>Israel</t>
  </si>
  <si>
    <t>Temperature, precipitation, wind and radiation</t>
  </si>
  <si>
    <t>Experience; soil type and salinity; water quotas; farm size</t>
  </si>
  <si>
    <t>bundling crops and supporting technologies rather than adopting each independently</t>
  </si>
  <si>
    <t>Galbreath</t>
  </si>
  <si>
    <t>firms</t>
  </si>
  <si>
    <t>Journal of business ethics</t>
  </si>
  <si>
    <t>To What Extent is Business Responding to Climate Change? Evidence from a Global Wine Producer</t>
  </si>
  <si>
    <t>Wine industry</t>
  </si>
  <si>
    <t>Australia</t>
  </si>
  <si>
    <t xml:space="preserve">product diversification (planting different varieties); geographic diversification (purchasing land in cooler regions); water management </t>
  </si>
  <si>
    <t>governance mechanism</t>
  </si>
  <si>
    <t>Agriculture &amp; aquaculture</t>
  </si>
  <si>
    <t>Climate change and farm-level adaptation decisions and strategies in drought-prone and groundwater-depleted areas of Bangladesh: an empirical investigation</t>
  </si>
  <si>
    <t>Alauddin et al.</t>
  </si>
  <si>
    <t>Ecological economics</t>
  </si>
  <si>
    <t>Agriculture (rice)</t>
  </si>
  <si>
    <t>Temperature, precipitation and extreme events (flooding)</t>
  </si>
  <si>
    <t>Smallholders’ farmers perceptions and adaptation to climate variability and climate change in Doba District</t>
  </si>
  <si>
    <t>Ethiopia</t>
  </si>
  <si>
    <t>Asian Journal of Empirical Research</t>
  </si>
  <si>
    <t xml:space="preserve">Legesse et al. </t>
  </si>
  <si>
    <t>Adaptation to climate change and its impacts on food productivity and crop income: Perspectives of farmers in rural Pakistan</t>
  </si>
  <si>
    <t>Pakistan</t>
  </si>
  <si>
    <t>Abid et al.</t>
  </si>
  <si>
    <t>Journal of rural studies</t>
  </si>
  <si>
    <t>Agriculture (wheat)</t>
  </si>
  <si>
    <t>Identifying drivers of household coping strategies to multiple climatic hazards in Western Uganda: implications for adapting to future climate change</t>
  </si>
  <si>
    <t>Uganda</t>
  </si>
  <si>
    <t>Climate and development</t>
  </si>
  <si>
    <t>Berman et al.</t>
  </si>
  <si>
    <t>Floods: agricultural practices (23%), economic activities (22%) and social support (20%) // Droughts: economic activities (27%), drawing on savings (16%) and social support (14%)</t>
  </si>
  <si>
    <t>Climate change perceptions and adaptive responses of smallholder farmers in central highlands of Ethiopia</t>
  </si>
  <si>
    <t>Bewket</t>
  </si>
  <si>
    <t>Int journal of environmental studies</t>
  </si>
  <si>
    <t>Farmers’ Perceptions of Climate Change and Agricultural Adaptation Strategies in Rural Sahel</t>
  </si>
  <si>
    <t>Environmental management</t>
  </si>
  <si>
    <t>Mertz et al.</t>
  </si>
  <si>
    <t>Senegal</t>
  </si>
  <si>
    <t>Adaptation to climate change and variability: farmer responses to intra-seasonal precipitation trends in South Africa</t>
  </si>
  <si>
    <t>Thomas et al.</t>
  </si>
  <si>
    <t>Perception of and adaptation to climate change by farmers in the Nile basin of Ethiopia</t>
  </si>
  <si>
    <t>Journal of agricultural science</t>
  </si>
  <si>
    <t>Deressa et al.</t>
  </si>
  <si>
    <t>farms</t>
  </si>
  <si>
    <t>Agricultural adaptation to climate change: insights from a farming community in Sri Lanka</t>
  </si>
  <si>
    <t>Esham &amp; Garforth</t>
  </si>
  <si>
    <t xml:space="preserve">Mitigation and Adaptation Strategies for Global Change volume </t>
  </si>
  <si>
    <t>Sri Lanka</t>
  </si>
  <si>
    <t>Tanzania</t>
  </si>
  <si>
    <t>Lema &amp; Majule</t>
  </si>
  <si>
    <t>Impacts of climate change, variability and adaptation strategies on agriculture in semi arid areas of Tanzania: The case of Manyoni District in Singida Region, Tanzania</t>
  </si>
  <si>
    <t>African Journal of Environmental Science and Technology</t>
  </si>
  <si>
    <t>Climate Factors Play a Limited Role for Past Adaptation Strategies in West Africa</t>
  </si>
  <si>
    <t>Ecology and society</t>
  </si>
  <si>
    <t>West Africa: Senegal, Mali, Burkina Faso, Niger, and Nigeria</t>
  </si>
  <si>
    <t>&gt;70% implented some adaptation: In the driest zone, there is a resigned attitude toward crop production as most households resort to prayer, increased food purchases, and migration. In the intermediate zone, many households also focus on migration, livelihood diversification, and government support, but the largest group see reforestation as the main adaptation strategy. In the wettest zone, the focus is much more on soil improvement as fertilization and soil and water conservation come out as the most cited strategies. For livestock, the overall diversity of answers is lower, although it is still high in the driest zone, where improved fodder, increased transhumance, and sale of livestock are the main responses. In the intermediate zone, almost half of the households pointed to the need for better veterinary services and in the wettest zone focus was on the fodder improvements, including further use of agricultural residues.</t>
  </si>
  <si>
    <t>Climate change and adaptation in the agricultuarl sector</t>
  </si>
  <si>
    <t>Mutekwa</t>
  </si>
  <si>
    <t>Journal of sustainable development in africa</t>
  </si>
  <si>
    <t>Zimbabwe</t>
  </si>
  <si>
    <t>Smallholder farmers’ perceptions of and adaptations to climate change in the Nigerian savanna</t>
  </si>
  <si>
    <t>Regional Environmental Change</t>
  </si>
  <si>
    <t>Tambo</t>
  </si>
  <si>
    <t>West et al.</t>
  </si>
  <si>
    <t>Land degradation and development</t>
  </si>
  <si>
    <t>Local perceptions and regional climate trends on the Central Plateau of Burkina Faso</t>
  </si>
  <si>
    <t>Burkina Faso</t>
  </si>
  <si>
    <t>Adapting agriculture to climate change in Kenya: Household strategies and determinants</t>
  </si>
  <si>
    <t>Bryant et al.</t>
  </si>
  <si>
    <t>Journal of environmental management</t>
  </si>
  <si>
    <t>Kenya</t>
  </si>
  <si>
    <t>Climate change adaptation through local knowledge in the north eastern region of Bangladesh</t>
  </si>
  <si>
    <t>Anik et al.</t>
  </si>
  <si>
    <t>Temperature, precipitation and extreme events (flooding/cyclones)</t>
  </si>
  <si>
    <t>Human Vulnerability to Climate Variability in the Sahel: Farmers’ Adaptation Strategies in Northern Burkina Faso</t>
  </si>
  <si>
    <t>Barbier et al.</t>
  </si>
  <si>
    <t>Below et al.</t>
  </si>
  <si>
    <t>Can farmers’ adaptation to climate change be explained by socio-economic household-level variables?</t>
  </si>
  <si>
    <t>Global environmental change</t>
  </si>
  <si>
    <t>Adapting cropping systems to climate change in Nepal: a cross-regional study of farmers’ perception and practices</t>
  </si>
  <si>
    <t>Manandhar et al.</t>
  </si>
  <si>
    <t>Nepal</t>
  </si>
  <si>
    <t>Local Perceptions and Responses to Climate Change and Variability: The Case of Laikipia District, Kenya</t>
  </si>
  <si>
    <t>Sustainability</t>
  </si>
  <si>
    <t>Ogalleh et al.</t>
  </si>
  <si>
    <t>crop diversification, sale of livestock, construction of water pans, migration and search of employment</t>
  </si>
  <si>
    <t>Climate Variability and Land-use Change in Danangou Watershed, China—Examples of Small-Scale Farmers' Adaptation</t>
  </si>
  <si>
    <t>China</t>
  </si>
  <si>
    <t>Hageback et al.</t>
  </si>
  <si>
    <t>A Microeconometric Analysis of Adapting Portfolios to Climate Change: Adoption of Agricultural Systems in Latin America</t>
  </si>
  <si>
    <t>Seo</t>
  </si>
  <si>
    <t>Applied Economic Perspectives and Policy</t>
  </si>
  <si>
    <t>South America: Argentina, Brazil, Chile, Uruguay, Colombia, Ecuador, and Venezuela</t>
  </si>
  <si>
    <t>Decision Making under Climate Risks: An Analysis of Sub-Saharan Farmers’ Adaptation Behaviors</t>
  </si>
  <si>
    <t>Weather, climate and society</t>
  </si>
  <si>
    <t>Burkina Faso, Niger, Senegal, and Ghana from western Africa; Cameroon from central Africa; Kenya and Ethiopia from eastern Africa; Zambia, Zimbabwe, and South Africa from southern Africa; and Egypt from northern Africa.</t>
  </si>
  <si>
    <t>Although farmers do not increase or decrease an integrated farming in response to an individual year weather shock, these systems are carefully adopted in consideration of the long-term variability in the climate of the corresponding region. Farmers cannot switch from a specialized crop system to a specialized livestock system year by year to cope with weather fluctuations. Therefore, they often rely on storage of crops to cope with a yearly weather fluctuation</t>
  </si>
  <si>
    <t>as temperature increases, mixed farms increase at the expense of specialized farms. Farmers choose specialized systems in a mild climatic zone most often, but they switch gradually to a mixed system in a hotter climate</t>
  </si>
  <si>
    <t>Argentina, Brazil, Chile, and Uruguay in the Southern Cone region and from Colombia,  Ecuador, and Venezuela in the Andean region</t>
  </si>
  <si>
    <t xml:space="preserve"> A slightly warmer temperature by Io Celsius would decrease crops-only enterprises by 4 percent and crops-forests choices slightly, whereas livestock-only ventures would increase by more than 3 percent. Mixed enterprises such as crops and livestock or crops, vestock, and forests also increase, though by smaller margins. A slight increase in precipitation of 1 mm per month would decrease crops-only enterprises by more than 1 percent, while livestock-only and crops-livestock-forests enterprises would increase </t>
  </si>
  <si>
    <t>Seo et al.</t>
  </si>
  <si>
    <t>Economia</t>
  </si>
  <si>
    <t>Adapting Natural Resource Enterprises under Global Warming in South America</t>
  </si>
  <si>
    <t>Relating farmer's perceptions of climate change risk to adaptation behaviour in Hungary</t>
  </si>
  <si>
    <t>Li et al.</t>
  </si>
  <si>
    <t>Hungary</t>
  </si>
  <si>
    <t>We found that only awareness of extreme events was a significant cause of adaptation behaviour</t>
  </si>
  <si>
    <t>Scientia Agricola</t>
  </si>
  <si>
    <t>Ndamani et al.</t>
  </si>
  <si>
    <t>Determinants of farmers’ adaptation to climate change: A micro level analysis in Ghana</t>
  </si>
  <si>
    <t>Ghana</t>
  </si>
  <si>
    <t xml:space="preserve">Sarker et al. </t>
  </si>
  <si>
    <t>International Journal of Climate Change Strategies and Management</t>
  </si>
  <si>
    <t>South Africa &amp; Ethiopia</t>
  </si>
  <si>
    <t>Bryan et al.</t>
  </si>
  <si>
    <t>Adaptation to climate change in Ethiopia and South Africa: options and constraints</t>
  </si>
  <si>
    <t>Environmental science and policy</t>
  </si>
  <si>
    <t>Adaptation to climate change in Uganda: Evidence from micro level data</t>
  </si>
  <si>
    <t>Hisali et al.</t>
  </si>
  <si>
    <t>Temperature and precipitation and extreme weather</t>
  </si>
  <si>
    <t>Agricultural adaptation to climate change: observations from the Mid-Hills of Nepal</t>
  </si>
  <si>
    <t>Biggs et al.</t>
  </si>
  <si>
    <t>agroforestry and organic farming practices such as bio-manure and bio-pesticides; altered crop production due to drought, crop failure and/or economic reasons; Hybrid crops which require less water were also used when monsoon precipitation was delayed</t>
  </si>
  <si>
    <t>Farmer’s Adaptation to Climate Risk in the Context of China</t>
  </si>
  <si>
    <t>Agriculture and Agricultural Science</t>
  </si>
  <si>
    <t>Temperature and precipitation and extreme events</t>
  </si>
  <si>
    <t>What drives farmers to adopt farm-level adaptation practices to climate extremes: Empirical evidence from Odisha, India</t>
  </si>
  <si>
    <t>India</t>
  </si>
  <si>
    <t>International journal of risk reduciton</t>
  </si>
  <si>
    <t>Bahinipati et al</t>
  </si>
  <si>
    <t>householsd</t>
  </si>
  <si>
    <t>Adaptation Benefits of Climate-Smart Agricultural Practices in the Blue Nile Basin: Empirical Evidence from North-West Ethiopia</t>
  </si>
  <si>
    <t>Asrat et al</t>
  </si>
  <si>
    <t>Climate change adaptation in Africa (book)</t>
  </si>
  <si>
    <t>farmers (mixed)</t>
  </si>
  <si>
    <t>Environment, Development and Sustainability</t>
  </si>
  <si>
    <t>Bhatta et al.</t>
  </si>
  <si>
    <t>Agricultural innovation and adaptation to climate change: empirical evidence from diverse agro-ecologies in South Asia</t>
  </si>
  <si>
    <t>India, Nepal and Bangladesh</t>
  </si>
  <si>
    <t>Nature climate change (in review)</t>
  </si>
  <si>
    <t>Barnes et al.</t>
  </si>
  <si>
    <t>Social networks, social-ecological feedbacks, and power shape adaptive and transformative responses to climate change</t>
  </si>
  <si>
    <t>Papua NG</t>
  </si>
  <si>
    <t>Coastal (fisheries)</t>
  </si>
  <si>
    <t>sea water rise &amp; coral  bleaching</t>
  </si>
  <si>
    <t>20% mitigation (building sea walls, planting trees); 4% awareness actions; 3% fishery adaptations; 26% livelihood diversification (atoll farming) and some 1% adaptations</t>
  </si>
  <si>
    <t>social-organization; social-ecological networks structures; agency (perceived power)</t>
  </si>
  <si>
    <t>Determinants of adaptation practices to climate change by Chepang households in the rural Mid-Hills of Nepal</t>
  </si>
  <si>
    <t>Piya et al.</t>
  </si>
  <si>
    <t>Cited by</t>
  </si>
  <si>
    <t>Nhemachena`</t>
  </si>
  <si>
    <t>Assessing the determinants of rice farmers' adaptation strategies to climate change in Bangladesh</t>
  </si>
  <si>
    <t>EU</t>
  </si>
  <si>
    <t>Zambia</t>
  </si>
  <si>
    <t>Argentina</t>
  </si>
  <si>
    <t>Brazil</t>
  </si>
  <si>
    <t>Chile</t>
  </si>
  <si>
    <t>Colombia</t>
  </si>
  <si>
    <t>Ecuador</t>
  </si>
  <si>
    <t>Venezuela</t>
  </si>
  <si>
    <t>Cameroon</t>
  </si>
  <si>
    <t>Egypt</t>
  </si>
  <si>
    <t>Niger</t>
  </si>
  <si>
    <t>Uruguay</t>
  </si>
  <si>
    <t>United States</t>
  </si>
  <si>
    <t>Mali</t>
  </si>
  <si>
    <t>frequency</t>
  </si>
  <si>
    <t>Continent</t>
  </si>
  <si>
    <t>Africa</t>
  </si>
  <si>
    <t>Asia</t>
  </si>
  <si>
    <t>North America</t>
  </si>
  <si>
    <t>South America</t>
  </si>
  <si>
    <t>Europe</t>
  </si>
  <si>
    <t>Precipitation and extreme events (floods)</t>
  </si>
  <si>
    <t>Precipitation and extreme events (droughts)</t>
  </si>
  <si>
    <t>Temperature and precipitation and Wind</t>
  </si>
  <si>
    <t>Perception</t>
  </si>
  <si>
    <t>Prediction</t>
  </si>
  <si>
    <t>Frequent adaptations</t>
  </si>
  <si>
    <t>Frequent barriers</t>
  </si>
  <si>
    <t>Evaluation</t>
  </si>
  <si>
    <t>results seem to suggest that African farmers are very good at detecting climate change</t>
  </si>
  <si>
    <t>lack of credit or savings; no access to water; lack of information about climate change and weather; no access to water; lack of knowledge about adaptation</t>
  </si>
  <si>
    <t>farmer's perceptions of climate changes appear to be in line with actual climate data; farmers’ perceptions may be based more on recent, short-term trends rather than long-term changes</t>
  </si>
  <si>
    <t>% did not adapt</t>
  </si>
  <si>
    <t>BF (27%); Cam (15%); Egy (0%); Eth (2%); Gha (37%); Ken (10%); Nig (6%); Sen (5%); SA (42%); Zam (27%)</t>
  </si>
  <si>
    <t>Eth (37%); SA (62%)</t>
  </si>
  <si>
    <t>different per country, scoring high on general: different varieties of same crop; planting dates; irrigation; water conservation; soil conservation; shading, sheltering and tree planting</t>
  </si>
  <si>
    <t>different varieties of same crop; different crop varieties; planting dates; irrigation; soil conservation; sheltering and tree planting</t>
  </si>
  <si>
    <t>SA: lack of access to credit/money (36%); lack of water for irrigation (8%); lack of information about climate change and responses (5%) // Eth: shortage of land (27%); lack of information (23%); lack of credit/money (21%);  shortage of labor (8%)</t>
  </si>
  <si>
    <t>Households are aware of climate variability</t>
  </si>
  <si>
    <t>for cultivation: new crops/varieties; other activites // for livestock: cattle replace horses (due to wind); animal in stables (due to cold)</t>
  </si>
  <si>
    <t>lack of funds/credit; lack of success in doing business; underpaid manual work; high price of basic supplies and food; theft of livestock</t>
  </si>
  <si>
    <t>southern Africa (33%)</t>
  </si>
  <si>
    <t>different planting dates (17%); different varieties (11%); crop diversification (9%); diversifying to non-farming activities (8%); water conservation (5%)</t>
  </si>
  <si>
    <t>lack of credit (29%); lack of information on short term variability (17%); lack of information on long term climate change (12%); rationing of inputs (8%)</t>
  </si>
  <si>
    <t>77% of respondents identifies unpredictability of climate as the major risk for the future</t>
  </si>
  <si>
    <t xml:space="preserve">80% of respondents across the three locations relating changes in long-term patterns to increased variability and unpredictability; rural farmers in Africa recognise even subtle changes in climate parameters </t>
  </si>
  <si>
    <t>change farming practice; different crop varieties; social support; different crops; irrigation</t>
  </si>
  <si>
    <t>51% of surveyed farmers perceived increasing temperatures and 53% decreasing rainfall</t>
  </si>
  <si>
    <t>planting trees; soil conservation; different crop varieties; changing planting dates; irrigation</t>
  </si>
  <si>
    <t>86% of the floodplain residents take no preventive measures against floods</t>
  </si>
  <si>
    <t>insufficient financial means (45%); not knowing which action to take (30%); belief that flooding cannot be prevented (21%)</t>
  </si>
  <si>
    <t>land elevation; income diversification</t>
  </si>
  <si>
    <t>The 1999 season was uniformly cited as the worst year of production in recent memory by over 80% of the surveyed farmers in Plan de Ayala and Los Torres, and by 39% of respondents in Nazareno, although they reported that both 1997 and 1998 had also been poor for crop yields</t>
  </si>
  <si>
    <t>off-farm activities; selling livestock; seeking financial support; replanting; migration</t>
  </si>
  <si>
    <t>lack of resources (for replanting or irrigation); lack of public assistance; lack of land</t>
  </si>
  <si>
    <t>overwhelming majority of farmers perceived an increase in average temperatures (94 percent) and a decrease in average precipitation (88 percent) over the last 20 years</t>
  </si>
  <si>
    <t xml:space="preserve">changing crop variety (33%), changing planting dates (20%), and changing crop type (18%); planting trees (9%), decreasing the number of livestock (7%), diversifying, changing, or supplementing livestock feeds (7%), changing fertilizer application (7%), and soil and water conservation practices (5%). </t>
  </si>
  <si>
    <t>changing crop rotations and inputs</t>
  </si>
  <si>
    <t>water management; adjustment of farm and crop management; diversification beyond the farm</t>
  </si>
  <si>
    <t>distance to markets for inputs; ownership of land; lack of technical efficiency; lack of social and financial capital; lack of education</t>
  </si>
  <si>
    <t>lack of access to credit; lack of access to markets</t>
  </si>
  <si>
    <t>diversification; (collective) dual-land-use</t>
  </si>
  <si>
    <t xml:space="preserve"> some evidence that changes in climate were in fact being recognized</t>
  </si>
  <si>
    <t>Lack of adaptation options; lack of resources</t>
  </si>
  <si>
    <t>approximately half the farmers experienced at least one dry year impact but reported no purposeful response</t>
  </si>
  <si>
    <t>13% short-term adjustments (reducing inputs, buying in-feed, selling livestock); 20% strategic response (change in crop or livestock types, land use)</t>
  </si>
  <si>
    <t>Local perceptions by farmers with respect to changes in temperature as well as increasing rainfall variability are closed related to empirical analysis of rainfall and temperature trends using the data obtained from meteorological station.</t>
  </si>
  <si>
    <t>timing of agricultural operations; crop diversification; different crop varieties; change planting dates; water and soil conservation; diversifying to off-farm activities</t>
  </si>
  <si>
    <t>experience; access to credit; access to extension facilities; security of tenure</t>
  </si>
  <si>
    <t>rely on savings; increased labor supply; reducing consumption; technology based response (incl crop choice)</t>
  </si>
  <si>
    <t>The sustainability of many of these strategies is, however, questionable. Whereas reducing consumption and utilising past savings for example are plausible short term strategies, they expose households to even more vulnerability in the face of persistent climatic variability.</t>
  </si>
  <si>
    <t>meteorological record corroborates Bonam farmers’ perception that big rains are less
frequent for Boulsa</t>
  </si>
  <si>
    <t>change planting dates; diversify crop choice (to drought-resistant); soil and water conservation; migration</t>
  </si>
  <si>
    <t>strong match between farmers’ perceptions and climate data</t>
  </si>
  <si>
    <t>based on indigenous knowledge</t>
  </si>
  <si>
    <t>irrigation management; improved crop varieties; change planting methods, dates and cropping sequences; soil conservation; chemical pest control; shift to off-farm activities (fish farming/tourism)</t>
  </si>
  <si>
    <t>adaptation measures are for the short term mainly, and may be inadequate to cope with the long-term effects of accelerating climate change (for example chemical pest control is leading to pest resistance and need for more pest control; newly introduced crops might themselve become affected by future climate change)</t>
  </si>
  <si>
    <t>Most farmers hesitated to identify long-term rainfall trends, since farmers are mostly interested in particular characteristics of rainy seasons, not necessarily the total rainfalls</t>
  </si>
  <si>
    <t>small-scale irrigation; soil and water conservation; water harvesting; forage conservation; animal fattening; mechanization with draft animals</t>
  </si>
  <si>
    <t>land scarcity; soil fertility (for switching crops)</t>
  </si>
  <si>
    <t>a degree of correlations between farmer perceptions and observed data on long-term changes in climate</t>
  </si>
  <si>
    <t>water harvesting; changes in planting dates; change in agricultural practices; changes in crops grown</t>
  </si>
  <si>
    <t>land scarcity; lack of access to water; unreliability of early warning systems; local religious beliefs</t>
  </si>
  <si>
    <t>Smallholders do perceive their microclimate variations</t>
  </si>
  <si>
    <t>Across all events, at least 80% or more reported having experienced climatic shifts
which are likely to have a negative impact on agricultural activity</t>
  </si>
  <si>
    <t>irrigation; crop diversification; integrating farming system; change crop varieties; crop rotation; off-farm jobs</t>
  </si>
  <si>
    <t>age, family size, farm size, education, family income and cooperative involvement</t>
  </si>
  <si>
    <t>most farmers perceive reduced rainfall and increasing temperatures.</t>
  </si>
  <si>
    <t>46% (for temperature - which had minor effect); 15% for rainfall</t>
  </si>
  <si>
    <t>For temperature: planting trees for shading; shift planting dates; crop varieties // for rainfall: drough-tolerant varieties; shift in planting dates; mixed cropping; water harvesting</t>
  </si>
  <si>
    <t>lack of information or knowledge on climate change and appropriate measures of adaptation (56.6 %) and lack of money or credit (40 %). Two NGO projects helped get access to drought-resistant varieties</t>
  </si>
  <si>
    <t>farmers’ perception of climate change corresponds to actual climate change in the area</t>
  </si>
  <si>
    <t>crop variety (78%); planting dates (52%); crop type (49%); shade trees (40%); irrigation (35%); water conservation (27%); soil conservation (34%); off-farm employment (31%)</t>
  </si>
  <si>
    <t xml:space="preserve">economic constraints, perception of adaptation effectiveness and lack of technical knowledge on adaptation </t>
  </si>
  <si>
    <t>agrees with both earlier research and the climate data analysis</t>
  </si>
  <si>
    <t xml:space="preserve">a more unreliable climate has not prevented farmers from starting to planting cash crops with low drought resistance, i.e. climate change has not been the driving force of this land-use change. </t>
  </si>
  <si>
    <t>economic values, including access to markets and higher productivity driven by technical improvements and use
of fertilizers, are the driving forces behind the change</t>
  </si>
  <si>
    <t>most of the farmers (77.5%) in this study were aware of increase in temperature and decline in rainfall.</t>
  </si>
  <si>
    <t>Majority (66%) responded by employing late planting, planting trees, irrigation and soil conservation while a few (2.8%) opted for planting different varieties</t>
  </si>
  <si>
    <t>lack of information on availability on technology/lack of extension services (34%); lack of capital (31%); poor irrigation potential (18%); shortage of labor (10%); shortage of land (6%)</t>
  </si>
  <si>
    <t xml:space="preserve">Agricultural extension officer/NGO:  they are at a loss as to what exactly should they tell the farmers since current knowledge and models are not yet conclusive about the nature of change and its impact, especially at very local levels. </t>
  </si>
  <si>
    <t xml:space="preserve">majority of the farmers (53%) professed ignorance about climate change and its potential consequences, whilst 47% indicated that there was some kind of change that they had observed in recent years. </t>
  </si>
  <si>
    <t xml:space="preserve">crop variety; crop diversification; change planting dates; livelihood diversification; soil and water conservation; </t>
  </si>
  <si>
    <t>prior experience; lack of forecast; lack of knowledge; lack of resources</t>
  </si>
  <si>
    <t>Farmers believed that temperatures have increased with concurrent decrease in rainfall over the past two decades. These perceptions are consistent with the existing macro-level and other evidence</t>
  </si>
  <si>
    <t>crop variety (20%); irrigation (32%); crop diversification (11%)</t>
  </si>
  <si>
    <t>limited access to information about potential climate change (20%); inadequate irrigation facilities (19%); limited knowledge of appropriate adaptation measures (18%); inadequate knowledge and information about drought-resistant rice varieties (17%); limited access to credit or funds (14%); lack of land or land ownership (6%)</t>
  </si>
  <si>
    <t>The elderly people of the communities sometimes could predict disaster well in advance</t>
  </si>
  <si>
    <t>crop diversification (31%); homestead gardening (65%); change in planting dates (48%); pesticides (22%); livelihood diversification</t>
  </si>
  <si>
    <t>Under the CCC, the reduction in land value amounts to 20% in the case of specialized crop farms, but is limited to 10% for integrated farms. Under the milder PCM scenario, a mixed system loses as much as 20%, while a crop-only system loses only 4% due to increased rainfall. Therefore, integrated farming is found to be more resilient to severe climate change due to its diversification benefits</t>
  </si>
  <si>
    <t xml:space="preserve"> all social groups in the study area perceived that there are changes in the climate</t>
  </si>
  <si>
    <t>soil conservation (99%); social support (97%); wage laboring (82%); collecting wild edibles (75%); livestock (70%); cash crop (57%); change planting dates (53%); water collection (20%); non-farm jobs (16%); change varieties (19%)</t>
  </si>
  <si>
    <t>Seasonal weather forecasts, however, are not at all available from any information sources for the farmers in Nepal</t>
  </si>
  <si>
    <t>households able to perceive rainfall changes</t>
  </si>
  <si>
    <t>n/a - even for single case study!!</t>
  </si>
  <si>
    <t>80% of the farmers perceived changes in climate over the past 10–20 years</t>
  </si>
  <si>
    <t>majority of the adapters use weather forecasting information from different sources to adjust management options</t>
  </si>
  <si>
    <t>changing planting dates; changing crop variety; changing fertilizer types; planting trees</t>
  </si>
  <si>
    <t>farmers who adopted more adaptation measures achieved higher wheat yields (t/ha) and net income levels (PKR/ha) than non-adapters or farmers who took fewer adaptation measures</t>
  </si>
  <si>
    <t>hazard experienced; homogeneity of the community; access and provision of markets; security of credit schemes</t>
  </si>
  <si>
    <t>all of the respondents stated that they had noticed changes in the local climate, viz., an increase in temperature and a decrease in annual total rainfall.</t>
  </si>
  <si>
    <t>In crop production: i) changes in the types of crops produced (57% of respondents), ii) increased diversification of crops produced (64.4% of respondents), iii) adjusting the agricultural calendar or dates of planting and harvesting (92.2% of the respondents) // In the livestock sub-sector, adjustments made reportedly due to climate change related problems include: i) changing the types of animals reared from cattle to small ruminants (20% of respondents), ii) reducing the number of animals kept (71% of respondents), iii) keeping improved animal breeds (23% of respondents in Dil-Fana only), and iv) producing livestock feed including planting trees for animal feed (61% of respondents)</t>
  </si>
  <si>
    <t>82 % of respondents perceived an increase in temperature and majority of farmers (87 %) perceived a decrease in the precipitation trend over the past 10 year; The respondents claimed that the frequency and severity of floods is decreasing due to decreasing rainfall trend. On the other hand, farmers indicated that the frequency and severity of drought is beginning to increase in recent times.</t>
  </si>
  <si>
    <t>crop diversification (51%); planting dates (22%); crop varieties (12%); farm diversification (6%); irrigation (2%)</t>
  </si>
  <si>
    <t>lack of education; access to information on weather; access to credit and resources; access to communal networks; age of the farmer (old farm adapts less)</t>
  </si>
  <si>
    <t>water conservation (30%); crop varieties (29%); soil conservation (27%); planting dates (27%)</t>
  </si>
  <si>
    <t>Farmers' perceptions of climate change are also consistent with official records and other studies</t>
  </si>
  <si>
    <t>Irrigation (75%); planting dates; crop varieties; planting trees; crop diversification</t>
  </si>
  <si>
    <t>farmers are aware of the concept of climate change (94% of respondents), and that climate change, most notably in the form of more unpredictable precipitation and increased temperatures, was perceived</t>
  </si>
  <si>
    <t>used McGray et al.’s (2007) Framework - whether adaptations reduce vulnerability or build adaptive capacity</t>
  </si>
  <si>
    <t>only macro - impacts of agriculture will be cushioned</t>
  </si>
  <si>
    <t>Farmer’s viewed a number of climate risks in their agriculture farming eco-system in the last twenty years</t>
  </si>
  <si>
    <t>Seeking for new livelihood channels; Irrigation; crop diversification; using different crop varieties; reallocating the crop land area; changing the planting and harvesting dates; replanting seedlings in drought season; artificial drain in excessive precipitation; more pesticide</t>
  </si>
  <si>
    <t xml:space="preserve">re-cultivation of seedling and replanting (78%), land holiday (71%), pest and disease management (71%), salt and flood tolerant indigenous paddy seeds (65%) and mixed paddy cropping (57%). While 42% of the farmers practise crop diversification, soil conservation techniques have been adopted by 32% </t>
  </si>
  <si>
    <t>About 72% of the surveyed farmers perceived increasing temperatures, and 81% perceived decreasing precipitations over the past 20 years</t>
  </si>
  <si>
    <t>lack of financial capital (63%); lack of input (51%); lack of information (38%); labor shortage (25%); lack of water (22%); lack of credit (12%); land shortage (10%)</t>
  </si>
  <si>
    <t>Soil and water management; planting dates; crop varieties; crop diversification; irrigation</t>
  </si>
  <si>
    <t>new crops/animals and/or varieties/breeds (50%); Changes in agro-inputs (irrigation, fertilizers, pesticides and manure); crop varieties; planting dates and methods</t>
  </si>
  <si>
    <t xml:space="preserve"> limited financial capital (43.8%), new income sources (22.5%). Lack of high yielding and drought resistant crop varieties (15%) </t>
  </si>
  <si>
    <t xml:space="preserve"> crop diversification and the use of SWC practices, integrated crop-livestock-based diversification, engagement in non/offfarm income earning activities and rainwater harvesting</t>
  </si>
  <si>
    <t xml:space="preserve">One would expect that more experienced farmers would be better at distinguishing climate change from merely inter-annual variation; the finding that more experienced farmers are better in perceiving climate change gives evidence that they employ Bayesian updating in generating their expectations with regards to the future climate.  </t>
  </si>
  <si>
    <t>Climate change and adaptation in the agricultural sector</t>
  </si>
  <si>
    <t>majority of people (41.67%) stated that they had no clear idea or did not know about climate change in general - not directly related to perceiving changes in their climate</t>
  </si>
  <si>
    <t>just because a farmer makes an adaptation to climate change does not mean that the adaptive measure taken is appropriate or that the farmer has made the same set of adaptations that one more accustomed to the climate might have made (Maddison, 2007, p. 35)</t>
  </si>
  <si>
    <t>Al-Amin et al.</t>
  </si>
  <si>
    <t>An intra-household analysis of farmers’ perceptions of and adaptation to climate change impacts</t>
  </si>
  <si>
    <t>farmer</t>
  </si>
  <si>
    <t>Ali &amp; Erenstein</t>
  </si>
  <si>
    <t>Climate risk management</t>
  </si>
  <si>
    <t>Assessing farmer use of climate change adaptation practices and impacts on food security and poverty in Pakistan</t>
  </si>
  <si>
    <t xml:space="preserve">Belay et al. </t>
  </si>
  <si>
    <t>Agriculture and food security</t>
  </si>
  <si>
    <t>Smallholder farmers’ adaptation to climate change and determinants of their adaptation decisions in the Central Rift Valley of Ethiopia</t>
  </si>
  <si>
    <t>Adaptation to climate change in coastal communities: findings from seven sites on four continents</t>
  </si>
  <si>
    <t>Coastal(…)</t>
  </si>
  <si>
    <t>Fosu-mensah et al.</t>
  </si>
  <si>
    <t>Farmers’ perception and adaptation to climate change: A case study of Sekyedumase district in Ghana</t>
  </si>
  <si>
    <t xml:space="preserve">Gorst et al. </t>
  </si>
  <si>
    <t>Environment and development economics</t>
  </si>
  <si>
    <t>Crop productivity and adaptation to climate change in Pakistan</t>
  </si>
  <si>
    <t>Habiba et al.</t>
  </si>
  <si>
    <t>International journal of disaster risk reduction</t>
  </si>
  <si>
    <t>Farmer’s perception and adaptation practices to cope with drought: Perspectives from Northwestern Bangladesh</t>
  </si>
  <si>
    <t>Hossain et al.</t>
  </si>
  <si>
    <t>Farmer-level adaptation to climate change and agricultural drought: empirical evidences from the Barind region of Bangladesh</t>
  </si>
  <si>
    <t>Natural hazards</t>
  </si>
  <si>
    <t xml:space="preserve">Khanal et al. </t>
  </si>
  <si>
    <t>Farmers’ Adaptation to Climate Change, Its Determinants and Impacts on Rice Yield in Nepal</t>
  </si>
  <si>
    <t>Komba et al.</t>
  </si>
  <si>
    <t>book chapter</t>
  </si>
  <si>
    <t>Adaptation to climate change by smallholder farmers in Tanzania</t>
  </si>
  <si>
    <t>Laube al al.</t>
  </si>
  <si>
    <t>Smallholder adaptation to climate change: Dynamics and limits in Northern Ghana</t>
  </si>
  <si>
    <t>Tripathi et al.</t>
  </si>
  <si>
    <t>Knowledge and passive adaptation to climate change: An example from Indian farmers</t>
  </si>
  <si>
    <t>Udmale et al.</t>
  </si>
  <si>
    <t>Farmers’ perception of drought impacts, local adaptation and administrative mitigation measures in Maharashtra State, India</t>
  </si>
  <si>
    <t>Waibel et al.</t>
  </si>
  <si>
    <t>Natural resource management and policy</t>
  </si>
  <si>
    <t>Farmers’ perceptions of and adaptations to climate change in southeast Asia: The case study from Thailand and Vietnam.</t>
  </si>
  <si>
    <t>Thailand and vietnam</t>
  </si>
  <si>
    <t>temperature, rainfall and droughts</t>
  </si>
  <si>
    <t>A majority of both sexes perceived that temperature had increased; The results also show that about 75% husband and 54% spouse in HSA believed that the rainfall had decreased over the last 20 years; Approximately 80% of the husbands and 78% of the spouses in HSA reported that drought occurs every year</t>
  </si>
  <si>
    <t>29% switch to drought-resistance rice varieties; 27% supplementary irrigation; 21% crop switching</t>
  </si>
  <si>
    <t>households were involved in several organizational activities and might have received misleading or contradictory climate change information from different sources</t>
  </si>
  <si>
    <t>22% of the households to have made sowing time adjustments, 15% have adopted drought tolerant varieties, and 25% have made shifted to new crops.</t>
  </si>
  <si>
    <t>90% of the respondents perceived a long-term variability in weather and change in the climate; The majority of the respondents (68.5%) perceived that the temperature had been increasing</t>
  </si>
  <si>
    <t>rainfall pattern has become unpredictable; temperature increasing</t>
  </si>
  <si>
    <t>change crop planting dates and crop varieties; temporary migration; maintenance of grain reserves, crop diversification; using more inputs especially fertilizer ; soil and water conservation practices</t>
  </si>
  <si>
    <t>more experienced farmers are assumed to have better knowledge about weather information and its implication on agricultural practices; large farm sizes provide an opportunity for diversification and reduce risk</t>
  </si>
  <si>
    <t>Formal communication as a source of information is mentioned by more than 50% of the respondents. In this regard, the role of research organizations, mass media, agricultural extension agents, and seminars is underscored. a farmer who had better access to weather information (i.e., seasonal or mid-term forecasting) made better informed adaptation decision.</t>
  </si>
  <si>
    <t>Greenland, Russia, USA, Canada, France, Senegal and India</t>
  </si>
  <si>
    <t>reduced productivity; impeded access to coastal resources</t>
  </si>
  <si>
    <t>mobility; storage; communal pooling; protective infrastructures; livelihood diversification</t>
  </si>
  <si>
    <t>Past experiences with adaptation may reduce anxiety (e.g. socio-cognitive constructs)</t>
  </si>
  <si>
    <t>anecdotal evidence</t>
  </si>
  <si>
    <t>communities</t>
  </si>
  <si>
    <t>farmers are well aware of climate change, as more than 80% of farmers interviewed perceived an increasing temperature and a decreasing precipitation trend</t>
  </si>
  <si>
    <t>both increase in temperature and decrease in precipitation were attributed to local causes: deforestation and bush burning</t>
  </si>
  <si>
    <t>Crop diversification and changing crop planting dates</t>
  </si>
  <si>
    <t>interaction with policy</t>
  </si>
  <si>
    <t>government implemented a policy in which fertilizers were sold to farmers at a subsidized price. These subsidized fertilizers, however, were not available after some time due to shortage, hence not all farmers benefited</t>
  </si>
  <si>
    <t>temperature and precipitation and extreme precipitation events</t>
  </si>
  <si>
    <t>households who receive extension from the government or NGOs are
more likely to adapt</t>
  </si>
  <si>
    <t>binary - yes or no adaptation</t>
  </si>
  <si>
    <t>drought</t>
  </si>
  <si>
    <t>climate change and drought are well perceived by owner, owner-cum-tenant and tenant farmers</t>
  </si>
  <si>
    <t>see it as 2-step process (not the future prediction step)</t>
  </si>
  <si>
    <t>agronomic management, water harvesting, water resources exploitation, crop intensification, alternative enterprises, other income generating activities and others such as selling of live stock, migration and borrowing money from relatives &amp; neighbor, etc</t>
  </si>
  <si>
    <t>authors mention "the current level of adaption of farmer is still inadequate to cope with the future challenges of drought" -  but there is no argumentation for this in the paper!</t>
  </si>
  <si>
    <t xml:space="preserve"> changing cropping pattern, cultivation of drought-tolerant rice varieties, rainwater harvesting, growing of vegetables and fruits; changed their profession</t>
  </si>
  <si>
    <t>assist farmer to practise a new type of cropping system in the study villages to combat drought situation. These organisations have provided various trainings and motivated farmers to adopt new high-yielding crop varieties.</t>
  </si>
  <si>
    <t>All the respondents opined that if farmer can get an early warning in appropriate time they can take precautionary measures to combat drought situation</t>
  </si>
  <si>
    <t>Kabir et al.</t>
  </si>
  <si>
    <t>Farm-level adaptation to climate change in Western Bangladesh: An analysis of adaptation dynamics, profitability and risks</t>
  </si>
  <si>
    <t>Land use policy</t>
  </si>
  <si>
    <t>Temperature and precipitation; extreme events (droughts and floods)</t>
  </si>
  <si>
    <t>Farming households who actually adapted would have produced about 807 kg (24%) less if they had not adapted. Similarly, farming households who actually did not adapt, would have produced about 687 kg (22%) more if they had adapted</t>
  </si>
  <si>
    <t>In fact, 553 farmers (99.46%) perceived climate changes either with respect to precipitation or temperature</t>
  </si>
  <si>
    <t>crop switching; planting dates; planting trees; irrigation</t>
  </si>
  <si>
    <t>adoption of new rainy season crops, changes in rainy season cultivation patterns and the expansion of shallow groundwater irrigation</t>
  </si>
  <si>
    <t>local solidarity and reciprocity helps to share knowledge about adaptive innovations</t>
  </si>
  <si>
    <t>intensified and expanded irrigation can become a threat to other water users and cause environmental problems</t>
  </si>
  <si>
    <t>The governmental promotion of irrigation in small- and medium-scale irrigation schemes only benefited a minority of farmers; monopolistic local market channels (and unfair international trade)</t>
  </si>
  <si>
    <t>farmers noticed changes in warming, rainfall or rainfall variability, and weather or seasonal variability over the preceding 20 years</t>
  </si>
  <si>
    <t>more use of ground water for irrigation, use of PVC pipes to carry water on farms, change in timing of crop sowing and harvesting, higher use of high-yield crop varieties, more use of short-duration cultivars, started growing short-duration crops, mix-cropping (inter-cropping), agroforestry, and crop diversification; livelihood diversification</t>
  </si>
  <si>
    <t>find also that social networks help to get information about technologies</t>
  </si>
  <si>
    <t xml:space="preserve">It was found that about 85.6% of farmers have experienced drought in the past years. </t>
  </si>
  <si>
    <t>change crop calender; using low water consuming crops; using improved irrigation practices; storage; migration; sell livestock; diversify livelihood</t>
  </si>
  <si>
    <t>prolonged droughts leads to increased water use, which results in depletion of groundwater level</t>
  </si>
  <si>
    <t>drought, flood, storm, soil erosion</t>
  </si>
  <si>
    <t xml:space="preserve"> the vast majority of respondents in all six provinces in the two countries
have recognized changes in climate and changes in rainfall and temperature were
more frequently reported than changes in wind. </t>
  </si>
  <si>
    <t xml:space="preserve"> crop diversification, varietal change; tree plantation</t>
  </si>
  <si>
    <t>Thailand</t>
  </si>
  <si>
    <t>Vietnam</t>
  </si>
  <si>
    <t>Greenland</t>
  </si>
  <si>
    <t>Russia</t>
  </si>
  <si>
    <t>Canada</t>
  </si>
  <si>
    <t>Australasia</t>
  </si>
  <si>
    <t>share</t>
  </si>
  <si>
    <t>Temperature</t>
  </si>
  <si>
    <t>Total</t>
  </si>
  <si>
    <t>farmers who have previously adapted to climate change have benefited in terms of productivity improvements for rice. The results for wheat farmers suggest that there are positive gains to adaptation but these are not statistically different from zero. This highlights the importance of considering differences in crop responses to adaptation.</t>
  </si>
  <si>
    <t>distinction between access to formal credit (which is usually for productive adaptations) and informal credit (which is for consumption)</t>
  </si>
  <si>
    <t>access to markets is related to access to information (communications)</t>
  </si>
  <si>
    <t>extension advice increases adaptation</t>
  </si>
  <si>
    <t>coefficients on food aid and farm support were also positive, but statistically insignificant; Access to rural services, such as extension and credit, also has a positive influence on adaptation;</t>
  </si>
  <si>
    <t>main barriers reported by farmers apply more to certain adaptation measures than others. For instance, shortage of land is more of a constraint to soil and water conservation but not necessarily changing crop variety; link between access to markets and availability of labor (in remote areas, there are less opportunity costs for labor and so more easy to use labor to adapt)</t>
  </si>
  <si>
    <t>if policies—like the recent Senegalese agricultural policies—promote general economic development that provide farmers with a range of options rather than a specific climate or drought driven focus on certain crops and water conservation techniques, this will allow greater flexibility for local people to adjust to future changes no matter which direction they take.</t>
  </si>
  <si>
    <t>Financial assets might be 'weakest link hypothesis' - even with good knowledge on how to adapt, without financial resources it will not work</t>
  </si>
  <si>
    <t xml:space="preserve">Same as Agrawal: Although the current effort by the government assists in enhancing adaptive capacity, more needs to be done in terms of effective adaptation to climate change to protect the already weak agricultural sector </t>
  </si>
  <si>
    <t>belief that flooding is a natural process is weakest link hypothesis: even if they would have money they would not adapt</t>
  </si>
  <si>
    <t>land availability might be weakest link hypothesis</t>
  </si>
  <si>
    <t>policy of market liberalization has increased vulnerability for Mexican smallholder firms</t>
  </si>
  <si>
    <t xml:space="preserve">Similarly, food or other aid and extension services influenced farmers' decision to change crop variety;  agroforestry is often implemented by groups within the community, for example, through the establishment of communal tree nurseries, or through NGO-supported projects, which also tend to work with farmers by organizing them into groups; Numerous NGOs and government agencies are already operating in these areas. Much assistance is provided in the way of emergency relief, such as food aid. </t>
  </si>
  <si>
    <t>find no direct link between government programs (e.g. crop insurance) and adaptation by farmers</t>
  </si>
  <si>
    <t>linkage between availability of labor and availability of alternative livelihoods: opportunity cost of labor</t>
  </si>
  <si>
    <t>The so called microcredit programs proposed by NGOs are usually not tailored to assist agricultural production; Informal irrigation (rather than formal) is probably less vulnerable to climate conditions. If the reservoir does not fill up during a drought, farmers still can adapt the location of their field by moving closer to the artificial lake or by digging deeper wells; food aid, some complained that the criteria for targeting the most vulnerable communities are not disclosed, creating frustration toward the system; Individual insurance is not considered a sound policy because farmers have no experience in such schemes; Farmers do not consider seasonal forecasts a serious instrument for reducing risk</t>
  </si>
  <si>
    <t>while access to free water and the government's social protection schemes are enabling adaptation to the impacts of climate change, these very same government policy initiatives are also acting as inhibiting factors to adaptation as perviously noted. As such, farmers are dependent on regular support even in the face of feared uncertainties around changes in government water policies.</t>
  </si>
  <si>
    <t>Land use policy is also one
of the most important issues enabling this decrease in cultivable land; credit received, extension training, and market access were not statistically significant in explaining adaptation</t>
  </si>
  <si>
    <t>Financial assets might be 'weakest link hypothesis' - even with good knowledge on how to adapt, without financial resources it will not work; access to seeds and access to markets are related</t>
  </si>
  <si>
    <t>social networks and information about climate change and adaptations</t>
  </si>
  <si>
    <t>policy distortions such as land redistributions in Latin American countries are not well explained in this paper</t>
  </si>
  <si>
    <t>previous experience with climate change (extreme events) might be weakest link hypothesis</t>
  </si>
  <si>
    <t>Since the reform and opening up in 1978, China has implemented Household Contract Responsibility System and farmers got freedom to arrange the farming activities, which has brought rapid development in rural China.</t>
  </si>
  <si>
    <t>N/A</t>
  </si>
  <si>
    <t>TNC (NGO) had a atoll farming program in place which led to many fishermen using their program</t>
  </si>
  <si>
    <t>The majority of the households were therefore forced to depend on food aid programs from the government, especially in the lowland and mid-altitude agro-ecological zones; The majority of the households practiced crop diversification due to the campaign made by agricultural extension services from the local government and NGOs.</t>
  </si>
  <si>
    <t>Interdependencies between barriers</t>
  </si>
  <si>
    <t>Extension advice</t>
  </si>
  <si>
    <t>Food aid</t>
  </si>
  <si>
    <t>Infrastructure support</t>
  </si>
  <si>
    <t>Market access</t>
  </si>
  <si>
    <t>Farm support</t>
  </si>
  <si>
    <t xml:space="preserve">(micro) Credit </t>
  </si>
  <si>
    <t>Land use policies</t>
  </si>
  <si>
    <t>General economic development</t>
  </si>
  <si>
    <t>Crop insurance</t>
  </si>
  <si>
    <t>Seasonal forecasts</t>
  </si>
  <si>
    <t>Subsidies (water, fuel and fertilizer)</t>
  </si>
  <si>
    <t>Social protection schemes</t>
  </si>
  <si>
    <t xml:space="preserve">Job programs  </t>
  </si>
  <si>
    <t>Frequency</t>
  </si>
  <si>
    <t>Extreme events</t>
  </si>
  <si>
    <t>Rainfall</t>
  </si>
  <si>
    <t>Sea level rise</t>
  </si>
  <si>
    <t>Other</t>
  </si>
  <si>
    <t xml:space="preserve">Mase et al. </t>
  </si>
  <si>
    <t>Climate change beliefs, risk perceptions, and adaptation behavior among Midwestern U.S. crop farmers</t>
  </si>
  <si>
    <t>Arunrat et al.</t>
  </si>
  <si>
    <t>Journal of cleaner production</t>
  </si>
  <si>
    <t>Farmers' intention and decision to adapt to climate change: A case study in the Yom and Nan basins, Phichit province of Thailand</t>
  </si>
  <si>
    <t>Journal of environmental studies and sciences</t>
  </si>
  <si>
    <t>Baptiste et al.</t>
  </si>
  <si>
    <t>Climate change knowledge, concerns, and behaviors among Caribbean fishers</t>
  </si>
  <si>
    <t>Delaporte &amp; Maurel</t>
  </si>
  <si>
    <t>Adaptation to climate change in Bangladesh</t>
  </si>
  <si>
    <t>Climate policy</t>
  </si>
  <si>
    <t>Journal of Outdoor Recreation and Tourism</t>
  </si>
  <si>
    <t xml:space="preserve">Mourey et al. </t>
  </si>
  <si>
    <t>Strategies used by French Alpine guides to adapt to the effects of climate change</t>
  </si>
  <si>
    <t>France</t>
  </si>
  <si>
    <t>Tourism</t>
  </si>
  <si>
    <t>Fisheries</t>
  </si>
  <si>
    <t>Determinants of corporate adaptation to climate change in winter tourism: An econometric analysis</t>
  </si>
  <si>
    <t>Hoffmann et al.</t>
  </si>
  <si>
    <t>Farmers’ perceptions of climate change and the proposed agriculture adaptation strategies in a semi arid region of south India</t>
  </si>
  <si>
    <t>Dhanya</t>
  </si>
  <si>
    <t>Journal of integrative environmental science</t>
  </si>
  <si>
    <t>Trinh et al.</t>
  </si>
  <si>
    <t>Determinants of farmers’ adaptation to climate change in agricultural production in the central region of Vietnam</t>
  </si>
  <si>
    <t>Land Use policy</t>
  </si>
  <si>
    <t xml:space="preserve">Yamba et al. </t>
  </si>
  <si>
    <t>Smallholder farmers’ perceptions and adaptive response to climate variability and climate change in southern rural Ghana</t>
  </si>
  <si>
    <t>Cogent social sciences</t>
  </si>
  <si>
    <t>Berkes &amp; Jolly</t>
  </si>
  <si>
    <t>Adapting to Climate Change: Social-Ecological Resilience in a Canadian Western Arctic Community</t>
  </si>
  <si>
    <t>Conservation ecology</t>
  </si>
  <si>
    <t>Ann Smith</t>
  </si>
  <si>
    <t>Risk perception and adaptive responses to climate change and climatic variability in northeastern St. Vincent</t>
  </si>
  <si>
    <t>St. Vincent</t>
  </si>
  <si>
    <t>Antwi-Agyei et al.</t>
  </si>
  <si>
    <t>Adaptation opportunities and maladaptive outcomes in climate vulnerability hotspots of northern Ghana</t>
  </si>
  <si>
    <t xml:space="preserve">Fu et al. </t>
  </si>
  <si>
    <t>Climate Change Adaptation Among Tibetan Pastoralists: Challenges in Enhancing Local Adaptation Through Policy Support</t>
  </si>
  <si>
    <t>China (Tibet)</t>
  </si>
  <si>
    <t>Pastoralism</t>
  </si>
  <si>
    <t>flood, droughts, weed &amp; insect pressure, crop disease, extreme rains, soil degradation and erosion, heat stress, loss of nutrient in riverways</t>
  </si>
  <si>
    <t>Enablers</t>
  </si>
  <si>
    <t xml:space="preserve"> majority of farmers agree or strongly agree that they have noticed more variable or unusual weather across the Corn Belt and on their farm (65% and 57%, respectively)</t>
  </si>
  <si>
    <t>U.S. crop insurance program may effectively subsidize inaction on the part of farmers</t>
  </si>
  <si>
    <t>64% implementing in-field conservation practices; 59% purchasing additional crop insurance; 43% are utilizing new technology; 29% off-farm job to supplement; 22% restructure cash flow and debt; 10% diversification of production/crops; 7% sell or rent part of property; 2% quit farming</t>
  </si>
  <si>
    <t>farmers' perception was consistent with the short period of climate variability, but it was difficult to reflect the perception in the long-term</t>
  </si>
  <si>
    <t>indigenous knowledge systems (IKS)</t>
  </si>
  <si>
    <t>35% farming calender adjustment; 17% crop rotation; 17% increased use of water and irrigation; 7% change rice varieties; 6% change farm location</t>
  </si>
  <si>
    <t>Jamaica</t>
  </si>
  <si>
    <t>fishermen</t>
  </si>
  <si>
    <t>air temperature gets hotter, more sickness in fish, ocean get hotter, and migration of fish</t>
  </si>
  <si>
    <t>62% Inadequate knowledge; 52% Inadequate financial resources; 49% Inadequate governmental support; 44% Inadequate skills for alternative livelihoods</t>
  </si>
  <si>
    <t>11% Go further out to sea; 10% Reduce number of days out to sea; 8% Change fishing grounds; 5% Change type of fishing</t>
  </si>
  <si>
    <t>pestilence stricken (60%), floods (55%) and droughts (52.50%)</t>
  </si>
  <si>
    <t xml:space="preserve">64% crop variety; 20% crop type; 15% change amount of land under production; 27% water conservation; 63% irrigation; 17% off-farm employment </t>
  </si>
  <si>
    <t>guides</t>
  </si>
  <si>
    <t xml:space="preserve">glacial shrinkage (77%); rockfalls (29%) </t>
  </si>
  <si>
    <t>A large majority of respondents (71%) consider that the effects of climate change have been significant for the sport of mountaineering since the 1990s, which corresponds to the accelerating pattern of warming and the resultant ice melting</t>
  </si>
  <si>
    <t>44% change in seasonality of the work; 35% change in the main guiding activity; 31% be more responsive to high mountain conditions; 30% change the location of work</t>
  </si>
  <si>
    <t>ski lift operators</t>
  </si>
  <si>
    <t>Switzerland</t>
  </si>
  <si>
    <t>protect affected business; expand beyond affected business; share risks of financial impacts</t>
  </si>
  <si>
    <t xml:space="preserve">Temperature, precipitation, delayed monsoon onset; intermittend dry spells; </t>
  </si>
  <si>
    <t>Their perceptions and the information gathered are in accordance with the analysed observed trends of climate data of this area, except for perceptions on rainfall</t>
  </si>
  <si>
    <t>cultivating short-duration heat tolerant crops; shifting to other diversified income options</t>
  </si>
  <si>
    <t>agriculture</t>
  </si>
  <si>
    <t>extreme events (droughts, floods, cold spells)</t>
  </si>
  <si>
    <t>Many farmers (78%) reported that their agricultural production was damaged by extreme weather events. </t>
  </si>
  <si>
    <t>66% changing crop varieties; 67% monitoring weather forecast news; Adjust farming calendar</t>
  </si>
  <si>
    <t>farm size, high damage level, attendance in training courses on climate change, farming experience, land availability, Educational level,  access to credit</t>
  </si>
  <si>
    <t>Temperature and precipitation, flooding, drought, crop pests and diseases</t>
  </si>
  <si>
    <t>67-91%</t>
  </si>
  <si>
    <t>83% acknowledged that land use patterns affect weather explaining that forest cover has been lost to agricultural land use </t>
  </si>
  <si>
    <t>92% mulching (soil conservation); 57% crop variety; 30% crop type; 28% irrigation; 22% agrochemical</t>
  </si>
  <si>
    <t>The observations of Sachs Harbour hunters and elders
were remarkably consistent in providing tangible
evidence of climate change</t>
  </si>
  <si>
    <t>Hunting</t>
  </si>
  <si>
    <t>extent of sea ice, timing and intensity of weather events, fish and wildlife distribution, permafrost depth, soil erosion</t>
  </si>
  <si>
    <t xml:space="preserve">adjust the timing of their seasonal calendar; change location; change species; monitoring conditions; food sharing; intercommunity trade; </t>
  </si>
  <si>
    <t>There is feedback between the various levels of responses to change (household, community, etc.), especially between those that overlap on the temporal scale.</t>
  </si>
  <si>
    <t>42% increase in temperature; 29% no change; 14% longer dry season</t>
  </si>
  <si>
    <t>29% of respondents did not perceive any change in climate</t>
  </si>
  <si>
    <t>36% replanting; 21% temporal farming; 16% tie plants back; 14% build drains to redirect water away from plants; 9% secure animals</t>
  </si>
  <si>
    <t>64% erratic rainfall; 48% high temperature; 16% droughts</t>
  </si>
  <si>
    <t>Most (64%) of the respondents in the household survey reported erratic rainfall patterns as one of the key drivers of changing agricultural practices in the study communities. </t>
  </si>
  <si>
    <t>One key impact of climate variability on farming households was the inability of farmers to use their indigenous agro-ecological knowledge to forecast rainfall patterns.</t>
  </si>
  <si>
    <t>COPING: 55% reduce consumption; 52% change diet; 38% petty trading; 37% shea nut picking; 36% selling livestock; 36% firewood harvesting. Adaptation: 66% planting early maturing crops; 54% mixed cropping; 53% intensification agriculture; 48% extensification of agriculture; 45% planting drought tolerant crops; 26% temporary migration; 30% indigenous knowledge; 19% mulching; 16% irrigation</t>
  </si>
  <si>
    <t>Includes benefits, risk and overall outcome for each adaptation strategy. Agricultural intensification leads to eroding sustainable development (less diversity, more fertilizer) ++ many interesting finds of the other strategies</t>
  </si>
  <si>
    <t>delay in the onset of rainfall and shortening of the “summer” period</t>
  </si>
  <si>
    <t>These observations correspond well with scientific data showing that summer precipitation has decreased in the Eastern Tibetan Plateau (Wilkes 2008), and winter warming has shortened the length of the growing season for alpine meadow vegetation</t>
  </si>
  <si>
    <t>crop rotation; fodder storage; diversification to other farm outputs; running small business on the side; change diet; collective pasture and herding arrangement</t>
  </si>
  <si>
    <t>evaluated feed amount, milk productivity, reproductive rate, slaughter body weight, wealth level and wealth gap</t>
  </si>
  <si>
    <t>elders/households</t>
  </si>
  <si>
    <t>construction and improvement of roads has decreased transaction costs of trade between herders and farmers; since the 1980s “open market” policy, local businesses can now be operated by herder households to earn additional income.</t>
  </si>
  <si>
    <t>only macro - 15% reduction in annual corn productivity by 2050. adaptation has offset at most half of the negative shorter run impacts of extreme heat on corn yields</t>
  </si>
  <si>
    <t>Temperature, precipitation and extreme events (droughts, torrential rainfall)</t>
  </si>
  <si>
    <t>Farmers’ perceptions appeared consistent with trends and anomalies in the both the rainfall and temperature means and extremes based on the analysis of secondary data</t>
  </si>
  <si>
    <t>Count</t>
  </si>
  <si>
    <t xml:space="preserve">rice varieties; land use and cropping patterns; crop planting time; supplementary irrigation, fertilizizer and pesticides; off-farm wage laboring and migration; small business on the side </t>
  </si>
  <si>
    <t>Although farmers receive some extension support from informal extension providers, like traders, and formal sources such as NGOs, they often lack confidence in these organisations due mainly to their concerns about their motives (particularly the traders). It is felt that sometimes the traders are not scrupulous in their dealings with farmer producers, particularly in relation to the provision of inputs (seed and fertilizer).</t>
  </si>
  <si>
    <t>looked at profit and risks related to different planting regimes</t>
  </si>
  <si>
    <t>Maddison (2007)</t>
  </si>
  <si>
    <t>Deressa et al. (2011)</t>
  </si>
  <si>
    <t>Bryan et al. (2013)</t>
  </si>
  <si>
    <t>Ubbin et al. (2014)</t>
  </si>
  <si>
    <t>Sofoluwe et al. (2011)</t>
  </si>
  <si>
    <t>Abid et al. (2016)</t>
  </si>
  <si>
    <t>Ndamani et al. (2016)</t>
  </si>
  <si>
    <t>Asrat et al. (2017)</t>
  </si>
  <si>
    <t>Al-Amin et al. (2019)</t>
  </si>
  <si>
    <t>Fosu-Mensah et al. (2012)</t>
  </si>
  <si>
    <t>Udmale et al. (2014)</t>
  </si>
  <si>
    <t>Yamba et al. (2019)</t>
  </si>
  <si>
    <t>No adaptation</t>
  </si>
  <si>
    <t>Not perceived CC</t>
  </si>
  <si>
    <t>St. vincent</t>
  </si>
  <si>
    <t>temperature</t>
  </si>
  <si>
    <t>precipitation</t>
  </si>
  <si>
    <t xml:space="preserve">extreme events </t>
  </si>
  <si>
    <t xml:space="preserve">SLR </t>
  </si>
  <si>
    <t>TOTAL</t>
  </si>
  <si>
    <t>Coastal &amp; Fisheries</t>
  </si>
  <si>
    <t>storms</t>
  </si>
  <si>
    <t>droughts</t>
  </si>
  <si>
    <t>floods</t>
  </si>
  <si>
    <t>bleaching</t>
  </si>
  <si>
    <t>cold spells</t>
  </si>
  <si>
    <t>extreme weather</t>
  </si>
  <si>
    <t>avg</t>
  </si>
  <si>
    <t>Div WL</t>
  </si>
  <si>
    <t>Div BL</t>
  </si>
  <si>
    <t>NRM</t>
  </si>
  <si>
    <t>Relief</t>
  </si>
  <si>
    <t>Protection</t>
  </si>
  <si>
    <t>crop variety</t>
  </si>
  <si>
    <t>crop type</t>
  </si>
  <si>
    <t>planting dates</t>
  </si>
  <si>
    <t>irrigation</t>
  </si>
  <si>
    <t>water con</t>
  </si>
  <si>
    <t>off-farm</t>
  </si>
  <si>
    <t>soil cons</t>
  </si>
  <si>
    <t>trees</t>
  </si>
  <si>
    <t>fertilizer</t>
  </si>
  <si>
    <t>land use</t>
  </si>
  <si>
    <t>migration</t>
  </si>
  <si>
    <t>selling livestock</t>
  </si>
  <si>
    <t>crop rotations</t>
  </si>
  <si>
    <t>relief</t>
  </si>
  <si>
    <t>livestock type</t>
  </si>
  <si>
    <t>other protect</t>
  </si>
  <si>
    <t>other farming practice</t>
  </si>
  <si>
    <t>Support</t>
  </si>
  <si>
    <t>livestock feed type</t>
  </si>
  <si>
    <t>reforestation</t>
  </si>
  <si>
    <t>wage laboring</t>
  </si>
  <si>
    <t xml:space="preserve">location </t>
  </si>
  <si>
    <t>Risk management</t>
  </si>
  <si>
    <t>Categorization</t>
  </si>
  <si>
    <t>MO</t>
  </si>
  <si>
    <t>Extension</t>
  </si>
  <si>
    <t>food aid</t>
  </si>
  <si>
    <t>infrastr</t>
  </si>
  <si>
    <t>market</t>
  </si>
  <si>
    <t>support</t>
  </si>
  <si>
    <t>credit</t>
  </si>
  <si>
    <t>general</t>
  </si>
  <si>
    <t>subsid</t>
  </si>
  <si>
    <t>insur</t>
  </si>
  <si>
    <t>forecasts</t>
  </si>
  <si>
    <t>social protection</t>
  </si>
  <si>
    <t>job programs</t>
  </si>
  <si>
    <t>agroforestry</t>
  </si>
  <si>
    <t>communication</t>
  </si>
  <si>
    <t>deregulation</t>
  </si>
  <si>
    <t>technology-specific support</t>
  </si>
  <si>
    <t>Technology-linked support</t>
  </si>
  <si>
    <t>Agro-forestry</t>
  </si>
  <si>
    <t>Deregulation</t>
  </si>
  <si>
    <t>Social protection</t>
  </si>
  <si>
    <t>Information</t>
  </si>
  <si>
    <t>Financial</t>
  </si>
  <si>
    <t>Markets</t>
  </si>
  <si>
    <t>Infrastructure</t>
  </si>
  <si>
    <t>Communication networks</t>
  </si>
  <si>
    <t>General development</t>
  </si>
  <si>
    <t>Papers with both information</t>
  </si>
  <si>
    <t>ALL papers with info on no adaptation %</t>
  </si>
  <si>
    <t>Burkina faso</t>
  </si>
  <si>
    <t xml:space="preserve">Senegal </t>
  </si>
  <si>
    <t>Bryan et al (2009)</t>
  </si>
  <si>
    <t>Nhemachena (2007)</t>
  </si>
  <si>
    <t>Southern Africa</t>
  </si>
  <si>
    <t>Brouwer et al (2007)</t>
  </si>
  <si>
    <t>Smit et al (1996)</t>
  </si>
  <si>
    <t>Tambo (2012)</t>
  </si>
  <si>
    <t>Esham et al</t>
  </si>
  <si>
    <t>Sri lanka</t>
  </si>
  <si>
    <t>Alauddin et al. (2014)</t>
  </si>
  <si>
    <t>Li et al. (2017)</t>
  </si>
  <si>
    <t>Sanker et al. (2013)</t>
  </si>
  <si>
    <t>Arancat et al. (2017)</t>
  </si>
  <si>
    <t>Baptiste et al. (2018)</t>
  </si>
  <si>
    <t>Delaporte et al. (2016)</t>
  </si>
  <si>
    <t>Trinh et al. (2018)</t>
  </si>
  <si>
    <t>Average</t>
  </si>
  <si>
    <t>policies affecting land use, i.e. the Household Responsibility System, giving each family a larger possibility to choose a way of farming, and the Cropland Conversion Program, which restricts farmers to farm on certain lands. The farmers have changed to a variety of cash crops, made possible by the introduction of the Household Responsibility System.During the group discussions, the farmers were asked also to comment on the
Cropland Conversion Program. Cropland conversion program goal is to minimize the cultivation of crops in slope areas by encouraging farmers to instead plant trees
and grasses, causing great land-use change: “The policy is good, planting trees conserves soil and water. The trees planted last year are all alive, but the government did not give us the food” (male group discussion)</t>
  </si>
  <si>
    <t>deep tube-well irrigation that was encouraged by government policy; Results showed that householders' access to electricity for operating irrigation pumps encouraged increased usage of groundwater irrigation water for boro rice crops (.046) and adoption of short-duration and drought-tolerant rice varieties (.085). Groundwater pumping with electricity and diesel generates 4–6% of India's total carbon emissions and suggested that deep tube wells run by electricity left a disproportionately larger carbon footprint than any other power-driven irrigation technologies.  householders' access to electricity had discouraged adopting strategies like changing planting dates (−.074) and switching to water-saving non-rice and horticultural crops (-.080).</t>
  </si>
  <si>
    <t>access to electricity</t>
  </si>
  <si>
    <t xml:space="preserve">Having access to farmer-to-farmer extension increases the chances of using short-duration rice and supplementary irrigation as compared to no adaptation. More specifically, access to extension services increase the relative risk of using short-duration rice by 1.5 times and increase the relative risk of supplementary irrigation by nine times relative to no adaptation. However, the results reveal that access to subsidies is statistically insignificant for most of the adaptation strategies apart from irrigation. This is possibly because farmers receive a subsidy on fuel for running irrigation pumps which affects irrigation utilisation. Access to credit has a positive and significant impact on the likelihood of using short-duration rice varieties. In particular, households having access to credit have an eight times higher chance of using short-duration rice as opposed to no adaptation. The results suggest that access to electricity increases the likelihood of changing planting date by seven times as compared to a no adaptation strategy. </t>
  </si>
  <si>
    <t xml:space="preserve">Government provided employment opportunities for rural households affected by drought, support for measures to build drought resilience and a  relief fund to support horticultural- and agricultural-crop loss due to drought. Under this scheme, drought proofing activities such as water conservation, increase in water harvesting potential of ponds and reservoirs in terms of manual excavation and construction of tanks, check dams, percolation tanks, underground dykes, ponds, rain water harvesting structures etc. are undertaken in DPA. Approximately 75.7% of respondents having information about NREGA demanded for employment under the scheme, while only 41% of them got opportunity to work. 56.5% of respondent households were provided with tanker water supply under government drought relief measures. Level of satisfaction from the tanker water supply scheme was very less amongst the respondents (Fig. 10), because water-supplying tankers did not have a fixed schedule, water supply was irregular (once in two days to once in two weeks), both quantity and quality of water was insufficient, and inequity in water distribution among households. In case of worst and prolonged drought, the government also provides loan, subsidy scheme, waives interest and increases loan repayment period as relief measures to the farmers. This relief measure had some negative impacts such as some farmers did not pay back loans in spite of their ability, and waited for crop loan and interest waiver from the government. </t>
  </si>
  <si>
    <t>experiment between group that had climate change training and other group that did not.  Of these factors, attendance in climate change training and farm size were the most important factors affecting the farmers decision on adaptation to climate change</t>
  </si>
  <si>
    <t>agricultural extension services. While mulching has been encouraged by agricultural extension officers among smallholder farmers in the Bosomtwe District. There are other benefits associated with this practice that lessens the impact of climate change at the on-farm level. Nambiza (2013) also found that in Tanzania, farmers use mulching as one of the soil protection methods. He also highlighted that it reduces soil and wind erosion, control weeds and preserves soil nutrient and moisture Mulching also prevents soil erosion and preserves soil carbon stock.</t>
  </si>
  <si>
    <t>Positive</t>
  </si>
  <si>
    <t xml:space="preserve">Negative </t>
  </si>
  <si>
    <t>Neutral</t>
  </si>
  <si>
    <t>microfinance; technical extension advice; infrastructure development. Access to scientific information and agricultural extension training provided a catalyst for local innovation initiatives and helped villagers feel more confident about experimenting by combine existing local knowledge with new skills. Over half of the respondents claimed to be actively experimenting with new technologies and drought-resistant crop varieties. Setting up associations for better sharing of information helped to spread good practices. Regulated financial support and micro-credit from the NGOs was seen as ‘insurance’ for these experiments and more families (beyond larger wealthy households) were prepared to take farming risks. Active development of agro-forestry: The success of the association can be attributed to supporting innovative individuals as well as collectives. poor infrastructure and limited access to micro-finance exacerbate the difficulties for smallholder farmers</t>
  </si>
  <si>
    <t>St dev.</t>
  </si>
  <si>
    <t>st dev.</t>
  </si>
  <si>
    <t xml:space="preserve">availability of weather information -&gt; planting dates; funds/knowledge about advances measures -&gt; crop diversification/soil conservation. Other enablers without causal relationship to measures: land size, farming experience, education level, higher dependency on farm income and payment of land rents (thus farm "tenants" are more adaptive than farm "owners"); </t>
  </si>
  <si>
    <t xml:space="preserve">Previous experience with drought/available capital -&gt; irrigation; social networks/access to knowledge on climate -&gt; harvesting dates; </t>
  </si>
  <si>
    <t>Access to formal credit -&gt; technological investments; access to informal credit -&gt; consumption; Without direct causal link to adaptation: Access to extension services; flexibility in livelihood options reduces need for farm adaptation; Previous exposure to floods; Subjective opinions of climate change are also related to whether households have adapted. It seems that adaptation is more likely among those who perceived that average temperatures have been increasing; risk-averse aversion or loss-aversion could be a primary factor in farmers’ adaptation decision</t>
  </si>
  <si>
    <t>Take a binary view on adaptation, so no individual causal relationships. Positive impact on adaptation: education; access to credit; information from extension agents; previously affected by droughts or floods; variable plots (experimentation); climate information; believe in climate change impacts and effects of adaption options</t>
  </si>
  <si>
    <t>access to markets -&gt; crop varieties; trust in government agencies, NGOs and traders -&gt; crop varieties/fertilizer; financial and labor assets  -&gt; crop type (hybrid cash crops have high input costs and labor requirements); high water resource level/low fuel price -&gt; irrigation. And not related to specific measures:  extension services and information about appropriate adaptation measures; access to soft agricultural credit; access to stress resistant crop varieties</t>
  </si>
  <si>
    <t xml:space="preserve">High cost and poor access to farm inputs; inability to use their indigenous agro-ecological knowledge; </t>
  </si>
  <si>
    <t xml:space="preserve">Attachment to place -&gt; not moving, but protection or relief; attitude to risk -&gt; move to safer location; spiritual-based perception (‘acts of God’) &amp; lack of knowledge &amp; lack of experience with prior events-&gt; reactive/relief; </t>
  </si>
  <si>
    <t xml:space="preserve">(1) mobility and flexibility in terms of group size, (2) flexibility with regard to seasonal cycles of harvest and resource use backed up by oral traditions to provide group memory, (3) detailed local environmental knowledge and related skill sets, (4) sharing  mechanisms and social networks to provide mutual support and minimize
risks, and (5) intercommunity trade. </t>
  </si>
  <si>
    <t>accumulated knowledge base and experience -&gt; adjusting or modifying subsistence activity patterns (MO) &amp; back-up plan that produced alternative food (Div. WL);  diversity hunting and fishing skills (flexibility) -&gt; div. BL; social networks, social prestige attached to sharing -&gt; food sharing (relief); access to communication with neighboring territories (flexibility) - &gt; intercommunity trade (relief); joint-decision making power -&gt; enable local communities to respond quicker to environmental feedback (species change: div. WL)</t>
  </si>
  <si>
    <t xml:space="preserve">Age (young people can switch trade while old people more often chose change crop variety); education level (high education makes people economically versatile; low education had more access or opennness to agricultural extension recommendations); no formal education (more susceptile for agricultural extension) -&gt; irrigation, mulching, agrochemical use, crop type; </t>
  </si>
  <si>
    <t>binary adaptation approach; no effect of factors on adaptation categories</t>
  </si>
  <si>
    <t xml:space="preserve">access to water resources -&gt; crop choice (div. WL); </t>
  </si>
  <si>
    <t xml:space="preserve">awareness of possible climate change effects -&gt; number of measures to expand beyond the affected business (div. BL); vulnerability of the affected business -&gt; measures to share risks of financial impacts (relief); dependency on the affected business -&gt; protect the affected business (protection); </t>
  </si>
  <si>
    <t xml:space="preserve">perceived easiness of adaptation -&gt; diversify to other tourist activities (Div. WL); perceived difficulty of adaptation -&gt; adapt their mountaineering methods (MO/PR); digital technologies (mountain conditions) -&gt; safety (PR); high demand side elasticity  (holiday duration, interests, budget)-&gt; diversify to other tourist activities (Div. WL); </t>
  </si>
  <si>
    <t>Education/Attitude towards innovation -&gt; Add new technologies (MO), implement in-field conservation practices (NRM), purchase additional crop insurance (PR) (not negative with off-farm job!); Higher age -&gt; lower on  Add new technologies (MO), implement in-field conservation practices (NRM), purchase additional crop insurance (PR); Gender (female) -&gt; crop insurance</t>
  </si>
  <si>
    <t>Access to assets/land -&gt; crop variety and type, livestock to crop (Div.WL), irrigation (NRM); education -&gt; crop variety (Div. WL)</t>
  </si>
  <si>
    <t>For the 18% that did not adapt: 26% lack of information about climate change impact; 21% limited information about adaptation options; 17% lack of available water sources and irrigation systems; 13% lack of money; 12% shortage of labor; 9% lack of property rights; 4% belief in traditional practices</t>
  </si>
  <si>
    <t>Gender (Male) -&gt; crop rotation (MO) change location (Div. WL); Farming experience -&gt; crop rotation (MO) &amp; water sources and irrigation (NRM); education -&gt; farming calender adjustment; farm income -&gt; rice variety (Div WL), farming calender adjustment (MO); farm size -&gt; farming calender adjustment; land ownership -&gt; water sources and irrigation (NRM), crop rotation (MO); access to credit -&gt; water source and irrigation; distance to output market -&gt; crop rotation; training attendance -&gt; rice variety (Div WL); social capital -&gt; farming calender adjustment (MO), change rice variety (DIV WL)</t>
  </si>
  <si>
    <t>No linkage to individual measures. General factors that improve likelihood of adapting are land ownership and income level</t>
  </si>
  <si>
    <t>Farm ownership -&gt; irrigation (NRM)</t>
  </si>
  <si>
    <t>less land availability -&gt; change to wage laboring, off-farm activities (Div. BL)</t>
  </si>
  <si>
    <t xml:space="preserve">extension service -&gt; crop type (Div. WL); education -&gt; crop variety (div WL); larger farm size -&gt; change planting dates (MO); no access to credit -&gt; change planting dates; </t>
  </si>
  <si>
    <t xml:space="preserve">social networks -&gt; expansion of irrigation (in absence of agricultural extension, e.g. farmers need to share resources, land and knowledge to make it happen); </t>
  </si>
  <si>
    <t>Not specifically linked to particular measures: Agriculture extension services and capacity building programs;  social infrastructures like education and physical infrastructure like access to credit, electricity; collective action and social networks and learning</t>
  </si>
  <si>
    <t xml:space="preserve">Land holding size -&gt; change crop calender (MO); crop type (Div WL); availability of water, farm size, income -&gt; irrigation; income, land holding size -&gt; water conservation; </t>
  </si>
  <si>
    <t xml:space="preserve">Older age -&gt; planting trees; membership in socio-political organization -&gt; water management practices; high attitude to risk -&gt; crop diversification (div WL), water management (NRM); </t>
  </si>
  <si>
    <t>access to labor -&gt; mixed farming (MO);</t>
  </si>
  <si>
    <t>lower access to markets  -&gt; mixed cropping (diversification)</t>
  </si>
  <si>
    <t xml:space="preserve">access to credit - &gt; crop variety (Div. WL), fertilizer (NRM); low soil quality -&gt; abandon farms (div BL); land ownership -&gt; planting dates (MO), crop variety/type (Div WL) </t>
  </si>
  <si>
    <t>Not related to specific measures: Limited local political autonomy; collective memories of adaptation to changes in the past; Strong informal institutions; Collaboration of scientists</t>
  </si>
  <si>
    <t xml:space="preserve">gender (male) -&gt; tree planting (PR); Older age -&gt; intensify agricultural inputs (MO) and crop variety (Div WL); education -&gt; tree planting (PR), crop diversification (Div WL), mixed cropping (MO); household size -&gt; water conservation (NRM); farming experience -&gt; planting dates (MO), crop diversificaiton (Div WL); Farm size -&gt; integrating crop with livestock (MO); income -&gt; tree planting (PR), integrating crop with livestock (MO), access to markets -&gt; input intensity (MO), crop diversification (Div WL); access to climate information -&gt; planting dates, crop variety, planting trees, soil water conservation; access to extension-&gt; soil and water conservation, planting dates, crop diversification </t>
  </si>
  <si>
    <t xml:space="preserve">Young age -&gt; sowing time (MO); family size -&gt; all three adaptations (sowing time, crop varieties, crop type); education -&gt; significant for all three; land holding size -&gt; significant for all three; soil quality -&gt; significant for all three; income -&gt; positive for all three; extension services, association membership -&gt; significant for all three; </t>
  </si>
  <si>
    <t xml:space="preserve">household size -&gt; positive for crop variety, crop type and irrigation; land size -&gt; crop type; extension services -&gt; irrigation; access to credit -&gt; crop variety, irrigation and water harvesting; </t>
  </si>
  <si>
    <t>Not linked to individual adaptations</t>
  </si>
  <si>
    <t>Workers capability -&gt; off-farm activities; attitude to risk (experimentation) -&gt; new technologies (like crop variety and mechanization of livestock); social networks -&gt; uptake of technology (wait and see from early adopters); platform of scientific and local knowledge -&gt; planting dates; land ownership -&gt; irrigation</t>
  </si>
  <si>
    <t>household size (availability of labor) -&gt; soil conservation, re-cultivation and re-planting, pest and disease management (all labor intensive); household size -&gt; off-farm employment (to fund these other strategies); farming experience -&gt; mixed paddy cropping, crop-diversification; income -&gt; soil conservation, cultivation of seedling and replanting, pest and disease management; dependence on farming -&gt; crop diversification; access to extension -&gt; recultivation of seedling and repanting, NEGATIVE for soil conservation; access to informal credit -&gt; salt and flood tolerant indigenous paddy seeds; availability of remittances -&gt; NEGATIVE for crop diversification</t>
  </si>
  <si>
    <t xml:space="preserve">prior experience with climate change -&gt; cropping patterns and timing of shearing sheep wools, common pooling of resources in communities, crop types; social networks -&gt; community-based weather stations, sharing of technologies; extension advice -&gt; soil conservation, reforestation; access to markets -&gt; crop varieties, cropping patterns, agro-techniques; </t>
  </si>
  <si>
    <t>only effect on adaptive vs. transformative action</t>
  </si>
  <si>
    <t>lack of education; access to communal networks; access to resources; awareness of extreme climate events</t>
  </si>
  <si>
    <t>low land availability -&gt; off-farm employment, shifting cultivation (NEGATIVE); indigenous knowledge, lack of reliable information on climate and weather -&gt; prayer and other religious practices; place (e.g. crop) attachment -&gt; crop type (NEGATIVE); dependency on farming -&gt; off-farm employment (NEGATIVE); lack of financial assets -&gt; new seed varieties, crop management, water conservation (all negative)</t>
  </si>
  <si>
    <t>education -&gt; specialization rather than diversification</t>
  </si>
  <si>
    <t>older age -&gt; rely on social support; education -&gt; rely on savings; access to land -&gt; sell livestock (land enabled to keep livestock for times of stress); distance to markets -&gt; off-farm activities (div BL)</t>
  </si>
  <si>
    <t>prior experience with droughts -&gt; irrigation, crop type; availability of water -&gt; rice variety, harvesting dates; education -&gt; crop varieties, planting dates (NEGATIVE); farm size -&gt; planting dates, crop types; access to climate information-&gt; irrigration, crop variety/type (NEGATIVE); access to electricity -&gt; irrigation, planting dates (NEGATIVE), crop types (NEGATIVE)</t>
  </si>
  <si>
    <t>distance to nearest town -&gt; reducing consumption; education -&gt; technology and crop varieties; extension services -&gt; crop types; access to livelihood options, access to credit -&gt; borrowing (positive: better credit worthiness); land ownership -&gt; technology</t>
  </si>
  <si>
    <t>off-farm income -&gt; planting trees; access to loan -&gt; planting trees</t>
  </si>
  <si>
    <t>social networks -&gt; borrowing; labor availability (household size), access to market -&gt; livelihood diversification; access to extension services -&gt; agroforestry; access to credit -&gt; experimentation with technologies (new practices including crop management, pest and fertilizer management)</t>
  </si>
  <si>
    <t>experience with climate change -&gt; crop type; farm size -&gt; farm management; limited financial reserves -&gt; irrigation (NEGATIVE), pesticides (POSITIVE); education -&gt; off-farm employment; distance to market -&gt; off-farm employment (NEGATIVE); household size -&gt; irrigation (labor intensive)</t>
  </si>
  <si>
    <t>No linkage to individual measures.</t>
  </si>
  <si>
    <t>education -&gt; off-farm opportunities; place (farm) attachment -&gt; off-farm employment (NEGATIVE); availability of land -&gt; migration (NEGATIVE); soil fertility -&gt; fertilizer (NEGATIVE)</t>
  </si>
  <si>
    <t>access to government support -&gt;  irrigration, crop variety</t>
  </si>
  <si>
    <t>distance to road -&gt; livelihood diversification (NEGATIVE); land holding size -&gt; crop variety, water tanks, traditional coping strategies (NEGATIVE); access to extension -&gt; crop variety; access to credit -&gt; traditional coping strategies (NEGATIVE)</t>
  </si>
  <si>
    <t xml:space="preserve">land holding size, extension services -&gt; crop/livestock type, soil and water conservation; family size, off-farm income, training -&gt; crop diversification (NEGATIVE), soil and water conservation (NEGATIVE); </t>
  </si>
  <si>
    <t>availability of labor, extension services -&gt; soil and water conservation</t>
  </si>
  <si>
    <t>government support -&gt; planting trees (does not generate income); land availability -&gt; off-farm employment (NEGATIVE)</t>
  </si>
  <si>
    <t xml:space="preserve">lack of money -&gt; planting dates, crop type, irrigation (NEGATIVE); </t>
  </si>
  <si>
    <t xml:space="preserve">extension service -&gt; water harvesting; access to water -&gt; harvesting dates (NEGATIVE); land size, external assistance -&gt; crop type; </t>
  </si>
  <si>
    <t xml:space="preserve">farming experience -&gt; Change of livestock feeds; access to electricity -&gt; change of livestock feeds (NEGATIVE); food or other aid -&gt; crop variety, planting trees, change livestock feeds; association membership -&gt; crop variety (NEGATIVE); soil fertility -&gt; crop variety; land ownership -&gt; change livestock feeds (NEGATIVE); extension service -&gt; planting trees, planting dates, soil and water conservation; seasonal forecast -&gt; crop variety (NEGATIVE); informal credit -&gt; livestock feed;  </t>
  </si>
  <si>
    <t>income -&gt; land elevation (PR); prior experience with climate event (high damage costs) -&gt; land elevation (NEGATIVE)</t>
  </si>
  <si>
    <t>Farm size -&gt; crop type/variety, irrigation; extension service -&gt; crop type, crop diversification, planting dates, irrigation, water conservation, off-farm employment (NEGATIVE); farming experience -&gt; irrigation; household size -&gt; crop diversification, irrigation, water conservation; access to electricity -&gt; crop types, planting dates, irrigation, water conservation; subsistence farming -&gt; crop diversification, planting dates, water conservation; access to market -&gt; crop variety, irrigation, off-farm activities; land ownership -&gt; planting dates, off-farm employment</t>
  </si>
  <si>
    <t>shortage of land -&gt; soil and water conservation (NEGATIVE), crop variety. The remainder was not by adaptation category</t>
  </si>
  <si>
    <t>Not to specific measures. General: farm size; farming experience; extension advice</t>
  </si>
  <si>
    <t>gender (male: more informed about new technology) -&gt; irrigation, crop variety, crop type; farming experience -&gt; crop variety, irrigation; education -&gt; irrigation, planting dates, agro-forestry, crop varieties/types; income -&gt; most significant variable for all adaptive choices; assets -&gt; crop varieties (NEGATIVE!); farm size -&gt; positive for all adaptive choices; land ownership -&gt;  crop variety/type; social networks -&gt; crop variety, irrigation; access to credit-&gt; crop variety; access to electricity -&gt; planting dates</t>
  </si>
  <si>
    <t>Jianjun et al.</t>
  </si>
  <si>
    <t>Farmers’ risk preferences and their climate change adaptation strategies in the Yongqiao District, China</t>
  </si>
  <si>
    <t>Jabeen et al.</t>
  </si>
  <si>
    <t>Built-in resilience: learning from grassroots coping strategies for climate variability</t>
  </si>
  <si>
    <t>Environment and Urbanization</t>
  </si>
  <si>
    <t>Coastal household adaptation cost requirements to sea level rise impacts</t>
  </si>
  <si>
    <t>Mitigation and Adaptation Strategies for Global Change</t>
  </si>
  <si>
    <t>Kulpraneet</t>
  </si>
  <si>
    <t>na</t>
  </si>
  <si>
    <t>planting new crop varieties; irrigation; weather index insurance; adopting new technology; crop diversification</t>
  </si>
  <si>
    <t>household income -&gt; crop varieties; perceived impact of climate change on future crop yields and crop losses -&gt; crop varieties + crop types; risk aversion -&gt; less willingness to adopt new technology (mo); male-households -&gt; more willing to adopt new technology (mo); male-households + education -&gt; more irrigation; risk aversion + farm size + farm experience + education -&gt; more insurance; farm income -&gt; less insurance</t>
  </si>
  <si>
    <t>Most of the older respondents felt that there had been a reduction in the amount of rainfall compared to their childhood experiences. increased heat was
the most perceived climate change (87% of respondents) impact identified by the respondents. People reported that heat increases the occurrence of diseases that result from water shortages, such as typhoid and diarrhoea, which puts pressure on household income because of medical emergencies. Also untimely rainfall, floods</t>
  </si>
  <si>
    <t xml:space="preserve">move to higher lands; barriers in and out of house (doors, furniture, storage, stilts); increase ventilation against heat; structural changes to house; rely on savings; </t>
  </si>
  <si>
    <t>NGO developed drainage barriers which helped against flooding</t>
  </si>
  <si>
    <t>302 out of 400 households were already affected by sea level rise (76%)</t>
  </si>
  <si>
    <t xml:space="preserve">renovating their houses, and improving lands, followed by building physical barriers for their accommodation and farms; new house building / retreat; </t>
  </si>
  <si>
    <t xml:space="preserve">Other </t>
  </si>
  <si>
    <t>Jianjun (2015)</t>
  </si>
  <si>
    <t>overwhelming majority of farmers perceived an increase in the average temperatures (82 percent) and a decrease in the average precipitation (80 percent) over the last 10years. Also droughts and heatwaves</t>
  </si>
  <si>
    <t>farming</t>
  </si>
  <si>
    <t>farming, smallhold</t>
  </si>
  <si>
    <t>coastal</t>
  </si>
  <si>
    <t>coastal, smallhold</t>
  </si>
  <si>
    <t>tourism</t>
  </si>
  <si>
    <t>pastoralists</t>
  </si>
  <si>
    <t>urban, small hold</t>
  </si>
  <si>
    <t>coastal, mixed; farming, mixed</t>
  </si>
  <si>
    <t>coastal; farming, smallhold</t>
  </si>
  <si>
    <t>increase in the average temperatures and a decrease in the average precipitation</t>
  </si>
  <si>
    <t>urban households</t>
  </si>
  <si>
    <t>extreme events (flooding and high temperatures)</t>
  </si>
  <si>
    <t>sea level rise</t>
  </si>
  <si>
    <t>coastal and inshore households</t>
  </si>
  <si>
    <t>in 29 papers, 57 policy measures mentioned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</si>
</sst>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cellStyleXfs>
  <cellXfs count="32">
    <xf numFmtId="0" fontId="0" fillId="0" borderId="0" xfId="0"/>
    <xf numFmtId="0" fontId="0" fillId="0" borderId="0" xfId="0" applyAlignment="1">
      <alignment wrapText="1"/>
    </xf>
    <xf numFmtId="0" fontId="3" fillId="0" borderId="0" xfId="0" applyFont="1"/>
    <xf numFmtId="9" fontId="0" fillId="0" borderId="0" xfId="0" applyNumberFormat="1"/>
    <xf numFmtId="0" fontId="0" fillId="0" borderId="0" xfId="0" applyFill="1"/>
    <xf numFmtId="0" fontId="0" fillId="0" borderId="0" xfId="0" applyFill="1" applyAlignment="1">
      <alignment wrapText="1"/>
    </xf>
    <xf numFmtId="9" fontId="0" fillId="0" borderId="0" xfId="0" applyNumberFormat="1" applyFill="1"/>
    <xf numFmtId="0" fontId="0" fillId="0" borderId="0" xfId="0" applyFill="1" applyAlignment="1">
      <alignment horizontal="left"/>
    </xf>
    <xf numFmtId="0" fontId="4" fillId="0" borderId="0" xfId="0" applyFont="1" applyFill="1"/>
    <xf numFmtId="0" fontId="3" fillId="0" borderId="0" xfId="0" applyFont="1" applyFill="1"/>
    <xf numFmtId="0" fontId="5" fillId="0" borderId="0" xfId="0" applyFont="1" applyFill="1"/>
    <xf numFmtId="0" fontId="0" fillId="0" borderId="0" xfId="0" applyAlignment="1">
      <alignment horizontal="left" wrapText="1"/>
    </xf>
    <xf numFmtId="10" fontId="0" fillId="0" borderId="0" xfId="0" applyNumberFormat="1"/>
    <xf numFmtId="0" fontId="0" fillId="0" borderId="0" xfId="0" applyNumberFormat="1"/>
    <xf numFmtId="1" fontId="0" fillId="0" borderId="0" xfId="0" applyNumberFormat="1"/>
    <xf numFmtId="0" fontId="0" fillId="0" borderId="0" xfId="0" applyFont="1"/>
    <xf numFmtId="0" fontId="0" fillId="0" borderId="0" xfId="0" applyFont="1" applyFill="1"/>
    <xf numFmtId="0" fontId="4" fillId="0" borderId="0" xfId="0" applyFont="1"/>
    <xf numFmtId="9" fontId="3" fillId="0" borderId="0" xfId="0" applyNumberFormat="1" applyFont="1"/>
    <xf numFmtId="0" fontId="7" fillId="3" borderId="0" xfId="2"/>
    <xf numFmtId="0" fontId="6" fillId="2" borderId="0" xfId="1"/>
    <xf numFmtId="0" fontId="8" fillId="4" borderId="0" xfId="3"/>
    <xf numFmtId="0" fontId="0" fillId="0" borderId="0" xfId="0" applyAlignment="1"/>
    <xf numFmtId="0" fontId="0" fillId="0" borderId="0" xfId="0" applyFill="1" applyAlignment="1"/>
    <xf numFmtId="0" fontId="6" fillId="2" borderId="0" xfId="1" applyAlignment="1"/>
    <xf numFmtId="9" fontId="0" fillId="0" borderId="0" xfId="0" applyNumberFormat="1" applyAlignment="1"/>
    <xf numFmtId="0" fontId="0" fillId="0" borderId="0" xfId="0" applyAlignment="1">
      <alignment horizontal="left"/>
    </xf>
    <xf numFmtId="9" fontId="0" fillId="0" borderId="0" xfId="0" applyNumberFormat="1" applyFill="1" applyAlignment="1"/>
    <xf numFmtId="0" fontId="7" fillId="3" borderId="0" xfId="2" applyAlignment="1"/>
    <xf numFmtId="0" fontId="8" fillId="4" borderId="0" xfId="3" applyAlignment="1"/>
    <xf numFmtId="0" fontId="6" fillId="0" borderId="0" xfId="1" applyFill="1" applyAlignment="1"/>
    <xf numFmtId="0" fontId="0" fillId="0" borderId="0" xfId="0" applyFont="1" applyAlignment="1">
      <alignment wrapText="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F1-4760-A073-E0A27A3BC0D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F1-4760-A073-E0A27A3BC0D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F1-4760-A073-E0A27A3BC0D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F1-4760-A073-E0A27A3BC0D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F1-4760-A073-E0A27A3BC0D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F1-4760-A073-E0A27A3BC0D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Countries!$F$3:$F$8</c:f>
              <c:strCache>
                <c:ptCount val="6"/>
                <c:pt idx="0">
                  <c:v>Asia</c:v>
                </c:pt>
                <c:pt idx="1">
                  <c:v>Africa</c:v>
                </c:pt>
                <c:pt idx="2">
                  <c:v>North America</c:v>
                </c:pt>
                <c:pt idx="3">
                  <c:v>South America</c:v>
                </c:pt>
                <c:pt idx="4">
                  <c:v>Europe</c:v>
                </c:pt>
                <c:pt idx="5">
                  <c:v>Australasia</c:v>
                </c:pt>
              </c:strCache>
            </c:strRef>
          </c:cat>
          <c:val>
            <c:numRef>
              <c:f>Countries!$G$3:$G$8</c:f>
              <c:numCache>
                <c:formatCode>0%</c:formatCode>
                <c:ptCount val="6"/>
                <c:pt idx="0">
                  <c:v>0.29268292682926828</c:v>
                </c:pt>
                <c:pt idx="1">
                  <c:v>0.45528455284552843</c:v>
                </c:pt>
                <c:pt idx="2">
                  <c:v>5.6910569105691054E-2</c:v>
                </c:pt>
                <c:pt idx="3">
                  <c:v>0.12195121951219512</c:v>
                </c:pt>
                <c:pt idx="4">
                  <c:v>6.5040650406504072E-2</c:v>
                </c:pt>
                <c:pt idx="5">
                  <c:v>8.130081300813009E-3</c:v>
                </c:pt>
              </c:numCache>
            </c:numRef>
          </c:val>
          <c:extLst>
            <c:ext xmlns:c16="http://schemas.microsoft.com/office/drawing/2014/chart" uri="{C3380CC4-5D6E-409C-BE32-E72D297353CC}">
              <c16:uniqueId val="{00000000-5C82-4DBD-AC22-E25B0691B00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Empirical</a:t>
            </a:r>
            <a:r>
              <a:rPr lang="en-AU" baseline="0"/>
              <a:t> publications on adaptation to climate change</a:t>
            </a:r>
            <a:endParaRPr lang="en-AU"/>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Years!$C$2:$C$27</c:f>
              <c:numCache>
                <c:formatCode>General</c:formatCode>
                <c:ptCount val="2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numCache>
            </c:numRef>
          </c:cat>
          <c:val>
            <c:numRef>
              <c:f>Years!$D$2:$D$27</c:f>
              <c:numCache>
                <c:formatCode>General</c:formatCode>
                <c:ptCount val="26"/>
                <c:pt idx="0">
                  <c:v>0</c:v>
                </c:pt>
                <c:pt idx="1">
                  <c:v>1</c:v>
                </c:pt>
                <c:pt idx="2">
                  <c:v>0</c:v>
                </c:pt>
                <c:pt idx="3">
                  <c:v>0</c:v>
                </c:pt>
                <c:pt idx="4">
                  <c:v>0</c:v>
                </c:pt>
                <c:pt idx="5">
                  <c:v>0</c:v>
                </c:pt>
                <c:pt idx="6">
                  <c:v>0</c:v>
                </c:pt>
                <c:pt idx="7">
                  <c:v>1</c:v>
                </c:pt>
                <c:pt idx="8">
                  <c:v>0</c:v>
                </c:pt>
                <c:pt idx="9">
                  <c:v>0</c:v>
                </c:pt>
                <c:pt idx="10">
                  <c:v>2</c:v>
                </c:pt>
                <c:pt idx="11">
                  <c:v>0</c:v>
                </c:pt>
                <c:pt idx="12">
                  <c:v>4</c:v>
                </c:pt>
                <c:pt idx="13">
                  <c:v>2</c:v>
                </c:pt>
                <c:pt idx="14">
                  <c:v>6</c:v>
                </c:pt>
                <c:pt idx="15">
                  <c:v>5</c:v>
                </c:pt>
                <c:pt idx="16">
                  <c:v>6</c:v>
                </c:pt>
                <c:pt idx="17">
                  <c:v>11</c:v>
                </c:pt>
                <c:pt idx="18">
                  <c:v>8</c:v>
                </c:pt>
                <c:pt idx="19">
                  <c:v>3</c:v>
                </c:pt>
                <c:pt idx="20">
                  <c:v>4</c:v>
                </c:pt>
                <c:pt idx="21">
                  <c:v>5</c:v>
                </c:pt>
                <c:pt idx="22">
                  <c:v>10</c:v>
                </c:pt>
                <c:pt idx="23">
                  <c:v>6</c:v>
                </c:pt>
                <c:pt idx="24">
                  <c:v>4</c:v>
                </c:pt>
                <c:pt idx="25">
                  <c:v>2</c:v>
                </c:pt>
              </c:numCache>
            </c:numRef>
          </c:val>
          <c:extLst>
            <c:ext xmlns:c16="http://schemas.microsoft.com/office/drawing/2014/chart" uri="{C3380CC4-5D6E-409C-BE32-E72D297353CC}">
              <c16:uniqueId val="{00000000-4F95-4114-B608-DD665EBBABE5}"/>
            </c:ext>
          </c:extLst>
        </c:ser>
        <c:dLbls>
          <c:showLegendKey val="0"/>
          <c:showVal val="0"/>
          <c:showCatName val="0"/>
          <c:showSerName val="0"/>
          <c:showPercent val="0"/>
          <c:showBubbleSize val="0"/>
        </c:dLbls>
        <c:gapWidth val="219"/>
        <c:overlap val="-27"/>
        <c:axId val="451945736"/>
        <c:axId val="451947376"/>
      </c:barChart>
      <c:catAx>
        <c:axId val="45194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947376"/>
        <c:crosses val="autoZero"/>
        <c:auto val="1"/>
        <c:lblAlgn val="ctr"/>
        <c:lblOffset val="100"/>
        <c:noMultiLvlLbl val="0"/>
      </c:catAx>
      <c:valAx>
        <c:axId val="451947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945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061623432040321E-2"/>
          <c:y val="4.4596912521440824E-2"/>
          <c:w val="0.92848847881744845"/>
          <c:h val="0.84499723126375925"/>
        </c:manualLayout>
      </c:layout>
      <c:barChart>
        <c:barDir val="col"/>
        <c:grouping val="clustered"/>
        <c:varyColors val="0"/>
        <c:ser>
          <c:idx val="0"/>
          <c:order val="0"/>
          <c:spPr>
            <a:solidFill>
              <a:schemeClr val="accent1"/>
            </a:solidFill>
            <a:ln>
              <a:noFill/>
            </a:ln>
            <a:effectLst/>
          </c:spPr>
          <c:invertIfNegative val="0"/>
          <c:cat>
            <c:strRef>
              <c:f>'climatic change'!$B$2:$B$6</c:f>
              <c:strCache>
                <c:ptCount val="5"/>
                <c:pt idx="0">
                  <c:v>Rainfall</c:v>
                </c:pt>
                <c:pt idx="1">
                  <c:v>Temperature</c:v>
                </c:pt>
                <c:pt idx="2">
                  <c:v>Extreme events</c:v>
                </c:pt>
                <c:pt idx="3">
                  <c:v>Other</c:v>
                </c:pt>
                <c:pt idx="4">
                  <c:v>Sea level rise</c:v>
                </c:pt>
              </c:strCache>
            </c:strRef>
          </c:cat>
          <c:val>
            <c:numRef>
              <c:f>'climatic change'!$C$2:$C$6</c:f>
              <c:numCache>
                <c:formatCode>General</c:formatCode>
                <c:ptCount val="5"/>
                <c:pt idx="0">
                  <c:v>67</c:v>
                </c:pt>
                <c:pt idx="1">
                  <c:v>66</c:v>
                </c:pt>
                <c:pt idx="2">
                  <c:v>41</c:v>
                </c:pt>
                <c:pt idx="3">
                  <c:v>25</c:v>
                </c:pt>
                <c:pt idx="4">
                  <c:v>3</c:v>
                </c:pt>
              </c:numCache>
            </c:numRef>
          </c:val>
          <c:extLst>
            <c:ext xmlns:c16="http://schemas.microsoft.com/office/drawing/2014/chart" uri="{C3380CC4-5D6E-409C-BE32-E72D297353CC}">
              <c16:uniqueId val="{00000000-077E-43E1-8540-DDA597527834}"/>
            </c:ext>
          </c:extLst>
        </c:ser>
        <c:dLbls>
          <c:showLegendKey val="0"/>
          <c:showVal val="0"/>
          <c:showCatName val="0"/>
          <c:showSerName val="0"/>
          <c:showPercent val="0"/>
          <c:showBubbleSize val="0"/>
        </c:dLbls>
        <c:gapWidth val="219"/>
        <c:overlap val="-27"/>
        <c:axId val="603628872"/>
        <c:axId val="603630512"/>
      </c:barChart>
      <c:catAx>
        <c:axId val="603628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630512"/>
        <c:crosses val="autoZero"/>
        <c:auto val="1"/>
        <c:lblAlgn val="ctr"/>
        <c:lblOffset val="100"/>
        <c:noMultiLvlLbl val="0"/>
      </c:catAx>
      <c:valAx>
        <c:axId val="6036305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628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Perceived vs adaptation</c:v>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4619585120165998"/>
                  <c:y val="0.1478010302188162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'Perceptions distribution'!$M$4:$M$14</c:f>
              <c:numCache>
                <c:formatCode>0%</c:formatCode>
                <c:ptCount val="11"/>
                <c:pt idx="0">
                  <c:v>0.48</c:v>
                </c:pt>
                <c:pt idx="1">
                  <c:v>8.9999999999999969E-2</c:v>
                </c:pt>
                <c:pt idx="2">
                  <c:v>0.19999999999999996</c:v>
                </c:pt>
                <c:pt idx="3">
                  <c:v>0.22499999999999998</c:v>
                </c:pt>
                <c:pt idx="4">
                  <c:v>0.19999999999999996</c:v>
                </c:pt>
                <c:pt idx="5">
                  <c:v>0.15000000000000002</c:v>
                </c:pt>
                <c:pt idx="6">
                  <c:v>0.24</c:v>
                </c:pt>
                <c:pt idx="7">
                  <c:v>0.21999999999999997</c:v>
                </c:pt>
                <c:pt idx="8">
                  <c:v>0.19999999999999996</c:v>
                </c:pt>
                <c:pt idx="9">
                  <c:v>0.14400000000000002</c:v>
                </c:pt>
                <c:pt idx="10">
                  <c:v>0.20999999999999996</c:v>
                </c:pt>
              </c:numCache>
            </c:numRef>
          </c:xVal>
          <c:yVal>
            <c:numRef>
              <c:f>'Perceptions distribution'!$N$4:$N$14</c:f>
              <c:numCache>
                <c:formatCode>0%</c:formatCode>
                <c:ptCount val="11"/>
                <c:pt idx="0">
                  <c:v>0.42</c:v>
                </c:pt>
                <c:pt idx="1">
                  <c:v>0.19</c:v>
                </c:pt>
                <c:pt idx="2">
                  <c:v>0.16</c:v>
                </c:pt>
                <c:pt idx="3">
                  <c:v>0.28000000000000003</c:v>
                </c:pt>
                <c:pt idx="4">
                  <c:v>0.25</c:v>
                </c:pt>
                <c:pt idx="5">
                  <c:v>0.33</c:v>
                </c:pt>
                <c:pt idx="6">
                  <c:v>0.22</c:v>
                </c:pt>
                <c:pt idx="7">
                  <c:v>0.12</c:v>
                </c:pt>
                <c:pt idx="8">
                  <c:v>0.55000000000000004</c:v>
                </c:pt>
                <c:pt idx="9">
                  <c:v>0.01</c:v>
                </c:pt>
                <c:pt idx="10">
                  <c:v>7.0000000000000007E-2</c:v>
                </c:pt>
              </c:numCache>
            </c:numRef>
          </c:yVal>
          <c:smooth val="0"/>
          <c:extLst>
            <c:ext xmlns:c16="http://schemas.microsoft.com/office/drawing/2014/chart" uri="{C3380CC4-5D6E-409C-BE32-E72D297353CC}">
              <c16:uniqueId val="{00000000-2FD1-41D6-A20E-77F3A8FDA405}"/>
            </c:ext>
          </c:extLst>
        </c:ser>
        <c:dLbls>
          <c:showLegendKey val="0"/>
          <c:showVal val="0"/>
          <c:showCatName val="0"/>
          <c:showSerName val="0"/>
          <c:showPercent val="0"/>
          <c:showBubbleSize val="0"/>
        </c:dLbls>
        <c:axId val="670132512"/>
        <c:axId val="670133824"/>
      </c:scatterChart>
      <c:valAx>
        <c:axId val="67013251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did not perceive climate change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133824"/>
        <c:crosses val="autoZero"/>
        <c:crossBetween val="midCat"/>
      </c:valAx>
      <c:valAx>
        <c:axId val="67013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did not adapt to climate change</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1325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466724</xdr:colOff>
      <xdr:row>5</xdr:row>
      <xdr:rowOff>76200</xdr:rowOff>
    </xdr:from>
    <xdr:to>
      <xdr:col>18</xdr:col>
      <xdr:colOff>76199</xdr:colOff>
      <xdr:row>26</xdr:row>
      <xdr:rowOff>114300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342899</xdr:colOff>
      <xdr:row>1</xdr:row>
      <xdr:rowOff>104774</xdr:rowOff>
    </xdr:from>
    <xdr:to>
      <xdr:col>17</xdr:col>
      <xdr:colOff>276224</xdr:colOff>
      <xdr:row>26</xdr:row>
      <xdr:rowOff>114299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406400</xdr:colOff>
      <xdr:row>1</xdr:row>
      <xdr:rowOff>34925</xdr:rowOff>
    </xdr:from>
    <xdr:to>
      <xdr:col>13</xdr:col>
      <xdr:colOff>520700</xdr:colOff>
      <xdr:row>21</xdr:row>
      <xdr:rowOff>60325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657224</xdr:colOff>
      <xdr:row>16</xdr:row>
      <xdr:rowOff>76200</xdr:rowOff>
    </xdr:from>
    <xdr:to>
      <xdr:col>10</xdr:col>
      <xdr:colOff>228599</xdr:colOff>
      <xdr:row>35</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link.springer.com/article/10.1007/s00267-012-9918-2"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86"/>
  <sheetViews>
    <sheetView zoomScaleNormal="100" workbookViewId="0">
      <pane ySplit="1" topLeftCell="A2" activePane="bottomLeft" state="frozen"/>
      <selection activeCell="M1" sqref="M1"/>
      <selection pane="bottomLeft" activeCell="A10" sqref="A10"/>
    </sheetView>
  </sheetViews>
  <sheetFormatPr defaultRowHeight="15" x14ac:dyDescent="0.25"/>
  <cols>
    <col min="1" max="1" width="58.5703125" bestFit="1" customWidth="1"/>
    <col min="2" max="2" width="17.5703125" bestFit="1" customWidth="1"/>
    <col min="3" max="3" width="4.85546875" bestFit="1" customWidth="1"/>
    <col min="4" max="4" width="140.42578125" bestFit="1" customWidth="1"/>
    <col min="5" max="5" width="15.5703125" customWidth="1"/>
    <col min="6" max="6" width="31.5703125" customWidth="1"/>
    <col min="7" max="7" width="23.140625" bestFit="1" customWidth="1"/>
    <col min="8" max="10" width="23.140625" customWidth="1"/>
    <col min="11" max="11" width="14.140625" bestFit="1" customWidth="1"/>
    <col min="12" max="12" width="9.85546875" bestFit="1" customWidth="1"/>
    <col min="13" max="13" width="127.85546875" bestFit="1" customWidth="1"/>
    <col min="14" max="14" width="12.28515625" bestFit="1" customWidth="1"/>
    <col min="15" max="15" width="12.42578125" bestFit="1" customWidth="1"/>
    <col min="16" max="16" width="15.5703125" bestFit="1" customWidth="1"/>
    <col min="23" max="23" width="8.5703125" customWidth="1"/>
    <col min="29" max="29" width="11" bestFit="1" customWidth="1"/>
    <col min="30" max="30" width="19.7109375" bestFit="1" customWidth="1"/>
    <col min="31" max="31" width="24.85546875" bestFit="1" customWidth="1"/>
    <col min="32" max="32" width="20.5703125" bestFit="1" customWidth="1"/>
    <col min="33" max="33" width="12" bestFit="1" customWidth="1"/>
    <col min="34" max="34" width="10.5703125" bestFit="1" customWidth="1"/>
  </cols>
  <sheetData>
    <row r="1" spans="1:25" s="2" customFormat="1" x14ac:dyDescent="0.25">
      <c r="A1" s="2" t="s">
        <v>2</v>
      </c>
      <c r="B1" s="2" t="s">
        <v>1</v>
      </c>
      <c r="C1" s="2" t="s">
        <v>10</v>
      </c>
      <c r="D1" s="2" t="s">
        <v>0</v>
      </c>
      <c r="E1" s="2" t="s">
        <v>215</v>
      </c>
      <c r="F1" s="2" t="s">
        <v>3</v>
      </c>
      <c r="G1" s="2" t="s">
        <v>4</v>
      </c>
      <c r="K1" s="2" t="s">
        <v>5</v>
      </c>
      <c r="L1" s="2" t="s">
        <v>6</v>
      </c>
      <c r="M1" s="2" t="s">
        <v>7</v>
      </c>
      <c r="N1" s="2" t="s">
        <v>620</v>
      </c>
      <c r="O1" s="2" t="s">
        <v>621</v>
      </c>
      <c r="P1" s="2" t="s">
        <v>622</v>
      </c>
      <c r="Q1" s="2" t="s">
        <v>623</v>
      </c>
      <c r="R1" s="2" t="s">
        <v>504</v>
      </c>
      <c r="T1" s="2" t="s">
        <v>626</v>
      </c>
      <c r="U1" s="2" t="s">
        <v>627</v>
      </c>
      <c r="V1" s="2" t="s">
        <v>628</v>
      </c>
      <c r="W1" s="2" t="s">
        <v>631</v>
      </c>
      <c r="X1" s="2" t="s">
        <v>629</v>
      </c>
      <c r="Y1" s="2" t="s">
        <v>630</v>
      </c>
    </row>
    <row r="2" spans="1:25" s="2" customFormat="1" x14ac:dyDescent="0.25">
      <c r="H2" s="2" t="s">
        <v>12</v>
      </c>
      <c r="I2" s="2" t="s">
        <v>625</v>
      </c>
      <c r="J2" s="2" t="s">
        <v>504</v>
      </c>
      <c r="X2"/>
      <c r="Y2"/>
    </row>
    <row r="3" spans="1:25" x14ac:dyDescent="0.25">
      <c r="A3" t="s">
        <v>8</v>
      </c>
      <c r="B3" t="s">
        <v>9</v>
      </c>
      <c r="C3">
        <v>2007</v>
      </c>
      <c r="D3" t="s">
        <v>11</v>
      </c>
      <c r="E3">
        <v>1057</v>
      </c>
      <c r="F3" t="s">
        <v>13</v>
      </c>
      <c r="G3" t="s">
        <v>12</v>
      </c>
      <c r="H3">
        <v>1</v>
      </c>
      <c r="I3">
        <v>0</v>
      </c>
      <c r="J3">
        <v>0</v>
      </c>
      <c r="K3" t="s">
        <v>36</v>
      </c>
      <c r="L3">
        <v>9500</v>
      </c>
      <c r="M3" t="s">
        <v>14</v>
      </c>
      <c r="N3" s="15">
        <v>1</v>
      </c>
      <c r="O3" s="15">
        <v>1</v>
      </c>
      <c r="P3" s="15">
        <f>SUM(T3:Y3)</f>
        <v>0</v>
      </c>
      <c r="Q3" s="15">
        <v>0</v>
      </c>
      <c r="R3" s="15">
        <v>0</v>
      </c>
    </row>
    <row r="4" spans="1:25" x14ac:dyDescent="0.25">
      <c r="A4" t="s">
        <v>182</v>
      </c>
      <c r="B4" t="s">
        <v>180</v>
      </c>
      <c r="C4">
        <v>2009</v>
      </c>
      <c r="D4" t="s">
        <v>181</v>
      </c>
      <c r="E4">
        <v>823</v>
      </c>
      <c r="F4" t="s">
        <v>179</v>
      </c>
      <c r="G4" t="s">
        <v>12</v>
      </c>
      <c r="H4">
        <v>1</v>
      </c>
      <c r="I4">
        <v>0</v>
      </c>
      <c r="J4">
        <v>0</v>
      </c>
      <c r="K4" t="s">
        <v>21</v>
      </c>
      <c r="L4">
        <f>800+1000</f>
        <v>1800</v>
      </c>
      <c r="M4" t="s">
        <v>14</v>
      </c>
      <c r="N4" s="15">
        <v>1</v>
      </c>
      <c r="O4" s="15">
        <v>1</v>
      </c>
      <c r="P4" s="15">
        <f t="shared" ref="P4:P67" si="0">SUM(T4:Y4)</f>
        <v>0</v>
      </c>
      <c r="Q4">
        <v>0</v>
      </c>
      <c r="R4">
        <v>0</v>
      </c>
    </row>
    <row r="5" spans="1:25" x14ac:dyDescent="0.25">
      <c r="A5" t="s">
        <v>101</v>
      </c>
      <c r="B5" t="s">
        <v>102</v>
      </c>
      <c r="C5">
        <v>2009</v>
      </c>
      <c r="D5" t="s">
        <v>100</v>
      </c>
      <c r="E5">
        <v>778</v>
      </c>
      <c r="F5" t="s">
        <v>103</v>
      </c>
      <c r="G5" t="s">
        <v>12</v>
      </c>
      <c r="H5">
        <v>1</v>
      </c>
      <c r="I5">
        <v>0</v>
      </c>
      <c r="J5">
        <v>0</v>
      </c>
      <c r="K5" t="s">
        <v>36</v>
      </c>
      <c r="L5">
        <f>90+179+68</f>
        <v>337</v>
      </c>
      <c r="M5" t="s">
        <v>241</v>
      </c>
      <c r="N5" s="15">
        <v>1</v>
      </c>
      <c r="O5" s="15">
        <v>1</v>
      </c>
      <c r="P5" s="15">
        <f t="shared" si="0"/>
        <v>0</v>
      </c>
      <c r="Q5">
        <v>0</v>
      </c>
      <c r="R5">
        <v>1</v>
      </c>
    </row>
    <row r="6" spans="1:25" x14ac:dyDescent="0.25">
      <c r="A6" t="s">
        <v>8</v>
      </c>
      <c r="B6" t="s">
        <v>216</v>
      </c>
      <c r="C6">
        <v>2007</v>
      </c>
      <c r="D6" t="s">
        <v>15</v>
      </c>
      <c r="E6">
        <v>774</v>
      </c>
      <c r="F6" t="s">
        <v>16</v>
      </c>
      <c r="G6" t="s">
        <v>12</v>
      </c>
      <c r="H6">
        <v>1</v>
      </c>
      <c r="I6">
        <v>0</v>
      </c>
      <c r="J6">
        <v>0</v>
      </c>
      <c r="K6" t="s">
        <v>36</v>
      </c>
      <c r="L6">
        <v>1719</v>
      </c>
      <c r="M6" t="s">
        <v>14</v>
      </c>
      <c r="N6" s="15">
        <v>1</v>
      </c>
      <c r="O6" s="15">
        <v>1</v>
      </c>
      <c r="P6" s="15">
        <f t="shared" si="0"/>
        <v>0</v>
      </c>
      <c r="Q6">
        <v>0</v>
      </c>
      <c r="R6">
        <v>0</v>
      </c>
    </row>
    <row r="7" spans="1:25" x14ac:dyDescent="0.25">
      <c r="A7" t="s">
        <v>8</v>
      </c>
      <c r="B7" t="s">
        <v>17</v>
      </c>
      <c r="C7">
        <v>2008</v>
      </c>
      <c r="D7" t="s">
        <v>18</v>
      </c>
      <c r="E7">
        <v>701</v>
      </c>
      <c r="F7" t="s">
        <v>19</v>
      </c>
      <c r="G7" t="s">
        <v>20</v>
      </c>
      <c r="H7">
        <v>1</v>
      </c>
      <c r="I7">
        <v>1</v>
      </c>
      <c r="J7">
        <v>0</v>
      </c>
      <c r="K7" t="s">
        <v>21</v>
      </c>
      <c r="L7">
        <v>118</v>
      </c>
      <c r="M7" t="s">
        <v>22</v>
      </c>
      <c r="N7" s="15">
        <v>1</v>
      </c>
      <c r="O7" s="15">
        <v>1</v>
      </c>
      <c r="P7" s="15">
        <f t="shared" si="0"/>
        <v>2</v>
      </c>
      <c r="Q7" s="15">
        <v>1</v>
      </c>
      <c r="R7" s="15">
        <v>0</v>
      </c>
      <c r="T7">
        <v>1</v>
      </c>
      <c r="U7">
        <v>0</v>
      </c>
      <c r="V7">
        <v>1</v>
      </c>
    </row>
    <row r="8" spans="1:25" x14ac:dyDescent="0.25">
      <c r="A8" t="s">
        <v>46</v>
      </c>
      <c r="B8" t="s">
        <v>105</v>
      </c>
      <c r="C8">
        <v>2007</v>
      </c>
      <c r="D8" t="s">
        <v>104</v>
      </c>
      <c r="E8">
        <v>602</v>
      </c>
      <c r="F8" t="s">
        <v>60</v>
      </c>
      <c r="G8" t="s">
        <v>12</v>
      </c>
      <c r="H8">
        <v>1</v>
      </c>
      <c r="I8">
        <v>0</v>
      </c>
      <c r="J8">
        <v>0</v>
      </c>
      <c r="K8" t="s">
        <v>21</v>
      </c>
      <c r="L8">
        <v>90</v>
      </c>
      <c r="M8" t="s">
        <v>14</v>
      </c>
      <c r="N8" s="15">
        <v>1</v>
      </c>
      <c r="O8" s="15">
        <v>1</v>
      </c>
      <c r="P8" s="15">
        <f t="shared" si="0"/>
        <v>0</v>
      </c>
      <c r="Q8" s="15">
        <v>0</v>
      </c>
      <c r="R8" s="15">
        <v>0</v>
      </c>
    </row>
    <row r="9" spans="1:25" x14ac:dyDescent="0.25">
      <c r="A9" t="s">
        <v>107</v>
      </c>
      <c r="B9" t="s">
        <v>108</v>
      </c>
      <c r="C9">
        <v>2011</v>
      </c>
      <c r="D9" t="s">
        <v>106</v>
      </c>
      <c r="E9">
        <v>509</v>
      </c>
      <c r="F9" t="s">
        <v>84</v>
      </c>
      <c r="G9" t="s">
        <v>12</v>
      </c>
      <c r="H9">
        <v>1</v>
      </c>
      <c r="I9">
        <v>0</v>
      </c>
      <c r="J9">
        <v>0</v>
      </c>
      <c r="K9" t="s">
        <v>109</v>
      </c>
      <c r="L9">
        <v>1000</v>
      </c>
      <c r="M9" t="s">
        <v>14</v>
      </c>
      <c r="N9" s="15">
        <v>1</v>
      </c>
      <c r="O9" s="15">
        <v>1</v>
      </c>
      <c r="P9" s="15">
        <f t="shared" si="0"/>
        <v>0</v>
      </c>
      <c r="Q9">
        <v>0</v>
      </c>
      <c r="R9">
        <v>0</v>
      </c>
    </row>
    <row r="10" spans="1:25" x14ac:dyDescent="0.25">
      <c r="A10" t="s">
        <v>26</v>
      </c>
      <c r="B10" t="s">
        <v>27</v>
      </c>
      <c r="C10">
        <v>2007</v>
      </c>
      <c r="D10" t="s">
        <v>28</v>
      </c>
      <c r="E10">
        <v>484</v>
      </c>
      <c r="F10" t="s">
        <v>24</v>
      </c>
      <c r="G10" t="s">
        <v>25</v>
      </c>
      <c r="H10">
        <v>1</v>
      </c>
      <c r="I10">
        <v>1</v>
      </c>
      <c r="J10">
        <v>0</v>
      </c>
      <c r="K10" t="s">
        <v>21</v>
      </c>
      <c r="L10">
        <v>672</v>
      </c>
      <c r="M10" t="s">
        <v>239</v>
      </c>
      <c r="N10" s="15">
        <v>0</v>
      </c>
      <c r="O10" s="15">
        <v>1</v>
      </c>
      <c r="P10" s="15">
        <f t="shared" si="0"/>
        <v>1</v>
      </c>
      <c r="Q10" s="15">
        <v>0</v>
      </c>
      <c r="R10" s="15">
        <v>0</v>
      </c>
      <c r="V10">
        <v>1</v>
      </c>
    </row>
    <row r="11" spans="1:25" x14ac:dyDescent="0.25">
      <c r="A11" t="s">
        <v>29</v>
      </c>
      <c r="B11" t="s">
        <v>31</v>
      </c>
      <c r="C11">
        <v>2005</v>
      </c>
      <c r="D11" t="s">
        <v>30</v>
      </c>
      <c r="E11">
        <v>475</v>
      </c>
      <c r="F11" t="s">
        <v>61</v>
      </c>
      <c r="G11" t="s">
        <v>12</v>
      </c>
      <c r="H11">
        <v>1</v>
      </c>
      <c r="I11">
        <v>0</v>
      </c>
      <c r="J11">
        <v>0</v>
      </c>
      <c r="K11" t="s">
        <v>21</v>
      </c>
      <c r="L11">
        <f>44+16+22</f>
        <v>82</v>
      </c>
      <c r="M11" t="s">
        <v>14</v>
      </c>
      <c r="N11" s="15">
        <v>1</v>
      </c>
      <c r="O11" s="15">
        <v>1</v>
      </c>
      <c r="P11" s="15">
        <f t="shared" si="0"/>
        <v>0</v>
      </c>
      <c r="Q11" s="15">
        <v>0</v>
      </c>
      <c r="R11" s="15">
        <v>0</v>
      </c>
    </row>
    <row r="12" spans="1:25" x14ac:dyDescent="0.25">
      <c r="A12" t="s">
        <v>135</v>
      </c>
      <c r="B12" t="s">
        <v>134</v>
      </c>
      <c r="C12">
        <v>2013</v>
      </c>
      <c r="D12" t="s">
        <v>133</v>
      </c>
      <c r="E12">
        <v>436</v>
      </c>
      <c r="F12" t="s">
        <v>136</v>
      </c>
      <c r="G12" t="s">
        <v>12</v>
      </c>
      <c r="H12">
        <v>1</v>
      </c>
      <c r="I12">
        <v>0</v>
      </c>
      <c r="J12">
        <v>0</v>
      </c>
      <c r="K12" t="s">
        <v>21</v>
      </c>
      <c r="L12">
        <v>710</v>
      </c>
      <c r="M12" t="s">
        <v>14</v>
      </c>
      <c r="N12" s="15">
        <v>1</v>
      </c>
      <c r="O12" s="15">
        <v>1</v>
      </c>
      <c r="P12" s="15">
        <f t="shared" si="0"/>
        <v>0</v>
      </c>
      <c r="Q12">
        <v>0</v>
      </c>
      <c r="R12">
        <v>0</v>
      </c>
    </row>
    <row r="13" spans="1:25" x14ac:dyDescent="0.25">
      <c r="A13" t="s">
        <v>32</v>
      </c>
      <c r="B13" s="4" t="s">
        <v>33</v>
      </c>
      <c r="C13">
        <v>2010</v>
      </c>
      <c r="D13" t="s">
        <v>34</v>
      </c>
      <c r="E13">
        <v>429</v>
      </c>
      <c r="F13" t="s">
        <v>35</v>
      </c>
      <c r="G13" t="s">
        <v>12</v>
      </c>
      <c r="H13">
        <v>1</v>
      </c>
      <c r="I13">
        <v>0</v>
      </c>
      <c r="J13">
        <v>0</v>
      </c>
      <c r="K13" t="s">
        <v>36</v>
      </c>
      <c r="L13">
        <v>50000</v>
      </c>
      <c r="M13" t="s">
        <v>14</v>
      </c>
      <c r="N13" s="15">
        <v>1</v>
      </c>
      <c r="O13" s="15">
        <v>1</v>
      </c>
      <c r="P13" s="15">
        <f t="shared" si="0"/>
        <v>0</v>
      </c>
      <c r="Q13" s="15">
        <v>0</v>
      </c>
      <c r="R13" s="15">
        <v>0</v>
      </c>
    </row>
    <row r="14" spans="1:25" x14ac:dyDescent="0.25">
      <c r="A14" t="s">
        <v>144</v>
      </c>
      <c r="B14" t="s">
        <v>142</v>
      </c>
      <c r="C14">
        <v>2012</v>
      </c>
      <c r="D14" t="s">
        <v>143</v>
      </c>
      <c r="E14">
        <v>424</v>
      </c>
      <c r="F14" t="s">
        <v>114</v>
      </c>
      <c r="G14" t="s">
        <v>12</v>
      </c>
      <c r="H14">
        <v>1</v>
      </c>
      <c r="I14">
        <v>0</v>
      </c>
      <c r="J14">
        <v>0</v>
      </c>
      <c r="K14" t="s">
        <v>21</v>
      </c>
      <c r="L14">
        <v>150</v>
      </c>
      <c r="M14" t="s">
        <v>14</v>
      </c>
      <c r="N14" s="15">
        <v>1</v>
      </c>
      <c r="O14" s="15">
        <v>1</v>
      </c>
      <c r="P14" s="15">
        <f t="shared" si="0"/>
        <v>0</v>
      </c>
      <c r="Q14">
        <v>0</v>
      </c>
      <c r="R14">
        <v>0</v>
      </c>
    </row>
    <row r="15" spans="1:25" x14ac:dyDescent="0.25">
      <c r="A15" t="s">
        <v>37</v>
      </c>
      <c r="B15" s="4" t="s">
        <v>38</v>
      </c>
      <c r="C15">
        <v>2008</v>
      </c>
      <c r="D15" t="s">
        <v>39</v>
      </c>
      <c r="E15">
        <v>363</v>
      </c>
      <c r="F15" t="s">
        <v>40</v>
      </c>
      <c r="G15" t="s">
        <v>12</v>
      </c>
      <c r="H15">
        <v>1</v>
      </c>
      <c r="I15">
        <v>0</v>
      </c>
      <c r="J15">
        <v>0</v>
      </c>
      <c r="K15" t="s">
        <v>21</v>
      </c>
      <c r="L15">
        <v>31</v>
      </c>
      <c r="M15" t="s">
        <v>240</v>
      </c>
      <c r="N15" s="15">
        <v>0</v>
      </c>
      <c r="O15" s="15">
        <v>1</v>
      </c>
      <c r="P15" s="15">
        <f t="shared" si="0"/>
        <v>1</v>
      </c>
      <c r="Q15" s="15">
        <v>0</v>
      </c>
      <c r="R15" s="15">
        <v>0</v>
      </c>
      <c r="U15">
        <v>1</v>
      </c>
    </row>
    <row r="16" spans="1:25" x14ac:dyDescent="0.25">
      <c r="A16" t="s">
        <v>41</v>
      </c>
      <c r="B16" s="4" t="s">
        <v>42</v>
      </c>
      <c r="C16">
        <v>2016</v>
      </c>
      <c r="D16" t="s">
        <v>43</v>
      </c>
      <c r="E16">
        <v>337</v>
      </c>
      <c r="F16" t="s">
        <v>44</v>
      </c>
      <c r="G16" t="s">
        <v>12</v>
      </c>
      <c r="H16">
        <v>1</v>
      </c>
      <c r="I16">
        <v>0</v>
      </c>
      <c r="J16">
        <v>0</v>
      </c>
      <c r="K16" t="s">
        <v>45</v>
      </c>
      <c r="L16">
        <v>2060</v>
      </c>
      <c r="M16" t="s">
        <v>14</v>
      </c>
      <c r="N16" s="15">
        <v>1</v>
      </c>
      <c r="O16" s="15">
        <v>1</v>
      </c>
      <c r="P16" s="15">
        <f t="shared" si="0"/>
        <v>0</v>
      </c>
      <c r="Q16" s="15">
        <v>0</v>
      </c>
      <c r="R16" s="15">
        <v>0</v>
      </c>
    </row>
    <row r="17" spans="1:23" x14ac:dyDescent="0.25">
      <c r="A17" t="s">
        <v>46</v>
      </c>
      <c r="B17" s="4" t="s">
        <v>47</v>
      </c>
      <c r="C17">
        <v>1996</v>
      </c>
      <c r="D17" t="s">
        <v>48</v>
      </c>
      <c r="E17">
        <v>331</v>
      </c>
      <c r="F17" t="s">
        <v>44</v>
      </c>
      <c r="G17" t="s">
        <v>12</v>
      </c>
      <c r="H17">
        <v>1</v>
      </c>
      <c r="I17">
        <v>0</v>
      </c>
      <c r="J17">
        <v>0</v>
      </c>
      <c r="K17" t="s">
        <v>36</v>
      </c>
      <c r="L17">
        <v>120</v>
      </c>
      <c r="M17" t="s">
        <v>14</v>
      </c>
      <c r="N17" s="15">
        <v>1</v>
      </c>
      <c r="O17" s="15">
        <v>1</v>
      </c>
      <c r="P17" s="15">
        <f t="shared" si="0"/>
        <v>0</v>
      </c>
      <c r="Q17">
        <v>0</v>
      </c>
      <c r="R17">
        <v>0</v>
      </c>
    </row>
    <row r="18" spans="1:23" x14ac:dyDescent="0.25">
      <c r="A18" t="s">
        <v>117</v>
      </c>
      <c r="B18" t="s">
        <v>115</v>
      </c>
      <c r="C18">
        <v>2009</v>
      </c>
      <c r="D18" t="s">
        <v>116</v>
      </c>
      <c r="E18">
        <v>261</v>
      </c>
      <c r="F18" t="s">
        <v>114</v>
      </c>
      <c r="G18" t="s">
        <v>12</v>
      </c>
      <c r="H18">
        <v>1</v>
      </c>
      <c r="I18">
        <v>0</v>
      </c>
      <c r="J18">
        <v>0</v>
      </c>
      <c r="K18" t="s">
        <v>21</v>
      </c>
      <c r="L18">
        <v>811</v>
      </c>
      <c r="M18" t="s">
        <v>14</v>
      </c>
      <c r="N18" s="15">
        <v>1</v>
      </c>
      <c r="O18" s="15">
        <v>1</v>
      </c>
      <c r="P18" s="15">
        <f t="shared" si="0"/>
        <v>0</v>
      </c>
      <c r="Q18">
        <v>0</v>
      </c>
      <c r="R18">
        <v>0</v>
      </c>
    </row>
    <row r="19" spans="1:23" x14ac:dyDescent="0.25">
      <c r="A19" t="s">
        <v>144</v>
      </c>
      <c r="B19" t="s">
        <v>184</v>
      </c>
      <c r="C19">
        <v>2011</v>
      </c>
      <c r="D19" t="s">
        <v>183</v>
      </c>
      <c r="E19">
        <v>231</v>
      </c>
      <c r="F19" t="s">
        <v>93</v>
      </c>
      <c r="G19" t="s">
        <v>12</v>
      </c>
      <c r="H19">
        <v>1</v>
      </c>
      <c r="I19">
        <v>0</v>
      </c>
      <c r="J19">
        <v>0</v>
      </c>
      <c r="K19" t="s">
        <v>21</v>
      </c>
      <c r="L19">
        <v>2143</v>
      </c>
      <c r="M19" t="s">
        <v>185</v>
      </c>
      <c r="N19" s="15">
        <v>1</v>
      </c>
      <c r="O19" s="15">
        <v>1</v>
      </c>
      <c r="P19" s="15">
        <f t="shared" si="0"/>
        <v>1</v>
      </c>
      <c r="Q19" s="15">
        <v>0</v>
      </c>
      <c r="R19" s="15">
        <v>0</v>
      </c>
      <c r="W19">
        <v>1</v>
      </c>
    </row>
    <row r="20" spans="1:23" x14ac:dyDescent="0.25">
      <c r="A20" t="s">
        <v>130</v>
      </c>
      <c r="B20" t="s">
        <v>129</v>
      </c>
      <c r="C20">
        <v>2008</v>
      </c>
      <c r="D20" t="s">
        <v>131</v>
      </c>
      <c r="E20">
        <v>203</v>
      </c>
      <c r="F20" t="s">
        <v>132</v>
      </c>
      <c r="G20" t="s">
        <v>12</v>
      </c>
      <c r="H20">
        <v>1</v>
      </c>
      <c r="I20">
        <v>0</v>
      </c>
      <c r="J20">
        <v>0</v>
      </c>
      <c r="K20" t="s">
        <v>21</v>
      </c>
      <c r="L20">
        <f>43+37+41</f>
        <v>121</v>
      </c>
      <c r="M20" t="s">
        <v>14</v>
      </c>
      <c r="N20" s="15">
        <v>1</v>
      </c>
      <c r="O20" s="15">
        <v>1</v>
      </c>
      <c r="P20" s="15">
        <f t="shared" si="0"/>
        <v>0</v>
      </c>
      <c r="Q20" s="15">
        <v>0</v>
      </c>
      <c r="R20" s="15">
        <v>0</v>
      </c>
    </row>
    <row r="21" spans="1:23" x14ac:dyDescent="0.25">
      <c r="A21" t="s">
        <v>127</v>
      </c>
      <c r="B21" t="s">
        <v>146</v>
      </c>
      <c r="C21">
        <v>2011</v>
      </c>
      <c r="D21" t="s">
        <v>145</v>
      </c>
      <c r="E21">
        <v>197</v>
      </c>
      <c r="F21" t="s">
        <v>147</v>
      </c>
      <c r="G21" t="s">
        <v>12</v>
      </c>
      <c r="H21">
        <v>1</v>
      </c>
      <c r="I21">
        <v>0</v>
      </c>
      <c r="J21">
        <v>0</v>
      </c>
      <c r="K21" t="s">
        <v>36</v>
      </c>
      <c r="L21">
        <v>74</v>
      </c>
      <c r="M21" t="s">
        <v>14</v>
      </c>
      <c r="N21" s="15">
        <v>1</v>
      </c>
      <c r="O21" s="15">
        <v>1</v>
      </c>
      <c r="P21" s="15">
        <f t="shared" si="0"/>
        <v>0</v>
      </c>
      <c r="Q21">
        <v>0</v>
      </c>
      <c r="R21">
        <v>0</v>
      </c>
    </row>
    <row r="22" spans="1:23" x14ac:dyDescent="0.25">
      <c r="A22" t="s">
        <v>101</v>
      </c>
      <c r="B22" t="s">
        <v>141</v>
      </c>
      <c r="C22">
        <v>2009</v>
      </c>
      <c r="D22" t="s">
        <v>140</v>
      </c>
      <c r="E22">
        <v>180</v>
      </c>
      <c r="F22" t="s">
        <v>132</v>
      </c>
      <c r="G22" t="s">
        <v>12</v>
      </c>
      <c r="H22">
        <v>1</v>
      </c>
      <c r="I22">
        <v>0</v>
      </c>
      <c r="J22">
        <v>0</v>
      </c>
      <c r="K22" t="s">
        <v>109</v>
      </c>
      <c r="L22">
        <v>105</v>
      </c>
      <c r="M22" t="s">
        <v>14</v>
      </c>
      <c r="N22" s="15">
        <v>1</v>
      </c>
      <c r="O22" s="15">
        <v>1</v>
      </c>
      <c r="P22" s="15">
        <f t="shared" si="0"/>
        <v>0</v>
      </c>
      <c r="Q22" s="15">
        <v>0</v>
      </c>
      <c r="R22" s="15">
        <v>0</v>
      </c>
    </row>
    <row r="23" spans="1:23" x14ac:dyDescent="0.25">
      <c r="A23" t="s">
        <v>49</v>
      </c>
      <c r="B23" t="s">
        <v>51</v>
      </c>
      <c r="C23">
        <v>2013</v>
      </c>
      <c r="D23" t="s">
        <v>50</v>
      </c>
      <c r="E23">
        <v>142</v>
      </c>
      <c r="F23" t="s">
        <v>60</v>
      </c>
      <c r="G23" t="s">
        <v>12</v>
      </c>
      <c r="H23">
        <v>1</v>
      </c>
      <c r="I23">
        <v>0</v>
      </c>
      <c r="J23">
        <v>0</v>
      </c>
      <c r="K23" t="s">
        <v>36</v>
      </c>
      <c r="L23">
        <v>117</v>
      </c>
      <c r="M23" t="s">
        <v>14</v>
      </c>
      <c r="N23" s="15">
        <v>1</v>
      </c>
      <c r="O23" s="15">
        <v>1</v>
      </c>
      <c r="P23" s="15">
        <f t="shared" si="0"/>
        <v>0</v>
      </c>
      <c r="Q23">
        <v>0</v>
      </c>
      <c r="R23">
        <v>0</v>
      </c>
    </row>
    <row r="24" spans="1:23" x14ac:dyDescent="0.25">
      <c r="A24" t="s">
        <v>149</v>
      </c>
      <c r="B24" t="s">
        <v>150</v>
      </c>
      <c r="C24">
        <v>2012</v>
      </c>
      <c r="D24" t="s">
        <v>148</v>
      </c>
      <c r="E24">
        <v>134</v>
      </c>
      <c r="F24" t="s">
        <v>136</v>
      </c>
      <c r="G24" t="s">
        <v>12</v>
      </c>
      <c r="H24">
        <v>1</v>
      </c>
      <c r="I24">
        <v>0</v>
      </c>
      <c r="J24">
        <v>0</v>
      </c>
      <c r="K24" t="s">
        <v>36</v>
      </c>
      <c r="L24">
        <v>190</v>
      </c>
      <c r="M24" t="s">
        <v>14</v>
      </c>
      <c r="N24" s="15">
        <v>1</v>
      </c>
      <c r="O24" s="15">
        <v>1</v>
      </c>
      <c r="P24" s="15">
        <f t="shared" si="0"/>
        <v>0</v>
      </c>
      <c r="Q24">
        <v>0</v>
      </c>
      <c r="R24">
        <v>0</v>
      </c>
    </row>
    <row r="25" spans="1:23" x14ac:dyDescent="0.25">
      <c r="A25" s="8" t="s">
        <v>52</v>
      </c>
      <c r="B25" s="4" t="s">
        <v>54</v>
      </c>
      <c r="C25">
        <v>2014</v>
      </c>
      <c r="D25" t="s">
        <v>53</v>
      </c>
      <c r="E25">
        <v>132</v>
      </c>
      <c r="F25" t="s">
        <v>24</v>
      </c>
      <c r="G25" t="s">
        <v>77</v>
      </c>
      <c r="H25">
        <v>1</v>
      </c>
      <c r="I25">
        <v>1</v>
      </c>
      <c r="J25">
        <v>0</v>
      </c>
      <c r="K25" t="s">
        <v>36</v>
      </c>
      <c r="L25">
        <v>100</v>
      </c>
      <c r="M25" t="s">
        <v>55</v>
      </c>
      <c r="N25" s="15">
        <v>1</v>
      </c>
      <c r="O25" s="15">
        <v>1</v>
      </c>
      <c r="P25" s="15">
        <f t="shared" si="0"/>
        <v>1</v>
      </c>
      <c r="Q25" s="15">
        <v>0</v>
      </c>
      <c r="R25">
        <v>1</v>
      </c>
      <c r="W25">
        <v>1</v>
      </c>
    </row>
    <row r="26" spans="1:23" x14ac:dyDescent="0.25">
      <c r="A26" t="s">
        <v>127</v>
      </c>
      <c r="B26" s="4" t="s">
        <v>128</v>
      </c>
      <c r="C26">
        <v>2012</v>
      </c>
      <c r="D26" t="s">
        <v>126</v>
      </c>
      <c r="E26">
        <v>110</v>
      </c>
      <c r="F26" t="s">
        <v>59</v>
      </c>
      <c r="G26" t="s">
        <v>12</v>
      </c>
      <c r="H26">
        <v>1</v>
      </c>
      <c r="I26">
        <v>0</v>
      </c>
      <c r="J26">
        <v>0</v>
      </c>
      <c r="K26" t="s">
        <v>21</v>
      </c>
      <c r="L26">
        <v>200</v>
      </c>
      <c r="M26" t="s">
        <v>14</v>
      </c>
      <c r="N26" s="15">
        <v>1</v>
      </c>
      <c r="O26" s="15">
        <v>1</v>
      </c>
      <c r="P26" s="15">
        <f t="shared" si="0"/>
        <v>0</v>
      </c>
      <c r="Q26" s="15">
        <v>0</v>
      </c>
      <c r="R26" s="15">
        <v>0</v>
      </c>
    </row>
    <row r="27" spans="1:23" x14ac:dyDescent="0.25">
      <c r="A27" t="s">
        <v>112</v>
      </c>
      <c r="B27" s="4" t="s">
        <v>111</v>
      </c>
      <c r="C27">
        <v>2013</v>
      </c>
      <c r="D27" t="s">
        <v>110</v>
      </c>
      <c r="E27">
        <v>107</v>
      </c>
      <c r="F27" t="s">
        <v>113</v>
      </c>
      <c r="G27" t="s">
        <v>12</v>
      </c>
      <c r="H27">
        <v>1</v>
      </c>
      <c r="I27">
        <v>0</v>
      </c>
      <c r="J27">
        <v>0</v>
      </c>
      <c r="K27" t="s">
        <v>109</v>
      </c>
      <c r="L27">
        <v>126</v>
      </c>
      <c r="M27" t="s">
        <v>14</v>
      </c>
      <c r="N27" s="15">
        <v>1</v>
      </c>
      <c r="O27" s="15">
        <v>1</v>
      </c>
      <c r="P27" s="15">
        <f t="shared" si="0"/>
        <v>0</v>
      </c>
      <c r="Q27">
        <v>0</v>
      </c>
      <c r="R27">
        <v>0</v>
      </c>
    </row>
    <row r="28" spans="1:23" x14ac:dyDescent="0.25">
      <c r="A28" t="s">
        <v>46</v>
      </c>
      <c r="B28" s="4" t="s">
        <v>154</v>
      </c>
      <c r="C28">
        <v>2005</v>
      </c>
      <c r="D28" t="s">
        <v>152</v>
      </c>
      <c r="E28">
        <v>104</v>
      </c>
      <c r="F28" t="s">
        <v>153</v>
      </c>
      <c r="G28" t="s">
        <v>12</v>
      </c>
      <c r="H28">
        <v>1</v>
      </c>
      <c r="I28">
        <v>0</v>
      </c>
      <c r="J28">
        <v>0</v>
      </c>
      <c r="K28" t="s">
        <v>36</v>
      </c>
      <c r="L28">
        <v>38</v>
      </c>
      <c r="M28" t="s">
        <v>14</v>
      </c>
      <c r="N28" s="15">
        <v>1</v>
      </c>
      <c r="O28" s="15">
        <v>1</v>
      </c>
      <c r="P28" s="15">
        <f t="shared" si="0"/>
        <v>0</v>
      </c>
      <c r="Q28" s="15">
        <v>0</v>
      </c>
      <c r="R28" s="15">
        <v>0</v>
      </c>
    </row>
    <row r="29" spans="1:23" x14ac:dyDescent="0.25">
      <c r="A29" t="s">
        <v>56</v>
      </c>
      <c r="B29" s="4" t="s">
        <v>57</v>
      </c>
      <c r="C29">
        <v>2011</v>
      </c>
      <c r="D29" t="s">
        <v>58</v>
      </c>
      <c r="E29">
        <v>104</v>
      </c>
      <c r="F29" t="s">
        <v>59</v>
      </c>
      <c r="G29" t="s">
        <v>12</v>
      </c>
      <c r="H29">
        <v>1</v>
      </c>
      <c r="I29">
        <v>0</v>
      </c>
      <c r="J29">
        <v>0</v>
      </c>
      <c r="K29" t="s">
        <v>36</v>
      </c>
      <c r="L29">
        <v>100</v>
      </c>
      <c r="M29" t="s">
        <v>14</v>
      </c>
      <c r="N29" s="15">
        <v>1</v>
      </c>
      <c r="O29" s="15">
        <v>1</v>
      </c>
      <c r="P29" s="15">
        <f t="shared" si="0"/>
        <v>0</v>
      </c>
      <c r="Q29">
        <v>0</v>
      </c>
      <c r="R29">
        <v>0</v>
      </c>
    </row>
    <row r="30" spans="1:23" x14ac:dyDescent="0.25">
      <c r="A30" t="s">
        <v>124</v>
      </c>
      <c r="B30" t="s">
        <v>123</v>
      </c>
      <c r="C30">
        <v>2009</v>
      </c>
      <c r="D30" t="s">
        <v>122</v>
      </c>
      <c r="E30">
        <v>99</v>
      </c>
      <c r="F30" t="s">
        <v>125</v>
      </c>
      <c r="G30" t="s">
        <v>12</v>
      </c>
      <c r="H30">
        <v>1</v>
      </c>
      <c r="I30">
        <v>0</v>
      </c>
      <c r="J30">
        <v>0</v>
      </c>
      <c r="K30" t="s">
        <v>21</v>
      </c>
      <c r="L30">
        <v>70</v>
      </c>
      <c r="M30" t="s">
        <v>14</v>
      </c>
      <c r="N30" s="15">
        <v>1</v>
      </c>
      <c r="O30" s="15">
        <v>1</v>
      </c>
      <c r="P30" s="15">
        <f t="shared" si="0"/>
        <v>0</v>
      </c>
      <c r="Q30">
        <v>0</v>
      </c>
      <c r="R30">
        <v>0</v>
      </c>
    </row>
    <row r="31" spans="1:23" x14ac:dyDescent="0.25">
      <c r="A31" t="s">
        <v>119</v>
      </c>
      <c r="B31" s="4" t="s">
        <v>102</v>
      </c>
      <c r="C31">
        <v>2010</v>
      </c>
      <c r="D31" t="s">
        <v>118</v>
      </c>
      <c r="E31">
        <v>98</v>
      </c>
      <c r="F31" t="s">
        <v>120</v>
      </c>
      <c r="G31" t="s">
        <v>12</v>
      </c>
      <c r="H31">
        <v>1</v>
      </c>
      <c r="I31">
        <v>0</v>
      </c>
      <c r="J31">
        <v>0</v>
      </c>
      <c r="K31" t="s">
        <v>21</v>
      </c>
      <c r="L31">
        <v>1249</v>
      </c>
      <c r="M31" t="s">
        <v>14</v>
      </c>
      <c r="N31" s="15">
        <v>1</v>
      </c>
      <c r="O31" s="15">
        <v>1</v>
      </c>
      <c r="P31" s="15">
        <f t="shared" si="0"/>
        <v>0</v>
      </c>
      <c r="Q31">
        <v>0</v>
      </c>
      <c r="R31">
        <v>0</v>
      </c>
    </row>
    <row r="32" spans="1:23" x14ac:dyDescent="0.25">
      <c r="A32" t="s">
        <v>80</v>
      </c>
      <c r="B32" s="4" t="s">
        <v>79</v>
      </c>
      <c r="C32">
        <v>2014</v>
      </c>
      <c r="D32" t="s">
        <v>78</v>
      </c>
      <c r="E32">
        <v>84</v>
      </c>
      <c r="F32" t="s">
        <v>24</v>
      </c>
      <c r="G32" t="s">
        <v>81</v>
      </c>
      <c r="H32">
        <v>1</v>
      </c>
      <c r="I32">
        <v>0</v>
      </c>
      <c r="J32">
        <v>0</v>
      </c>
      <c r="K32" t="s">
        <v>36</v>
      </c>
      <c r="L32">
        <v>1800</v>
      </c>
      <c r="M32" t="s">
        <v>82</v>
      </c>
      <c r="N32" s="15">
        <v>1</v>
      </c>
      <c r="O32" s="15">
        <v>1</v>
      </c>
      <c r="P32" s="15">
        <f t="shared" si="0"/>
        <v>1</v>
      </c>
      <c r="Q32" s="15">
        <v>0</v>
      </c>
      <c r="R32" s="15">
        <v>0</v>
      </c>
      <c r="V32">
        <v>1</v>
      </c>
    </row>
    <row r="33" spans="1:23" x14ac:dyDescent="0.25">
      <c r="A33" t="s">
        <v>46</v>
      </c>
      <c r="B33" t="s">
        <v>138</v>
      </c>
      <c r="C33">
        <v>2012</v>
      </c>
      <c r="D33" t="s">
        <v>137</v>
      </c>
      <c r="E33">
        <v>84</v>
      </c>
      <c r="F33" t="s">
        <v>24</v>
      </c>
      <c r="G33" t="s">
        <v>12</v>
      </c>
      <c r="H33">
        <v>1</v>
      </c>
      <c r="I33">
        <v>0</v>
      </c>
      <c r="J33">
        <v>0</v>
      </c>
      <c r="K33" t="s">
        <v>21</v>
      </c>
      <c r="L33">
        <v>120</v>
      </c>
      <c r="M33" t="s">
        <v>139</v>
      </c>
      <c r="N33" s="15">
        <v>1</v>
      </c>
      <c r="O33" s="15">
        <v>1</v>
      </c>
      <c r="P33" s="15">
        <f t="shared" si="0"/>
        <v>2</v>
      </c>
      <c r="Q33" s="15">
        <v>0</v>
      </c>
      <c r="R33" s="15">
        <v>0</v>
      </c>
      <c r="T33">
        <v>1</v>
      </c>
      <c r="V33">
        <v>1</v>
      </c>
    </row>
    <row r="34" spans="1:23" x14ac:dyDescent="0.25">
      <c r="A34" t="s">
        <v>157</v>
      </c>
      <c r="B34" t="s">
        <v>156</v>
      </c>
      <c r="C34">
        <v>2010</v>
      </c>
      <c r="D34" t="s">
        <v>155</v>
      </c>
      <c r="E34">
        <v>83</v>
      </c>
      <c r="F34" t="s">
        <v>158</v>
      </c>
      <c r="G34" t="s">
        <v>12</v>
      </c>
      <c r="H34">
        <v>1</v>
      </c>
      <c r="I34">
        <v>0</v>
      </c>
      <c r="J34">
        <v>0</v>
      </c>
      <c r="K34" t="s">
        <v>36</v>
      </c>
      <c r="L34">
        <v>2045</v>
      </c>
      <c r="M34" t="s">
        <v>14</v>
      </c>
      <c r="N34" s="15">
        <v>1</v>
      </c>
      <c r="O34" s="15">
        <v>1</v>
      </c>
      <c r="P34" s="15">
        <f t="shared" si="0"/>
        <v>0</v>
      </c>
      <c r="Q34" s="15">
        <v>0</v>
      </c>
      <c r="R34" s="15">
        <v>0</v>
      </c>
    </row>
    <row r="35" spans="1:23" x14ac:dyDescent="0.25">
      <c r="A35" t="s">
        <v>85</v>
      </c>
      <c r="B35" s="4" t="s">
        <v>86</v>
      </c>
      <c r="C35">
        <v>2013</v>
      </c>
      <c r="D35" t="s">
        <v>83</v>
      </c>
      <c r="E35">
        <v>78</v>
      </c>
      <c r="F35" t="s">
        <v>84</v>
      </c>
      <c r="G35" t="s">
        <v>12</v>
      </c>
      <c r="H35">
        <v>1</v>
      </c>
      <c r="I35">
        <v>0</v>
      </c>
      <c r="J35">
        <v>0</v>
      </c>
      <c r="K35" t="s">
        <v>21</v>
      </c>
      <c r="L35">
        <v>160</v>
      </c>
      <c r="M35" t="s">
        <v>14</v>
      </c>
      <c r="N35" s="15">
        <v>1</v>
      </c>
      <c r="O35" s="15">
        <v>1</v>
      </c>
      <c r="P35" s="15">
        <f t="shared" si="0"/>
        <v>0</v>
      </c>
      <c r="Q35">
        <v>0</v>
      </c>
      <c r="R35">
        <v>0</v>
      </c>
    </row>
    <row r="36" spans="1:23" x14ac:dyDescent="0.25">
      <c r="A36" t="s">
        <v>127</v>
      </c>
      <c r="B36" s="4" t="s">
        <v>214</v>
      </c>
      <c r="C36">
        <v>2013</v>
      </c>
      <c r="D36" t="s">
        <v>213</v>
      </c>
      <c r="E36">
        <v>67</v>
      </c>
      <c r="F36" t="s">
        <v>147</v>
      </c>
      <c r="G36" t="s">
        <v>12</v>
      </c>
      <c r="H36">
        <v>1</v>
      </c>
      <c r="I36">
        <v>0</v>
      </c>
      <c r="J36">
        <v>0</v>
      </c>
      <c r="K36" t="s">
        <v>21</v>
      </c>
      <c r="L36">
        <v>221</v>
      </c>
      <c r="M36" t="s">
        <v>14</v>
      </c>
      <c r="N36" s="15">
        <v>1</v>
      </c>
      <c r="O36" s="15">
        <v>1</v>
      </c>
      <c r="P36" s="15">
        <f t="shared" si="0"/>
        <v>0</v>
      </c>
      <c r="Q36" s="15">
        <v>0</v>
      </c>
      <c r="R36" s="15">
        <v>0</v>
      </c>
    </row>
    <row r="37" spans="1:23" x14ac:dyDescent="0.25">
      <c r="A37" t="s">
        <v>71</v>
      </c>
      <c r="B37" s="4" t="s">
        <v>69</v>
      </c>
      <c r="C37">
        <v>2011</v>
      </c>
      <c r="D37" t="s">
        <v>72</v>
      </c>
      <c r="E37">
        <v>67</v>
      </c>
      <c r="F37" t="s">
        <v>74</v>
      </c>
      <c r="G37" t="s">
        <v>73</v>
      </c>
      <c r="H37">
        <v>1</v>
      </c>
      <c r="I37">
        <v>0</v>
      </c>
      <c r="J37">
        <v>0</v>
      </c>
      <c r="K37" t="s">
        <v>70</v>
      </c>
      <c r="L37">
        <v>1</v>
      </c>
      <c r="M37" t="s">
        <v>14</v>
      </c>
      <c r="N37" s="15">
        <v>1</v>
      </c>
      <c r="O37" s="15">
        <v>1</v>
      </c>
      <c r="P37" s="15">
        <f t="shared" si="0"/>
        <v>0</v>
      </c>
      <c r="Q37">
        <v>0</v>
      </c>
      <c r="R37">
        <v>0</v>
      </c>
    </row>
    <row r="38" spans="1:23" x14ac:dyDescent="0.25">
      <c r="A38" t="s">
        <v>90</v>
      </c>
      <c r="B38" t="s">
        <v>89</v>
      </c>
      <c r="C38">
        <v>2016</v>
      </c>
      <c r="D38" t="s">
        <v>87</v>
      </c>
      <c r="E38">
        <v>55</v>
      </c>
      <c r="F38" t="s">
        <v>88</v>
      </c>
      <c r="G38" t="s">
        <v>91</v>
      </c>
      <c r="H38">
        <v>1</v>
      </c>
      <c r="I38">
        <v>0</v>
      </c>
      <c r="J38">
        <v>0</v>
      </c>
      <c r="K38" t="s">
        <v>36</v>
      </c>
      <c r="L38">
        <v>442</v>
      </c>
      <c r="M38" t="s">
        <v>14</v>
      </c>
      <c r="N38" s="15">
        <v>1</v>
      </c>
      <c r="O38" s="15">
        <v>1</v>
      </c>
      <c r="P38" s="15">
        <f t="shared" si="0"/>
        <v>0</v>
      </c>
      <c r="Q38">
        <v>0</v>
      </c>
      <c r="R38">
        <v>0</v>
      </c>
    </row>
    <row r="39" spans="1:23" x14ac:dyDescent="0.25">
      <c r="A39" t="s">
        <v>94</v>
      </c>
      <c r="B39" s="4" t="s">
        <v>95</v>
      </c>
      <c r="C39">
        <v>2015</v>
      </c>
      <c r="D39" t="s">
        <v>92</v>
      </c>
      <c r="E39">
        <v>54</v>
      </c>
      <c r="F39" t="s">
        <v>93</v>
      </c>
      <c r="G39" t="s">
        <v>12</v>
      </c>
      <c r="H39">
        <v>1</v>
      </c>
      <c r="I39">
        <v>0</v>
      </c>
      <c r="J39">
        <v>0</v>
      </c>
      <c r="K39" t="s">
        <v>21</v>
      </c>
      <c r="L39">
        <v>108</v>
      </c>
      <c r="M39" t="s">
        <v>14</v>
      </c>
      <c r="N39" s="15">
        <v>1</v>
      </c>
      <c r="O39" s="15">
        <v>1</v>
      </c>
      <c r="P39" s="15">
        <f t="shared" si="0"/>
        <v>0</v>
      </c>
      <c r="Q39">
        <v>0</v>
      </c>
      <c r="R39">
        <v>0</v>
      </c>
    </row>
    <row r="40" spans="1:23" x14ac:dyDescent="0.25">
      <c r="A40" t="s">
        <v>99</v>
      </c>
      <c r="B40" s="7" t="s">
        <v>98</v>
      </c>
      <c r="C40">
        <v>2012</v>
      </c>
      <c r="D40" t="s">
        <v>97</v>
      </c>
      <c r="E40">
        <v>47</v>
      </c>
      <c r="F40" t="s">
        <v>84</v>
      </c>
      <c r="G40" t="s">
        <v>12</v>
      </c>
      <c r="H40">
        <v>1</v>
      </c>
      <c r="I40">
        <v>0</v>
      </c>
      <c r="J40">
        <v>0</v>
      </c>
      <c r="K40" t="s">
        <v>36</v>
      </c>
      <c r="L40">
        <v>90</v>
      </c>
      <c r="M40" t="s">
        <v>14</v>
      </c>
      <c r="N40" s="15">
        <v>1</v>
      </c>
      <c r="O40" s="15">
        <v>1</v>
      </c>
      <c r="P40" s="15">
        <f t="shared" si="0"/>
        <v>0</v>
      </c>
      <c r="Q40">
        <v>0</v>
      </c>
      <c r="R40">
        <v>0</v>
      </c>
    </row>
    <row r="41" spans="1:23" x14ac:dyDescent="0.25">
      <c r="A41" t="s">
        <v>173</v>
      </c>
      <c r="B41" s="4" t="s">
        <v>174</v>
      </c>
      <c r="C41">
        <v>2016</v>
      </c>
      <c r="D41" t="s">
        <v>175</v>
      </c>
      <c r="E41">
        <v>39</v>
      </c>
      <c r="F41" t="s">
        <v>176</v>
      </c>
      <c r="G41" t="s">
        <v>12</v>
      </c>
      <c r="H41">
        <v>1</v>
      </c>
      <c r="I41">
        <v>0</v>
      </c>
      <c r="J41">
        <v>0</v>
      </c>
      <c r="K41" t="s">
        <v>21</v>
      </c>
      <c r="L41">
        <v>100</v>
      </c>
      <c r="M41" t="s">
        <v>14</v>
      </c>
      <c r="N41" s="15">
        <v>1</v>
      </c>
      <c r="O41" s="15">
        <v>1</v>
      </c>
      <c r="P41" s="15">
        <f t="shared" si="0"/>
        <v>0</v>
      </c>
      <c r="Q41">
        <v>0</v>
      </c>
      <c r="R41">
        <v>0</v>
      </c>
    </row>
    <row r="42" spans="1:23" x14ac:dyDescent="0.25">
      <c r="A42" t="s">
        <v>135</v>
      </c>
      <c r="B42" s="4" t="s">
        <v>170</v>
      </c>
      <c r="C42">
        <v>2017</v>
      </c>
      <c r="D42" t="s">
        <v>169</v>
      </c>
      <c r="E42">
        <v>39</v>
      </c>
      <c r="F42" t="s">
        <v>171</v>
      </c>
      <c r="G42" t="s">
        <v>12</v>
      </c>
      <c r="H42">
        <v>1</v>
      </c>
      <c r="I42">
        <v>0</v>
      </c>
      <c r="J42">
        <v>0</v>
      </c>
      <c r="K42" t="s">
        <v>36</v>
      </c>
      <c r="L42">
        <v>110</v>
      </c>
      <c r="M42" t="s">
        <v>172</v>
      </c>
      <c r="N42" s="15">
        <v>0</v>
      </c>
      <c r="O42" s="15">
        <v>0</v>
      </c>
      <c r="P42" s="15">
        <f t="shared" si="0"/>
        <v>1</v>
      </c>
      <c r="Q42" s="15">
        <v>0</v>
      </c>
      <c r="R42" s="15">
        <v>0</v>
      </c>
      <c r="W42">
        <v>1</v>
      </c>
    </row>
    <row r="43" spans="1:23" x14ac:dyDescent="0.25">
      <c r="A43" t="s">
        <v>178</v>
      </c>
      <c r="B43" s="4" t="s">
        <v>177</v>
      </c>
      <c r="C43">
        <v>2013</v>
      </c>
      <c r="D43" s="1" t="s">
        <v>217</v>
      </c>
      <c r="E43" s="1">
        <v>37</v>
      </c>
      <c r="F43" t="s">
        <v>24</v>
      </c>
      <c r="G43" t="s">
        <v>81</v>
      </c>
      <c r="H43">
        <v>1</v>
      </c>
      <c r="I43">
        <v>0</v>
      </c>
      <c r="J43">
        <v>0</v>
      </c>
      <c r="K43" t="s">
        <v>21</v>
      </c>
      <c r="L43">
        <v>550</v>
      </c>
      <c r="M43" t="s">
        <v>14</v>
      </c>
      <c r="N43" s="15">
        <v>1</v>
      </c>
      <c r="O43" s="15">
        <v>1</v>
      </c>
      <c r="P43" s="15">
        <f t="shared" si="0"/>
        <v>0</v>
      </c>
      <c r="Q43">
        <v>0</v>
      </c>
      <c r="R43">
        <v>0</v>
      </c>
    </row>
    <row r="44" spans="1:23" x14ac:dyDescent="0.25">
      <c r="A44" t="s">
        <v>94</v>
      </c>
      <c r="B44" t="s">
        <v>187</v>
      </c>
      <c r="C44">
        <v>2013</v>
      </c>
      <c r="D44" t="s">
        <v>186</v>
      </c>
      <c r="E44">
        <v>35</v>
      </c>
      <c r="F44" t="s">
        <v>147</v>
      </c>
      <c r="G44" t="s">
        <v>12</v>
      </c>
      <c r="H44">
        <v>1</v>
      </c>
      <c r="I44">
        <v>0</v>
      </c>
      <c r="J44">
        <v>0</v>
      </c>
      <c r="K44" t="s">
        <v>36</v>
      </c>
      <c r="L44">
        <v>50</v>
      </c>
      <c r="M44" t="s">
        <v>14</v>
      </c>
      <c r="N44" s="15">
        <v>1</v>
      </c>
      <c r="O44" s="15">
        <v>1</v>
      </c>
      <c r="P44" s="15">
        <f t="shared" si="0"/>
        <v>0</v>
      </c>
      <c r="Q44">
        <v>0</v>
      </c>
      <c r="R44">
        <v>0</v>
      </c>
    </row>
    <row r="45" spans="1:23" x14ac:dyDescent="0.25">
      <c r="A45" t="s">
        <v>160</v>
      </c>
      <c r="B45" t="s">
        <v>156</v>
      </c>
      <c r="C45">
        <v>2012</v>
      </c>
      <c r="D45" t="s">
        <v>159</v>
      </c>
      <c r="E45">
        <v>35</v>
      </c>
      <c r="F45" t="s">
        <v>161</v>
      </c>
      <c r="G45" t="s">
        <v>12</v>
      </c>
      <c r="H45">
        <v>1</v>
      </c>
      <c r="I45">
        <v>0</v>
      </c>
      <c r="J45">
        <v>0</v>
      </c>
      <c r="K45" t="s">
        <v>36</v>
      </c>
      <c r="L45">
        <v>7600</v>
      </c>
      <c r="M45" t="s">
        <v>14</v>
      </c>
      <c r="N45" s="15">
        <v>1</v>
      </c>
      <c r="O45" s="15">
        <v>1</v>
      </c>
      <c r="P45" s="15">
        <f t="shared" si="0"/>
        <v>0</v>
      </c>
      <c r="Q45">
        <v>0</v>
      </c>
      <c r="R45">
        <v>0</v>
      </c>
    </row>
    <row r="46" spans="1:23" x14ac:dyDescent="0.25">
      <c r="A46" t="s">
        <v>63</v>
      </c>
      <c r="B46" s="4" t="s">
        <v>62</v>
      </c>
      <c r="C46">
        <v>2011</v>
      </c>
      <c r="D46" t="s">
        <v>64</v>
      </c>
      <c r="E46">
        <v>33</v>
      </c>
      <c r="F46" t="s">
        <v>65</v>
      </c>
      <c r="G46" t="s">
        <v>12</v>
      </c>
      <c r="H46">
        <v>1</v>
      </c>
      <c r="I46">
        <v>0</v>
      </c>
      <c r="J46">
        <v>0</v>
      </c>
      <c r="K46" t="s">
        <v>36</v>
      </c>
      <c r="L46">
        <v>303</v>
      </c>
      <c r="M46" t="s">
        <v>66</v>
      </c>
      <c r="N46" s="15">
        <v>1</v>
      </c>
      <c r="O46" s="15">
        <v>1</v>
      </c>
      <c r="P46" s="15">
        <f t="shared" si="0"/>
        <v>0</v>
      </c>
      <c r="Q46" s="15">
        <v>0</v>
      </c>
      <c r="R46" s="15">
        <v>2</v>
      </c>
    </row>
    <row r="47" spans="1:23" x14ac:dyDescent="0.25">
      <c r="A47" t="s">
        <v>190</v>
      </c>
      <c r="B47" s="4" t="s">
        <v>170</v>
      </c>
      <c r="C47">
        <v>2010</v>
      </c>
      <c r="D47" t="s">
        <v>189</v>
      </c>
      <c r="E47">
        <v>30</v>
      </c>
      <c r="F47" t="s">
        <v>153</v>
      </c>
      <c r="G47" t="s">
        <v>12</v>
      </c>
      <c r="H47">
        <v>1</v>
      </c>
      <c r="I47">
        <v>0</v>
      </c>
      <c r="J47">
        <v>0</v>
      </c>
      <c r="K47" t="s">
        <v>21</v>
      </c>
      <c r="L47">
        <v>70</v>
      </c>
      <c r="M47" t="s">
        <v>191</v>
      </c>
      <c r="N47" s="15">
        <v>1</v>
      </c>
      <c r="O47" s="15">
        <v>1</v>
      </c>
      <c r="P47" s="15">
        <f t="shared" si="0"/>
        <v>1</v>
      </c>
      <c r="Q47" s="15">
        <v>0</v>
      </c>
      <c r="R47" s="15">
        <v>0</v>
      </c>
      <c r="W47">
        <v>1</v>
      </c>
    </row>
    <row r="48" spans="1:23" s="1" customFormat="1" x14ac:dyDescent="0.25">
      <c r="A48" s="1" t="s">
        <v>167</v>
      </c>
      <c r="B48" s="5" t="s">
        <v>166</v>
      </c>
      <c r="C48" s="1">
        <v>2012</v>
      </c>
      <c r="D48" s="22" t="s">
        <v>168</v>
      </c>
      <c r="E48" s="1">
        <v>20</v>
      </c>
      <c r="F48" s="22" t="s">
        <v>164</v>
      </c>
      <c r="G48" s="1" t="s">
        <v>12</v>
      </c>
      <c r="H48" s="1">
        <v>1</v>
      </c>
      <c r="I48" s="1">
        <v>0</v>
      </c>
      <c r="J48" s="1">
        <v>0</v>
      </c>
      <c r="K48" s="1" t="s">
        <v>21</v>
      </c>
      <c r="L48" s="1">
        <v>2300</v>
      </c>
      <c r="M48" s="1" t="s">
        <v>14</v>
      </c>
      <c r="N48" s="31">
        <v>1</v>
      </c>
      <c r="O48" s="31">
        <v>1</v>
      </c>
      <c r="P48" s="31">
        <f t="shared" si="0"/>
        <v>0</v>
      </c>
      <c r="Q48" s="1">
        <v>0</v>
      </c>
      <c r="R48" s="1">
        <v>0</v>
      </c>
    </row>
    <row r="49" spans="1:25" x14ac:dyDescent="0.25">
      <c r="A49" t="s">
        <v>194</v>
      </c>
      <c r="B49" s="4" t="s">
        <v>195</v>
      </c>
      <c r="C49">
        <v>2015</v>
      </c>
      <c r="D49" t="s">
        <v>192</v>
      </c>
      <c r="E49">
        <v>18</v>
      </c>
      <c r="F49" t="s">
        <v>193</v>
      </c>
      <c r="G49" t="s">
        <v>12</v>
      </c>
      <c r="H49">
        <v>1</v>
      </c>
      <c r="I49">
        <v>0</v>
      </c>
      <c r="J49">
        <v>0</v>
      </c>
      <c r="K49" t="s">
        <v>196</v>
      </c>
      <c r="L49">
        <v>285</v>
      </c>
      <c r="M49" t="s">
        <v>239</v>
      </c>
      <c r="N49" s="15">
        <v>1</v>
      </c>
      <c r="O49" s="15">
        <v>1</v>
      </c>
      <c r="P49" s="15">
        <f t="shared" si="0"/>
        <v>1</v>
      </c>
      <c r="Q49" s="15">
        <v>0</v>
      </c>
      <c r="R49" s="15">
        <v>0</v>
      </c>
      <c r="V49">
        <v>1</v>
      </c>
    </row>
    <row r="50" spans="1:25" x14ac:dyDescent="0.25">
      <c r="A50" t="s">
        <v>199</v>
      </c>
      <c r="B50" s="4" t="s">
        <v>198</v>
      </c>
      <c r="C50">
        <v>2017</v>
      </c>
      <c r="D50" t="s">
        <v>197</v>
      </c>
      <c r="E50">
        <v>7</v>
      </c>
      <c r="F50" t="s">
        <v>84</v>
      </c>
      <c r="G50" t="s">
        <v>12</v>
      </c>
      <c r="H50">
        <v>1</v>
      </c>
      <c r="I50">
        <v>0</v>
      </c>
      <c r="J50">
        <v>0</v>
      </c>
      <c r="K50" t="s">
        <v>200</v>
      </c>
      <c r="L50">
        <v>734</v>
      </c>
      <c r="M50" t="s">
        <v>14</v>
      </c>
      <c r="N50" s="15">
        <v>1</v>
      </c>
      <c r="O50" s="15">
        <v>1</v>
      </c>
      <c r="P50" s="15">
        <f t="shared" si="0"/>
        <v>0</v>
      </c>
      <c r="Q50">
        <v>0</v>
      </c>
      <c r="R50">
        <v>0</v>
      </c>
    </row>
    <row r="51" spans="1:25" x14ac:dyDescent="0.25">
      <c r="A51" t="s">
        <v>201</v>
      </c>
      <c r="B51" s="4" t="s">
        <v>202</v>
      </c>
      <c r="C51">
        <v>2017</v>
      </c>
      <c r="D51" t="s">
        <v>203</v>
      </c>
      <c r="E51">
        <v>6</v>
      </c>
      <c r="F51" t="s">
        <v>204</v>
      </c>
      <c r="G51" t="s">
        <v>12</v>
      </c>
      <c r="H51">
        <v>1</v>
      </c>
      <c r="I51">
        <v>0</v>
      </c>
      <c r="J51">
        <v>0</v>
      </c>
      <c r="K51" t="s">
        <v>21</v>
      </c>
      <c r="L51">
        <v>300</v>
      </c>
      <c r="M51" t="s">
        <v>14</v>
      </c>
      <c r="N51" s="15">
        <v>1</v>
      </c>
      <c r="O51" s="15">
        <v>1</v>
      </c>
      <c r="P51" s="15">
        <f t="shared" si="0"/>
        <v>0</v>
      </c>
      <c r="Q51">
        <v>0</v>
      </c>
      <c r="R51">
        <v>0</v>
      </c>
    </row>
    <row r="52" spans="1:25" x14ac:dyDescent="0.25">
      <c r="A52" t="s">
        <v>205</v>
      </c>
      <c r="B52" t="s">
        <v>206</v>
      </c>
      <c r="C52">
        <v>2020</v>
      </c>
      <c r="D52" s="1" t="s">
        <v>207</v>
      </c>
      <c r="E52" s="1">
        <v>0</v>
      </c>
      <c r="F52" t="s">
        <v>208</v>
      </c>
      <c r="G52" t="s">
        <v>209</v>
      </c>
      <c r="H52">
        <v>0</v>
      </c>
      <c r="I52">
        <v>1</v>
      </c>
      <c r="J52">
        <v>0</v>
      </c>
      <c r="K52" t="s">
        <v>21</v>
      </c>
      <c r="L52">
        <v>138</v>
      </c>
      <c r="M52" t="s">
        <v>210</v>
      </c>
      <c r="N52" s="15">
        <v>0</v>
      </c>
      <c r="O52" s="15">
        <v>0</v>
      </c>
      <c r="P52" s="15">
        <f t="shared" si="0"/>
        <v>1</v>
      </c>
      <c r="Q52" s="15">
        <v>1</v>
      </c>
      <c r="R52" s="15">
        <v>0</v>
      </c>
      <c r="X52">
        <v>1</v>
      </c>
    </row>
    <row r="53" spans="1:25" s="4" customFormat="1" x14ac:dyDescent="0.25">
      <c r="A53" s="4" t="s">
        <v>46</v>
      </c>
      <c r="B53" s="4" t="s">
        <v>362</v>
      </c>
      <c r="C53" s="4">
        <v>2019</v>
      </c>
      <c r="D53" s="4" t="s">
        <v>363</v>
      </c>
      <c r="E53" s="4">
        <v>0</v>
      </c>
      <c r="F53" s="4" t="s">
        <v>24</v>
      </c>
      <c r="G53" s="4" t="s">
        <v>12</v>
      </c>
      <c r="H53">
        <v>1</v>
      </c>
      <c r="I53">
        <v>0</v>
      </c>
      <c r="J53">
        <v>0</v>
      </c>
      <c r="K53" s="4" t="s">
        <v>364</v>
      </c>
      <c r="L53" s="4">
        <v>360</v>
      </c>
      <c r="M53" s="4" t="s">
        <v>399</v>
      </c>
      <c r="N53" s="16">
        <v>1</v>
      </c>
      <c r="O53" s="16">
        <v>1</v>
      </c>
      <c r="P53" s="15">
        <f t="shared" si="0"/>
        <v>1</v>
      </c>
      <c r="Q53" s="16">
        <v>0</v>
      </c>
      <c r="R53" s="16">
        <v>0</v>
      </c>
      <c r="U53" s="4">
        <v>1</v>
      </c>
      <c r="Y53"/>
    </row>
    <row r="54" spans="1:25" x14ac:dyDescent="0.25">
      <c r="A54" t="s">
        <v>366</v>
      </c>
      <c r="B54" t="s">
        <v>365</v>
      </c>
      <c r="C54" s="4">
        <v>2017</v>
      </c>
      <c r="D54" t="s">
        <v>367</v>
      </c>
      <c r="E54">
        <v>132</v>
      </c>
      <c r="F54" s="4" t="s">
        <v>88</v>
      </c>
      <c r="G54" t="s">
        <v>12</v>
      </c>
      <c r="H54">
        <v>1</v>
      </c>
      <c r="I54">
        <v>0</v>
      </c>
      <c r="J54">
        <v>0</v>
      </c>
      <c r="K54" t="s">
        <v>364</v>
      </c>
      <c r="L54">
        <v>950</v>
      </c>
      <c r="M54" t="s">
        <v>14</v>
      </c>
      <c r="N54" s="15">
        <v>1</v>
      </c>
      <c r="O54" s="15">
        <v>1</v>
      </c>
      <c r="P54" s="15">
        <f t="shared" si="0"/>
        <v>0</v>
      </c>
      <c r="Q54">
        <v>0</v>
      </c>
      <c r="R54">
        <v>0</v>
      </c>
      <c r="X54" s="4"/>
    </row>
    <row r="55" spans="1:25" x14ac:dyDescent="0.25">
      <c r="A55" t="s">
        <v>369</v>
      </c>
      <c r="B55" t="s">
        <v>368</v>
      </c>
      <c r="C55" s="4">
        <v>2017</v>
      </c>
      <c r="D55" t="s">
        <v>370</v>
      </c>
      <c r="E55">
        <v>67</v>
      </c>
      <c r="F55" s="4" t="s">
        <v>84</v>
      </c>
      <c r="G55" t="s">
        <v>12</v>
      </c>
      <c r="H55">
        <v>1</v>
      </c>
      <c r="I55">
        <v>0</v>
      </c>
      <c r="J55">
        <v>0</v>
      </c>
      <c r="K55" t="s">
        <v>364</v>
      </c>
      <c r="L55">
        <v>200</v>
      </c>
      <c r="M55" t="s">
        <v>405</v>
      </c>
      <c r="N55" s="15">
        <v>1</v>
      </c>
      <c r="O55" s="15">
        <v>1</v>
      </c>
      <c r="P55" s="15">
        <f t="shared" si="0"/>
        <v>0</v>
      </c>
      <c r="Q55" s="15">
        <v>0</v>
      </c>
      <c r="R55" s="15">
        <v>0</v>
      </c>
      <c r="X55" s="4"/>
    </row>
    <row r="56" spans="1:25" x14ac:dyDescent="0.25">
      <c r="A56" t="s">
        <v>46</v>
      </c>
      <c r="B56" t="s">
        <v>95</v>
      </c>
      <c r="C56" s="4">
        <v>2019</v>
      </c>
      <c r="D56" t="s">
        <v>371</v>
      </c>
      <c r="E56">
        <v>0</v>
      </c>
      <c r="F56" s="4" t="s">
        <v>409</v>
      </c>
      <c r="G56" t="s">
        <v>372</v>
      </c>
      <c r="H56">
        <v>0</v>
      </c>
      <c r="I56">
        <v>1</v>
      </c>
      <c r="J56">
        <v>0</v>
      </c>
      <c r="K56" t="s">
        <v>414</v>
      </c>
      <c r="L56">
        <v>7</v>
      </c>
      <c r="M56" t="s">
        <v>410</v>
      </c>
      <c r="N56" s="15">
        <v>0</v>
      </c>
      <c r="O56" s="15">
        <v>0</v>
      </c>
      <c r="P56" s="15">
        <f t="shared" si="0"/>
        <v>0</v>
      </c>
      <c r="Q56" s="15">
        <v>0</v>
      </c>
      <c r="R56" s="15">
        <v>2</v>
      </c>
      <c r="X56" s="4"/>
    </row>
    <row r="57" spans="1:25" x14ac:dyDescent="0.25">
      <c r="A57" t="s">
        <v>201</v>
      </c>
      <c r="B57" t="s">
        <v>373</v>
      </c>
      <c r="C57" s="4">
        <v>2012</v>
      </c>
      <c r="D57" t="s">
        <v>374</v>
      </c>
      <c r="E57">
        <v>306</v>
      </c>
      <c r="F57" s="4" t="s">
        <v>176</v>
      </c>
      <c r="G57" t="s">
        <v>12</v>
      </c>
      <c r="H57">
        <v>1</v>
      </c>
      <c r="I57">
        <v>0</v>
      </c>
      <c r="J57">
        <v>0</v>
      </c>
      <c r="K57" t="s">
        <v>364</v>
      </c>
      <c r="L57">
        <v>180</v>
      </c>
      <c r="M57" t="s">
        <v>14</v>
      </c>
      <c r="N57" s="15">
        <v>1</v>
      </c>
      <c r="O57" s="15">
        <v>1</v>
      </c>
      <c r="P57" s="15">
        <f t="shared" si="0"/>
        <v>0</v>
      </c>
      <c r="Q57">
        <v>0</v>
      </c>
      <c r="R57">
        <v>0</v>
      </c>
      <c r="X57" s="4"/>
    </row>
    <row r="58" spans="1:25" x14ac:dyDescent="0.25">
      <c r="A58" t="s">
        <v>376</v>
      </c>
      <c r="B58" t="s">
        <v>375</v>
      </c>
      <c r="C58" s="4">
        <v>2018</v>
      </c>
      <c r="D58" t="s">
        <v>377</v>
      </c>
      <c r="E58">
        <v>34</v>
      </c>
      <c r="F58" s="4" t="s">
        <v>88</v>
      </c>
      <c r="G58" t="s">
        <v>12</v>
      </c>
      <c r="H58">
        <v>1</v>
      </c>
      <c r="I58">
        <v>0</v>
      </c>
      <c r="J58">
        <v>0</v>
      </c>
      <c r="K58" t="s">
        <v>21</v>
      </c>
      <c r="L58">
        <v>1422</v>
      </c>
      <c r="M58" t="s">
        <v>420</v>
      </c>
      <c r="N58" s="15">
        <v>1</v>
      </c>
      <c r="O58" s="15">
        <v>1</v>
      </c>
      <c r="P58" s="15">
        <f t="shared" si="0"/>
        <v>1</v>
      </c>
      <c r="Q58" s="15">
        <v>0</v>
      </c>
      <c r="R58" s="15">
        <v>0</v>
      </c>
      <c r="V58">
        <v>1</v>
      </c>
      <c r="X58" s="4"/>
    </row>
    <row r="59" spans="1:25" x14ac:dyDescent="0.25">
      <c r="A59" t="s">
        <v>379</v>
      </c>
      <c r="B59" t="s">
        <v>378</v>
      </c>
      <c r="C59" s="4">
        <v>2012</v>
      </c>
      <c r="D59" t="s">
        <v>380</v>
      </c>
      <c r="E59">
        <v>152</v>
      </c>
      <c r="F59" s="4" t="s">
        <v>24</v>
      </c>
      <c r="G59" t="s">
        <v>12</v>
      </c>
      <c r="H59">
        <v>1</v>
      </c>
      <c r="I59">
        <v>0</v>
      </c>
      <c r="J59">
        <v>0</v>
      </c>
      <c r="K59" t="s">
        <v>364</v>
      </c>
      <c r="L59">
        <v>718</v>
      </c>
      <c r="M59" t="s">
        <v>423</v>
      </c>
      <c r="N59" s="15">
        <v>0</v>
      </c>
      <c r="O59" s="15">
        <v>0</v>
      </c>
      <c r="P59" s="15">
        <f t="shared" si="0"/>
        <v>1</v>
      </c>
      <c r="Q59" s="15">
        <v>0</v>
      </c>
      <c r="R59" s="15">
        <v>0</v>
      </c>
      <c r="U59">
        <v>1</v>
      </c>
      <c r="X59" s="4"/>
    </row>
    <row r="60" spans="1:25" x14ac:dyDescent="0.25">
      <c r="A60" t="s">
        <v>383</v>
      </c>
      <c r="B60" t="s">
        <v>381</v>
      </c>
      <c r="C60" s="4">
        <v>2016</v>
      </c>
      <c r="D60" t="s">
        <v>382</v>
      </c>
      <c r="E60">
        <v>15</v>
      </c>
      <c r="F60" s="4" t="s">
        <v>24</v>
      </c>
      <c r="G60" t="s">
        <v>12</v>
      </c>
      <c r="H60">
        <v>1</v>
      </c>
      <c r="I60">
        <v>0</v>
      </c>
      <c r="J60">
        <v>0</v>
      </c>
      <c r="K60" t="s">
        <v>21</v>
      </c>
      <c r="L60">
        <v>130</v>
      </c>
      <c r="M60" t="s">
        <v>423</v>
      </c>
      <c r="N60" s="15">
        <v>0</v>
      </c>
      <c r="O60" s="15">
        <v>0</v>
      </c>
      <c r="P60" s="15">
        <f t="shared" si="0"/>
        <v>1</v>
      </c>
      <c r="Q60" s="15">
        <v>0</v>
      </c>
      <c r="R60" s="15">
        <v>0</v>
      </c>
      <c r="U60">
        <v>1</v>
      </c>
      <c r="X60" s="4"/>
    </row>
    <row r="61" spans="1:25" x14ac:dyDescent="0.25">
      <c r="A61" t="s">
        <v>80</v>
      </c>
      <c r="B61" t="s">
        <v>384</v>
      </c>
      <c r="C61" s="4">
        <v>2018</v>
      </c>
      <c r="D61" t="s">
        <v>385</v>
      </c>
      <c r="E61">
        <v>48</v>
      </c>
      <c r="F61" s="4" t="s">
        <v>147</v>
      </c>
      <c r="G61" t="s">
        <v>12</v>
      </c>
      <c r="H61">
        <v>1</v>
      </c>
      <c r="I61">
        <v>0</v>
      </c>
      <c r="J61">
        <v>0</v>
      </c>
      <c r="K61" t="s">
        <v>364</v>
      </c>
      <c r="L61">
        <v>422</v>
      </c>
      <c r="M61" t="s">
        <v>434</v>
      </c>
      <c r="N61" s="15">
        <v>1</v>
      </c>
      <c r="O61" s="15">
        <v>1</v>
      </c>
      <c r="P61" s="15">
        <f t="shared" si="0"/>
        <v>2</v>
      </c>
      <c r="Q61" s="15">
        <v>0</v>
      </c>
      <c r="R61" s="15">
        <v>0</v>
      </c>
      <c r="U61">
        <v>1</v>
      </c>
      <c r="V61">
        <v>1</v>
      </c>
      <c r="X61" s="4"/>
    </row>
    <row r="62" spans="1:25" x14ac:dyDescent="0.25">
      <c r="A62" t="s">
        <v>387</v>
      </c>
      <c r="B62" t="s">
        <v>386</v>
      </c>
      <c r="C62" s="4">
        <v>2019</v>
      </c>
      <c r="D62" t="s">
        <v>388</v>
      </c>
      <c r="E62">
        <v>50</v>
      </c>
      <c r="F62" s="4" t="s">
        <v>114</v>
      </c>
      <c r="G62" t="s">
        <v>12</v>
      </c>
      <c r="H62">
        <v>1</v>
      </c>
      <c r="I62">
        <v>0</v>
      </c>
      <c r="J62">
        <v>0</v>
      </c>
      <c r="K62" t="s">
        <v>21</v>
      </c>
      <c r="L62">
        <v>556</v>
      </c>
      <c r="M62" t="s">
        <v>14</v>
      </c>
      <c r="N62" s="15">
        <v>1</v>
      </c>
      <c r="O62" s="15">
        <v>1</v>
      </c>
      <c r="P62" s="15">
        <f t="shared" si="0"/>
        <v>0</v>
      </c>
      <c r="Q62">
        <v>0</v>
      </c>
      <c r="R62">
        <v>0</v>
      </c>
      <c r="X62" s="4"/>
    </row>
    <row r="63" spans="1:25" x14ac:dyDescent="0.25">
      <c r="A63" t="s">
        <v>46</v>
      </c>
      <c r="B63" t="s">
        <v>389</v>
      </c>
      <c r="C63" s="4">
        <v>2012</v>
      </c>
      <c r="D63" t="s">
        <v>390</v>
      </c>
      <c r="E63">
        <v>171</v>
      </c>
      <c r="F63" s="4" t="s">
        <v>176</v>
      </c>
      <c r="G63" t="s">
        <v>12</v>
      </c>
      <c r="H63">
        <v>1</v>
      </c>
      <c r="I63">
        <v>0</v>
      </c>
      <c r="J63">
        <v>0</v>
      </c>
      <c r="K63" t="s">
        <v>364</v>
      </c>
      <c r="L63">
        <v>150</v>
      </c>
      <c r="M63" t="s">
        <v>14</v>
      </c>
      <c r="N63" s="15">
        <v>1</v>
      </c>
      <c r="O63" s="15">
        <v>1</v>
      </c>
      <c r="P63" s="15">
        <f t="shared" si="0"/>
        <v>0</v>
      </c>
      <c r="Q63">
        <v>0</v>
      </c>
      <c r="R63">
        <v>0</v>
      </c>
      <c r="X63" s="4"/>
    </row>
    <row r="64" spans="1:25" x14ac:dyDescent="0.25">
      <c r="A64" t="s">
        <v>366</v>
      </c>
      <c r="B64" t="s">
        <v>391</v>
      </c>
      <c r="C64" s="4">
        <v>2017</v>
      </c>
      <c r="D64" t="s">
        <v>392</v>
      </c>
      <c r="E64">
        <v>71</v>
      </c>
      <c r="F64" s="4" t="s">
        <v>193</v>
      </c>
      <c r="G64" t="s">
        <v>12</v>
      </c>
      <c r="H64">
        <v>1</v>
      </c>
      <c r="I64">
        <v>0</v>
      </c>
      <c r="J64">
        <v>0</v>
      </c>
      <c r="K64" t="s">
        <v>364</v>
      </c>
      <c r="L64">
        <v>45</v>
      </c>
      <c r="M64" t="s">
        <v>14</v>
      </c>
      <c r="N64" s="15">
        <v>1</v>
      </c>
      <c r="O64" s="15">
        <v>1</v>
      </c>
      <c r="P64" s="15">
        <f t="shared" si="0"/>
        <v>0</v>
      </c>
      <c r="Q64">
        <v>0</v>
      </c>
      <c r="R64">
        <v>0</v>
      </c>
      <c r="X64" s="4"/>
    </row>
    <row r="65" spans="1:25" x14ac:dyDescent="0.25">
      <c r="A65" t="s">
        <v>379</v>
      </c>
      <c r="B65" t="s">
        <v>393</v>
      </c>
      <c r="C65" s="4">
        <v>2014</v>
      </c>
      <c r="D65" t="s">
        <v>394</v>
      </c>
      <c r="E65">
        <v>122</v>
      </c>
      <c r="F65" s="4" t="s">
        <v>193</v>
      </c>
      <c r="G65" t="s">
        <v>12</v>
      </c>
      <c r="H65">
        <v>1</v>
      </c>
      <c r="I65">
        <v>0</v>
      </c>
      <c r="J65">
        <v>0</v>
      </c>
      <c r="K65" t="s">
        <v>21</v>
      </c>
      <c r="L65">
        <v>223</v>
      </c>
      <c r="M65" t="s">
        <v>423</v>
      </c>
      <c r="N65" s="15">
        <v>0</v>
      </c>
      <c r="O65" s="15">
        <v>0</v>
      </c>
      <c r="P65" s="15">
        <f t="shared" si="0"/>
        <v>1</v>
      </c>
      <c r="Q65" s="15">
        <v>0</v>
      </c>
      <c r="R65" s="15">
        <v>0</v>
      </c>
      <c r="U65">
        <v>1</v>
      </c>
      <c r="X65" s="4"/>
    </row>
    <row r="66" spans="1:25" x14ac:dyDescent="0.25">
      <c r="A66" t="s">
        <v>396</v>
      </c>
      <c r="B66" t="s">
        <v>395</v>
      </c>
      <c r="C66" s="4">
        <v>2018</v>
      </c>
      <c r="D66" t="s">
        <v>397</v>
      </c>
      <c r="E66">
        <v>14</v>
      </c>
      <c r="F66" s="4" t="s">
        <v>398</v>
      </c>
      <c r="G66" t="s">
        <v>12</v>
      </c>
      <c r="H66">
        <v>1</v>
      </c>
      <c r="I66">
        <v>0</v>
      </c>
      <c r="J66">
        <v>0</v>
      </c>
      <c r="K66" t="s">
        <v>21</v>
      </c>
      <c r="L66">
        <v>4000</v>
      </c>
      <c r="M66" t="s">
        <v>448</v>
      </c>
      <c r="N66" s="15">
        <v>0</v>
      </c>
      <c r="O66" s="15">
        <v>0</v>
      </c>
      <c r="P66" s="15">
        <f t="shared" si="0"/>
        <v>3</v>
      </c>
      <c r="Q66" s="15">
        <v>0</v>
      </c>
      <c r="R66" s="15">
        <v>1</v>
      </c>
      <c r="T66">
        <v>1</v>
      </c>
      <c r="U66">
        <v>1</v>
      </c>
      <c r="V66">
        <v>1</v>
      </c>
      <c r="X66" s="4"/>
    </row>
    <row r="67" spans="1:25" s="4" customFormat="1" x14ac:dyDescent="0.25">
      <c r="A67" s="4" t="s">
        <v>433</v>
      </c>
      <c r="B67" s="4" t="s">
        <v>431</v>
      </c>
      <c r="C67" s="4">
        <v>2017</v>
      </c>
      <c r="D67" s="4" t="s">
        <v>432</v>
      </c>
      <c r="E67" s="4">
        <v>32</v>
      </c>
      <c r="F67" s="4" t="s">
        <v>24</v>
      </c>
      <c r="G67" s="4" t="s">
        <v>12</v>
      </c>
      <c r="H67" s="4">
        <v>1</v>
      </c>
      <c r="I67" s="4">
        <v>0</v>
      </c>
      <c r="J67" s="4">
        <v>0</v>
      </c>
      <c r="K67" s="4" t="s">
        <v>364</v>
      </c>
      <c r="L67" s="4">
        <v>272</v>
      </c>
      <c r="M67" s="4" t="s">
        <v>599</v>
      </c>
      <c r="N67" s="16">
        <v>1</v>
      </c>
      <c r="O67" s="16">
        <v>1</v>
      </c>
      <c r="P67" s="16">
        <f t="shared" si="0"/>
        <v>2</v>
      </c>
      <c r="Q67" s="4">
        <v>0</v>
      </c>
      <c r="R67" s="4">
        <v>0</v>
      </c>
      <c r="U67" s="4">
        <v>1</v>
      </c>
      <c r="V67" s="4">
        <v>1</v>
      </c>
    </row>
    <row r="68" spans="1:25" s="4" customFormat="1" x14ac:dyDescent="0.25">
      <c r="A68" s="4" t="s">
        <v>366</v>
      </c>
      <c r="B68" s="4" t="s">
        <v>505</v>
      </c>
      <c r="C68" s="4">
        <v>2017</v>
      </c>
      <c r="D68" s="4" t="s">
        <v>506</v>
      </c>
      <c r="E68" s="4">
        <v>116</v>
      </c>
      <c r="F68" s="4" t="s">
        <v>44</v>
      </c>
      <c r="G68" s="4" t="s">
        <v>12</v>
      </c>
      <c r="H68">
        <v>1</v>
      </c>
      <c r="I68">
        <v>0</v>
      </c>
      <c r="J68">
        <v>0</v>
      </c>
      <c r="K68" s="4" t="s">
        <v>36</v>
      </c>
      <c r="L68" s="4">
        <v>5000</v>
      </c>
      <c r="M68" s="4" t="s">
        <v>545</v>
      </c>
      <c r="N68" s="16">
        <v>0</v>
      </c>
      <c r="O68" s="16">
        <v>0</v>
      </c>
      <c r="P68" s="15">
        <f t="shared" ref="P68:P80" si="1">SUM(T68:Y68)</f>
        <v>3</v>
      </c>
      <c r="Q68" s="16">
        <v>0</v>
      </c>
      <c r="R68" s="16">
        <v>5</v>
      </c>
      <c r="U68" s="4">
        <v>1</v>
      </c>
      <c r="V68" s="4">
        <v>1</v>
      </c>
      <c r="W68" s="4">
        <v>1</v>
      </c>
      <c r="Y68"/>
    </row>
    <row r="69" spans="1:25" x14ac:dyDescent="0.25">
      <c r="A69" t="s">
        <v>508</v>
      </c>
      <c r="B69" t="s">
        <v>507</v>
      </c>
      <c r="C69" s="4">
        <v>2017</v>
      </c>
      <c r="D69" t="s">
        <v>509</v>
      </c>
      <c r="E69">
        <v>51</v>
      </c>
      <c r="F69" s="4" t="s">
        <v>451</v>
      </c>
      <c r="G69" s="4" t="s">
        <v>12</v>
      </c>
      <c r="H69">
        <v>1</v>
      </c>
      <c r="I69">
        <v>0</v>
      </c>
      <c r="J69">
        <v>0</v>
      </c>
      <c r="K69" s="4" t="s">
        <v>21</v>
      </c>
      <c r="L69">
        <v>661</v>
      </c>
      <c r="M69" t="s">
        <v>14</v>
      </c>
      <c r="N69" s="15">
        <v>1</v>
      </c>
      <c r="O69" s="15">
        <v>1</v>
      </c>
      <c r="P69" s="15">
        <f t="shared" si="1"/>
        <v>0</v>
      </c>
      <c r="Q69">
        <v>0</v>
      </c>
      <c r="R69">
        <v>0</v>
      </c>
      <c r="X69" s="4"/>
    </row>
    <row r="70" spans="1:25" x14ac:dyDescent="0.25">
      <c r="A70" t="s">
        <v>510</v>
      </c>
      <c r="B70" t="s">
        <v>511</v>
      </c>
      <c r="C70" s="4">
        <v>2018</v>
      </c>
      <c r="D70" t="s">
        <v>512</v>
      </c>
      <c r="E70">
        <v>10</v>
      </c>
      <c r="F70" s="4" t="s">
        <v>553</v>
      </c>
      <c r="G70" t="s">
        <v>521</v>
      </c>
      <c r="H70">
        <v>0</v>
      </c>
      <c r="I70">
        <v>1</v>
      </c>
      <c r="J70">
        <v>0</v>
      </c>
      <c r="K70" s="4" t="s">
        <v>554</v>
      </c>
      <c r="L70">
        <v>241</v>
      </c>
      <c r="M70" t="s">
        <v>555</v>
      </c>
      <c r="N70" s="15">
        <v>1</v>
      </c>
      <c r="O70" s="15">
        <v>0</v>
      </c>
      <c r="P70" s="15">
        <f t="shared" si="1"/>
        <v>0</v>
      </c>
      <c r="Q70" s="15">
        <v>0</v>
      </c>
      <c r="R70">
        <v>3</v>
      </c>
      <c r="X70" s="4"/>
    </row>
    <row r="71" spans="1:25" x14ac:dyDescent="0.25">
      <c r="A71" t="s">
        <v>515</v>
      </c>
      <c r="B71" t="s">
        <v>513</v>
      </c>
      <c r="C71" s="4">
        <v>2016</v>
      </c>
      <c r="D71" t="s">
        <v>514</v>
      </c>
      <c r="E71">
        <v>11</v>
      </c>
      <c r="F71" t="s">
        <v>24</v>
      </c>
      <c r="G71" t="s">
        <v>12</v>
      </c>
      <c r="H71">
        <v>1</v>
      </c>
      <c r="I71">
        <v>0</v>
      </c>
      <c r="J71">
        <v>0</v>
      </c>
      <c r="K71" s="4" t="s">
        <v>21</v>
      </c>
      <c r="L71">
        <v>800</v>
      </c>
      <c r="M71" t="s">
        <v>558</v>
      </c>
      <c r="N71" s="15">
        <v>0</v>
      </c>
      <c r="O71" s="15">
        <v>0</v>
      </c>
      <c r="P71" s="15">
        <f t="shared" si="1"/>
        <v>2</v>
      </c>
      <c r="Q71" s="15">
        <v>0</v>
      </c>
      <c r="R71">
        <v>1</v>
      </c>
      <c r="U71">
        <v>1</v>
      </c>
      <c r="V71">
        <v>1</v>
      </c>
      <c r="X71" s="4"/>
    </row>
    <row r="72" spans="1:25" x14ac:dyDescent="0.25">
      <c r="A72" t="s">
        <v>516</v>
      </c>
      <c r="B72" t="s">
        <v>517</v>
      </c>
      <c r="C72" s="4">
        <v>2020</v>
      </c>
      <c r="D72" t="s">
        <v>518</v>
      </c>
      <c r="E72">
        <v>0</v>
      </c>
      <c r="F72" t="s">
        <v>519</v>
      </c>
      <c r="G72" t="s">
        <v>520</v>
      </c>
      <c r="H72">
        <v>0</v>
      </c>
      <c r="I72">
        <v>0</v>
      </c>
      <c r="J72">
        <v>1</v>
      </c>
      <c r="K72" s="4" t="s">
        <v>560</v>
      </c>
      <c r="L72">
        <v>230</v>
      </c>
      <c r="M72" t="s">
        <v>561</v>
      </c>
      <c r="N72" s="15">
        <v>0</v>
      </c>
      <c r="O72" s="15">
        <v>0</v>
      </c>
      <c r="P72" s="15">
        <f t="shared" si="1"/>
        <v>0</v>
      </c>
      <c r="Q72" s="15">
        <v>0</v>
      </c>
      <c r="R72">
        <v>2</v>
      </c>
      <c r="X72" s="4"/>
    </row>
    <row r="73" spans="1:25" x14ac:dyDescent="0.25">
      <c r="A73" t="s">
        <v>144</v>
      </c>
      <c r="B73" t="s">
        <v>523</v>
      </c>
      <c r="C73" s="4">
        <v>2009</v>
      </c>
      <c r="D73" t="s">
        <v>522</v>
      </c>
      <c r="E73">
        <v>155</v>
      </c>
      <c r="F73" t="s">
        <v>565</v>
      </c>
      <c r="G73" t="s">
        <v>520</v>
      </c>
      <c r="H73">
        <v>0</v>
      </c>
      <c r="I73">
        <v>0</v>
      </c>
      <c r="J73">
        <v>1</v>
      </c>
      <c r="K73" s="4" t="s">
        <v>564</v>
      </c>
      <c r="L73">
        <v>124</v>
      </c>
      <c r="M73" t="s">
        <v>14</v>
      </c>
      <c r="N73" s="15">
        <v>1</v>
      </c>
      <c r="O73" s="15">
        <v>1</v>
      </c>
      <c r="P73" s="15">
        <f t="shared" si="1"/>
        <v>0</v>
      </c>
      <c r="Q73">
        <v>0</v>
      </c>
      <c r="R73">
        <v>0</v>
      </c>
      <c r="X73" s="4"/>
    </row>
    <row r="74" spans="1:25" x14ac:dyDescent="0.25">
      <c r="A74" s="11" t="s">
        <v>526</v>
      </c>
      <c r="B74" t="s">
        <v>525</v>
      </c>
      <c r="C74" s="4">
        <v>2015</v>
      </c>
      <c r="D74" t="s">
        <v>524</v>
      </c>
      <c r="E74">
        <v>41</v>
      </c>
      <c r="F74" t="s">
        <v>193</v>
      </c>
      <c r="G74" t="s">
        <v>12</v>
      </c>
      <c r="H74">
        <v>1</v>
      </c>
      <c r="I74">
        <v>0</v>
      </c>
      <c r="J74">
        <v>0</v>
      </c>
      <c r="K74" s="4" t="s">
        <v>36</v>
      </c>
      <c r="L74">
        <v>86</v>
      </c>
      <c r="M74" t="s">
        <v>567</v>
      </c>
      <c r="N74" s="15">
        <v>1</v>
      </c>
      <c r="O74" s="15">
        <v>1</v>
      </c>
      <c r="P74" s="15">
        <f t="shared" si="1"/>
        <v>1</v>
      </c>
      <c r="Q74" s="15">
        <v>0</v>
      </c>
      <c r="R74" s="15">
        <v>1</v>
      </c>
      <c r="U74">
        <v>1</v>
      </c>
      <c r="X74" s="4"/>
    </row>
    <row r="75" spans="1:25" x14ac:dyDescent="0.25">
      <c r="A75" t="s">
        <v>529</v>
      </c>
      <c r="B75" t="s">
        <v>527</v>
      </c>
      <c r="C75" s="4">
        <v>2018</v>
      </c>
      <c r="D75" t="s">
        <v>528</v>
      </c>
      <c r="E75">
        <v>20</v>
      </c>
      <c r="F75" t="s">
        <v>452</v>
      </c>
      <c r="G75" t="s">
        <v>570</v>
      </c>
      <c r="H75">
        <v>1</v>
      </c>
      <c r="I75">
        <v>0</v>
      </c>
      <c r="J75">
        <v>0</v>
      </c>
      <c r="K75" s="4" t="s">
        <v>36</v>
      </c>
      <c r="L75">
        <v>400</v>
      </c>
      <c r="M75" t="s">
        <v>571</v>
      </c>
      <c r="N75" s="15">
        <v>0</v>
      </c>
      <c r="O75" s="15">
        <v>0</v>
      </c>
      <c r="P75" s="15">
        <f t="shared" si="1"/>
        <v>3</v>
      </c>
      <c r="Q75" s="15">
        <v>0</v>
      </c>
      <c r="R75" s="15">
        <v>0</v>
      </c>
      <c r="U75">
        <v>1</v>
      </c>
      <c r="V75">
        <v>1</v>
      </c>
      <c r="X75" s="4"/>
      <c r="Y75">
        <v>1</v>
      </c>
    </row>
    <row r="76" spans="1:25" x14ac:dyDescent="0.25">
      <c r="A76" t="s">
        <v>532</v>
      </c>
      <c r="B76" t="s">
        <v>530</v>
      </c>
      <c r="C76" s="4">
        <v>2019</v>
      </c>
      <c r="D76" t="s">
        <v>531</v>
      </c>
      <c r="E76">
        <v>2</v>
      </c>
      <c r="F76" t="s">
        <v>176</v>
      </c>
      <c r="G76" t="s">
        <v>12</v>
      </c>
      <c r="H76">
        <v>1</v>
      </c>
      <c r="I76">
        <v>0</v>
      </c>
      <c r="J76">
        <v>0</v>
      </c>
      <c r="K76" s="4" t="s">
        <v>36</v>
      </c>
      <c r="L76">
        <v>152</v>
      </c>
      <c r="M76" t="s">
        <v>575</v>
      </c>
      <c r="N76" s="15">
        <v>1</v>
      </c>
      <c r="O76" s="15">
        <v>1</v>
      </c>
      <c r="P76" s="15">
        <f t="shared" si="1"/>
        <v>2</v>
      </c>
      <c r="Q76" s="15">
        <v>0</v>
      </c>
      <c r="R76" s="15">
        <v>1</v>
      </c>
      <c r="U76">
        <v>1</v>
      </c>
      <c r="V76">
        <v>1</v>
      </c>
      <c r="X76" s="4"/>
    </row>
    <row r="77" spans="1:25" x14ac:dyDescent="0.25">
      <c r="A77" t="s">
        <v>535</v>
      </c>
      <c r="B77" t="s">
        <v>533</v>
      </c>
      <c r="C77" s="4">
        <v>2002</v>
      </c>
      <c r="D77" t="s">
        <v>534</v>
      </c>
      <c r="E77">
        <v>961</v>
      </c>
      <c r="F77" t="s">
        <v>455</v>
      </c>
      <c r="G77" t="s">
        <v>580</v>
      </c>
      <c r="H77">
        <v>0</v>
      </c>
      <c r="I77">
        <v>0</v>
      </c>
      <c r="J77">
        <v>1</v>
      </c>
      <c r="K77" s="4" t="s">
        <v>21</v>
      </c>
      <c r="L77">
        <v>13</v>
      </c>
      <c r="M77" t="s">
        <v>581</v>
      </c>
      <c r="N77" s="15">
        <v>0</v>
      </c>
      <c r="O77" s="15">
        <v>0</v>
      </c>
      <c r="P77" s="15">
        <f t="shared" si="1"/>
        <v>1</v>
      </c>
      <c r="Q77" s="15">
        <v>0</v>
      </c>
      <c r="R77" s="15">
        <v>4</v>
      </c>
      <c r="W77">
        <v>1</v>
      </c>
      <c r="X77" s="4"/>
    </row>
    <row r="78" spans="1:25" x14ac:dyDescent="0.25">
      <c r="A78" t="s">
        <v>510</v>
      </c>
      <c r="B78" t="s">
        <v>536</v>
      </c>
      <c r="C78" s="4">
        <v>2017</v>
      </c>
      <c r="D78" t="s">
        <v>537</v>
      </c>
      <c r="E78">
        <v>9</v>
      </c>
      <c r="F78" t="s">
        <v>538</v>
      </c>
      <c r="G78" t="s">
        <v>12</v>
      </c>
      <c r="H78">
        <v>1</v>
      </c>
      <c r="I78">
        <v>0</v>
      </c>
      <c r="J78">
        <v>0</v>
      </c>
      <c r="K78" t="s">
        <v>21</v>
      </c>
      <c r="L78">
        <v>311</v>
      </c>
      <c r="M78" t="s">
        <v>584</v>
      </c>
      <c r="N78" s="15">
        <v>1</v>
      </c>
      <c r="O78" s="15">
        <v>1</v>
      </c>
      <c r="P78" s="15">
        <f t="shared" si="1"/>
        <v>0</v>
      </c>
      <c r="Q78" s="15">
        <v>0</v>
      </c>
      <c r="R78" s="15">
        <v>0</v>
      </c>
      <c r="X78" s="4"/>
    </row>
    <row r="79" spans="1:25" x14ac:dyDescent="0.25">
      <c r="A79" t="s">
        <v>366</v>
      </c>
      <c r="B79" t="s">
        <v>539</v>
      </c>
      <c r="C79" s="4">
        <v>2018</v>
      </c>
      <c r="D79" t="s">
        <v>540</v>
      </c>
      <c r="E79">
        <v>28</v>
      </c>
      <c r="F79" t="s">
        <v>176</v>
      </c>
      <c r="G79" t="s">
        <v>12</v>
      </c>
      <c r="H79">
        <v>1</v>
      </c>
      <c r="I79">
        <v>0</v>
      </c>
      <c r="J79">
        <v>0</v>
      </c>
      <c r="K79" t="s">
        <v>21</v>
      </c>
      <c r="L79">
        <v>219</v>
      </c>
      <c r="M79" t="s">
        <v>587</v>
      </c>
      <c r="N79" s="15">
        <v>1</v>
      </c>
      <c r="O79" s="15">
        <v>1</v>
      </c>
      <c r="P79" s="15">
        <f t="shared" si="1"/>
        <v>1</v>
      </c>
      <c r="Q79" s="15">
        <v>0</v>
      </c>
      <c r="R79" s="15">
        <v>0</v>
      </c>
      <c r="U79">
        <v>1</v>
      </c>
      <c r="X79" s="4"/>
    </row>
    <row r="80" spans="1:25" x14ac:dyDescent="0.25">
      <c r="A80" t="s">
        <v>101</v>
      </c>
      <c r="B80" t="s">
        <v>541</v>
      </c>
      <c r="C80" s="4">
        <v>2012</v>
      </c>
      <c r="D80" t="s">
        <v>542</v>
      </c>
      <c r="E80">
        <v>38</v>
      </c>
      <c r="F80" t="s">
        <v>543</v>
      </c>
      <c r="G80" t="s">
        <v>544</v>
      </c>
      <c r="H80">
        <v>0</v>
      </c>
      <c r="I80">
        <v>0</v>
      </c>
      <c r="J80">
        <v>1</v>
      </c>
      <c r="K80" t="s">
        <v>596</v>
      </c>
      <c r="L80">
        <v>32</v>
      </c>
      <c r="M80" t="s">
        <v>592</v>
      </c>
      <c r="N80" s="15">
        <v>1</v>
      </c>
      <c r="O80" s="15">
        <v>1</v>
      </c>
      <c r="P80" s="15">
        <f t="shared" si="1"/>
        <v>0</v>
      </c>
      <c r="Q80" s="15">
        <v>0</v>
      </c>
      <c r="R80" s="15">
        <v>0</v>
      </c>
      <c r="X80" s="4"/>
    </row>
    <row r="81" spans="1:25" s="4" customFormat="1" x14ac:dyDescent="0.25">
      <c r="A81" s="4" t="s">
        <v>433</v>
      </c>
      <c r="B81" s="4" t="s">
        <v>784</v>
      </c>
      <c r="C81" s="4">
        <v>2015</v>
      </c>
      <c r="D81" s="4" t="s">
        <v>785</v>
      </c>
      <c r="E81" s="4">
        <v>116</v>
      </c>
      <c r="F81" s="4" t="s">
        <v>153</v>
      </c>
      <c r="G81" s="4" t="s">
        <v>12</v>
      </c>
      <c r="H81" s="4">
        <v>1</v>
      </c>
      <c r="I81" s="4">
        <v>0</v>
      </c>
      <c r="J81" s="4">
        <v>0</v>
      </c>
      <c r="K81" s="4" t="s">
        <v>36</v>
      </c>
      <c r="L81" s="4">
        <v>200</v>
      </c>
      <c r="M81" s="4" t="s">
        <v>812</v>
      </c>
      <c r="N81" s="16">
        <v>1</v>
      </c>
      <c r="O81" s="16">
        <v>1</v>
      </c>
      <c r="P81" s="16">
        <v>1</v>
      </c>
      <c r="Q81" s="16">
        <v>0</v>
      </c>
      <c r="R81" s="16">
        <v>0</v>
      </c>
    </row>
    <row r="82" spans="1:25" x14ac:dyDescent="0.25">
      <c r="A82" t="s">
        <v>788</v>
      </c>
      <c r="B82" t="s">
        <v>786</v>
      </c>
      <c r="C82">
        <v>2010</v>
      </c>
      <c r="D82" t="s">
        <v>787</v>
      </c>
      <c r="E82">
        <v>266</v>
      </c>
      <c r="F82" t="s">
        <v>24</v>
      </c>
      <c r="G82" t="s">
        <v>813</v>
      </c>
      <c r="H82">
        <v>0</v>
      </c>
      <c r="I82">
        <v>0</v>
      </c>
      <c r="J82">
        <v>1</v>
      </c>
      <c r="K82" t="s">
        <v>21</v>
      </c>
      <c r="L82">
        <v>30</v>
      </c>
      <c r="M82" t="s">
        <v>814</v>
      </c>
      <c r="N82" s="15">
        <v>1</v>
      </c>
      <c r="O82" s="15">
        <v>1</v>
      </c>
      <c r="P82" s="15">
        <v>1</v>
      </c>
      <c r="Q82" s="15">
        <v>0</v>
      </c>
      <c r="R82" s="15">
        <v>0</v>
      </c>
      <c r="V82">
        <v>1</v>
      </c>
      <c r="W82">
        <v>1</v>
      </c>
    </row>
    <row r="83" spans="1:25" x14ac:dyDescent="0.25">
      <c r="A83" t="s">
        <v>790</v>
      </c>
      <c r="B83" t="s">
        <v>791</v>
      </c>
      <c r="C83">
        <v>2013</v>
      </c>
      <c r="D83" t="s">
        <v>789</v>
      </c>
      <c r="E83">
        <v>9</v>
      </c>
      <c r="F83" t="s">
        <v>451</v>
      </c>
      <c r="G83" t="s">
        <v>816</v>
      </c>
      <c r="H83">
        <v>0</v>
      </c>
      <c r="I83">
        <v>1</v>
      </c>
      <c r="J83">
        <v>1</v>
      </c>
      <c r="K83" t="s">
        <v>21</v>
      </c>
      <c r="L83">
        <v>400</v>
      </c>
      <c r="M83" t="s">
        <v>815</v>
      </c>
      <c r="N83" s="15">
        <v>0</v>
      </c>
      <c r="O83" s="15">
        <v>0</v>
      </c>
      <c r="P83" s="15">
        <v>1</v>
      </c>
      <c r="Q83" s="15">
        <v>1</v>
      </c>
      <c r="R83" s="15">
        <v>1</v>
      </c>
    </row>
    <row r="84" spans="1:25" x14ac:dyDescent="0.25">
      <c r="P84" s="15"/>
    </row>
    <row r="86" spans="1:25" x14ac:dyDescent="0.25">
      <c r="A86" t="s">
        <v>624</v>
      </c>
      <c r="H86">
        <f>SUM(H3:H85)</f>
        <v>72</v>
      </c>
      <c r="I86">
        <f t="shared" ref="I86" si="2">SUM(I3:I85)</f>
        <v>7</v>
      </c>
      <c r="J86">
        <f>SUM(J3:J85)</f>
        <v>6</v>
      </c>
      <c r="N86">
        <f>SUM(N3:N85)</f>
        <v>66</v>
      </c>
      <c r="O86">
        <f>SUM(O3:O85)</f>
        <v>67</v>
      </c>
      <c r="P86">
        <f>SUM(P3:P85)</f>
        <v>41</v>
      </c>
      <c r="Q86">
        <f>SUM(Q3:Q85)</f>
        <v>3</v>
      </c>
      <c r="R86">
        <f>SUM(R3:R85)</f>
        <v>25</v>
      </c>
      <c r="T86">
        <f t="shared" ref="T86:Y86" si="3">SUM(T3:T85)</f>
        <v>3</v>
      </c>
      <c r="U86">
        <f t="shared" si="3"/>
        <v>14</v>
      </c>
      <c r="V86">
        <f t="shared" si="3"/>
        <v>14</v>
      </c>
      <c r="W86">
        <f t="shared" si="3"/>
        <v>7</v>
      </c>
      <c r="X86">
        <f t="shared" si="3"/>
        <v>1</v>
      </c>
      <c r="Y86">
        <f t="shared" si="3"/>
        <v>1</v>
      </c>
    </row>
  </sheetData>
  <sortState ref="A3:P52">
    <sortCondition descending="1" ref="E3:E52"/>
  </sortState>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J88"/>
  <sheetViews>
    <sheetView topLeftCell="AH1" zoomScaleNormal="100" workbookViewId="0">
      <pane ySplit="1" topLeftCell="A2" activePane="bottomLeft" state="frozen"/>
      <selection pane="bottomLeft" activeCell="AH1" sqref="AH1"/>
    </sheetView>
  </sheetViews>
  <sheetFormatPr defaultRowHeight="15" x14ac:dyDescent="0.25"/>
  <cols>
    <col min="1" max="1" width="21.7109375" customWidth="1"/>
    <col min="2" max="2" width="19.140625" bestFit="1" customWidth="1"/>
    <col min="3" max="3" width="6.28515625" bestFit="1" customWidth="1"/>
    <col min="4" max="4" width="54.7109375" customWidth="1"/>
    <col min="5" max="5" width="29.42578125" customWidth="1"/>
    <col min="6" max="6" width="21.42578125" customWidth="1"/>
    <col min="7" max="8" width="31.5703125" customWidth="1"/>
    <col min="9" max="9" width="122.85546875" customWidth="1"/>
    <col min="10" max="11" width="11.85546875" customWidth="1"/>
    <col min="12" max="12" width="13.7109375" bestFit="1" customWidth="1"/>
    <col min="13" max="13" width="20.85546875" bestFit="1" customWidth="1"/>
    <col min="14" max="16" width="11.85546875" customWidth="1"/>
    <col min="17" max="17" width="13.7109375" bestFit="1" customWidth="1"/>
    <col min="18" max="18" width="10.28515625" customWidth="1"/>
    <col min="19" max="19" width="12.7109375" bestFit="1" customWidth="1"/>
    <col min="20" max="23" width="11.28515625" customWidth="1"/>
    <col min="24" max="24" width="15.28515625" bestFit="1" customWidth="1"/>
    <col min="25" max="25" width="13.42578125" bestFit="1" customWidth="1"/>
    <col min="26" max="26" width="13.42578125" customWidth="1"/>
    <col min="27" max="28" width="10.85546875" customWidth="1"/>
    <col min="29" max="29" width="13.42578125" bestFit="1" customWidth="1"/>
    <col min="30" max="31" width="13.42578125" customWidth="1"/>
    <col min="32" max="32" width="16.85546875" bestFit="1" customWidth="1"/>
    <col min="33" max="33" width="10.85546875" customWidth="1"/>
    <col min="34" max="34" width="255.7109375" style="4" bestFit="1" customWidth="1"/>
    <col min="35" max="35" width="255.7109375" bestFit="1" customWidth="1"/>
    <col min="36" max="36" width="50.42578125" style="4" customWidth="1"/>
    <col min="37" max="37" width="83.5703125" style="4" customWidth="1"/>
    <col min="38" max="38" width="9.7109375" style="4" bestFit="1" customWidth="1"/>
    <col min="39" max="39" width="8.28515625" style="4" bestFit="1" customWidth="1"/>
    <col min="40" max="40" width="8.28515625" style="4" customWidth="1"/>
    <col min="41" max="41" width="11.85546875" style="4" bestFit="1" customWidth="1"/>
    <col min="42" max="42" width="8.7109375" style="4" customWidth="1"/>
    <col min="43" max="43" width="7.28515625" style="4" bestFit="1" customWidth="1"/>
    <col min="44" max="44" width="12.42578125" style="4" bestFit="1" customWidth="1"/>
    <col min="45" max="45" width="7.85546875" style="4" bestFit="1" customWidth="1"/>
    <col min="46" max="46" width="6.140625" style="4" bestFit="1" customWidth="1"/>
    <col min="47" max="47" width="6.140625" style="4" customWidth="1"/>
    <col min="48" max="48" width="8.42578125" style="4" bestFit="1" customWidth="1"/>
    <col min="49" max="49" width="7.7109375" style="4" bestFit="1" customWidth="1"/>
    <col min="50" max="52" width="7.7109375" style="4" customWidth="1"/>
    <col min="53" max="53" width="9" style="4" bestFit="1" customWidth="1"/>
    <col min="54" max="54" width="15.85546875" style="4" bestFit="1" customWidth="1"/>
    <col min="55" max="55" width="12.5703125" style="4" bestFit="1" customWidth="1"/>
    <col min="56" max="56" width="255.7109375" bestFit="1" customWidth="1"/>
    <col min="57" max="57" width="86.140625" bestFit="1" customWidth="1"/>
    <col min="58" max="58" width="97.7109375" bestFit="1" customWidth="1"/>
    <col min="59" max="59" width="74" bestFit="1" customWidth="1"/>
    <col min="60" max="60" width="94.7109375" bestFit="1" customWidth="1"/>
    <col min="61" max="61" width="94.7109375" customWidth="1"/>
    <col min="62" max="62" width="139.42578125" bestFit="1" customWidth="1"/>
    <col min="63" max="63" width="38.42578125" bestFit="1" customWidth="1"/>
  </cols>
  <sheetData>
    <row r="1" spans="1:62" s="2" customFormat="1" x14ac:dyDescent="0.25">
      <c r="A1" s="2" t="s">
        <v>1</v>
      </c>
      <c r="B1" s="2" t="s">
        <v>2</v>
      </c>
      <c r="C1" s="2" t="s">
        <v>10</v>
      </c>
      <c r="D1" s="2" t="s">
        <v>0</v>
      </c>
      <c r="E1" s="2" t="s">
        <v>4</v>
      </c>
      <c r="F1" s="2" t="s">
        <v>242</v>
      </c>
      <c r="G1" s="2" t="s">
        <v>243</v>
      </c>
      <c r="H1" s="2" t="s">
        <v>250</v>
      </c>
      <c r="I1" s="2" t="s">
        <v>244</v>
      </c>
      <c r="J1" s="2" t="s">
        <v>638</v>
      </c>
      <c r="K1" s="2" t="s">
        <v>639</v>
      </c>
      <c r="L1" s="2" t="s">
        <v>640</v>
      </c>
      <c r="M1" s="2" t="s">
        <v>654</v>
      </c>
      <c r="N1" s="2" t="s">
        <v>641</v>
      </c>
      <c r="O1" s="2" t="s">
        <v>642</v>
      </c>
      <c r="P1" s="2" t="s">
        <v>643</v>
      </c>
      <c r="Q1" s="2" t="s">
        <v>644</v>
      </c>
      <c r="R1" s="2" t="s">
        <v>645</v>
      </c>
      <c r="S1" s="2" t="s">
        <v>653</v>
      </c>
      <c r="T1" s="2" t="s">
        <v>646</v>
      </c>
      <c r="U1" s="2" t="s">
        <v>647</v>
      </c>
      <c r="V1" s="2" t="s">
        <v>659</v>
      </c>
      <c r="W1" s="2" t="s">
        <v>648</v>
      </c>
      <c r="X1" s="2" t="s">
        <v>649</v>
      </c>
      <c r="Y1" s="2" t="s">
        <v>650</v>
      </c>
      <c r="Z1" s="2" t="s">
        <v>657</v>
      </c>
      <c r="AA1" s="2" t="s">
        <v>651</v>
      </c>
      <c r="AB1" s="2" t="s">
        <v>658</v>
      </c>
      <c r="AC1" s="2" t="s">
        <v>652</v>
      </c>
      <c r="AD1" s="2" t="s">
        <v>656</v>
      </c>
      <c r="AE1" s="2" t="s">
        <v>655</v>
      </c>
      <c r="AF1" s="2" t="s">
        <v>660</v>
      </c>
      <c r="AH1" s="9" t="s">
        <v>546</v>
      </c>
      <c r="AI1" s="2" t="s">
        <v>245</v>
      </c>
      <c r="AJ1" s="10" t="s">
        <v>486</v>
      </c>
      <c r="AK1" s="10" t="s">
        <v>418</v>
      </c>
      <c r="AL1" s="10" t="s">
        <v>663</v>
      </c>
      <c r="AM1" s="10" t="s">
        <v>664</v>
      </c>
      <c r="AN1" s="10" t="s">
        <v>678</v>
      </c>
      <c r="AO1" s="10" t="s">
        <v>675</v>
      </c>
      <c r="AP1" s="10" t="s">
        <v>665</v>
      </c>
      <c r="AQ1" s="10" t="s">
        <v>666</v>
      </c>
      <c r="AR1" s="10" t="s">
        <v>677</v>
      </c>
      <c r="AS1" s="10" t="s">
        <v>667</v>
      </c>
      <c r="AT1" s="10" t="s">
        <v>668</v>
      </c>
      <c r="AU1" s="10" t="s">
        <v>676</v>
      </c>
      <c r="AV1" s="10" t="s">
        <v>647</v>
      </c>
      <c r="AW1" s="10" t="s">
        <v>669</v>
      </c>
      <c r="AX1" s="10" t="s">
        <v>711</v>
      </c>
      <c r="AY1" s="2" t="s">
        <v>670</v>
      </c>
      <c r="AZ1" s="10" t="s">
        <v>671</v>
      </c>
      <c r="BA1" s="2" t="s">
        <v>672</v>
      </c>
      <c r="BB1" s="2" t="s">
        <v>673</v>
      </c>
      <c r="BC1" s="10" t="s">
        <v>674</v>
      </c>
      <c r="BD1" s="2" t="s">
        <v>246</v>
      </c>
    </row>
    <row r="2" spans="1:62" s="22" customFormat="1" x14ac:dyDescent="0.25">
      <c r="A2" s="22" t="s">
        <v>9</v>
      </c>
      <c r="B2" s="22" t="s">
        <v>8</v>
      </c>
      <c r="C2" s="22">
        <v>2007</v>
      </c>
      <c r="D2" s="22" t="s">
        <v>11</v>
      </c>
      <c r="E2" s="22" t="s">
        <v>803</v>
      </c>
      <c r="F2" s="23" t="s">
        <v>247</v>
      </c>
      <c r="G2" s="22" t="s">
        <v>358</v>
      </c>
      <c r="H2" s="22" t="s">
        <v>251</v>
      </c>
      <c r="I2" s="22" t="s">
        <v>253</v>
      </c>
      <c r="J2" s="22">
        <v>1</v>
      </c>
      <c r="L2" s="22">
        <v>1</v>
      </c>
      <c r="N2" s="22">
        <v>1</v>
      </c>
      <c r="O2" s="22">
        <v>1</v>
      </c>
      <c r="Q2" s="22">
        <v>1</v>
      </c>
      <c r="R2" s="22">
        <v>1</v>
      </c>
      <c r="AH2" s="23" t="s">
        <v>782</v>
      </c>
      <c r="AI2" s="22" t="s">
        <v>248</v>
      </c>
      <c r="AJ2" s="22" t="s">
        <v>462</v>
      </c>
      <c r="AK2" s="22" t="s">
        <v>463</v>
      </c>
      <c r="AL2" s="22">
        <v>1</v>
      </c>
      <c r="BD2" s="22" t="s">
        <v>361</v>
      </c>
    </row>
    <row r="3" spans="1:62" s="22" customFormat="1" x14ac:dyDescent="0.25">
      <c r="A3" s="22" t="s">
        <v>180</v>
      </c>
      <c r="B3" s="22" t="s">
        <v>182</v>
      </c>
      <c r="C3" s="22">
        <v>2009</v>
      </c>
      <c r="D3" s="22" t="s">
        <v>181</v>
      </c>
      <c r="E3" s="22" t="s">
        <v>804</v>
      </c>
      <c r="F3" s="23" t="s">
        <v>249</v>
      </c>
      <c r="G3" s="22" t="s">
        <v>23</v>
      </c>
      <c r="H3" s="22" t="s">
        <v>252</v>
      </c>
      <c r="I3" s="22" t="s">
        <v>254</v>
      </c>
      <c r="J3" s="22">
        <v>1</v>
      </c>
      <c r="K3" s="22">
        <v>1</v>
      </c>
      <c r="L3" s="22">
        <v>1</v>
      </c>
      <c r="N3" s="22">
        <v>1</v>
      </c>
      <c r="Q3" s="22">
        <v>1</v>
      </c>
      <c r="R3" s="22">
        <v>1</v>
      </c>
      <c r="AH3" s="23" t="s">
        <v>781</v>
      </c>
      <c r="AI3" s="23" t="s">
        <v>255</v>
      </c>
      <c r="AJ3" s="23" t="s">
        <v>465</v>
      </c>
      <c r="AK3" s="23" t="s">
        <v>464</v>
      </c>
      <c r="AL3" s="24">
        <v>1</v>
      </c>
      <c r="AM3" s="29">
        <v>1</v>
      </c>
      <c r="AN3" s="23"/>
      <c r="AO3" s="23"/>
      <c r="AP3" s="23"/>
      <c r="AQ3" s="23"/>
      <c r="AR3" s="23"/>
      <c r="AS3" s="29">
        <v>1</v>
      </c>
      <c r="AT3" s="24">
        <v>1</v>
      </c>
      <c r="AU3" s="23"/>
      <c r="AV3" s="23"/>
      <c r="AW3" s="23"/>
      <c r="AX3" s="23"/>
      <c r="AY3" s="23"/>
      <c r="AZ3" s="23"/>
      <c r="BA3" s="23"/>
      <c r="BB3" s="23"/>
      <c r="BC3" s="23"/>
      <c r="BD3" s="22" t="s">
        <v>23</v>
      </c>
    </row>
    <row r="4" spans="1:62" s="22" customFormat="1" x14ac:dyDescent="0.25">
      <c r="A4" s="22" t="s">
        <v>102</v>
      </c>
      <c r="B4" s="22" t="s">
        <v>101</v>
      </c>
      <c r="C4" s="22">
        <v>2009</v>
      </c>
      <c r="D4" s="22" t="s">
        <v>100</v>
      </c>
      <c r="E4" s="22" t="s">
        <v>804</v>
      </c>
      <c r="F4" s="23" t="s">
        <v>256</v>
      </c>
      <c r="G4" s="22" t="s">
        <v>23</v>
      </c>
      <c r="H4" s="22" t="s">
        <v>23</v>
      </c>
      <c r="I4" s="22" t="s">
        <v>257</v>
      </c>
      <c r="J4" s="22">
        <v>1</v>
      </c>
      <c r="K4" s="22">
        <v>1</v>
      </c>
      <c r="P4" s="22">
        <v>1</v>
      </c>
      <c r="S4" s="22">
        <v>1</v>
      </c>
      <c r="AC4" s="22">
        <v>1</v>
      </c>
      <c r="AH4" s="23" t="s">
        <v>23</v>
      </c>
      <c r="AI4" s="22" t="s">
        <v>258</v>
      </c>
      <c r="AJ4" s="23" t="s">
        <v>23</v>
      </c>
      <c r="AK4" s="23" t="s">
        <v>466</v>
      </c>
      <c r="AL4" s="23"/>
      <c r="AM4" s="23"/>
      <c r="AN4" s="23"/>
      <c r="AO4" s="23"/>
      <c r="AP4" s="23"/>
      <c r="AQ4" s="23"/>
      <c r="AR4" s="23"/>
      <c r="AS4" s="23"/>
      <c r="AT4" s="23"/>
      <c r="AU4" s="23"/>
      <c r="AV4" s="23"/>
      <c r="AW4" s="24">
        <v>1</v>
      </c>
      <c r="AX4" s="30"/>
      <c r="AY4" s="23"/>
      <c r="AZ4" s="23"/>
      <c r="BA4" s="23"/>
      <c r="BB4" s="23"/>
      <c r="BC4" s="23"/>
      <c r="BD4" s="22" t="s">
        <v>23</v>
      </c>
    </row>
    <row r="5" spans="1:62" s="22" customFormat="1" x14ac:dyDescent="0.25">
      <c r="A5" s="22" t="s">
        <v>216</v>
      </c>
      <c r="B5" s="22" t="s">
        <v>8</v>
      </c>
      <c r="C5" s="22">
        <v>2007</v>
      </c>
      <c r="D5" s="22" t="s">
        <v>15</v>
      </c>
      <c r="E5" s="22" t="s">
        <v>804</v>
      </c>
      <c r="F5" s="23" t="s">
        <v>247</v>
      </c>
      <c r="G5" s="22" t="s">
        <v>23</v>
      </c>
      <c r="H5" s="22" t="s">
        <v>259</v>
      </c>
      <c r="I5" s="22" t="s">
        <v>260</v>
      </c>
      <c r="J5" s="22">
        <v>1</v>
      </c>
      <c r="K5" s="22">
        <v>1</v>
      </c>
      <c r="L5" s="22">
        <v>1</v>
      </c>
      <c r="O5" s="22">
        <v>1</v>
      </c>
      <c r="P5" s="22">
        <v>1</v>
      </c>
      <c r="AH5" s="23" t="s">
        <v>780</v>
      </c>
      <c r="AI5" s="23" t="s">
        <v>261</v>
      </c>
      <c r="AJ5" s="23" t="s">
        <v>467</v>
      </c>
      <c r="AK5" s="23" t="s">
        <v>23</v>
      </c>
      <c r="AL5" s="23"/>
      <c r="AM5" s="23"/>
      <c r="AN5" s="23"/>
      <c r="AO5" s="23"/>
      <c r="AP5" s="23"/>
      <c r="AQ5" s="23"/>
      <c r="AR5" s="23"/>
      <c r="AS5" s="23"/>
      <c r="AT5" s="23"/>
      <c r="AU5" s="23"/>
      <c r="AV5" s="23"/>
      <c r="AW5" s="23"/>
      <c r="AX5" s="23"/>
      <c r="AY5" s="23"/>
      <c r="AZ5" s="23"/>
      <c r="BA5" s="23"/>
      <c r="BB5" s="23"/>
      <c r="BC5" s="23"/>
      <c r="BD5" s="22" t="s">
        <v>23</v>
      </c>
    </row>
    <row r="6" spans="1:62" s="22" customFormat="1" x14ac:dyDescent="0.25">
      <c r="A6" s="22" t="s">
        <v>105</v>
      </c>
      <c r="B6" s="22" t="s">
        <v>46</v>
      </c>
      <c r="C6" s="22">
        <v>2007</v>
      </c>
      <c r="D6" s="22" t="s">
        <v>104</v>
      </c>
      <c r="E6" s="22" t="s">
        <v>804</v>
      </c>
      <c r="F6" s="23" t="s">
        <v>263</v>
      </c>
      <c r="G6" s="22" t="s">
        <v>262</v>
      </c>
      <c r="H6" s="22" t="s">
        <v>23</v>
      </c>
      <c r="I6" s="22" t="s">
        <v>264</v>
      </c>
      <c r="J6" s="22">
        <v>1</v>
      </c>
      <c r="K6" s="22">
        <v>1</v>
      </c>
      <c r="M6" s="22">
        <v>1</v>
      </c>
      <c r="N6" s="22">
        <v>1</v>
      </c>
      <c r="AE6" s="22">
        <v>1</v>
      </c>
      <c r="AH6" s="23" t="s">
        <v>23</v>
      </c>
      <c r="AI6" s="22" t="s">
        <v>23</v>
      </c>
      <c r="AJ6" s="22" t="s">
        <v>23</v>
      </c>
      <c r="AK6" s="22" t="s">
        <v>23</v>
      </c>
      <c r="BD6" s="22" t="s">
        <v>23</v>
      </c>
    </row>
    <row r="7" spans="1:62" s="22" customFormat="1" x14ac:dyDescent="0.25">
      <c r="A7" s="22" t="s">
        <v>108</v>
      </c>
      <c r="B7" s="22" t="s">
        <v>107</v>
      </c>
      <c r="C7" s="22">
        <v>2011</v>
      </c>
      <c r="D7" s="22" t="s">
        <v>106</v>
      </c>
      <c r="E7" s="22" t="s">
        <v>804</v>
      </c>
      <c r="F7" s="23" t="s">
        <v>265</v>
      </c>
      <c r="G7" s="22" t="s">
        <v>23</v>
      </c>
      <c r="H7" s="22">
        <v>0.42</v>
      </c>
      <c r="I7" s="22" t="s">
        <v>266</v>
      </c>
      <c r="J7" s="22">
        <v>1</v>
      </c>
      <c r="L7" s="22">
        <v>1</v>
      </c>
      <c r="N7" s="22">
        <v>1</v>
      </c>
      <c r="Q7" s="22">
        <v>1</v>
      </c>
      <c r="R7" s="22">
        <v>1</v>
      </c>
      <c r="AH7" s="23" t="s">
        <v>23</v>
      </c>
      <c r="AI7" s="22" t="s">
        <v>23</v>
      </c>
      <c r="AJ7" s="22" t="s">
        <v>23</v>
      </c>
      <c r="AK7" s="22" t="s">
        <v>468</v>
      </c>
      <c r="AW7" s="22">
        <v>1</v>
      </c>
      <c r="BD7" s="22" t="s">
        <v>23</v>
      </c>
    </row>
    <row r="8" spans="1:62" s="22" customFormat="1" x14ac:dyDescent="0.25">
      <c r="A8" s="22" t="s">
        <v>27</v>
      </c>
      <c r="B8" s="22" t="s">
        <v>26</v>
      </c>
      <c r="C8" s="22">
        <v>2007</v>
      </c>
      <c r="D8" s="22" t="s">
        <v>28</v>
      </c>
      <c r="E8" s="22" t="s">
        <v>804</v>
      </c>
      <c r="F8" s="23" t="s">
        <v>23</v>
      </c>
      <c r="G8" s="22" t="s">
        <v>23</v>
      </c>
      <c r="H8" s="22" t="s">
        <v>267</v>
      </c>
      <c r="I8" s="22" t="s">
        <v>269</v>
      </c>
      <c r="P8" s="22">
        <v>1</v>
      </c>
      <c r="Q8" s="23"/>
      <c r="S8" s="22">
        <v>1</v>
      </c>
      <c r="AH8" s="23" t="s">
        <v>779</v>
      </c>
      <c r="AI8" s="23" t="s">
        <v>268</v>
      </c>
      <c r="AJ8" s="23" t="s">
        <v>469</v>
      </c>
      <c r="AK8" s="23" t="s">
        <v>23</v>
      </c>
      <c r="AL8" s="23"/>
      <c r="AM8" s="23"/>
      <c r="AN8" s="23"/>
      <c r="AO8" s="23"/>
      <c r="AP8" s="23"/>
      <c r="AQ8" s="23"/>
      <c r="AR8" s="23"/>
      <c r="AS8" s="23"/>
      <c r="AT8" s="23"/>
      <c r="AU8" s="23"/>
      <c r="AV8" s="23"/>
      <c r="AW8" s="23"/>
      <c r="AX8" s="23"/>
      <c r="AY8" s="23"/>
      <c r="AZ8" s="23"/>
      <c r="BA8" s="23"/>
      <c r="BB8" s="23"/>
      <c r="BC8" s="23"/>
      <c r="BD8" s="22" t="s">
        <v>23</v>
      </c>
    </row>
    <row r="9" spans="1:62" s="22" customFormat="1" x14ac:dyDescent="0.25">
      <c r="A9" s="22" t="s">
        <v>31</v>
      </c>
      <c r="B9" s="22" t="s">
        <v>29</v>
      </c>
      <c r="C9" s="22">
        <v>2005</v>
      </c>
      <c r="D9" s="22" t="s">
        <v>30</v>
      </c>
      <c r="E9" s="22" t="s">
        <v>804</v>
      </c>
      <c r="F9" s="23" t="s">
        <v>270</v>
      </c>
      <c r="G9" s="22" t="s">
        <v>23</v>
      </c>
      <c r="H9" s="22" t="s">
        <v>23</v>
      </c>
      <c r="I9" s="22" t="s">
        <v>271</v>
      </c>
      <c r="M9" s="22">
        <v>1</v>
      </c>
      <c r="P9" s="22">
        <v>1</v>
      </c>
      <c r="Q9" s="23"/>
      <c r="W9" s="22">
        <v>1</v>
      </c>
      <c r="X9" s="22">
        <v>1</v>
      </c>
      <c r="AE9" s="22">
        <v>1</v>
      </c>
      <c r="AH9" s="23" t="s">
        <v>768</v>
      </c>
      <c r="AI9" s="22" t="s">
        <v>272</v>
      </c>
      <c r="AJ9" s="23" t="s">
        <v>470</v>
      </c>
      <c r="AK9" s="23" t="s">
        <v>471</v>
      </c>
      <c r="AL9" s="23"/>
      <c r="AM9" s="23"/>
      <c r="AN9" s="23"/>
      <c r="AO9" s="23"/>
      <c r="AP9" s="23"/>
      <c r="AQ9" s="28">
        <v>1</v>
      </c>
      <c r="AR9" s="23"/>
      <c r="AS9" s="23"/>
      <c r="AT9" s="23"/>
      <c r="AU9" s="23"/>
      <c r="AV9" s="23"/>
      <c r="AW9" s="23"/>
      <c r="AX9" s="23"/>
      <c r="AY9" s="23"/>
      <c r="AZ9" s="23"/>
      <c r="BA9" s="23"/>
      <c r="BB9" s="23"/>
      <c r="BC9" s="23"/>
      <c r="BD9" s="22" t="s">
        <v>23</v>
      </c>
    </row>
    <row r="10" spans="1:62" s="23" customFormat="1" x14ac:dyDescent="0.25">
      <c r="A10" s="23" t="s">
        <v>180</v>
      </c>
      <c r="B10" s="23" t="s">
        <v>135</v>
      </c>
      <c r="C10" s="23">
        <v>2013</v>
      </c>
      <c r="D10" s="23" t="s">
        <v>133</v>
      </c>
      <c r="E10" s="22" t="s">
        <v>804</v>
      </c>
      <c r="F10" s="23" t="s">
        <v>273</v>
      </c>
      <c r="G10" s="23" t="s">
        <v>23</v>
      </c>
      <c r="H10" s="27">
        <v>0.19</v>
      </c>
      <c r="I10" s="23" t="s">
        <v>274</v>
      </c>
      <c r="J10" s="23">
        <v>1</v>
      </c>
      <c r="K10" s="23">
        <v>1</v>
      </c>
      <c r="L10" s="23">
        <v>1</v>
      </c>
      <c r="O10" s="23">
        <v>1</v>
      </c>
      <c r="Q10" s="23">
        <v>1</v>
      </c>
      <c r="R10" s="23">
        <v>1</v>
      </c>
      <c r="T10" s="23">
        <v>1</v>
      </c>
      <c r="X10" s="23">
        <v>1</v>
      </c>
      <c r="AD10" s="23">
        <v>1</v>
      </c>
      <c r="AH10" s="23" t="s">
        <v>778</v>
      </c>
      <c r="AJ10" s="23" t="s">
        <v>23</v>
      </c>
      <c r="AK10" s="23" t="s">
        <v>472</v>
      </c>
      <c r="AL10" s="24">
        <v>1</v>
      </c>
      <c r="AM10" s="24">
        <v>1</v>
      </c>
      <c r="AO10" s="24">
        <v>1</v>
      </c>
      <c r="AS10" s="24">
        <v>1</v>
      </c>
      <c r="BD10" s="23" t="s">
        <v>23</v>
      </c>
    </row>
    <row r="11" spans="1:62" s="22" customFormat="1" x14ac:dyDescent="0.25">
      <c r="A11" s="22" t="s">
        <v>33</v>
      </c>
      <c r="B11" s="22" t="s">
        <v>32</v>
      </c>
      <c r="C11" s="22">
        <v>2010</v>
      </c>
      <c r="D11" s="22" t="s">
        <v>34</v>
      </c>
      <c r="E11" s="22" t="s">
        <v>803</v>
      </c>
      <c r="F11" s="23" t="s">
        <v>23</v>
      </c>
      <c r="G11" s="22" t="s">
        <v>23</v>
      </c>
      <c r="H11" s="22" t="s">
        <v>23</v>
      </c>
      <c r="I11" s="22" t="s">
        <v>275</v>
      </c>
      <c r="J11" s="23"/>
      <c r="M11" s="22">
        <v>1</v>
      </c>
      <c r="Q11" s="23"/>
      <c r="Y11" s="22">
        <v>1</v>
      </c>
      <c r="AH11" s="23" t="s">
        <v>23</v>
      </c>
      <c r="AI11" s="22" t="s">
        <v>23</v>
      </c>
      <c r="AJ11" s="23" t="s">
        <v>23</v>
      </c>
      <c r="AK11" s="23" t="s">
        <v>23</v>
      </c>
      <c r="AL11" s="23"/>
      <c r="AM11" s="23"/>
      <c r="AN11" s="23"/>
      <c r="AO11" s="23"/>
      <c r="AP11" s="23"/>
      <c r="AQ11" s="23"/>
      <c r="AR11" s="23"/>
      <c r="AS11" s="23"/>
      <c r="AT11" s="23"/>
      <c r="AU11" s="23"/>
      <c r="AV11" s="23"/>
      <c r="AW11" s="23"/>
      <c r="AX11" s="23"/>
      <c r="AY11" s="23"/>
      <c r="AZ11" s="23"/>
      <c r="BA11" s="23"/>
      <c r="BB11" s="23"/>
      <c r="BC11" s="23"/>
      <c r="BD11" s="22" t="s">
        <v>23</v>
      </c>
    </row>
    <row r="12" spans="1:62" s="22" customFormat="1" x14ac:dyDescent="0.25">
      <c r="A12" s="22" t="s">
        <v>142</v>
      </c>
      <c r="B12" s="22" t="s">
        <v>144</v>
      </c>
      <c r="C12" s="22">
        <v>2012</v>
      </c>
      <c r="D12" s="22" t="s">
        <v>143</v>
      </c>
      <c r="E12" s="22" t="s">
        <v>804</v>
      </c>
      <c r="F12" s="23" t="s">
        <v>23</v>
      </c>
      <c r="G12" s="22" t="s">
        <v>23</v>
      </c>
      <c r="H12" s="22" t="s">
        <v>23</v>
      </c>
      <c r="I12" s="22" t="s">
        <v>276</v>
      </c>
      <c r="M12" s="22">
        <v>1</v>
      </c>
      <c r="O12" s="22">
        <v>1</v>
      </c>
      <c r="P12" s="22">
        <v>1</v>
      </c>
      <c r="Q12" s="23"/>
      <c r="AH12" s="23" t="s">
        <v>755</v>
      </c>
      <c r="AI12" s="22" t="s">
        <v>277</v>
      </c>
      <c r="AJ12" s="23" t="s">
        <v>23</v>
      </c>
      <c r="AK12" s="23" t="s">
        <v>23</v>
      </c>
      <c r="AL12" s="23"/>
      <c r="AM12" s="23"/>
      <c r="AN12" s="23"/>
      <c r="AO12" s="23"/>
      <c r="AP12" s="23"/>
      <c r="AQ12" s="23"/>
      <c r="AR12" s="23"/>
      <c r="AS12" s="23"/>
      <c r="AT12" s="23"/>
      <c r="AU12" s="23"/>
      <c r="AV12" s="23"/>
      <c r="AW12" s="23"/>
      <c r="AX12" s="23"/>
      <c r="AY12" s="23"/>
      <c r="AZ12" s="23"/>
      <c r="BA12" s="23"/>
      <c r="BB12" s="23"/>
      <c r="BC12" s="23"/>
      <c r="BD12" s="22" t="s">
        <v>23</v>
      </c>
    </row>
    <row r="13" spans="1:62" s="23" customFormat="1" x14ac:dyDescent="0.25">
      <c r="A13" s="23" t="s">
        <v>38</v>
      </c>
      <c r="B13" s="23" t="s">
        <v>37</v>
      </c>
      <c r="C13" s="23">
        <v>2008</v>
      </c>
      <c r="D13" s="23" t="s">
        <v>39</v>
      </c>
      <c r="E13" s="22" t="s">
        <v>804</v>
      </c>
      <c r="F13" s="23" t="s">
        <v>23</v>
      </c>
      <c r="G13" s="23" t="s">
        <v>23</v>
      </c>
      <c r="H13" s="23" t="s">
        <v>23</v>
      </c>
      <c r="I13" s="23" t="s">
        <v>279</v>
      </c>
      <c r="K13" s="23">
        <v>1</v>
      </c>
      <c r="U13" s="23">
        <v>1</v>
      </c>
      <c r="AH13" s="23" t="s">
        <v>767</v>
      </c>
      <c r="AI13" s="23" t="s">
        <v>278</v>
      </c>
      <c r="AJ13" s="23" t="s">
        <v>23</v>
      </c>
      <c r="AK13" s="23" t="s">
        <v>719</v>
      </c>
      <c r="AL13" s="24">
        <v>1</v>
      </c>
      <c r="AO13" s="24">
        <v>1</v>
      </c>
      <c r="AP13" s="24">
        <v>1</v>
      </c>
      <c r="AT13" s="24">
        <v>1</v>
      </c>
      <c r="AU13" s="24">
        <v>1</v>
      </c>
      <c r="BD13" s="23" t="s">
        <v>23</v>
      </c>
    </row>
    <row r="14" spans="1:62" s="22" customFormat="1" x14ac:dyDescent="0.25">
      <c r="A14" s="22" t="s">
        <v>42</v>
      </c>
      <c r="B14" s="22" t="s">
        <v>41</v>
      </c>
      <c r="C14" s="22">
        <v>2016</v>
      </c>
      <c r="D14" s="22" t="s">
        <v>43</v>
      </c>
      <c r="E14" s="22" t="s">
        <v>803</v>
      </c>
      <c r="F14" s="23" t="s">
        <v>280</v>
      </c>
      <c r="G14" s="22" t="s">
        <v>23</v>
      </c>
      <c r="H14" s="22" t="s">
        <v>23</v>
      </c>
      <c r="I14" s="22" t="s">
        <v>23</v>
      </c>
      <c r="AH14" s="23" t="s">
        <v>769</v>
      </c>
      <c r="AI14" s="22" t="s">
        <v>281</v>
      </c>
      <c r="AJ14" s="23" t="s">
        <v>23</v>
      </c>
      <c r="AK14" s="23" t="s">
        <v>473</v>
      </c>
      <c r="AL14" s="23"/>
      <c r="AM14" s="23"/>
      <c r="AN14" s="23"/>
      <c r="AO14" s="23"/>
      <c r="AP14" s="23"/>
      <c r="AQ14" s="23"/>
      <c r="AR14" s="23"/>
      <c r="AS14" s="23"/>
      <c r="AT14" s="23"/>
      <c r="AU14" s="23"/>
      <c r="AV14" s="23"/>
      <c r="AW14" s="23"/>
      <c r="AX14" s="23"/>
      <c r="AY14" s="23"/>
      <c r="AZ14" s="29">
        <v>1</v>
      </c>
      <c r="BA14" s="23"/>
      <c r="BB14" s="23"/>
      <c r="BC14" s="23"/>
      <c r="BD14" s="23" t="s">
        <v>598</v>
      </c>
    </row>
    <row r="15" spans="1:62" s="22" customFormat="1" x14ac:dyDescent="0.25">
      <c r="A15" s="22" t="s">
        <v>47</v>
      </c>
      <c r="B15" s="22" t="s">
        <v>46</v>
      </c>
      <c r="C15" s="22">
        <v>1996</v>
      </c>
      <c r="D15" s="22" t="s">
        <v>48</v>
      </c>
      <c r="E15" s="22" t="s">
        <v>803</v>
      </c>
      <c r="F15" s="23" t="s">
        <v>23</v>
      </c>
      <c r="G15" s="22" t="s">
        <v>23</v>
      </c>
      <c r="H15" s="22" t="s">
        <v>282</v>
      </c>
      <c r="I15" s="22" t="s">
        <v>283</v>
      </c>
      <c r="K15" s="22">
        <v>1</v>
      </c>
      <c r="M15" s="22">
        <v>2</v>
      </c>
      <c r="U15" s="22">
        <v>1</v>
      </c>
      <c r="X15" s="22">
        <v>1</v>
      </c>
      <c r="AC15" s="22">
        <v>1</v>
      </c>
      <c r="AH15" s="23" t="s">
        <v>23</v>
      </c>
      <c r="AI15" s="22" t="s">
        <v>23</v>
      </c>
      <c r="AJ15" s="22" t="s">
        <v>23</v>
      </c>
      <c r="AK15" s="22" t="s">
        <v>23</v>
      </c>
      <c r="BD15" s="22" t="s">
        <v>23</v>
      </c>
    </row>
    <row r="16" spans="1:62" s="22" customFormat="1" x14ac:dyDescent="0.25">
      <c r="A16" s="22" t="s">
        <v>115</v>
      </c>
      <c r="B16" s="22" t="s">
        <v>117</v>
      </c>
      <c r="C16" s="22">
        <v>2009</v>
      </c>
      <c r="D16" s="22" t="s">
        <v>116</v>
      </c>
      <c r="E16" s="22" t="s">
        <v>804</v>
      </c>
      <c r="F16" s="23" t="s">
        <v>284</v>
      </c>
      <c r="G16" s="22" t="s">
        <v>23</v>
      </c>
      <c r="H16" s="22" t="s">
        <v>23</v>
      </c>
      <c r="I16" s="22" t="s">
        <v>285</v>
      </c>
      <c r="J16" s="22">
        <v>1</v>
      </c>
      <c r="K16" s="22">
        <v>1</v>
      </c>
      <c r="L16" s="22">
        <v>1</v>
      </c>
      <c r="M16" s="22">
        <v>1</v>
      </c>
      <c r="O16" s="22">
        <v>1</v>
      </c>
      <c r="P16" s="22">
        <v>1</v>
      </c>
      <c r="Q16" s="22">
        <v>1</v>
      </c>
      <c r="AH16" s="23" t="s">
        <v>23</v>
      </c>
      <c r="AI16" s="22" t="s">
        <v>23</v>
      </c>
      <c r="AJ16" s="22" t="s">
        <v>23</v>
      </c>
      <c r="AK16" s="22" t="s">
        <v>23</v>
      </c>
      <c r="BD16" s="22" t="s">
        <v>23</v>
      </c>
    </row>
    <row r="17" spans="1:56" s="22" customFormat="1" x14ac:dyDescent="0.25">
      <c r="A17" s="22" t="s">
        <v>184</v>
      </c>
      <c r="B17" s="22" t="s">
        <v>144</v>
      </c>
      <c r="C17" s="22">
        <v>2011</v>
      </c>
      <c r="D17" s="22" t="s">
        <v>183</v>
      </c>
      <c r="E17" s="22" t="s">
        <v>804</v>
      </c>
      <c r="F17" s="23" t="s">
        <v>23</v>
      </c>
      <c r="G17" s="22" t="s">
        <v>23</v>
      </c>
      <c r="H17" s="22" t="s">
        <v>23</v>
      </c>
      <c r="I17" s="22" t="s">
        <v>287</v>
      </c>
      <c r="J17" s="22">
        <v>1</v>
      </c>
      <c r="M17" s="22">
        <v>1</v>
      </c>
      <c r="AA17" s="22">
        <v>2</v>
      </c>
      <c r="AH17" s="23" t="s">
        <v>765</v>
      </c>
      <c r="AI17" s="22" t="s">
        <v>286</v>
      </c>
      <c r="AJ17" s="23" t="s">
        <v>474</v>
      </c>
      <c r="AK17" s="23" t="s">
        <v>23</v>
      </c>
      <c r="AL17" s="23"/>
      <c r="AM17" s="23"/>
      <c r="AN17" s="23"/>
      <c r="AO17" s="23"/>
      <c r="AP17" s="23"/>
      <c r="AQ17" s="23"/>
      <c r="AR17" s="23"/>
      <c r="AS17" s="23"/>
      <c r="AT17" s="23"/>
      <c r="AU17" s="23"/>
      <c r="AV17" s="23"/>
      <c r="AW17" s="23"/>
      <c r="AX17" s="23"/>
      <c r="AY17" s="23"/>
      <c r="AZ17" s="23"/>
      <c r="BA17" s="23"/>
      <c r="BB17" s="23"/>
      <c r="BC17" s="23"/>
      <c r="BD17" s="23" t="s">
        <v>288</v>
      </c>
    </row>
    <row r="18" spans="1:56" s="22" customFormat="1" x14ac:dyDescent="0.25">
      <c r="A18" s="22" t="s">
        <v>129</v>
      </c>
      <c r="B18" s="22" t="s">
        <v>130</v>
      </c>
      <c r="C18" s="22">
        <v>2008</v>
      </c>
      <c r="D18" s="22" t="s">
        <v>131</v>
      </c>
      <c r="E18" s="22" t="s">
        <v>804</v>
      </c>
      <c r="F18" s="23" t="s">
        <v>289</v>
      </c>
      <c r="G18" s="22" t="s">
        <v>23</v>
      </c>
      <c r="H18" s="22" t="s">
        <v>23</v>
      </c>
      <c r="I18" s="22" t="s">
        <v>290</v>
      </c>
      <c r="J18" s="22">
        <v>1</v>
      </c>
      <c r="K18" s="22">
        <v>0</v>
      </c>
      <c r="L18" s="22">
        <v>1</v>
      </c>
      <c r="O18" s="22">
        <v>1</v>
      </c>
      <c r="Q18" s="22">
        <v>1</v>
      </c>
      <c r="W18" s="22">
        <v>1</v>
      </c>
      <c r="AH18" s="23" t="s">
        <v>23</v>
      </c>
      <c r="AI18" s="22" t="s">
        <v>23</v>
      </c>
      <c r="AJ18" s="22" t="s">
        <v>23</v>
      </c>
      <c r="AK18" s="22" t="s">
        <v>23</v>
      </c>
      <c r="BD18" s="22" t="s">
        <v>23</v>
      </c>
    </row>
    <row r="19" spans="1:56" s="22" customFormat="1" x14ac:dyDescent="0.25">
      <c r="A19" s="22" t="s">
        <v>146</v>
      </c>
      <c r="B19" s="22" t="s">
        <v>127</v>
      </c>
      <c r="C19" s="22">
        <v>2011</v>
      </c>
      <c r="D19" s="22" t="s">
        <v>145</v>
      </c>
      <c r="E19" s="22" t="s">
        <v>804</v>
      </c>
      <c r="F19" s="23" t="s">
        <v>291</v>
      </c>
      <c r="G19" s="22" t="s">
        <v>292</v>
      </c>
      <c r="H19" s="22" t="s">
        <v>23</v>
      </c>
      <c r="I19" s="22" t="s">
        <v>293</v>
      </c>
      <c r="J19" s="22">
        <v>1</v>
      </c>
      <c r="L19" s="22">
        <v>1</v>
      </c>
      <c r="M19" s="22">
        <v>1</v>
      </c>
      <c r="N19" s="22">
        <v>1</v>
      </c>
      <c r="P19" s="22">
        <v>1</v>
      </c>
      <c r="Q19" s="22">
        <v>1</v>
      </c>
      <c r="S19" s="22">
        <v>1</v>
      </c>
      <c r="AH19" s="23" t="s">
        <v>771</v>
      </c>
      <c r="AI19" s="22" t="s">
        <v>23</v>
      </c>
      <c r="AJ19" s="23" t="s">
        <v>23</v>
      </c>
      <c r="AK19" s="23" t="s">
        <v>23</v>
      </c>
      <c r="AL19" s="23"/>
      <c r="AM19" s="23"/>
      <c r="AN19" s="23"/>
      <c r="AO19" s="23"/>
      <c r="AP19" s="23"/>
      <c r="AQ19" s="23"/>
      <c r="AR19" s="23"/>
      <c r="AS19" s="23"/>
      <c r="AT19" s="23"/>
      <c r="AU19" s="23"/>
      <c r="AV19" s="23"/>
      <c r="AW19" s="23"/>
      <c r="AX19" s="23"/>
      <c r="AY19" s="23"/>
      <c r="AZ19" s="23"/>
      <c r="BA19" s="23"/>
      <c r="BB19" s="23"/>
      <c r="BC19" s="23"/>
      <c r="BD19" s="23" t="s">
        <v>294</v>
      </c>
    </row>
    <row r="20" spans="1:56" s="22" customFormat="1" x14ac:dyDescent="0.25">
      <c r="A20" s="22" t="s">
        <v>141</v>
      </c>
      <c r="B20" s="22" t="s">
        <v>101</v>
      </c>
      <c r="C20" s="22">
        <v>2009</v>
      </c>
      <c r="D20" s="22" t="s">
        <v>140</v>
      </c>
      <c r="E20" s="22" t="s">
        <v>804</v>
      </c>
      <c r="F20" s="23" t="s">
        <v>295</v>
      </c>
      <c r="G20" s="22" t="s">
        <v>23</v>
      </c>
      <c r="H20" s="22" t="s">
        <v>23</v>
      </c>
      <c r="I20" s="22" t="s">
        <v>296</v>
      </c>
      <c r="M20" s="22">
        <v>2</v>
      </c>
      <c r="N20" s="22">
        <v>1</v>
      </c>
      <c r="O20" s="22">
        <v>1</v>
      </c>
      <c r="Q20" s="22">
        <v>1</v>
      </c>
      <c r="AA20" s="22">
        <v>1</v>
      </c>
      <c r="AH20" s="23" t="s">
        <v>770</v>
      </c>
      <c r="AI20" s="22" t="s">
        <v>297</v>
      </c>
      <c r="AJ20" s="22" t="s">
        <v>23</v>
      </c>
      <c r="AK20" s="22" t="s">
        <v>475</v>
      </c>
      <c r="AM20" s="22">
        <v>1</v>
      </c>
      <c r="AP20" s="22">
        <v>1</v>
      </c>
      <c r="AT20" s="22">
        <v>1</v>
      </c>
      <c r="AZ20" s="22">
        <v>1</v>
      </c>
      <c r="BA20" s="22">
        <v>1</v>
      </c>
      <c r="BD20" s="22" t="s">
        <v>23</v>
      </c>
    </row>
    <row r="21" spans="1:56" s="22" customFormat="1" x14ac:dyDescent="0.25">
      <c r="A21" s="22" t="s">
        <v>51</v>
      </c>
      <c r="B21" s="22" t="s">
        <v>49</v>
      </c>
      <c r="C21" s="22">
        <v>2013</v>
      </c>
      <c r="D21" s="22" t="s">
        <v>50</v>
      </c>
      <c r="E21" s="22" t="s">
        <v>804</v>
      </c>
      <c r="F21" s="23" t="s">
        <v>298</v>
      </c>
      <c r="G21" s="22" t="s">
        <v>23</v>
      </c>
      <c r="H21" s="22" t="s">
        <v>23</v>
      </c>
      <c r="I21" s="22" t="s">
        <v>299</v>
      </c>
      <c r="K21" s="22">
        <v>1</v>
      </c>
      <c r="L21" s="22">
        <v>1</v>
      </c>
      <c r="M21" s="22">
        <v>1</v>
      </c>
      <c r="O21" s="22">
        <v>1</v>
      </c>
      <c r="AH21" s="23" t="s">
        <v>777</v>
      </c>
      <c r="AI21" s="23" t="s">
        <v>300</v>
      </c>
      <c r="AJ21" s="23" t="s">
        <v>23</v>
      </c>
      <c r="AK21" s="23" t="s">
        <v>476</v>
      </c>
      <c r="AL21" s="23"/>
      <c r="AM21" s="23"/>
      <c r="AN21" s="23"/>
      <c r="AO21" s="23"/>
      <c r="AP21" s="23"/>
      <c r="AQ21" s="23"/>
      <c r="AR21" s="23"/>
      <c r="AS21" s="23"/>
      <c r="AT21" s="23"/>
      <c r="AU21" s="23"/>
      <c r="AV21" s="23"/>
      <c r="AW21" s="23"/>
      <c r="AX21" s="23"/>
      <c r="AY21" s="28">
        <v>1</v>
      </c>
      <c r="AZ21" s="23"/>
      <c r="BA21" s="23"/>
      <c r="BB21" s="28">
        <v>1</v>
      </c>
      <c r="BC21" s="23"/>
      <c r="BD21" s="22" t="s">
        <v>23</v>
      </c>
    </row>
    <row r="22" spans="1:56" s="22" customFormat="1" x14ac:dyDescent="0.25">
      <c r="A22" s="22" t="s">
        <v>150</v>
      </c>
      <c r="B22" s="22" t="s">
        <v>149</v>
      </c>
      <c r="C22" s="22">
        <v>2012</v>
      </c>
      <c r="D22" s="22" t="s">
        <v>148</v>
      </c>
      <c r="E22" s="22" t="s">
        <v>804</v>
      </c>
      <c r="F22" s="23" t="s">
        <v>301</v>
      </c>
      <c r="G22" s="22" t="s">
        <v>23</v>
      </c>
      <c r="H22" s="22" t="s">
        <v>23</v>
      </c>
      <c r="I22" s="22" t="s">
        <v>151</v>
      </c>
      <c r="K22" s="22">
        <v>1</v>
      </c>
      <c r="O22" s="22">
        <v>1</v>
      </c>
      <c r="P22" s="22">
        <v>1</v>
      </c>
      <c r="W22" s="22">
        <v>1</v>
      </c>
      <c r="X22" s="22">
        <v>1</v>
      </c>
      <c r="AH22" s="23" t="s">
        <v>23</v>
      </c>
      <c r="AI22" s="22" t="s">
        <v>23</v>
      </c>
      <c r="AJ22" s="23" t="s">
        <v>23</v>
      </c>
      <c r="AK22" s="23" t="s">
        <v>23</v>
      </c>
      <c r="AL22" s="23"/>
      <c r="AM22" s="23"/>
      <c r="AN22" s="23"/>
      <c r="AO22" s="23"/>
      <c r="AP22" s="23"/>
      <c r="AQ22" s="23"/>
      <c r="AR22" s="23"/>
      <c r="AS22" s="23"/>
      <c r="AT22" s="23"/>
      <c r="AU22" s="23"/>
      <c r="AV22" s="23"/>
      <c r="AW22" s="23"/>
      <c r="AX22" s="23"/>
      <c r="AY22" s="23"/>
      <c r="AZ22" s="23"/>
      <c r="BA22" s="23"/>
      <c r="BB22" s="23"/>
      <c r="BC22" s="23"/>
      <c r="BD22" s="22" t="s">
        <v>23</v>
      </c>
    </row>
    <row r="23" spans="1:56" s="22" customFormat="1" x14ac:dyDescent="0.25">
      <c r="A23" s="22" t="s">
        <v>54</v>
      </c>
      <c r="B23" s="22" t="s">
        <v>52</v>
      </c>
      <c r="C23" s="22">
        <v>2014</v>
      </c>
      <c r="D23" s="22" t="s">
        <v>53</v>
      </c>
      <c r="E23" s="22" t="s">
        <v>804</v>
      </c>
      <c r="F23" s="23" t="s">
        <v>302</v>
      </c>
      <c r="G23" s="22" t="s">
        <v>23</v>
      </c>
      <c r="H23" s="22">
        <v>0.16</v>
      </c>
      <c r="I23" s="22" t="s">
        <v>303</v>
      </c>
      <c r="J23" s="22">
        <v>1</v>
      </c>
      <c r="N23" s="22">
        <v>1</v>
      </c>
      <c r="P23" s="22">
        <v>1</v>
      </c>
      <c r="U23" s="22">
        <v>1</v>
      </c>
      <c r="Y23" s="22">
        <v>1</v>
      </c>
      <c r="AH23" s="23" t="s">
        <v>755</v>
      </c>
      <c r="AI23" s="22" t="s">
        <v>304</v>
      </c>
      <c r="AJ23" s="22" t="s">
        <v>23</v>
      </c>
      <c r="AK23" s="22" t="s">
        <v>477</v>
      </c>
      <c r="AL23" s="22">
        <v>1</v>
      </c>
      <c r="AQ23" s="22">
        <v>1</v>
      </c>
      <c r="AT23" s="22">
        <v>1</v>
      </c>
      <c r="AV23" s="22">
        <v>1</v>
      </c>
      <c r="BD23" s="22" t="s">
        <v>23</v>
      </c>
    </row>
    <row r="24" spans="1:56" s="22" customFormat="1" x14ac:dyDescent="0.25">
      <c r="A24" s="22" t="s">
        <v>128</v>
      </c>
      <c r="B24" s="22" t="s">
        <v>127</v>
      </c>
      <c r="C24" s="22">
        <v>2012</v>
      </c>
      <c r="D24" s="22" t="s">
        <v>126</v>
      </c>
      <c r="E24" s="22" t="s">
        <v>804</v>
      </c>
      <c r="F24" s="23" t="s">
        <v>305</v>
      </c>
      <c r="G24" s="22" t="s">
        <v>23</v>
      </c>
      <c r="H24" s="25" t="s">
        <v>306</v>
      </c>
      <c r="I24" s="22" t="s">
        <v>307</v>
      </c>
      <c r="J24" s="23">
        <v>1</v>
      </c>
      <c r="L24" s="22">
        <v>1</v>
      </c>
      <c r="O24" s="23">
        <v>1</v>
      </c>
      <c r="Q24" s="23"/>
      <c r="R24" s="23">
        <v>1</v>
      </c>
      <c r="S24" s="23"/>
      <c r="U24" s="22">
        <v>1</v>
      </c>
      <c r="AH24" s="23" t="s">
        <v>776</v>
      </c>
      <c r="AI24" s="23" t="s">
        <v>308</v>
      </c>
      <c r="AJ24" s="23" t="s">
        <v>478</v>
      </c>
      <c r="AK24" s="23" t="s">
        <v>23</v>
      </c>
      <c r="AL24" s="23"/>
      <c r="AM24" s="23"/>
      <c r="AN24" s="23"/>
      <c r="AO24" s="23"/>
      <c r="AP24" s="23"/>
      <c r="AQ24" s="23"/>
      <c r="AR24" s="23"/>
      <c r="AS24" s="23"/>
      <c r="AT24" s="23"/>
      <c r="AU24" s="23"/>
      <c r="AV24" s="23"/>
      <c r="AW24" s="23"/>
      <c r="AX24" s="23"/>
      <c r="AY24" s="23"/>
      <c r="AZ24" s="23"/>
      <c r="BA24" s="23"/>
      <c r="BB24" s="23"/>
      <c r="BC24" s="23"/>
      <c r="BD24" s="22" t="s">
        <v>23</v>
      </c>
    </row>
    <row r="25" spans="1:56" s="22" customFormat="1" x14ac:dyDescent="0.25">
      <c r="A25" s="22" t="s">
        <v>111</v>
      </c>
      <c r="B25" s="22" t="s">
        <v>112</v>
      </c>
      <c r="C25" s="22">
        <v>2013</v>
      </c>
      <c r="D25" s="22" t="s">
        <v>110</v>
      </c>
      <c r="E25" s="22" t="s">
        <v>804</v>
      </c>
      <c r="F25" s="23" t="s">
        <v>309</v>
      </c>
      <c r="G25" s="22" t="s">
        <v>23</v>
      </c>
      <c r="H25" s="25">
        <v>0.15</v>
      </c>
      <c r="I25" s="22" t="s">
        <v>310</v>
      </c>
      <c r="J25" s="23">
        <v>1</v>
      </c>
      <c r="K25" s="22">
        <v>1</v>
      </c>
      <c r="L25" s="22">
        <v>1</v>
      </c>
      <c r="N25" s="22">
        <v>1</v>
      </c>
      <c r="O25" s="23">
        <v>1</v>
      </c>
      <c r="P25" s="23">
        <v>1</v>
      </c>
      <c r="Q25" s="23">
        <v>1</v>
      </c>
      <c r="R25" s="23">
        <v>1</v>
      </c>
      <c r="S25" s="23"/>
      <c r="AH25" s="23" t="s">
        <v>761</v>
      </c>
      <c r="AI25" s="22" t="s">
        <v>311</v>
      </c>
      <c r="AJ25" s="23" t="s">
        <v>479</v>
      </c>
      <c r="AK25" s="23" t="s">
        <v>23</v>
      </c>
      <c r="AL25" s="23"/>
      <c r="AM25" s="23"/>
      <c r="AN25" s="23"/>
      <c r="AO25" s="23"/>
      <c r="AP25" s="23"/>
      <c r="AQ25" s="23"/>
      <c r="AR25" s="23"/>
      <c r="AS25" s="23"/>
      <c r="AT25" s="23"/>
      <c r="AU25" s="23"/>
      <c r="AV25" s="23"/>
      <c r="AW25" s="23"/>
      <c r="AX25" s="23"/>
      <c r="AY25" s="23"/>
      <c r="AZ25" s="23"/>
      <c r="BA25" s="23"/>
      <c r="BB25" s="23"/>
      <c r="BC25" s="23"/>
      <c r="BD25" s="22" t="s">
        <v>23</v>
      </c>
    </row>
    <row r="26" spans="1:56" s="22" customFormat="1" x14ac:dyDescent="0.25">
      <c r="A26" s="22" t="s">
        <v>154</v>
      </c>
      <c r="B26" s="22" t="s">
        <v>46</v>
      </c>
      <c r="C26" s="22">
        <v>2005</v>
      </c>
      <c r="D26" s="22" t="s">
        <v>152</v>
      </c>
      <c r="E26" s="22" t="s">
        <v>804</v>
      </c>
      <c r="F26" s="23" t="s">
        <v>312</v>
      </c>
      <c r="G26" s="22" t="s">
        <v>23</v>
      </c>
      <c r="H26" s="22" t="s">
        <v>23</v>
      </c>
      <c r="I26" s="22" t="s">
        <v>313</v>
      </c>
      <c r="AH26" s="23" t="s">
        <v>775</v>
      </c>
      <c r="AI26" s="22" t="s">
        <v>314</v>
      </c>
      <c r="AJ26" s="22" t="s">
        <v>23</v>
      </c>
      <c r="AK26" s="22" t="s">
        <v>709</v>
      </c>
      <c r="AV26" s="22">
        <v>1</v>
      </c>
      <c r="BD26" s="22" t="s">
        <v>23</v>
      </c>
    </row>
    <row r="27" spans="1:56" s="22" customFormat="1" x14ac:dyDescent="0.25">
      <c r="A27" s="22" t="s">
        <v>57</v>
      </c>
      <c r="B27" s="22" t="s">
        <v>56</v>
      </c>
      <c r="C27" s="22">
        <v>2011</v>
      </c>
      <c r="D27" s="22" t="s">
        <v>58</v>
      </c>
      <c r="E27" s="22" t="s">
        <v>804</v>
      </c>
      <c r="F27" s="23" t="s">
        <v>315</v>
      </c>
      <c r="G27" s="22" t="s">
        <v>23</v>
      </c>
      <c r="H27" s="22">
        <v>0.28000000000000003</v>
      </c>
      <c r="I27" s="22" t="s">
        <v>316</v>
      </c>
      <c r="J27" s="22">
        <v>1</v>
      </c>
      <c r="L27" s="22">
        <v>1</v>
      </c>
      <c r="N27" s="22">
        <v>1</v>
      </c>
      <c r="Q27" s="22">
        <v>1</v>
      </c>
      <c r="AH27" s="23" t="s">
        <v>766</v>
      </c>
      <c r="AI27" s="22" t="s">
        <v>317</v>
      </c>
      <c r="AJ27" s="22" t="s">
        <v>23</v>
      </c>
      <c r="AK27" s="22" t="s">
        <v>23</v>
      </c>
      <c r="BD27" s="22" t="s">
        <v>23</v>
      </c>
    </row>
    <row r="28" spans="1:56" s="22" customFormat="1" x14ac:dyDescent="0.25">
      <c r="A28" s="22" t="s">
        <v>123</v>
      </c>
      <c r="B28" s="22" t="s">
        <v>124</v>
      </c>
      <c r="C28" s="22">
        <v>2009</v>
      </c>
      <c r="D28" s="22" t="s">
        <v>359</v>
      </c>
      <c r="E28" s="22" t="s">
        <v>804</v>
      </c>
      <c r="F28" s="23" t="s">
        <v>319</v>
      </c>
      <c r="G28" s="22" t="s">
        <v>318</v>
      </c>
      <c r="H28" s="22" t="s">
        <v>23</v>
      </c>
      <c r="I28" s="22" t="s">
        <v>320</v>
      </c>
      <c r="J28" s="22">
        <v>1</v>
      </c>
      <c r="K28" s="22">
        <v>1</v>
      </c>
      <c r="L28" s="22">
        <v>1</v>
      </c>
      <c r="O28" s="22">
        <v>1</v>
      </c>
      <c r="P28" s="22">
        <v>1</v>
      </c>
      <c r="Q28" s="22">
        <v>1</v>
      </c>
      <c r="AH28" s="23" t="s">
        <v>774</v>
      </c>
      <c r="AI28" s="22" t="s">
        <v>321</v>
      </c>
      <c r="AJ28" s="22" t="s">
        <v>23</v>
      </c>
      <c r="AK28" s="22" t="s">
        <v>23</v>
      </c>
      <c r="BD28" s="22" t="s">
        <v>23</v>
      </c>
    </row>
    <row r="29" spans="1:56" s="22" customFormat="1" x14ac:dyDescent="0.25">
      <c r="A29" s="22" t="s">
        <v>102</v>
      </c>
      <c r="B29" s="22" t="s">
        <v>119</v>
      </c>
      <c r="C29" s="22">
        <v>2010</v>
      </c>
      <c r="D29" s="22" t="s">
        <v>118</v>
      </c>
      <c r="E29" s="22" t="s">
        <v>804</v>
      </c>
      <c r="F29" s="23" t="s">
        <v>23</v>
      </c>
      <c r="G29" s="22" t="s">
        <v>23</v>
      </c>
      <c r="H29" s="25" t="s">
        <v>23</v>
      </c>
      <c r="I29" s="22" t="s">
        <v>121</v>
      </c>
      <c r="O29" s="22">
        <v>1</v>
      </c>
      <c r="P29" s="22">
        <v>1</v>
      </c>
      <c r="Q29" s="22">
        <v>1</v>
      </c>
      <c r="T29" s="22">
        <v>1</v>
      </c>
      <c r="W29" s="22">
        <v>1</v>
      </c>
      <c r="X29" s="22">
        <v>1</v>
      </c>
      <c r="Z29" s="22">
        <v>1</v>
      </c>
      <c r="AA29" s="22">
        <v>2</v>
      </c>
      <c r="AE29" s="22">
        <v>2</v>
      </c>
      <c r="AH29" s="23" t="s">
        <v>23</v>
      </c>
      <c r="AI29" s="22" t="s">
        <v>23</v>
      </c>
      <c r="AJ29" s="23" t="s">
        <v>23</v>
      </c>
      <c r="AK29" s="23" t="s">
        <v>23</v>
      </c>
      <c r="AL29" s="23"/>
      <c r="AM29" s="23"/>
      <c r="AN29" s="23"/>
      <c r="AO29" s="23"/>
      <c r="AP29" s="23"/>
      <c r="AQ29" s="23"/>
      <c r="AR29" s="23"/>
      <c r="AS29" s="23"/>
      <c r="AT29" s="23"/>
      <c r="AU29" s="23"/>
      <c r="AV29" s="23"/>
      <c r="AW29" s="23"/>
      <c r="AX29" s="23"/>
      <c r="AY29" s="23"/>
      <c r="AZ29" s="23"/>
      <c r="BA29" s="23"/>
      <c r="BB29" s="23"/>
      <c r="BC29" s="23"/>
      <c r="BD29" s="22" t="s">
        <v>23</v>
      </c>
    </row>
    <row r="30" spans="1:56" s="22" customFormat="1" x14ac:dyDescent="0.25">
      <c r="A30" s="22" t="s">
        <v>79</v>
      </c>
      <c r="B30" s="22" t="s">
        <v>80</v>
      </c>
      <c r="C30" s="22">
        <v>2014</v>
      </c>
      <c r="D30" s="22" t="s">
        <v>78</v>
      </c>
      <c r="E30" s="22" t="s">
        <v>804</v>
      </c>
      <c r="F30" s="23" t="s">
        <v>322</v>
      </c>
      <c r="G30" s="22" t="s">
        <v>23</v>
      </c>
      <c r="H30" s="22">
        <v>0.06</v>
      </c>
      <c r="I30" s="22" t="s">
        <v>323</v>
      </c>
      <c r="J30" s="22">
        <v>1</v>
      </c>
      <c r="K30" s="22">
        <v>1</v>
      </c>
      <c r="N30" s="22">
        <v>1</v>
      </c>
      <c r="AH30" s="23" t="s">
        <v>764</v>
      </c>
      <c r="AI30" s="22" t="s">
        <v>324</v>
      </c>
      <c r="AJ30" s="22" t="s">
        <v>23</v>
      </c>
      <c r="AK30" s="22" t="s">
        <v>710</v>
      </c>
      <c r="AP30" s="22">
        <v>1</v>
      </c>
      <c r="BD30" s="22" t="s">
        <v>23</v>
      </c>
    </row>
    <row r="31" spans="1:56" s="22" customFormat="1" x14ac:dyDescent="0.25">
      <c r="A31" s="22" t="s">
        <v>138</v>
      </c>
      <c r="B31" s="22" t="s">
        <v>46</v>
      </c>
      <c r="C31" s="22">
        <v>2012</v>
      </c>
      <c r="D31" s="22" t="s">
        <v>137</v>
      </c>
      <c r="E31" s="22" t="s">
        <v>804</v>
      </c>
      <c r="F31" s="23" t="s">
        <v>360</v>
      </c>
      <c r="G31" s="22" t="s">
        <v>325</v>
      </c>
      <c r="H31" s="22" t="s">
        <v>23</v>
      </c>
      <c r="I31" s="22" t="s">
        <v>326</v>
      </c>
      <c r="K31" s="22">
        <v>1</v>
      </c>
      <c r="L31" s="22">
        <v>1</v>
      </c>
      <c r="P31" s="22">
        <v>1</v>
      </c>
      <c r="S31" s="22">
        <v>1</v>
      </c>
      <c r="U31" s="22">
        <v>1</v>
      </c>
      <c r="AH31" s="23" t="s">
        <v>23</v>
      </c>
      <c r="AI31" s="22" t="s">
        <v>23</v>
      </c>
      <c r="AJ31" s="22" t="s">
        <v>23</v>
      </c>
      <c r="AK31" s="22" t="s">
        <v>23</v>
      </c>
      <c r="BD31" s="22" t="s">
        <v>23</v>
      </c>
    </row>
    <row r="32" spans="1:56" s="22" customFormat="1" x14ac:dyDescent="0.25">
      <c r="A32" s="22" t="s">
        <v>156</v>
      </c>
      <c r="B32" s="22" t="s">
        <v>157</v>
      </c>
      <c r="C32" s="22">
        <v>2010</v>
      </c>
      <c r="D32" s="22" t="s">
        <v>155</v>
      </c>
      <c r="E32" s="22" t="s">
        <v>804</v>
      </c>
      <c r="F32" s="23" t="s">
        <v>23</v>
      </c>
      <c r="G32" s="22" t="s">
        <v>23</v>
      </c>
      <c r="H32" s="22" t="s">
        <v>23</v>
      </c>
      <c r="I32" s="22" t="s">
        <v>163</v>
      </c>
      <c r="U32" s="22">
        <v>1</v>
      </c>
      <c r="AH32" s="23" t="s">
        <v>762</v>
      </c>
      <c r="AI32" s="22" t="s">
        <v>23</v>
      </c>
      <c r="AJ32" s="22" t="s">
        <v>23</v>
      </c>
      <c r="AK32" s="22" t="s">
        <v>480</v>
      </c>
      <c r="BD32" s="22" t="s">
        <v>327</v>
      </c>
    </row>
    <row r="33" spans="1:56" s="22" customFormat="1" x14ac:dyDescent="0.25">
      <c r="A33" s="22" t="s">
        <v>86</v>
      </c>
      <c r="B33" s="22" t="s">
        <v>85</v>
      </c>
      <c r="C33" s="22">
        <v>2013</v>
      </c>
      <c r="D33" s="22" t="s">
        <v>83</v>
      </c>
      <c r="E33" s="22" t="s">
        <v>804</v>
      </c>
      <c r="F33" s="23" t="s">
        <v>328</v>
      </c>
      <c r="G33" s="22" t="s">
        <v>23</v>
      </c>
      <c r="H33" s="22" t="s">
        <v>23</v>
      </c>
      <c r="I33" s="22" t="s">
        <v>357</v>
      </c>
      <c r="K33" s="22">
        <v>1</v>
      </c>
      <c r="O33" s="22">
        <v>1</v>
      </c>
      <c r="P33" s="22">
        <v>1</v>
      </c>
      <c r="Q33" s="22">
        <v>1</v>
      </c>
      <c r="U33" s="22">
        <v>1</v>
      </c>
      <c r="AH33" s="23" t="s">
        <v>773</v>
      </c>
      <c r="AI33" s="22" t="s">
        <v>356</v>
      </c>
      <c r="AJ33" s="22" t="s">
        <v>23</v>
      </c>
      <c r="AK33" s="22" t="s">
        <v>23</v>
      </c>
    </row>
    <row r="34" spans="1:56" s="22" customFormat="1" x14ac:dyDescent="0.25">
      <c r="A34" s="22" t="s">
        <v>214</v>
      </c>
      <c r="B34" s="22" t="s">
        <v>127</v>
      </c>
      <c r="C34" s="22">
        <v>2013</v>
      </c>
      <c r="D34" s="22" t="s">
        <v>213</v>
      </c>
      <c r="E34" s="22" t="s">
        <v>804</v>
      </c>
      <c r="F34" s="23" t="s">
        <v>331</v>
      </c>
      <c r="G34" s="22" t="s">
        <v>330</v>
      </c>
      <c r="H34" s="25" t="s">
        <v>23</v>
      </c>
      <c r="I34" s="22" t="s">
        <v>329</v>
      </c>
      <c r="J34" s="22">
        <v>1</v>
      </c>
      <c r="K34" s="22">
        <v>1</v>
      </c>
      <c r="L34" s="22">
        <v>1</v>
      </c>
      <c r="O34" s="22">
        <v>1</v>
      </c>
      <c r="P34" s="22">
        <v>1</v>
      </c>
      <c r="Q34" s="22">
        <v>1</v>
      </c>
      <c r="U34" s="22">
        <v>1</v>
      </c>
      <c r="AB34" s="22">
        <v>1</v>
      </c>
      <c r="AE34" s="22">
        <v>1</v>
      </c>
      <c r="AH34" s="23" t="s">
        <v>772</v>
      </c>
      <c r="AI34" s="23" t="s">
        <v>23</v>
      </c>
      <c r="AJ34" s="23" t="s">
        <v>23</v>
      </c>
      <c r="AK34" s="23" t="s">
        <v>23</v>
      </c>
      <c r="AL34" s="23"/>
      <c r="AM34" s="23"/>
      <c r="AN34" s="23"/>
      <c r="AO34" s="23"/>
      <c r="AP34" s="23"/>
      <c r="AQ34" s="23"/>
      <c r="AR34" s="23"/>
      <c r="AS34" s="23"/>
      <c r="AT34" s="23"/>
      <c r="AU34" s="23"/>
      <c r="AV34" s="23"/>
      <c r="AW34" s="23"/>
      <c r="AX34" s="23"/>
      <c r="AY34" s="23"/>
      <c r="AZ34" s="23"/>
      <c r="BA34" s="23"/>
      <c r="BB34" s="23"/>
      <c r="BC34" s="23"/>
      <c r="BD34" s="22" t="s">
        <v>23</v>
      </c>
    </row>
    <row r="35" spans="1:56" s="22" customFormat="1" x14ac:dyDescent="0.25">
      <c r="A35" s="22" t="s">
        <v>69</v>
      </c>
      <c r="B35" s="22" t="s">
        <v>71</v>
      </c>
      <c r="C35" s="22">
        <v>2011</v>
      </c>
      <c r="D35" s="22" t="s">
        <v>72</v>
      </c>
      <c r="E35" s="22" t="s">
        <v>803</v>
      </c>
      <c r="F35" s="23" t="s">
        <v>23</v>
      </c>
      <c r="G35" s="22" t="s">
        <v>23</v>
      </c>
      <c r="H35" s="25" t="s">
        <v>23</v>
      </c>
      <c r="I35" s="22" t="s">
        <v>75</v>
      </c>
      <c r="J35" s="22">
        <v>1</v>
      </c>
      <c r="O35" s="22">
        <v>1</v>
      </c>
      <c r="V35" s="22">
        <v>1</v>
      </c>
      <c r="AH35" s="23" t="s">
        <v>23</v>
      </c>
      <c r="AI35" s="22" t="s">
        <v>76</v>
      </c>
      <c r="AJ35" s="23" t="s">
        <v>23</v>
      </c>
      <c r="AK35" s="23" t="s">
        <v>23</v>
      </c>
      <c r="AL35" s="23"/>
      <c r="AM35" s="23"/>
      <c r="AN35" s="23"/>
      <c r="AO35" s="23"/>
      <c r="AP35" s="23"/>
      <c r="AQ35" s="23"/>
      <c r="AR35" s="23"/>
      <c r="AS35" s="23"/>
      <c r="AT35" s="23"/>
      <c r="AU35" s="23"/>
      <c r="AV35" s="23"/>
      <c r="AW35" s="23"/>
      <c r="AX35" s="23"/>
      <c r="AY35" s="23"/>
      <c r="AZ35" s="23"/>
      <c r="BA35" s="23"/>
      <c r="BB35" s="23"/>
      <c r="BC35" s="23"/>
      <c r="BD35" s="22" t="s">
        <v>332</v>
      </c>
    </row>
    <row r="36" spans="1:56" s="23" customFormat="1" x14ac:dyDescent="0.25">
      <c r="A36" s="23" t="s">
        <v>89</v>
      </c>
      <c r="B36" s="23" t="s">
        <v>90</v>
      </c>
      <c r="C36" s="23">
        <v>2016</v>
      </c>
      <c r="D36" s="23" t="s">
        <v>87</v>
      </c>
      <c r="E36" s="22" t="s">
        <v>804</v>
      </c>
      <c r="F36" s="23" t="s">
        <v>333</v>
      </c>
      <c r="G36" s="23" t="s">
        <v>334</v>
      </c>
      <c r="H36" s="27">
        <v>0.25</v>
      </c>
      <c r="I36" s="23" t="s">
        <v>335</v>
      </c>
      <c r="J36" s="23">
        <v>1</v>
      </c>
      <c r="L36" s="23">
        <v>1</v>
      </c>
      <c r="R36" s="23">
        <v>1</v>
      </c>
      <c r="T36" s="23">
        <v>1</v>
      </c>
      <c r="AH36" s="23" t="s">
        <v>722</v>
      </c>
      <c r="AI36" s="23" t="s">
        <v>23</v>
      </c>
      <c r="AJ36" s="23" t="s">
        <v>23</v>
      </c>
      <c r="AK36" s="23" t="s">
        <v>23</v>
      </c>
      <c r="BD36" s="23" t="s">
        <v>336</v>
      </c>
    </row>
    <row r="37" spans="1:56" s="22" customFormat="1" x14ac:dyDescent="0.25">
      <c r="A37" s="22" t="s">
        <v>95</v>
      </c>
      <c r="B37" s="22" t="s">
        <v>94</v>
      </c>
      <c r="C37" s="22">
        <v>2015</v>
      </c>
      <c r="D37" s="22" t="s">
        <v>92</v>
      </c>
      <c r="E37" s="22" t="s">
        <v>804</v>
      </c>
      <c r="F37" s="23" t="s">
        <v>23</v>
      </c>
      <c r="G37" s="22" t="s">
        <v>23</v>
      </c>
      <c r="H37" s="25" t="s">
        <v>23</v>
      </c>
      <c r="I37" s="22" t="s">
        <v>96</v>
      </c>
      <c r="M37" s="22">
        <v>1</v>
      </c>
      <c r="P37" s="22">
        <v>1</v>
      </c>
      <c r="AA37" s="22">
        <v>1</v>
      </c>
      <c r="AE37" s="22">
        <v>1</v>
      </c>
      <c r="AH37" s="23" t="s">
        <v>763</v>
      </c>
      <c r="AI37" s="22" t="s">
        <v>337</v>
      </c>
      <c r="AJ37" s="23" t="s">
        <v>23</v>
      </c>
      <c r="AK37" s="23" t="s">
        <v>23</v>
      </c>
      <c r="AL37" s="23"/>
      <c r="AM37" s="23"/>
      <c r="AN37" s="23"/>
      <c r="AO37" s="23"/>
      <c r="AP37" s="23"/>
      <c r="AQ37" s="23"/>
      <c r="AR37" s="23"/>
      <c r="AS37" s="23"/>
      <c r="AT37" s="23"/>
      <c r="AU37" s="23"/>
      <c r="AV37" s="23"/>
      <c r="AW37" s="23"/>
      <c r="AX37" s="23"/>
      <c r="AY37" s="23"/>
      <c r="AZ37" s="23"/>
      <c r="BA37" s="23"/>
      <c r="BB37" s="23"/>
      <c r="BC37" s="23"/>
      <c r="BD37" s="22" t="s">
        <v>23</v>
      </c>
    </row>
    <row r="38" spans="1:56" s="22" customFormat="1" x14ac:dyDescent="0.25">
      <c r="A38" s="22" t="s">
        <v>98</v>
      </c>
      <c r="B38" s="22" t="s">
        <v>99</v>
      </c>
      <c r="C38" s="22">
        <v>2012</v>
      </c>
      <c r="D38" s="22" t="s">
        <v>97</v>
      </c>
      <c r="E38" s="22" t="s">
        <v>804</v>
      </c>
      <c r="F38" s="23" t="s">
        <v>338</v>
      </c>
      <c r="G38" s="22" t="s">
        <v>23</v>
      </c>
      <c r="I38" s="22" t="s">
        <v>339</v>
      </c>
      <c r="J38" s="22">
        <v>1</v>
      </c>
      <c r="K38" s="22">
        <v>1</v>
      </c>
      <c r="L38" s="22">
        <v>1</v>
      </c>
      <c r="X38" s="22">
        <v>1</v>
      </c>
      <c r="AC38" s="22">
        <v>1</v>
      </c>
      <c r="AD38" s="22">
        <v>1</v>
      </c>
      <c r="AH38" s="23" t="s">
        <v>23</v>
      </c>
      <c r="AI38" s="22" t="s">
        <v>23</v>
      </c>
      <c r="AJ38" s="22" t="s">
        <v>23</v>
      </c>
      <c r="AK38" s="22" t="s">
        <v>23</v>
      </c>
      <c r="BD38" s="22" t="s">
        <v>23</v>
      </c>
    </row>
    <row r="39" spans="1:56" s="22" customFormat="1" x14ac:dyDescent="0.25">
      <c r="A39" s="22" t="s">
        <v>174</v>
      </c>
      <c r="B39" s="22" t="s">
        <v>173</v>
      </c>
      <c r="C39" s="22">
        <v>2016</v>
      </c>
      <c r="D39" s="22" t="s">
        <v>175</v>
      </c>
      <c r="E39" s="22" t="s">
        <v>804</v>
      </c>
      <c r="F39" s="23" t="s">
        <v>340</v>
      </c>
      <c r="G39" s="22" t="s">
        <v>23</v>
      </c>
      <c r="H39" s="22">
        <v>0.33</v>
      </c>
      <c r="I39" s="22" t="s">
        <v>341</v>
      </c>
      <c r="J39" s="22">
        <v>1</v>
      </c>
      <c r="K39" s="22">
        <v>1</v>
      </c>
      <c r="L39" s="22">
        <v>1</v>
      </c>
      <c r="N39" s="22">
        <v>1</v>
      </c>
      <c r="U39" s="22">
        <v>1</v>
      </c>
      <c r="AH39" s="23" t="s">
        <v>755</v>
      </c>
      <c r="AI39" s="22" t="s">
        <v>342</v>
      </c>
      <c r="AJ39" s="22" t="s">
        <v>23</v>
      </c>
      <c r="AK39" s="22" t="s">
        <v>23</v>
      </c>
      <c r="BD39" s="22" t="s">
        <v>23</v>
      </c>
    </row>
    <row r="40" spans="1:56" s="22" customFormat="1" x14ac:dyDescent="0.25">
      <c r="A40" s="22" t="s">
        <v>170</v>
      </c>
      <c r="B40" s="22" t="s">
        <v>135</v>
      </c>
      <c r="C40" s="22">
        <v>2017</v>
      </c>
      <c r="D40" s="22" t="s">
        <v>169</v>
      </c>
      <c r="E40" s="22" t="s">
        <v>804</v>
      </c>
      <c r="F40" s="23" t="s">
        <v>23</v>
      </c>
      <c r="G40" s="22" t="s">
        <v>23</v>
      </c>
      <c r="H40" s="25">
        <v>0.5</v>
      </c>
      <c r="I40" s="22" t="s">
        <v>343</v>
      </c>
      <c r="J40" s="23">
        <v>1</v>
      </c>
      <c r="L40" s="23">
        <v>1</v>
      </c>
      <c r="O40" s="22">
        <v>1</v>
      </c>
      <c r="Q40" s="22">
        <v>1</v>
      </c>
      <c r="AH40" s="23" t="s">
        <v>740</v>
      </c>
      <c r="AI40" s="22" t="s">
        <v>760</v>
      </c>
      <c r="AJ40" s="23" t="s">
        <v>481</v>
      </c>
      <c r="AK40" s="23" t="s">
        <v>23</v>
      </c>
      <c r="AL40" s="23"/>
      <c r="AM40" s="23"/>
      <c r="AN40" s="23"/>
      <c r="AO40" s="23"/>
      <c r="AP40" s="23"/>
      <c r="AQ40" s="23"/>
      <c r="AR40" s="23"/>
      <c r="AS40" s="23"/>
      <c r="AT40" s="23"/>
      <c r="AU40" s="23"/>
      <c r="AV40" s="23"/>
      <c r="AW40" s="23"/>
      <c r="AX40" s="23"/>
      <c r="AY40" s="23"/>
      <c r="AZ40" s="23"/>
      <c r="BA40" s="23"/>
      <c r="BB40" s="23"/>
      <c r="BC40" s="23"/>
      <c r="BD40" s="22" t="s">
        <v>23</v>
      </c>
    </row>
    <row r="41" spans="1:56" s="22" customFormat="1" ht="24" customHeight="1" x14ac:dyDescent="0.25">
      <c r="A41" s="22" t="s">
        <v>177</v>
      </c>
      <c r="B41" s="22" t="s">
        <v>178</v>
      </c>
      <c r="C41" s="22">
        <v>2013</v>
      </c>
      <c r="D41" s="22" t="s">
        <v>217</v>
      </c>
      <c r="E41" s="22" t="s">
        <v>804</v>
      </c>
      <c r="F41" s="23" t="s">
        <v>344</v>
      </c>
      <c r="G41" s="22" t="s">
        <v>23</v>
      </c>
      <c r="H41" s="25">
        <v>0.02</v>
      </c>
      <c r="I41" s="22" t="s">
        <v>345</v>
      </c>
      <c r="J41" s="23">
        <v>1</v>
      </c>
      <c r="K41" s="22">
        <v>1</v>
      </c>
      <c r="L41" s="23">
        <v>1</v>
      </c>
      <c r="N41" s="22">
        <v>1</v>
      </c>
      <c r="R41" s="22">
        <v>1</v>
      </c>
      <c r="AH41" s="23" t="s">
        <v>783</v>
      </c>
      <c r="AI41" s="23" t="s">
        <v>23</v>
      </c>
      <c r="AJ41" s="23" t="s">
        <v>23</v>
      </c>
      <c r="AK41" s="23" t="s">
        <v>712</v>
      </c>
      <c r="AL41" s="24">
        <v>1</v>
      </c>
      <c r="AM41" s="23"/>
      <c r="AN41" s="23"/>
      <c r="AO41" s="23"/>
      <c r="AP41" s="23"/>
      <c r="AQ41" s="23"/>
      <c r="AR41" s="23"/>
      <c r="AS41" s="23"/>
      <c r="AT41" s="24">
        <v>1</v>
      </c>
      <c r="AU41" s="24">
        <v>1</v>
      </c>
      <c r="AV41" s="23"/>
      <c r="AW41" s="23"/>
      <c r="AX41" s="24">
        <v>1</v>
      </c>
      <c r="AY41" s="29">
        <v>1</v>
      </c>
      <c r="AZ41" s="23"/>
      <c r="BA41" s="23"/>
      <c r="BB41" s="23"/>
      <c r="BC41" s="23"/>
      <c r="BD41" s="22" t="s">
        <v>23</v>
      </c>
    </row>
    <row r="42" spans="1:56" s="22" customFormat="1" x14ac:dyDescent="0.25">
      <c r="A42" s="22" t="s">
        <v>187</v>
      </c>
      <c r="B42" s="22" t="s">
        <v>94</v>
      </c>
      <c r="C42" s="22">
        <v>2013</v>
      </c>
      <c r="D42" s="22" t="s">
        <v>186</v>
      </c>
      <c r="E42" s="22" t="s">
        <v>804</v>
      </c>
      <c r="F42" s="23" t="s">
        <v>346</v>
      </c>
      <c r="G42" s="22" t="s">
        <v>23</v>
      </c>
      <c r="H42" s="22" t="s">
        <v>23</v>
      </c>
      <c r="I42" s="22" t="s">
        <v>188</v>
      </c>
      <c r="K42" s="22">
        <v>1</v>
      </c>
      <c r="Q42" s="22">
        <v>1</v>
      </c>
      <c r="AH42" s="23" t="s">
        <v>723</v>
      </c>
      <c r="AI42" s="22" t="s">
        <v>23</v>
      </c>
      <c r="AJ42" s="22" t="s">
        <v>23</v>
      </c>
      <c r="BD42" s="22" t="s">
        <v>347</v>
      </c>
    </row>
    <row r="43" spans="1:56" s="22" customFormat="1" x14ac:dyDescent="0.25">
      <c r="A43" s="22" t="s">
        <v>156</v>
      </c>
      <c r="B43" s="22" t="s">
        <v>160</v>
      </c>
      <c r="C43" s="22">
        <v>2012</v>
      </c>
      <c r="D43" s="22" t="s">
        <v>159</v>
      </c>
      <c r="E43" s="22" t="s">
        <v>804</v>
      </c>
      <c r="F43" s="23" t="s">
        <v>23</v>
      </c>
      <c r="G43" s="22" t="s">
        <v>23</v>
      </c>
      <c r="H43" s="22" t="s">
        <v>23</v>
      </c>
      <c r="I43" s="22" t="s">
        <v>162</v>
      </c>
      <c r="U43" s="22">
        <v>1</v>
      </c>
      <c r="AA43" s="22">
        <v>1</v>
      </c>
      <c r="AH43" s="23" t="s">
        <v>749</v>
      </c>
      <c r="AI43" s="22" t="s">
        <v>23</v>
      </c>
      <c r="AJ43" s="22" t="s">
        <v>23</v>
      </c>
      <c r="AK43" s="22" t="s">
        <v>23</v>
      </c>
      <c r="BD43" s="22" t="s">
        <v>348</v>
      </c>
    </row>
    <row r="44" spans="1:56" s="22" customFormat="1" x14ac:dyDescent="0.25">
      <c r="A44" s="22" t="s">
        <v>62</v>
      </c>
      <c r="B44" s="22" t="s">
        <v>63</v>
      </c>
      <c r="C44" s="22">
        <v>2011</v>
      </c>
      <c r="D44" s="22" t="s">
        <v>64</v>
      </c>
      <c r="E44" s="22" t="s">
        <v>803</v>
      </c>
      <c r="F44" s="23" t="s">
        <v>23</v>
      </c>
      <c r="G44" s="22" t="s">
        <v>23</v>
      </c>
      <c r="H44" s="22" t="s">
        <v>23</v>
      </c>
      <c r="I44" s="22" t="s">
        <v>68</v>
      </c>
      <c r="U44" s="22">
        <v>1</v>
      </c>
      <c r="AH44" s="23" t="s">
        <v>755</v>
      </c>
      <c r="AI44" s="22" t="s">
        <v>67</v>
      </c>
      <c r="AJ44" s="23" t="s">
        <v>23</v>
      </c>
      <c r="AK44" s="23" t="s">
        <v>23</v>
      </c>
      <c r="AL44" s="23"/>
      <c r="AM44" s="23"/>
      <c r="AN44" s="23"/>
      <c r="AO44" s="23"/>
      <c r="AP44" s="23"/>
      <c r="AQ44" s="23"/>
      <c r="AR44" s="23"/>
      <c r="AS44" s="23"/>
      <c r="AT44" s="23"/>
      <c r="AU44" s="23"/>
      <c r="AV44" s="23"/>
      <c r="AW44" s="23"/>
      <c r="AX44" s="23"/>
      <c r="AY44" s="23"/>
      <c r="AZ44" s="23"/>
      <c r="BA44" s="23"/>
      <c r="BB44" s="23"/>
      <c r="BC44" s="23"/>
      <c r="BD44" s="22" t="s">
        <v>23</v>
      </c>
    </row>
    <row r="45" spans="1:56" s="1" customFormat="1" ht="32.25" customHeight="1" x14ac:dyDescent="0.25">
      <c r="A45" s="1" t="s">
        <v>170</v>
      </c>
      <c r="B45" s="1" t="s">
        <v>190</v>
      </c>
      <c r="C45" s="1">
        <v>2010</v>
      </c>
      <c r="D45" s="1" t="s">
        <v>189</v>
      </c>
      <c r="E45" s="1" t="s">
        <v>804</v>
      </c>
      <c r="F45" s="5" t="s">
        <v>349</v>
      </c>
      <c r="G45" s="1" t="s">
        <v>23</v>
      </c>
      <c r="H45" s="1" t="s">
        <v>23</v>
      </c>
      <c r="I45" s="1" t="s">
        <v>350</v>
      </c>
      <c r="L45" s="1">
        <v>1</v>
      </c>
      <c r="M45" s="1">
        <v>1</v>
      </c>
      <c r="S45" s="1">
        <v>2</v>
      </c>
      <c r="AH45" s="5" t="s">
        <v>756</v>
      </c>
      <c r="AJ45" s="1" t="s">
        <v>23</v>
      </c>
      <c r="AK45" s="1" t="s">
        <v>482</v>
      </c>
      <c r="AR45" s="1">
        <v>1</v>
      </c>
      <c r="BD45" s="1" t="s">
        <v>23</v>
      </c>
    </row>
    <row r="46" spans="1:56" s="22" customFormat="1" x14ac:dyDescent="0.25">
      <c r="A46" s="22" t="s">
        <v>166</v>
      </c>
      <c r="B46" s="22" t="s">
        <v>167</v>
      </c>
      <c r="C46" s="22">
        <v>2012</v>
      </c>
      <c r="D46" s="22" t="s">
        <v>168</v>
      </c>
      <c r="E46" s="22" t="s">
        <v>804</v>
      </c>
      <c r="F46" s="23" t="s">
        <v>23</v>
      </c>
      <c r="G46" s="22" t="s">
        <v>23</v>
      </c>
      <c r="H46" s="22" t="s">
        <v>23</v>
      </c>
      <c r="I46" s="22" t="s">
        <v>165</v>
      </c>
      <c r="U46" s="22">
        <v>1</v>
      </c>
      <c r="AH46" s="23" t="s">
        <v>748</v>
      </c>
      <c r="AI46" s="22" t="s">
        <v>23</v>
      </c>
      <c r="AJ46" s="22" t="s">
        <v>23</v>
      </c>
      <c r="AK46" s="22" t="s">
        <v>23</v>
      </c>
      <c r="BD46" s="22" t="s">
        <v>23</v>
      </c>
    </row>
    <row r="47" spans="1:56" s="22" customFormat="1" x14ac:dyDescent="0.25">
      <c r="A47" s="22" t="s">
        <v>195</v>
      </c>
      <c r="B47" s="22" t="s">
        <v>194</v>
      </c>
      <c r="C47" s="22">
        <v>2015</v>
      </c>
      <c r="D47" s="22" t="s">
        <v>192</v>
      </c>
      <c r="E47" s="22" t="s">
        <v>804</v>
      </c>
      <c r="F47" s="23" t="s">
        <v>23</v>
      </c>
      <c r="G47" s="22" t="s">
        <v>23</v>
      </c>
      <c r="H47" s="22" t="s">
        <v>23</v>
      </c>
      <c r="I47" s="22" t="s">
        <v>351</v>
      </c>
      <c r="J47" s="22">
        <v>1</v>
      </c>
      <c r="K47" s="22">
        <v>1</v>
      </c>
      <c r="M47" s="22">
        <v>1</v>
      </c>
      <c r="Q47" s="22">
        <v>1</v>
      </c>
      <c r="S47" s="22">
        <v>1</v>
      </c>
      <c r="U47" s="22">
        <v>1</v>
      </c>
      <c r="AH47" s="23" t="s">
        <v>757</v>
      </c>
      <c r="AI47" s="22" t="s">
        <v>23</v>
      </c>
      <c r="AJ47" s="22" t="s">
        <v>23</v>
      </c>
      <c r="AK47" s="22" t="s">
        <v>23</v>
      </c>
      <c r="BD47" s="22" t="s">
        <v>23</v>
      </c>
    </row>
    <row r="48" spans="1:56" s="23" customFormat="1" x14ac:dyDescent="0.25">
      <c r="A48" s="23" t="s">
        <v>198</v>
      </c>
      <c r="B48" s="23" t="s">
        <v>199</v>
      </c>
      <c r="C48" s="23">
        <v>2017</v>
      </c>
      <c r="D48" s="23" t="s">
        <v>197</v>
      </c>
      <c r="E48" s="22" t="s">
        <v>804</v>
      </c>
      <c r="F48" s="23" t="s">
        <v>352</v>
      </c>
      <c r="G48" s="23" t="s">
        <v>23</v>
      </c>
      <c r="H48" s="27">
        <v>0.22</v>
      </c>
      <c r="I48" s="23" t="s">
        <v>354</v>
      </c>
      <c r="J48" s="23">
        <v>1</v>
      </c>
      <c r="K48" s="23">
        <v>1</v>
      </c>
      <c r="L48" s="23">
        <v>1</v>
      </c>
      <c r="N48" s="23">
        <v>1</v>
      </c>
      <c r="O48" s="23">
        <v>1</v>
      </c>
      <c r="Q48" s="23">
        <v>1</v>
      </c>
      <c r="AH48" s="23" t="s">
        <v>755</v>
      </c>
      <c r="AI48" s="23" t="s">
        <v>353</v>
      </c>
      <c r="AJ48" s="23" t="s">
        <v>483</v>
      </c>
      <c r="AK48" s="23" t="s">
        <v>23</v>
      </c>
      <c r="BD48" s="23" t="s">
        <v>23</v>
      </c>
    </row>
    <row r="49" spans="1:56" s="22" customFormat="1" x14ac:dyDescent="0.25">
      <c r="A49" s="22" t="s">
        <v>202</v>
      </c>
      <c r="B49" s="22" t="s">
        <v>201</v>
      </c>
      <c r="C49" s="22">
        <v>2017</v>
      </c>
      <c r="D49" s="22" t="s">
        <v>203</v>
      </c>
      <c r="E49" s="22" t="s">
        <v>804</v>
      </c>
      <c r="F49" s="23" t="s">
        <v>23</v>
      </c>
      <c r="G49" s="22" t="s">
        <v>23</v>
      </c>
      <c r="H49" s="22" t="s">
        <v>23</v>
      </c>
      <c r="I49" s="22" t="s">
        <v>355</v>
      </c>
      <c r="J49" s="22">
        <v>1</v>
      </c>
      <c r="K49" s="22">
        <v>1</v>
      </c>
      <c r="L49" s="22">
        <v>1</v>
      </c>
      <c r="N49" s="22">
        <v>1</v>
      </c>
      <c r="S49" s="22">
        <v>1</v>
      </c>
      <c r="T49" s="22">
        <v>1</v>
      </c>
      <c r="AC49" s="22">
        <v>1</v>
      </c>
      <c r="AD49" s="22">
        <v>1</v>
      </c>
      <c r="AH49" s="23" t="s">
        <v>758</v>
      </c>
      <c r="AI49" s="23" t="s">
        <v>23</v>
      </c>
      <c r="AJ49" s="23" t="s">
        <v>23</v>
      </c>
      <c r="AK49" s="23" t="s">
        <v>23</v>
      </c>
      <c r="AL49" s="23"/>
      <c r="AM49" s="23"/>
      <c r="AN49" s="23"/>
      <c r="AO49" s="23"/>
      <c r="AP49" s="23"/>
      <c r="AQ49" s="23"/>
      <c r="AR49" s="23"/>
      <c r="AS49" s="23"/>
      <c r="AT49" s="23"/>
      <c r="AU49" s="23"/>
      <c r="AV49" s="23"/>
      <c r="AW49" s="23"/>
      <c r="AX49" s="23"/>
      <c r="AY49" s="23"/>
      <c r="AZ49" s="23"/>
      <c r="BA49" s="23"/>
      <c r="BB49" s="23"/>
      <c r="BC49" s="23"/>
      <c r="BD49" s="22" t="s">
        <v>23</v>
      </c>
    </row>
    <row r="50" spans="1:56" s="22" customFormat="1" x14ac:dyDescent="0.25">
      <c r="A50" s="22" t="s">
        <v>206</v>
      </c>
      <c r="B50" s="22" t="s">
        <v>205</v>
      </c>
      <c r="C50" s="22">
        <v>2020</v>
      </c>
      <c r="D50" s="22" t="s">
        <v>207</v>
      </c>
      <c r="E50" s="22" t="s">
        <v>806</v>
      </c>
      <c r="F50" s="23" t="s">
        <v>23</v>
      </c>
      <c r="G50" s="22" t="s">
        <v>23</v>
      </c>
      <c r="H50" s="22" t="s">
        <v>23</v>
      </c>
      <c r="I50" s="22" t="s">
        <v>211</v>
      </c>
      <c r="P50" s="22">
        <v>1</v>
      </c>
      <c r="R50" s="22">
        <v>1</v>
      </c>
      <c r="S50" s="22">
        <v>1</v>
      </c>
      <c r="AH50" s="23" t="s">
        <v>759</v>
      </c>
      <c r="AI50" s="22" t="s">
        <v>212</v>
      </c>
      <c r="AJ50" s="23" t="s">
        <v>23</v>
      </c>
      <c r="AK50" s="23" t="s">
        <v>484</v>
      </c>
      <c r="AL50" s="24">
        <v>1</v>
      </c>
      <c r="AM50" s="23"/>
      <c r="AN50" s="23"/>
      <c r="AO50" s="23"/>
      <c r="AP50" s="23"/>
      <c r="AQ50" s="23"/>
      <c r="AR50" s="23"/>
      <c r="AS50" s="23"/>
      <c r="AT50" s="23"/>
      <c r="AU50" s="23"/>
      <c r="AV50" s="23"/>
      <c r="AW50" s="23"/>
      <c r="AX50" s="23"/>
      <c r="AY50" s="23"/>
      <c r="AZ50" s="23"/>
      <c r="BA50" s="23"/>
      <c r="BB50" s="23"/>
      <c r="BC50" s="23"/>
      <c r="BD50" s="22" t="s">
        <v>23</v>
      </c>
    </row>
    <row r="51" spans="1:56" s="22" customFormat="1" x14ac:dyDescent="0.25">
      <c r="A51" s="22" t="s">
        <v>362</v>
      </c>
      <c r="B51" s="22" t="s">
        <v>46</v>
      </c>
      <c r="C51" s="22">
        <v>2019</v>
      </c>
      <c r="D51" s="22" t="s">
        <v>363</v>
      </c>
      <c r="E51" s="22" t="s">
        <v>804</v>
      </c>
      <c r="F51" s="23" t="s">
        <v>400</v>
      </c>
      <c r="G51" s="22" t="s">
        <v>23</v>
      </c>
      <c r="H51" s="22">
        <v>0.12</v>
      </c>
      <c r="I51" s="22" t="s">
        <v>401</v>
      </c>
      <c r="J51" s="22">
        <v>1</v>
      </c>
      <c r="K51" s="22">
        <v>1</v>
      </c>
      <c r="N51" s="22">
        <v>1</v>
      </c>
      <c r="AH51" s="23" t="s">
        <v>754</v>
      </c>
      <c r="AI51" s="22" t="s">
        <v>23</v>
      </c>
      <c r="AJ51" s="22" t="s">
        <v>402</v>
      </c>
      <c r="AK51" s="22" t="s">
        <v>23</v>
      </c>
      <c r="BD51" s="22" t="s">
        <v>23</v>
      </c>
    </row>
    <row r="52" spans="1:56" s="22" customFormat="1" x14ac:dyDescent="0.25">
      <c r="A52" s="22" t="s">
        <v>365</v>
      </c>
      <c r="B52" s="22" t="s">
        <v>366</v>
      </c>
      <c r="C52" s="22">
        <v>2017</v>
      </c>
      <c r="D52" s="22" t="s">
        <v>367</v>
      </c>
      <c r="E52" s="22" t="s">
        <v>804</v>
      </c>
      <c r="F52" s="23" t="s">
        <v>23</v>
      </c>
      <c r="G52" s="22" t="s">
        <v>23</v>
      </c>
      <c r="H52" s="22" t="s">
        <v>23</v>
      </c>
      <c r="I52" s="22" t="s">
        <v>403</v>
      </c>
      <c r="J52" s="22">
        <v>1</v>
      </c>
      <c r="K52" s="22">
        <v>1</v>
      </c>
      <c r="L52" s="22">
        <v>1</v>
      </c>
      <c r="AH52" s="23" t="s">
        <v>753</v>
      </c>
      <c r="AI52" s="23" t="s">
        <v>23</v>
      </c>
      <c r="AJ52" s="23" t="s">
        <v>23</v>
      </c>
      <c r="AK52" s="23" t="s">
        <v>23</v>
      </c>
      <c r="AL52" s="23"/>
      <c r="AM52" s="23"/>
      <c r="AN52" s="23"/>
      <c r="AO52" s="23"/>
      <c r="AP52" s="23"/>
      <c r="AQ52" s="23"/>
      <c r="AR52" s="23"/>
      <c r="AS52" s="23"/>
      <c r="AT52" s="23"/>
      <c r="AU52" s="23"/>
      <c r="AV52" s="23"/>
      <c r="AW52" s="23"/>
      <c r="AX52" s="23"/>
      <c r="AY52" s="23"/>
      <c r="AZ52" s="23"/>
      <c r="BA52" s="23"/>
      <c r="BB52" s="23"/>
      <c r="BC52" s="23"/>
      <c r="BD52" s="22" t="s">
        <v>23</v>
      </c>
    </row>
    <row r="53" spans="1:56" s="22" customFormat="1" x14ac:dyDescent="0.25">
      <c r="A53" s="22" t="s">
        <v>368</v>
      </c>
      <c r="B53" s="22" t="s">
        <v>369</v>
      </c>
      <c r="C53" s="22">
        <v>2017</v>
      </c>
      <c r="D53" s="22" t="s">
        <v>370</v>
      </c>
      <c r="E53" s="22" t="s">
        <v>804</v>
      </c>
      <c r="F53" s="23" t="s">
        <v>404</v>
      </c>
      <c r="G53" s="22" t="s">
        <v>408</v>
      </c>
      <c r="H53" s="22" t="s">
        <v>23</v>
      </c>
      <c r="I53" s="22" t="s">
        <v>406</v>
      </c>
      <c r="J53" s="22">
        <v>1</v>
      </c>
      <c r="K53" s="22">
        <v>1</v>
      </c>
      <c r="L53" s="22">
        <v>1</v>
      </c>
      <c r="O53" s="22">
        <v>1</v>
      </c>
      <c r="Q53" s="22">
        <v>1</v>
      </c>
      <c r="T53" s="22">
        <v>1</v>
      </c>
      <c r="W53" s="22">
        <v>1</v>
      </c>
      <c r="AA53" s="22">
        <v>1</v>
      </c>
      <c r="AH53" s="23" t="s">
        <v>752</v>
      </c>
      <c r="AI53" s="22" t="s">
        <v>23</v>
      </c>
      <c r="AJ53" s="23" t="s">
        <v>407</v>
      </c>
      <c r="AK53" s="23" t="s">
        <v>485</v>
      </c>
      <c r="AL53" s="24">
        <v>1</v>
      </c>
      <c r="AM53" s="29">
        <v>1</v>
      </c>
      <c r="AN53" s="23"/>
      <c r="AO53" s="23"/>
      <c r="AP53" s="23"/>
      <c r="AQ53" s="23"/>
      <c r="AR53" s="23"/>
      <c r="AS53" s="23"/>
      <c r="AT53" s="23"/>
      <c r="AU53" s="23"/>
      <c r="AV53" s="23"/>
      <c r="AW53" s="23"/>
      <c r="AX53" s="23"/>
      <c r="AY53" s="23"/>
      <c r="AZ53" s="23"/>
      <c r="BA53" s="23"/>
      <c r="BB53" s="23"/>
      <c r="BC53" s="23"/>
      <c r="BD53" s="22" t="s">
        <v>23</v>
      </c>
    </row>
    <row r="54" spans="1:56" s="22" customFormat="1" x14ac:dyDescent="0.25">
      <c r="A54" s="22" t="s">
        <v>95</v>
      </c>
      <c r="B54" s="22" t="s">
        <v>46</v>
      </c>
      <c r="C54" s="22">
        <v>2019</v>
      </c>
      <c r="D54" s="22" t="s">
        <v>371</v>
      </c>
      <c r="E54" s="22" t="s">
        <v>810</v>
      </c>
      <c r="F54" s="23" t="s">
        <v>23</v>
      </c>
      <c r="G54" s="22" t="s">
        <v>23</v>
      </c>
      <c r="H54" s="22" t="s">
        <v>23</v>
      </c>
      <c r="I54" s="22" t="s">
        <v>411</v>
      </c>
      <c r="P54" s="22">
        <v>1</v>
      </c>
      <c r="S54" s="22">
        <v>1</v>
      </c>
      <c r="W54" s="22">
        <v>1</v>
      </c>
      <c r="AA54" s="22">
        <v>1</v>
      </c>
      <c r="AE54" s="22">
        <v>1</v>
      </c>
      <c r="AH54" s="23" t="s">
        <v>23</v>
      </c>
      <c r="AI54" s="22" t="s">
        <v>751</v>
      </c>
      <c r="AJ54" s="23" t="s">
        <v>412</v>
      </c>
      <c r="AK54" s="23" t="s">
        <v>23</v>
      </c>
      <c r="AL54" s="23"/>
      <c r="AM54" s="23"/>
      <c r="AN54" s="23"/>
      <c r="AO54" s="23"/>
      <c r="AP54" s="23"/>
      <c r="AQ54" s="23"/>
      <c r="AR54" s="23"/>
      <c r="AS54" s="23"/>
      <c r="AT54" s="23"/>
      <c r="AU54" s="23"/>
      <c r="AV54" s="23"/>
      <c r="AW54" s="23"/>
      <c r="AX54" s="23"/>
      <c r="AY54" s="23"/>
      <c r="AZ54" s="23"/>
      <c r="BA54" s="23"/>
      <c r="BB54" s="23"/>
      <c r="BC54" s="23"/>
      <c r="BD54" s="23" t="s">
        <v>413</v>
      </c>
    </row>
    <row r="55" spans="1:56" s="23" customFormat="1" x14ac:dyDescent="0.25">
      <c r="A55" s="23" t="s">
        <v>373</v>
      </c>
      <c r="B55" s="23" t="s">
        <v>201</v>
      </c>
      <c r="C55" s="23">
        <v>2012</v>
      </c>
      <c r="D55" s="23" t="s">
        <v>374</v>
      </c>
      <c r="E55" s="22" t="s">
        <v>804</v>
      </c>
      <c r="F55" s="23" t="s">
        <v>415</v>
      </c>
      <c r="G55" s="23" t="s">
        <v>416</v>
      </c>
      <c r="H55" s="27">
        <v>0.55000000000000004</v>
      </c>
      <c r="I55" s="23" t="s">
        <v>417</v>
      </c>
      <c r="K55" s="23">
        <v>1</v>
      </c>
      <c r="L55" s="23">
        <v>1</v>
      </c>
      <c r="AH55" s="23" t="s">
        <v>750</v>
      </c>
      <c r="AI55" s="23" t="s">
        <v>23</v>
      </c>
      <c r="AJ55" s="23" t="s">
        <v>23</v>
      </c>
      <c r="AK55" s="23" t="s">
        <v>419</v>
      </c>
      <c r="AY55" s="28">
        <v>1</v>
      </c>
      <c r="BD55" s="23" t="s">
        <v>23</v>
      </c>
    </row>
    <row r="56" spans="1:56" s="22" customFormat="1" x14ac:dyDescent="0.25">
      <c r="A56" s="22" t="s">
        <v>375</v>
      </c>
      <c r="B56" s="22" t="s">
        <v>376</v>
      </c>
      <c r="C56" s="22">
        <v>2018</v>
      </c>
      <c r="D56" s="22" t="s">
        <v>377</v>
      </c>
      <c r="E56" s="22" t="s">
        <v>804</v>
      </c>
      <c r="F56" s="23" t="s">
        <v>23</v>
      </c>
      <c r="G56" s="22" t="s">
        <v>23</v>
      </c>
      <c r="H56" s="22" t="s">
        <v>23</v>
      </c>
      <c r="I56" s="22" t="s">
        <v>422</v>
      </c>
      <c r="AH56" s="23" t="s">
        <v>724</v>
      </c>
      <c r="AJ56" s="23" t="s">
        <v>461</v>
      </c>
      <c r="AK56" s="23" t="s">
        <v>421</v>
      </c>
      <c r="AL56" s="24">
        <v>1</v>
      </c>
      <c r="AM56" s="23"/>
      <c r="AN56" s="23"/>
      <c r="AO56" s="23"/>
      <c r="AP56" s="23"/>
      <c r="AQ56" s="23"/>
      <c r="AR56" s="23"/>
      <c r="AS56" s="23"/>
      <c r="AT56" s="23"/>
      <c r="AU56" s="23"/>
      <c r="AV56" s="23"/>
      <c r="AW56" s="23"/>
      <c r="AX56" s="23"/>
      <c r="AY56" s="23"/>
      <c r="AZ56" s="23"/>
      <c r="BA56" s="23"/>
      <c r="BB56" s="23"/>
      <c r="BC56" s="23"/>
      <c r="BD56" s="23" t="s">
        <v>460</v>
      </c>
    </row>
    <row r="57" spans="1:56" s="22" customFormat="1" x14ac:dyDescent="0.25">
      <c r="A57" s="22" t="s">
        <v>378</v>
      </c>
      <c r="B57" s="22" t="s">
        <v>379</v>
      </c>
      <c r="C57" s="22">
        <v>2012</v>
      </c>
      <c r="D57" s="22" t="s">
        <v>380</v>
      </c>
      <c r="E57" s="22" t="s">
        <v>804</v>
      </c>
      <c r="F57" s="23" t="s">
        <v>424</v>
      </c>
      <c r="G57" s="22" t="s">
        <v>425</v>
      </c>
      <c r="H57" s="22" t="s">
        <v>23</v>
      </c>
      <c r="I57" s="22" t="s">
        <v>426</v>
      </c>
      <c r="M57" s="22">
        <v>2</v>
      </c>
      <c r="O57" s="22">
        <v>1</v>
      </c>
      <c r="P57" s="22">
        <v>1</v>
      </c>
      <c r="W57" s="22">
        <v>1</v>
      </c>
      <c r="X57" s="22">
        <v>1</v>
      </c>
      <c r="AE57" s="22">
        <v>1</v>
      </c>
      <c r="AH57" s="23" t="s">
        <v>741</v>
      </c>
      <c r="AI57" s="23" t="s">
        <v>23</v>
      </c>
      <c r="AJ57" s="23" t="s">
        <v>23</v>
      </c>
      <c r="AK57" s="23" t="s">
        <v>23</v>
      </c>
      <c r="AL57" s="23"/>
      <c r="AM57" s="23"/>
      <c r="AN57" s="23"/>
      <c r="AO57" s="23"/>
      <c r="AP57" s="23"/>
      <c r="AQ57" s="23"/>
      <c r="AR57" s="23"/>
      <c r="AS57" s="23"/>
      <c r="AT57" s="23"/>
      <c r="AU57" s="23"/>
      <c r="AV57" s="23"/>
      <c r="AW57" s="23"/>
      <c r="AX57" s="23"/>
      <c r="AY57" s="23"/>
      <c r="AZ57" s="23"/>
      <c r="BA57" s="23"/>
      <c r="BB57" s="23"/>
      <c r="BC57" s="23"/>
      <c r="BD57" s="23" t="s">
        <v>427</v>
      </c>
    </row>
    <row r="58" spans="1:56" s="22" customFormat="1" x14ac:dyDescent="0.25">
      <c r="A58" s="22" t="s">
        <v>381</v>
      </c>
      <c r="B58" s="22" t="s">
        <v>383</v>
      </c>
      <c r="C58" s="22">
        <v>2016</v>
      </c>
      <c r="D58" s="22" t="s">
        <v>382</v>
      </c>
      <c r="E58" s="22" t="s">
        <v>804</v>
      </c>
      <c r="F58" s="23" t="s">
        <v>23</v>
      </c>
      <c r="G58" s="22" t="s">
        <v>430</v>
      </c>
      <c r="H58" s="22" t="s">
        <v>23</v>
      </c>
      <c r="I58" s="22" t="s">
        <v>428</v>
      </c>
      <c r="J58" s="22">
        <v>1</v>
      </c>
      <c r="K58" s="22">
        <v>1</v>
      </c>
      <c r="M58" s="22">
        <v>1</v>
      </c>
      <c r="O58" s="22">
        <v>1</v>
      </c>
      <c r="P58" s="22">
        <v>1</v>
      </c>
      <c r="AH58" s="23" t="s">
        <v>742</v>
      </c>
      <c r="AI58" s="22" t="s">
        <v>23</v>
      </c>
      <c r="AJ58" s="23" t="s">
        <v>23</v>
      </c>
      <c r="AK58" s="23" t="s">
        <v>429</v>
      </c>
      <c r="AL58" s="24">
        <v>1</v>
      </c>
      <c r="AM58" s="23"/>
      <c r="AN58" s="23"/>
      <c r="AO58" s="23"/>
      <c r="AP58" s="23"/>
      <c r="AQ58" s="23"/>
      <c r="AR58" s="23"/>
      <c r="AS58" s="23"/>
      <c r="AT58" s="23"/>
      <c r="AU58" s="23"/>
      <c r="AV58" s="23"/>
      <c r="AW58" s="23"/>
      <c r="AX58" s="23"/>
      <c r="AY58" s="23"/>
      <c r="AZ58" s="23"/>
      <c r="BA58" s="23"/>
      <c r="BB58" s="23"/>
      <c r="BC58" s="23"/>
      <c r="BD58" s="23" t="s">
        <v>23</v>
      </c>
    </row>
    <row r="59" spans="1:56" s="22" customFormat="1" x14ac:dyDescent="0.25">
      <c r="A59" s="22" t="s">
        <v>384</v>
      </c>
      <c r="B59" s="22" t="s">
        <v>80</v>
      </c>
      <c r="C59" s="22">
        <v>2018</v>
      </c>
      <c r="D59" s="22" t="s">
        <v>385</v>
      </c>
      <c r="E59" s="22" t="s">
        <v>804</v>
      </c>
      <c r="F59" s="23" t="s">
        <v>23</v>
      </c>
      <c r="G59" s="22" t="s">
        <v>23</v>
      </c>
      <c r="H59" s="22" t="s">
        <v>23</v>
      </c>
      <c r="I59" s="22" t="s">
        <v>23</v>
      </c>
      <c r="AH59" s="23" t="s">
        <v>725</v>
      </c>
      <c r="AI59" s="22" t="s">
        <v>23</v>
      </c>
      <c r="AJ59" s="23" t="s">
        <v>23</v>
      </c>
      <c r="AK59" s="23" t="s">
        <v>23</v>
      </c>
      <c r="AL59" s="23"/>
      <c r="AM59" s="23"/>
      <c r="AN59" s="23"/>
      <c r="AO59" s="23"/>
      <c r="AP59" s="23"/>
      <c r="AQ59" s="23"/>
      <c r="AR59" s="23"/>
      <c r="AS59" s="23"/>
      <c r="AT59" s="23"/>
      <c r="AU59" s="23"/>
      <c r="AV59" s="23"/>
      <c r="AW59" s="23"/>
      <c r="AX59" s="23"/>
      <c r="AY59" s="23"/>
      <c r="AZ59" s="23"/>
      <c r="BA59" s="23"/>
      <c r="BB59" s="23"/>
      <c r="BC59" s="23"/>
      <c r="BD59" s="23" t="s">
        <v>435</v>
      </c>
    </row>
    <row r="60" spans="1:56" s="22" customFormat="1" x14ac:dyDescent="0.25">
      <c r="A60" s="22" t="s">
        <v>386</v>
      </c>
      <c r="B60" s="22" t="s">
        <v>387</v>
      </c>
      <c r="C60" s="22">
        <v>2019</v>
      </c>
      <c r="D60" s="22" t="s">
        <v>388</v>
      </c>
      <c r="E60" s="22" t="s">
        <v>804</v>
      </c>
      <c r="F60" s="23" t="s">
        <v>436</v>
      </c>
      <c r="G60" s="22" t="s">
        <v>23</v>
      </c>
      <c r="H60" s="22" t="s">
        <v>23</v>
      </c>
      <c r="I60" s="22" t="s">
        <v>437</v>
      </c>
      <c r="K60" s="22">
        <v>1</v>
      </c>
      <c r="L60" s="22">
        <v>1</v>
      </c>
      <c r="N60" s="22">
        <v>1</v>
      </c>
      <c r="R60" s="22">
        <v>1</v>
      </c>
      <c r="AH60" s="23" t="s">
        <v>743</v>
      </c>
      <c r="AI60" s="22" t="s">
        <v>23</v>
      </c>
      <c r="AJ60" s="23" t="s">
        <v>23</v>
      </c>
      <c r="AK60" s="23" t="s">
        <v>23</v>
      </c>
      <c r="AL60" s="23"/>
      <c r="AM60" s="23"/>
      <c r="AN60" s="23"/>
      <c r="AO60" s="23"/>
      <c r="AP60" s="23"/>
      <c r="AQ60" s="23"/>
      <c r="AR60" s="23"/>
      <c r="AS60" s="23"/>
      <c r="AT60" s="23"/>
      <c r="AU60" s="23"/>
      <c r="AV60" s="23"/>
      <c r="AW60" s="23"/>
      <c r="AX60" s="23"/>
      <c r="AY60" s="23"/>
      <c r="AZ60" s="23"/>
      <c r="BA60" s="23"/>
      <c r="BB60" s="23"/>
      <c r="BC60" s="23"/>
      <c r="BD60" s="23" t="s">
        <v>23</v>
      </c>
    </row>
    <row r="61" spans="1:56" s="22" customFormat="1" x14ac:dyDescent="0.25">
      <c r="A61" s="22" t="s">
        <v>389</v>
      </c>
      <c r="B61" s="22" t="s">
        <v>46</v>
      </c>
      <c r="C61" s="22">
        <v>2012</v>
      </c>
      <c r="D61" s="22" t="s">
        <v>390</v>
      </c>
      <c r="E61" s="22" t="s">
        <v>804</v>
      </c>
      <c r="F61" s="23" t="s">
        <v>23</v>
      </c>
      <c r="G61" s="22" t="s">
        <v>23</v>
      </c>
      <c r="H61" s="22" t="s">
        <v>23</v>
      </c>
      <c r="I61" s="22" t="s">
        <v>438</v>
      </c>
      <c r="K61" s="22">
        <v>1</v>
      </c>
      <c r="M61" s="22">
        <v>1</v>
      </c>
      <c r="N61" s="22">
        <v>1</v>
      </c>
      <c r="AH61" s="23" t="s">
        <v>744</v>
      </c>
      <c r="AI61" s="22" t="s">
        <v>23</v>
      </c>
      <c r="AJ61" s="23" t="s">
        <v>439</v>
      </c>
      <c r="AK61" s="23" t="s">
        <v>441</v>
      </c>
      <c r="AL61" s="23"/>
      <c r="AM61" s="23"/>
      <c r="AN61" s="23"/>
      <c r="AO61" s="23"/>
      <c r="AP61" s="28">
        <v>1</v>
      </c>
      <c r="AQ61" s="24">
        <v>1</v>
      </c>
      <c r="AR61" s="23"/>
      <c r="AS61" s="23"/>
      <c r="AT61" s="23"/>
      <c r="AU61" s="23"/>
      <c r="AV61" s="23"/>
      <c r="AW61" s="23"/>
      <c r="AX61" s="23"/>
      <c r="AY61" s="23"/>
      <c r="AZ61" s="23"/>
      <c r="BA61" s="23"/>
      <c r="BB61" s="23"/>
      <c r="BC61" s="23"/>
      <c r="BD61" s="23" t="s">
        <v>440</v>
      </c>
    </row>
    <row r="62" spans="1:56" s="22" customFormat="1" x14ac:dyDescent="0.25">
      <c r="A62" s="22" t="s">
        <v>391</v>
      </c>
      <c r="B62" s="22" t="s">
        <v>366</v>
      </c>
      <c r="C62" s="22">
        <v>2017</v>
      </c>
      <c r="D62" s="22" t="s">
        <v>392</v>
      </c>
      <c r="E62" s="22" t="s">
        <v>804</v>
      </c>
      <c r="F62" s="23" t="s">
        <v>442</v>
      </c>
      <c r="G62" s="22" t="s">
        <v>23</v>
      </c>
      <c r="H62" s="22" t="s">
        <v>23</v>
      </c>
      <c r="I62" s="22" t="s">
        <v>443</v>
      </c>
      <c r="J62" s="22">
        <v>1</v>
      </c>
      <c r="K62" s="22">
        <v>1</v>
      </c>
      <c r="L62" s="22">
        <v>1</v>
      </c>
      <c r="N62" s="22">
        <v>1</v>
      </c>
      <c r="O62" s="22">
        <v>1</v>
      </c>
      <c r="P62" s="22">
        <v>1</v>
      </c>
      <c r="U62" s="22">
        <v>1</v>
      </c>
      <c r="AH62" s="23" t="s">
        <v>23</v>
      </c>
      <c r="AI62" s="22" t="s">
        <v>745</v>
      </c>
      <c r="AJ62" s="23" t="s">
        <v>444</v>
      </c>
      <c r="AK62" s="23" t="s">
        <v>23</v>
      </c>
      <c r="AL62" s="23"/>
      <c r="AM62" s="23"/>
      <c r="AN62" s="23"/>
      <c r="AO62" s="23"/>
      <c r="AP62" s="23"/>
      <c r="AQ62" s="23"/>
      <c r="AR62" s="23"/>
      <c r="AS62" s="23"/>
      <c r="AT62" s="23"/>
      <c r="AU62" s="23"/>
      <c r="AV62" s="23"/>
      <c r="AW62" s="23"/>
      <c r="AX62" s="23"/>
      <c r="AY62" s="23"/>
      <c r="AZ62" s="23"/>
      <c r="BA62" s="23"/>
      <c r="BB62" s="23"/>
      <c r="BC62" s="23"/>
      <c r="BD62" s="23" t="s">
        <v>23</v>
      </c>
    </row>
    <row r="63" spans="1:56" s="23" customFormat="1" x14ac:dyDescent="0.25">
      <c r="A63" s="23" t="s">
        <v>393</v>
      </c>
      <c r="B63" s="23" t="s">
        <v>379</v>
      </c>
      <c r="C63" s="23">
        <v>2014</v>
      </c>
      <c r="D63" s="23" t="s">
        <v>394</v>
      </c>
      <c r="E63" s="22" t="s">
        <v>804</v>
      </c>
      <c r="F63" s="23" t="s">
        <v>445</v>
      </c>
      <c r="G63" s="23" t="s">
        <v>425</v>
      </c>
      <c r="H63" s="27">
        <v>0.01</v>
      </c>
      <c r="I63" s="23" t="s">
        <v>446</v>
      </c>
      <c r="K63" s="23">
        <v>1</v>
      </c>
      <c r="L63" s="23">
        <v>1</v>
      </c>
      <c r="N63" s="23">
        <v>1</v>
      </c>
      <c r="P63" s="23">
        <v>1</v>
      </c>
      <c r="W63" s="23">
        <v>1</v>
      </c>
      <c r="X63" s="23">
        <v>1</v>
      </c>
      <c r="AA63" s="23">
        <v>1</v>
      </c>
      <c r="AH63" s="23" t="s">
        <v>746</v>
      </c>
      <c r="AI63" s="23" t="s">
        <v>23</v>
      </c>
      <c r="AJ63" s="23" t="s">
        <v>23</v>
      </c>
      <c r="AK63" s="23" t="s">
        <v>713</v>
      </c>
      <c r="AN63" s="24">
        <v>1</v>
      </c>
      <c r="AP63" s="28">
        <v>1</v>
      </c>
      <c r="AT63" s="28">
        <v>1</v>
      </c>
      <c r="AZ63" s="29">
        <v>1</v>
      </c>
      <c r="BC63" s="28">
        <v>1</v>
      </c>
      <c r="BD63" s="23" t="s">
        <v>447</v>
      </c>
    </row>
    <row r="64" spans="1:56" s="22" customFormat="1" x14ac:dyDescent="0.25">
      <c r="A64" s="22" t="s">
        <v>395</v>
      </c>
      <c r="B64" s="22" t="s">
        <v>396</v>
      </c>
      <c r="C64" s="22">
        <v>2018</v>
      </c>
      <c r="D64" s="22" t="s">
        <v>397</v>
      </c>
      <c r="E64" s="22" t="s">
        <v>804</v>
      </c>
      <c r="F64" s="23" t="s">
        <v>449</v>
      </c>
      <c r="G64" s="22" t="s">
        <v>23</v>
      </c>
      <c r="H64" s="22" t="s">
        <v>23</v>
      </c>
      <c r="I64" s="22" t="s">
        <v>450</v>
      </c>
      <c r="J64" s="22">
        <v>1</v>
      </c>
      <c r="K64" s="22">
        <v>1</v>
      </c>
      <c r="R64" s="22">
        <v>1</v>
      </c>
      <c r="AH64" s="23" t="s">
        <v>747</v>
      </c>
      <c r="AI64" s="22" t="s">
        <v>23</v>
      </c>
      <c r="AJ64" s="23" t="s">
        <v>23</v>
      </c>
      <c r="AK64" s="23" t="s">
        <v>23</v>
      </c>
      <c r="AL64" s="23"/>
      <c r="AM64" s="23"/>
      <c r="AN64" s="23"/>
      <c r="AO64" s="23"/>
      <c r="AP64" s="23"/>
      <c r="AQ64" s="23"/>
      <c r="AR64" s="23"/>
      <c r="AS64" s="23"/>
      <c r="AT64" s="23"/>
      <c r="AU64" s="23"/>
      <c r="AV64" s="23"/>
      <c r="AW64" s="23"/>
      <c r="AX64" s="23"/>
      <c r="AY64" s="23"/>
      <c r="AZ64" s="23"/>
      <c r="BA64" s="23"/>
      <c r="BB64" s="23"/>
      <c r="BC64" s="23"/>
      <c r="BD64" s="23" t="s">
        <v>23</v>
      </c>
    </row>
    <row r="65" spans="1:56" s="23" customFormat="1" x14ac:dyDescent="0.25">
      <c r="A65" s="23" t="s">
        <v>431</v>
      </c>
      <c r="B65" s="23" t="s">
        <v>433</v>
      </c>
      <c r="C65" s="23">
        <v>2017</v>
      </c>
      <c r="D65" s="23" t="s">
        <v>432</v>
      </c>
      <c r="E65" s="22" t="s">
        <v>804</v>
      </c>
      <c r="F65" s="23" t="s">
        <v>600</v>
      </c>
      <c r="G65" s="23" t="s">
        <v>23</v>
      </c>
      <c r="H65" s="23" t="s">
        <v>23</v>
      </c>
      <c r="I65" s="23" t="s">
        <v>602</v>
      </c>
      <c r="J65" s="23">
        <v>1</v>
      </c>
      <c r="L65" s="23">
        <v>1</v>
      </c>
      <c r="N65" s="23">
        <v>1</v>
      </c>
      <c r="P65" s="23">
        <v>1</v>
      </c>
      <c r="S65" s="23">
        <v>1</v>
      </c>
      <c r="T65" s="23">
        <v>1</v>
      </c>
      <c r="U65" s="23">
        <v>1</v>
      </c>
      <c r="W65" s="23">
        <v>1</v>
      </c>
      <c r="AB65" s="23">
        <v>1</v>
      </c>
      <c r="AH65" s="23" t="s">
        <v>726</v>
      </c>
      <c r="AI65" s="23" t="s">
        <v>23</v>
      </c>
      <c r="AJ65" s="23" t="s">
        <v>23</v>
      </c>
      <c r="AK65" s="23" t="s">
        <v>603</v>
      </c>
      <c r="AL65" s="28">
        <v>1</v>
      </c>
      <c r="BD65" s="23" t="s">
        <v>604</v>
      </c>
    </row>
    <row r="66" spans="1:56" s="23" customFormat="1" x14ac:dyDescent="0.25">
      <c r="A66" s="23" t="s">
        <v>505</v>
      </c>
      <c r="B66" s="23" t="s">
        <v>366</v>
      </c>
      <c r="C66" s="23">
        <v>2017</v>
      </c>
      <c r="D66" s="23" t="s">
        <v>506</v>
      </c>
      <c r="E66" s="23" t="s">
        <v>803</v>
      </c>
      <c r="F66" s="23" t="s">
        <v>547</v>
      </c>
      <c r="G66" s="23" t="s">
        <v>23</v>
      </c>
      <c r="H66" s="23" t="s">
        <v>23</v>
      </c>
      <c r="I66" s="23" t="s">
        <v>549</v>
      </c>
      <c r="K66" s="23">
        <v>1</v>
      </c>
      <c r="M66" s="23">
        <v>1</v>
      </c>
      <c r="O66" s="23">
        <v>1</v>
      </c>
      <c r="P66" s="23">
        <v>1</v>
      </c>
      <c r="Q66" s="23">
        <v>1</v>
      </c>
      <c r="AA66" s="23">
        <v>2</v>
      </c>
      <c r="AF66" s="23">
        <v>1</v>
      </c>
      <c r="AH66" s="23" t="s">
        <v>736</v>
      </c>
      <c r="AI66" s="23" t="s">
        <v>23</v>
      </c>
      <c r="AJ66" s="23" t="s">
        <v>23</v>
      </c>
      <c r="AK66" s="23" t="s">
        <v>548</v>
      </c>
      <c r="AZ66" s="28">
        <v>1</v>
      </c>
      <c r="BD66" s="23" t="s">
        <v>23</v>
      </c>
    </row>
    <row r="67" spans="1:56" s="22" customFormat="1" x14ac:dyDescent="0.25">
      <c r="A67" s="22" t="s">
        <v>507</v>
      </c>
      <c r="B67" s="22" t="s">
        <v>508</v>
      </c>
      <c r="C67" s="23">
        <v>2017</v>
      </c>
      <c r="D67" s="22" t="s">
        <v>509</v>
      </c>
      <c r="E67" s="22" t="s">
        <v>804</v>
      </c>
      <c r="F67" s="23" t="s">
        <v>550</v>
      </c>
      <c r="G67" s="22" t="s">
        <v>551</v>
      </c>
      <c r="H67" s="25">
        <v>0.18</v>
      </c>
      <c r="I67" s="22" t="s">
        <v>552</v>
      </c>
      <c r="J67" s="22">
        <v>1</v>
      </c>
      <c r="L67" s="22">
        <v>1</v>
      </c>
      <c r="N67" s="22">
        <v>1</v>
      </c>
      <c r="V67" s="22">
        <v>1</v>
      </c>
      <c r="Y67" s="22">
        <v>1</v>
      </c>
      <c r="AH67" s="23" t="s">
        <v>739</v>
      </c>
      <c r="AI67" s="22" t="s">
        <v>738</v>
      </c>
      <c r="AJ67" s="23" t="s">
        <v>23</v>
      </c>
      <c r="AK67" s="23" t="s">
        <v>23</v>
      </c>
      <c r="AL67" s="23"/>
      <c r="AM67" s="23"/>
      <c r="AN67" s="23"/>
      <c r="AO67" s="23"/>
      <c r="AP67" s="23"/>
      <c r="AQ67" s="23"/>
      <c r="AR67" s="23"/>
      <c r="AS67" s="23"/>
      <c r="AT67" s="23"/>
      <c r="AU67" s="23"/>
      <c r="AV67" s="23"/>
      <c r="AW67" s="23"/>
      <c r="AX67" s="23"/>
      <c r="AY67" s="23"/>
      <c r="AZ67" s="23"/>
      <c r="BA67" s="23"/>
      <c r="BB67" s="23"/>
      <c r="BC67" s="23"/>
      <c r="BD67" s="23" t="s">
        <v>23</v>
      </c>
    </row>
    <row r="68" spans="1:56" x14ac:dyDescent="0.25">
      <c r="A68" t="s">
        <v>511</v>
      </c>
      <c r="B68" t="s">
        <v>510</v>
      </c>
      <c r="C68" s="4">
        <v>2018</v>
      </c>
      <c r="D68" t="s">
        <v>512</v>
      </c>
      <c r="E68" s="22" t="s">
        <v>806</v>
      </c>
      <c r="F68" s="5" t="s">
        <v>23</v>
      </c>
      <c r="G68" t="s">
        <v>23</v>
      </c>
      <c r="H68" s="12">
        <v>0.88800000000000001</v>
      </c>
      <c r="I68" s="1" t="s">
        <v>557</v>
      </c>
      <c r="J68" s="1"/>
      <c r="K68" s="1">
        <v>1</v>
      </c>
      <c r="L68" s="1"/>
      <c r="M68" s="1"/>
      <c r="N68" s="1"/>
      <c r="O68" s="1"/>
      <c r="P68" s="1"/>
      <c r="Q68" s="1"/>
      <c r="R68" s="1"/>
      <c r="S68" s="1"/>
      <c r="T68" s="1"/>
      <c r="U68" s="1"/>
      <c r="V68" s="1">
        <v>1</v>
      </c>
      <c r="W68" s="1"/>
      <c r="X68" s="1"/>
      <c r="Y68" s="1"/>
      <c r="Z68" s="1"/>
      <c r="AA68" s="1"/>
      <c r="AB68" s="1"/>
      <c r="AC68" s="1"/>
      <c r="AD68" s="1"/>
      <c r="AE68" s="1"/>
      <c r="AF68" s="1"/>
      <c r="AG68" s="1"/>
      <c r="AH68" s="4" t="s">
        <v>740</v>
      </c>
      <c r="AI68" t="s">
        <v>556</v>
      </c>
      <c r="AJ68" s="4" t="s">
        <v>23</v>
      </c>
      <c r="AK68" s="4" t="s">
        <v>23</v>
      </c>
      <c r="BD68" s="4" t="s">
        <v>23</v>
      </c>
    </row>
    <row r="69" spans="1:56" s="22" customFormat="1" x14ac:dyDescent="0.25">
      <c r="A69" s="22" t="s">
        <v>513</v>
      </c>
      <c r="B69" s="22" t="s">
        <v>515</v>
      </c>
      <c r="C69" s="23">
        <v>2016</v>
      </c>
      <c r="D69" s="22" t="s">
        <v>514</v>
      </c>
      <c r="E69" s="22" t="s">
        <v>804</v>
      </c>
      <c r="F69" s="23" t="s">
        <v>23</v>
      </c>
      <c r="G69" s="22" t="s">
        <v>23</v>
      </c>
      <c r="H69" s="25">
        <v>0.14000000000000001</v>
      </c>
      <c r="I69" s="22" t="s">
        <v>559</v>
      </c>
      <c r="J69" s="22">
        <v>1</v>
      </c>
      <c r="K69" s="22">
        <v>1</v>
      </c>
      <c r="N69" s="22">
        <v>1</v>
      </c>
      <c r="O69" s="22">
        <v>1</v>
      </c>
      <c r="P69" s="22">
        <v>1</v>
      </c>
      <c r="U69" s="22">
        <v>1</v>
      </c>
      <c r="AH69" s="23" t="s">
        <v>737</v>
      </c>
      <c r="AI69" s="22" t="s">
        <v>23</v>
      </c>
      <c r="AJ69" s="23" t="s">
        <v>23</v>
      </c>
      <c r="AK69" s="23" t="s">
        <v>23</v>
      </c>
      <c r="AL69" s="23"/>
      <c r="AM69" s="23"/>
      <c r="AN69" s="23"/>
      <c r="AO69" s="23"/>
      <c r="AP69" s="23"/>
      <c r="AQ69" s="23"/>
      <c r="AR69" s="23"/>
      <c r="AS69" s="23"/>
      <c r="AT69" s="23"/>
      <c r="AU69" s="23"/>
      <c r="AV69" s="23"/>
      <c r="AW69" s="23"/>
      <c r="AX69" s="23"/>
      <c r="AY69" s="23"/>
      <c r="AZ69" s="23"/>
      <c r="BA69" s="23"/>
      <c r="BB69" s="23"/>
      <c r="BC69" s="23"/>
      <c r="BD69" s="23" t="s">
        <v>23</v>
      </c>
    </row>
    <row r="70" spans="1:56" s="22" customFormat="1" x14ac:dyDescent="0.25">
      <c r="A70" s="22" t="s">
        <v>517</v>
      </c>
      <c r="B70" s="22" t="s">
        <v>516</v>
      </c>
      <c r="C70" s="23">
        <v>2020</v>
      </c>
      <c r="D70" s="22" t="s">
        <v>518</v>
      </c>
      <c r="E70" s="22" t="s">
        <v>807</v>
      </c>
      <c r="F70" s="23" t="s">
        <v>562</v>
      </c>
      <c r="G70" s="22" t="s">
        <v>23</v>
      </c>
      <c r="H70" s="22" t="s">
        <v>23</v>
      </c>
      <c r="I70" s="22" t="s">
        <v>563</v>
      </c>
      <c r="J70" s="22">
        <v>1</v>
      </c>
      <c r="L70" s="22">
        <v>1</v>
      </c>
      <c r="M70" s="22">
        <v>1</v>
      </c>
      <c r="V70" s="22">
        <v>1</v>
      </c>
      <c r="AH70" s="23" t="s">
        <v>735</v>
      </c>
      <c r="AJ70" s="23" t="s">
        <v>23</v>
      </c>
      <c r="AK70" s="23" t="s">
        <v>23</v>
      </c>
      <c r="AL70" s="23"/>
      <c r="AM70" s="23"/>
      <c r="AN70" s="23"/>
      <c r="AO70" s="23"/>
      <c r="AP70" s="23"/>
      <c r="AQ70" s="23"/>
      <c r="AR70" s="23"/>
      <c r="AS70" s="23"/>
      <c r="AT70" s="23"/>
      <c r="AU70" s="23"/>
      <c r="AV70" s="23"/>
      <c r="AW70" s="23"/>
      <c r="AX70" s="23"/>
      <c r="AY70" s="23"/>
      <c r="AZ70" s="23"/>
      <c r="BA70" s="23"/>
      <c r="BB70" s="23"/>
      <c r="BC70" s="23"/>
      <c r="BD70" s="23" t="s">
        <v>23</v>
      </c>
    </row>
    <row r="71" spans="1:56" x14ac:dyDescent="0.25">
      <c r="A71" t="s">
        <v>523</v>
      </c>
      <c r="B71" t="s">
        <v>144</v>
      </c>
      <c r="C71" s="4">
        <v>2009</v>
      </c>
      <c r="D71" t="s">
        <v>522</v>
      </c>
      <c r="E71" s="22" t="s">
        <v>807</v>
      </c>
      <c r="F71" s="5" t="s">
        <v>23</v>
      </c>
      <c r="G71" t="s">
        <v>23</v>
      </c>
      <c r="I71" s="1" t="s">
        <v>566</v>
      </c>
      <c r="J71" s="1"/>
      <c r="K71" s="1"/>
      <c r="L71" s="1"/>
      <c r="M71" s="1"/>
      <c r="N71" s="1"/>
      <c r="O71" s="1"/>
      <c r="P71" s="1">
        <v>1</v>
      </c>
      <c r="Q71" s="1"/>
      <c r="R71" s="1"/>
      <c r="S71" s="1">
        <v>1</v>
      </c>
      <c r="T71" s="1"/>
      <c r="U71" s="1"/>
      <c r="V71" s="1"/>
      <c r="W71" s="1"/>
      <c r="X71" s="1"/>
      <c r="Y71" s="1"/>
      <c r="Z71" s="1"/>
      <c r="AA71" s="1"/>
      <c r="AB71" s="1"/>
      <c r="AC71" s="1"/>
      <c r="AD71" s="1"/>
      <c r="AE71" s="1"/>
      <c r="AF71" s="1">
        <v>1</v>
      </c>
      <c r="AG71" s="1"/>
      <c r="AH71" s="4" t="s">
        <v>734</v>
      </c>
      <c r="AI71" t="s">
        <v>23</v>
      </c>
      <c r="AJ71" s="4" t="s">
        <v>23</v>
      </c>
      <c r="AK71" s="4" t="s">
        <v>23</v>
      </c>
      <c r="BD71" s="4" t="s">
        <v>23</v>
      </c>
    </row>
    <row r="72" spans="1:56" s="22" customFormat="1" x14ac:dyDescent="0.25">
      <c r="A72" s="22" t="s">
        <v>525</v>
      </c>
      <c r="B72" s="26" t="s">
        <v>526</v>
      </c>
      <c r="C72" s="23">
        <v>2015</v>
      </c>
      <c r="D72" s="22" t="s">
        <v>524</v>
      </c>
      <c r="E72" s="22" t="s">
        <v>803</v>
      </c>
      <c r="F72" s="23" t="s">
        <v>568</v>
      </c>
      <c r="G72" s="22" t="s">
        <v>23</v>
      </c>
      <c r="H72" s="22" t="s">
        <v>23</v>
      </c>
      <c r="I72" s="22" t="s">
        <v>569</v>
      </c>
      <c r="K72" s="22">
        <v>1</v>
      </c>
      <c r="P72" s="22">
        <v>1</v>
      </c>
      <c r="AH72" s="23" t="s">
        <v>733</v>
      </c>
      <c r="AI72" s="22" t="s">
        <v>23</v>
      </c>
      <c r="AJ72" s="23" t="s">
        <v>23</v>
      </c>
      <c r="AK72" s="23" t="s">
        <v>23</v>
      </c>
      <c r="AL72" s="23"/>
      <c r="AM72" s="23"/>
      <c r="AN72" s="23"/>
      <c r="AO72" s="23"/>
      <c r="AP72" s="23"/>
      <c r="AQ72" s="23"/>
      <c r="AR72" s="23"/>
      <c r="AS72" s="23"/>
      <c r="AT72" s="23"/>
      <c r="AU72" s="23"/>
      <c r="AV72" s="23"/>
      <c r="AW72" s="23"/>
      <c r="AX72" s="23"/>
      <c r="AY72" s="23"/>
      <c r="AZ72" s="23"/>
      <c r="BA72" s="23"/>
      <c r="BB72" s="23"/>
      <c r="BC72" s="23"/>
      <c r="BD72" s="23" t="s">
        <v>23</v>
      </c>
    </row>
    <row r="73" spans="1:56" x14ac:dyDescent="0.25">
      <c r="A73" t="s">
        <v>527</v>
      </c>
      <c r="B73" t="s">
        <v>529</v>
      </c>
      <c r="C73" s="4">
        <v>2018</v>
      </c>
      <c r="D73" t="s">
        <v>528</v>
      </c>
      <c r="E73" s="22" t="s">
        <v>804</v>
      </c>
      <c r="F73" s="5" t="s">
        <v>23</v>
      </c>
      <c r="G73" t="s">
        <v>572</v>
      </c>
      <c r="H73" s="3">
        <v>0.26</v>
      </c>
      <c r="I73" s="1" t="s">
        <v>573</v>
      </c>
      <c r="J73" s="1">
        <v>1</v>
      </c>
      <c r="K73" s="1"/>
      <c r="L73" s="1">
        <v>1</v>
      </c>
      <c r="M73" s="1"/>
      <c r="N73" s="1"/>
      <c r="O73" s="1"/>
      <c r="P73" s="1"/>
      <c r="Q73" s="1"/>
      <c r="R73" s="1"/>
      <c r="S73" s="1"/>
      <c r="T73" s="1"/>
      <c r="U73" s="1"/>
      <c r="V73" s="1"/>
      <c r="W73" s="1"/>
      <c r="X73" s="1"/>
      <c r="Y73" s="1"/>
      <c r="Z73" s="1"/>
      <c r="AA73" s="1"/>
      <c r="AB73" s="1"/>
      <c r="AC73" s="1"/>
      <c r="AD73" s="1"/>
      <c r="AE73" s="1"/>
      <c r="AF73" s="1">
        <v>1</v>
      </c>
      <c r="AG73" s="1"/>
      <c r="AH73" s="4" t="s">
        <v>732</v>
      </c>
      <c r="AI73" t="s">
        <v>574</v>
      </c>
      <c r="AJ73" s="4" t="s">
        <v>23</v>
      </c>
      <c r="AK73" s="4" t="s">
        <v>714</v>
      </c>
      <c r="AL73" s="20">
        <v>1</v>
      </c>
      <c r="BD73" s="4" t="s">
        <v>23</v>
      </c>
    </row>
    <row r="74" spans="1:56" s="4" customFormat="1" x14ac:dyDescent="0.25">
      <c r="A74" s="4" t="s">
        <v>530</v>
      </c>
      <c r="B74" s="4" t="s">
        <v>532</v>
      </c>
      <c r="C74" s="4">
        <v>2019</v>
      </c>
      <c r="D74" s="4" t="s">
        <v>531</v>
      </c>
      <c r="E74" s="22" t="s">
        <v>804</v>
      </c>
      <c r="F74" s="5" t="s">
        <v>576</v>
      </c>
      <c r="G74" s="4" t="s">
        <v>577</v>
      </c>
      <c r="H74" s="6">
        <v>7.0000000000000007E-2</v>
      </c>
      <c r="I74" s="5" t="s">
        <v>578</v>
      </c>
      <c r="J74" s="5">
        <v>1</v>
      </c>
      <c r="K74" s="5">
        <v>1</v>
      </c>
      <c r="L74" s="5"/>
      <c r="M74" s="5"/>
      <c r="N74" s="5">
        <v>1</v>
      </c>
      <c r="O74" s="5"/>
      <c r="P74" s="5"/>
      <c r="Q74" s="5">
        <v>1</v>
      </c>
      <c r="R74" s="5"/>
      <c r="S74" s="5"/>
      <c r="T74" s="5">
        <v>1</v>
      </c>
      <c r="U74" s="5"/>
      <c r="V74" s="5"/>
      <c r="W74" s="5"/>
      <c r="X74" s="5"/>
      <c r="Y74" s="5"/>
      <c r="Z74" s="5"/>
      <c r="AA74" s="5"/>
      <c r="AB74" s="5"/>
      <c r="AC74" s="5"/>
      <c r="AD74" s="5"/>
      <c r="AE74" s="5"/>
      <c r="AF74" s="5"/>
      <c r="AG74" s="5"/>
      <c r="AH74" s="4" t="s">
        <v>731</v>
      </c>
      <c r="AI74" s="4" t="s">
        <v>23</v>
      </c>
      <c r="AJ74" s="4" t="s">
        <v>23</v>
      </c>
      <c r="AK74" s="4" t="s">
        <v>715</v>
      </c>
      <c r="AL74" s="20">
        <v>1</v>
      </c>
      <c r="BD74" s="4" t="s">
        <v>23</v>
      </c>
    </row>
    <row r="75" spans="1:56" x14ac:dyDescent="0.25">
      <c r="A75" t="s">
        <v>533</v>
      </c>
      <c r="B75" t="s">
        <v>535</v>
      </c>
      <c r="C75" s="4">
        <v>2002</v>
      </c>
      <c r="D75" t="s">
        <v>534</v>
      </c>
      <c r="E75" s="22" t="s">
        <v>805</v>
      </c>
      <c r="F75" s="4" t="s">
        <v>579</v>
      </c>
      <c r="G75" t="s">
        <v>23</v>
      </c>
      <c r="H75" t="s">
        <v>23</v>
      </c>
      <c r="I75" t="s">
        <v>582</v>
      </c>
      <c r="K75">
        <v>1</v>
      </c>
      <c r="L75">
        <v>1</v>
      </c>
      <c r="V75">
        <v>1</v>
      </c>
      <c r="AE75">
        <v>1</v>
      </c>
      <c r="AF75">
        <v>1</v>
      </c>
      <c r="AH75" s="4" t="s">
        <v>730</v>
      </c>
      <c r="AI75" t="s">
        <v>729</v>
      </c>
      <c r="AJ75" t="s">
        <v>583</v>
      </c>
      <c r="AK75" s="4" t="s">
        <v>23</v>
      </c>
      <c r="BD75" s="4" t="s">
        <v>23</v>
      </c>
    </row>
    <row r="76" spans="1:56" s="22" customFormat="1" x14ac:dyDescent="0.25">
      <c r="A76" s="22" t="s">
        <v>536</v>
      </c>
      <c r="B76" s="22" t="s">
        <v>510</v>
      </c>
      <c r="C76" s="23">
        <v>2017</v>
      </c>
      <c r="D76" s="22" t="s">
        <v>537</v>
      </c>
      <c r="E76" s="22" t="s">
        <v>811</v>
      </c>
      <c r="F76" s="23" t="s">
        <v>585</v>
      </c>
      <c r="G76" s="22" t="s">
        <v>23</v>
      </c>
      <c r="H76" s="22" t="s">
        <v>23</v>
      </c>
      <c r="I76" s="22" t="s">
        <v>586</v>
      </c>
      <c r="M76" s="22">
        <v>2</v>
      </c>
      <c r="S76" s="22">
        <v>2</v>
      </c>
      <c r="AH76" s="23" t="s">
        <v>728</v>
      </c>
      <c r="AI76" s="22" t="s">
        <v>23</v>
      </c>
      <c r="AJ76" s="23" t="s">
        <v>23</v>
      </c>
      <c r="AK76" s="23" t="s">
        <v>23</v>
      </c>
      <c r="AL76" s="23"/>
      <c r="AM76" s="23"/>
      <c r="AN76" s="23"/>
      <c r="AO76" s="23"/>
      <c r="AP76" s="23"/>
      <c r="AQ76" s="23"/>
      <c r="AR76" s="23"/>
      <c r="AS76" s="23"/>
      <c r="AT76" s="23"/>
      <c r="AU76" s="23"/>
      <c r="AV76" s="23"/>
      <c r="AW76" s="23"/>
      <c r="AX76" s="23"/>
      <c r="AY76" s="23"/>
      <c r="AZ76" s="23"/>
      <c r="BA76" s="23"/>
      <c r="BB76" s="23"/>
      <c r="BC76" s="23"/>
      <c r="BD76" s="23" t="s">
        <v>23</v>
      </c>
    </row>
    <row r="77" spans="1:56" s="22" customFormat="1" x14ac:dyDescent="0.25">
      <c r="A77" s="22" t="s">
        <v>539</v>
      </c>
      <c r="B77" s="22" t="s">
        <v>366</v>
      </c>
      <c r="C77" s="23">
        <v>2018</v>
      </c>
      <c r="D77" s="22" t="s">
        <v>540</v>
      </c>
      <c r="E77" s="22" t="s">
        <v>804</v>
      </c>
      <c r="F77" s="23" t="s">
        <v>588</v>
      </c>
      <c r="G77" s="22" t="s">
        <v>589</v>
      </c>
      <c r="H77" s="22" t="s">
        <v>23</v>
      </c>
      <c r="I77" s="22" t="s">
        <v>590</v>
      </c>
      <c r="K77" s="22">
        <v>1</v>
      </c>
      <c r="M77" s="22">
        <v>2</v>
      </c>
      <c r="N77" s="22">
        <v>1</v>
      </c>
      <c r="Q77" s="22">
        <v>1</v>
      </c>
      <c r="U77" s="22">
        <v>1</v>
      </c>
      <c r="W77" s="22">
        <v>1</v>
      </c>
      <c r="X77" s="22">
        <v>1</v>
      </c>
      <c r="AA77" s="22">
        <v>2</v>
      </c>
      <c r="AE77" s="22">
        <v>2</v>
      </c>
      <c r="AH77" s="23" t="s">
        <v>23</v>
      </c>
      <c r="AI77" s="22" t="s">
        <v>727</v>
      </c>
      <c r="AJ77" s="23" t="s">
        <v>23</v>
      </c>
      <c r="AK77" s="23" t="s">
        <v>23</v>
      </c>
      <c r="AL77" s="23"/>
      <c r="AM77" s="23"/>
      <c r="AN77" s="23"/>
      <c r="AO77" s="23"/>
      <c r="AP77" s="23"/>
      <c r="AQ77" s="23"/>
      <c r="AR77" s="23"/>
      <c r="AS77" s="23"/>
      <c r="AT77" s="23"/>
      <c r="AU77" s="23"/>
      <c r="AV77" s="23"/>
      <c r="AW77" s="23"/>
      <c r="AX77" s="23"/>
      <c r="AY77" s="23"/>
      <c r="AZ77" s="23"/>
      <c r="BA77" s="23"/>
      <c r="BB77" s="23"/>
      <c r="BC77" s="23"/>
      <c r="BD77" s="23" t="s">
        <v>591</v>
      </c>
    </row>
    <row r="78" spans="1:56" s="22" customFormat="1" x14ac:dyDescent="0.25">
      <c r="A78" s="22" t="s">
        <v>541</v>
      </c>
      <c r="B78" s="22" t="s">
        <v>101</v>
      </c>
      <c r="C78" s="23">
        <v>2012</v>
      </c>
      <c r="D78" s="22" t="s">
        <v>542</v>
      </c>
      <c r="E78" s="22" t="s">
        <v>808</v>
      </c>
      <c r="F78" s="23" t="s">
        <v>593</v>
      </c>
      <c r="G78" s="22" t="s">
        <v>23</v>
      </c>
      <c r="H78" s="22" t="s">
        <v>23</v>
      </c>
      <c r="I78" s="22" t="s">
        <v>594</v>
      </c>
      <c r="K78" s="22">
        <v>1</v>
      </c>
      <c r="M78" s="22">
        <v>2</v>
      </c>
      <c r="P78" s="22">
        <v>1</v>
      </c>
      <c r="Y78" s="22">
        <v>1</v>
      </c>
      <c r="AA78" s="22">
        <v>2</v>
      </c>
      <c r="AE78" s="22">
        <v>0</v>
      </c>
      <c r="AF78" s="22">
        <v>1</v>
      </c>
      <c r="AH78" s="23" t="s">
        <v>23</v>
      </c>
      <c r="AI78" s="22" t="s">
        <v>23</v>
      </c>
      <c r="AJ78" s="23" t="s">
        <v>23</v>
      </c>
      <c r="AK78" s="23" t="s">
        <v>597</v>
      </c>
      <c r="AL78" s="23"/>
      <c r="AM78" s="23"/>
      <c r="AN78" s="23"/>
      <c r="AO78" s="23"/>
      <c r="AP78" s="24">
        <v>1</v>
      </c>
      <c r="AQ78" s="24">
        <v>1</v>
      </c>
      <c r="AR78" s="23"/>
      <c r="AS78" s="23"/>
      <c r="AT78" s="23"/>
      <c r="AU78" s="23"/>
      <c r="AV78" s="23"/>
      <c r="AW78" s="23"/>
      <c r="AX78" s="23"/>
      <c r="AY78" s="23"/>
      <c r="AZ78" s="23"/>
      <c r="BA78" s="23"/>
      <c r="BB78" s="23"/>
      <c r="BC78" s="23"/>
      <c r="BD78" s="23" t="s">
        <v>595</v>
      </c>
    </row>
    <row r="79" spans="1:56" x14ac:dyDescent="0.25">
      <c r="A79" t="s">
        <v>784</v>
      </c>
      <c r="B79" t="s">
        <v>433</v>
      </c>
      <c r="C79">
        <v>2015</v>
      </c>
      <c r="D79" t="s">
        <v>785</v>
      </c>
      <c r="E79" s="22" t="s">
        <v>804</v>
      </c>
      <c r="F79" s="4" t="s">
        <v>802</v>
      </c>
      <c r="G79" t="s">
        <v>792</v>
      </c>
      <c r="H79" s="3">
        <v>0.02</v>
      </c>
      <c r="I79" t="s">
        <v>793</v>
      </c>
      <c r="J79">
        <v>1</v>
      </c>
      <c r="K79">
        <v>1</v>
      </c>
      <c r="M79">
        <v>1</v>
      </c>
      <c r="N79">
        <v>1</v>
      </c>
      <c r="S79">
        <v>1</v>
      </c>
      <c r="AF79">
        <v>1</v>
      </c>
      <c r="AH79" s="23" t="s">
        <v>794</v>
      </c>
      <c r="AK79" s="4" t="s">
        <v>792</v>
      </c>
      <c r="BD79" t="s">
        <v>792</v>
      </c>
    </row>
    <row r="80" spans="1:56" x14ac:dyDescent="0.25">
      <c r="A80" t="s">
        <v>786</v>
      </c>
      <c r="B80" t="s">
        <v>788</v>
      </c>
      <c r="C80">
        <v>2010</v>
      </c>
      <c r="D80" t="s">
        <v>787</v>
      </c>
      <c r="E80" s="22" t="s">
        <v>809</v>
      </c>
      <c r="F80" s="23" t="s">
        <v>795</v>
      </c>
      <c r="G80" s="22" t="s">
        <v>792</v>
      </c>
      <c r="H80" s="22" t="s">
        <v>792</v>
      </c>
      <c r="I80" s="22" t="s">
        <v>796</v>
      </c>
      <c r="S80">
        <v>1</v>
      </c>
      <c r="V80">
        <v>1</v>
      </c>
      <c r="AA80">
        <v>1</v>
      </c>
      <c r="AH80" s="23" t="s">
        <v>792</v>
      </c>
      <c r="AK80" s="4" t="s">
        <v>797</v>
      </c>
      <c r="AP80" s="24">
        <v>1</v>
      </c>
    </row>
    <row r="81" spans="1:55" x14ac:dyDescent="0.25">
      <c r="A81" t="s">
        <v>791</v>
      </c>
      <c r="B81" t="s">
        <v>790</v>
      </c>
      <c r="C81">
        <v>2013</v>
      </c>
      <c r="D81" t="s">
        <v>789</v>
      </c>
      <c r="E81" s="22" t="s">
        <v>806</v>
      </c>
      <c r="F81" s="23" t="s">
        <v>798</v>
      </c>
      <c r="G81" s="22" t="s">
        <v>792</v>
      </c>
      <c r="H81" s="22" t="s">
        <v>792</v>
      </c>
      <c r="I81" s="22" t="s">
        <v>799</v>
      </c>
      <c r="Q81">
        <v>1</v>
      </c>
      <c r="S81">
        <v>1</v>
      </c>
      <c r="V81">
        <v>1</v>
      </c>
      <c r="AH81" s="23" t="s">
        <v>792</v>
      </c>
    </row>
    <row r="88" spans="1:55" x14ac:dyDescent="0.25">
      <c r="B88" t="s">
        <v>624</v>
      </c>
      <c r="J88">
        <f>SUM(J2:J82)</f>
        <v>40</v>
      </c>
      <c r="K88">
        <f>SUM(K2:K82)</f>
        <v>42</v>
      </c>
      <c r="L88">
        <f>SUM(L2:L82)</f>
        <v>34</v>
      </c>
      <c r="M88">
        <f t="shared" ref="M88:AF88" si="0">SUM(M2:M82)</f>
        <v>28</v>
      </c>
      <c r="N88">
        <f t="shared" si="0"/>
        <v>25</v>
      </c>
      <c r="O88">
        <f t="shared" si="0"/>
        <v>24</v>
      </c>
      <c r="P88">
        <f t="shared" si="0"/>
        <v>28</v>
      </c>
      <c r="Q88">
        <f t="shared" si="0"/>
        <v>23</v>
      </c>
      <c r="R88">
        <f t="shared" si="0"/>
        <v>11</v>
      </c>
      <c r="S88">
        <f>SUM(S2:S84)</f>
        <v>17</v>
      </c>
      <c r="T88">
        <f t="shared" si="0"/>
        <v>7</v>
      </c>
      <c r="U88">
        <f t="shared" si="0"/>
        <v>17</v>
      </c>
      <c r="V88">
        <f t="shared" si="0"/>
        <v>7</v>
      </c>
      <c r="W88">
        <f t="shared" si="0"/>
        <v>10</v>
      </c>
      <c r="X88">
        <f t="shared" si="0"/>
        <v>9</v>
      </c>
      <c r="Y88">
        <f t="shared" si="0"/>
        <v>4</v>
      </c>
      <c r="Z88">
        <f t="shared" si="0"/>
        <v>1</v>
      </c>
      <c r="AA88">
        <f t="shared" si="0"/>
        <v>17</v>
      </c>
      <c r="AB88">
        <f t="shared" si="0"/>
        <v>2</v>
      </c>
      <c r="AC88">
        <f t="shared" si="0"/>
        <v>4</v>
      </c>
      <c r="AD88">
        <f t="shared" si="0"/>
        <v>3</v>
      </c>
      <c r="AE88">
        <f t="shared" si="0"/>
        <v>11</v>
      </c>
      <c r="AF88">
        <f t="shared" si="0"/>
        <v>6</v>
      </c>
      <c r="AL88" s="4">
        <f>SUM(AL2:AL81)</f>
        <v>13</v>
      </c>
      <c r="AM88" s="4">
        <f t="shared" ref="AM88:BC88" si="1">SUM(AM2:AM81)</f>
        <v>4</v>
      </c>
      <c r="AN88" s="4">
        <f t="shared" si="1"/>
        <v>1</v>
      </c>
      <c r="AO88" s="4">
        <f t="shared" si="1"/>
        <v>2</v>
      </c>
      <c r="AP88" s="4">
        <f t="shared" si="1"/>
        <v>7</v>
      </c>
      <c r="AQ88" s="4">
        <f t="shared" si="1"/>
        <v>4</v>
      </c>
      <c r="AR88" s="4">
        <f t="shared" si="1"/>
        <v>1</v>
      </c>
      <c r="AS88" s="4">
        <f t="shared" si="1"/>
        <v>2</v>
      </c>
      <c r="AT88" s="4">
        <f t="shared" si="1"/>
        <v>6</v>
      </c>
      <c r="AU88" s="4">
        <f t="shared" si="1"/>
        <v>2</v>
      </c>
      <c r="AV88" s="4">
        <f t="shared" si="1"/>
        <v>2</v>
      </c>
      <c r="AW88" s="4">
        <f t="shared" si="1"/>
        <v>2</v>
      </c>
      <c r="AX88" s="4">
        <f t="shared" si="1"/>
        <v>1</v>
      </c>
      <c r="AY88" s="4">
        <f t="shared" si="1"/>
        <v>3</v>
      </c>
      <c r="AZ88" s="4">
        <f t="shared" si="1"/>
        <v>4</v>
      </c>
      <c r="BA88" s="4">
        <f t="shared" si="1"/>
        <v>1</v>
      </c>
      <c r="BB88" s="4">
        <f t="shared" si="1"/>
        <v>1</v>
      </c>
      <c r="BC88" s="4">
        <f t="shared" si="1"/>
        <v>1</v>
      </c>
    </row>
  </sheetData>
  <hyperlinks>
    <hyperlink ref="F78" r:id="rId1" location="ref-CR49" tooltip="Wilkes A (2008) Towards mainstreaming climate change in grassland management: policies and practices on the Tibetan Plateau. Working Paper Number 67. World Agroforestry Centre, Nairobi, Kenya" display="https://link.springer.com/article/10.1007/s00267-012-9918-2 - ref-CR49"/>
  </hyperlinks>
  <pageMargins left="0.7" right="0.7" top="0.75" bottom="0.75" header="0.3" footer="0.3"/>
  <pageSetup paperSize="9" orientation="portrait" horizontalDpi="300" verticalDpi="30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2:E5"/>
  <sheetViews>
    <sheetView workbookViewId="0">
      <selection activeCell="D2" sqref="D2"/>
    </sheetView>
  </sheetViews>
  <sheetFormatPr defaultRowHeight="15" x14ac:dyDescent="0.25"/>
  <cols>
    <col min="3" max="3" width="18" bestFit="1" customWidth="1"/>
  </cols>
  <sheetData>
    <row r="2" spans="3:5" x14ac:dyDescent="0.25">
      <c r="C2" t="s">
        <v>12</v>
      </c>
      <c r="D2">
        <v>72</v>
      </c>
      <c r="E2" s="3">
        <f>D2/$D$5</f>
        <v>0.84705882352941175</v>
      </c>
    </row>
    <row r="3" spans="3:5" x14ac:dyDescent="0.25">
      <c r="C3" t="s">
        <v>625</v>
      </c>
      <c r="D3">
        <f>Data!I86</f>
        <v>7</v>
      </c>
      <c r="E3" s="3">
        <f t="shared" ref="E3:E4" si="0">D3/$D$5</f>
        <v>8.2352941176470587E-2</v>
      </c>
    </row>
    <row r="4" spans="3:5" x14ac:dyDescent="0.25">
      <c r="C4" t="s">
        <v>800</v>
      </c>
      <c r="D4">
        <f>Data!J86</f>
        <v>6</v>
      </c>
      <c r="E4" s="3">
        <f t="shared" si="0"/>
        <v>7.0588235294117646E-2</v>
      </c>
    </row>
    <row r="5" spans="3:5" x14ac:dyDescent="0.25">
      <c r="D5">
        <f>SUM(D2:D4)</f>
        <v>85</v>
      </c>
    </row>
  </sheetData>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H49"/>
  <sheetViews>
    <sheetView workbookViewId="0">
      <selection activeCell="H9" sqref="H9"/>
    </sheetView>
  </sheetViews>
  <sheetFormatPr defaultRowHeight="15" x14ac:dyDescent="0.25"/>
  <cols>
    <col min="3" max="3" width="12.85546875" bestFit="1" customWidth="1"/>
    <col min="6" max="6" width="14" bestFit="1" customWidth="1"/>
    <col min="7" max="7" width="11.7109375" customWidth="1"/>
  </cols>
  <sheetData>
    <row r="1" spans="3:8" x14ac:dyDescent="0.25">
      <c r="C1" t="s">
        <v>3</v>
      </c>
      <c r="D1" t="s">
        <v>232</v>
      </c>
      <c r="F1" t="s">
        <v>233</v>
      </c>
      <c r="G1" t="s">
        <v>457</v>
      </c>
      <c r="H1" t="s">
        <v>232</v>
      </c>
    </row>
    <row r="3" spans="3:8" x14ac:dyDescent="0.25">
      <c r="C3" t="s">
        <v>74</v>
      </c>
      <c r="D3">
        <v>1</v>
      </c>
      <c r="F3" t="s">
        <v>235</v>
      </c>
      <c r="G3" s="3">
        <f>H3/$H$9</f>
        <v>0.29268292682926828</v>
      </c>
      <c r="H3">
        <f>D11+D21+D28+D31+D36+D5+D40+D45+D32</f>
        <v>36</v>
      </c>
    </row>
    <row r="4" spans="3:8" x14ac:dyDescent="0.25">
      <c r="C4" t="s">
        <v>220</v>
      </c>
      <c r="D4">
        <v>2</v>
      </c>
      <c r="F4" t="s">
        <v>234</v>
      </c>
      <c r="G4" s="3">
        <f t="shared" ref="G4:G8" si="0">H4/$H$9</f>
        <v>0.45528455284552843</v>
      </c>
      <c r="H4">
        <f>D7+D9+D14+D15+D18+D24+D25+D27+D29+D30+D34+D35+D39+D41+D46+D47</f>
        <v>56</v>
      </c>
    </row>
    <row r="5" spans="3:8" x14ac:dyDescent="0.25">
      <c r="C5" t="s">
        <v>24</v>
      </c>
      <c r="D5">
        <v>12</v>
      </c>
      <c r="F5" t="s">
        <v>236</v>
      </c>
      <c r="G5" s="3">
        <f t="shared" si="0"/>
        <v>5.6910569105691054E-2</v>
      </c>
      <c r="H5">
        <f>D26+D42+D8</f>
        <v>7</v>
      </c>
    </row>
    <row r="6" spans="3:8" x14ac:dyDescent="0.25">
      <c r="C6" t="s">
        <v>221</v>
      </c>
      <c r="D6">
        <v>2</v>
      </c>
      <c r="F6" t="s">
        <v>237</v>
      </c>
      <c r="G6" s="3">
        <f t="shared" si="0"/>
        <v>0.12195121951219512</v>
      </c>
      <c r="H6">
        <f>D4+D6+D10+D12+D13+D43+D44+D23+D37</f>
        <v>15</v>
      </c>
    </row>
    <row r="7" spans="3:8" x14ac:dyDescent="0.25">
      <c r="C7" t="s">
        <v>132</v>
      </c>
      <c r="D7">
        <v>5</v>
      </c>
      <c r="F7" t="s">
        <v>238</v>
      </c>
      <c r="G7" s="3">
        <f t="shared" si="0"/>
        <v>6.5040650406504072E-2</v>
      </c>
      <c r="H7">
        <f>D16+D20+D22+D19+D33+D17+D38</f>
        <v>8</v>
      </c>
    </row>
    <row r="8" spans="3:8" x14ac:dyDescent="0.25">
      <c r="C8" t="s">
        <v>455</v>
      </c>
      <c r="D8">
        <v>2</v>
      </c>
      <c r="F8" t="s">
        <v>456</v>
      </c>
      <c r="G8" s="3">
        <f t="shared" si="0"/>
        <v>8.130081300813009E-3</v>
      </c>
      <c r="H8">
        <f>D3</f>
        <v>1</v>
      </c>
    </row>
    <row r="9" spans="3:8" x14ac:dyDescent="0.25">
      <c r="C9" t="s">
        <v>226</v>
      </c>
      <c r="D9">
        <v>1</v>
      </c>
      <c r="H9">
        <f>SUM(H3:H8)</f>
        <v>123</v>
      </c>
    </row>
    <row r="10" spans="3:8" x14ac:dyDescent="0.25">
      <c r="C10" t="s">
        <v>222</v>
      </c>
      <c r="D10">
        <v>2</v>
      </c>
    </row>
    <row r="11" spans="3:8" x14ac:dyDescent="0.25">
      <c r="C11" t="s">
        <v>153</v>
      </c>
      <c r="D11">
        <v>4</v>
      </c>
    </row>
    <row r="12" spans="3:8" x14ac:dyDescent="0.25">
      <c r="C12" t="s">
        <v>223</v>
      </c>
      <c r="D12">
        <v>2</v>
      </c>
    </row>
    <row r="13" spans="3:8" x14ac:dyDescent="0.25">
      <c r="C13" t="s">
        <v>224</v>
      </c>
      <c r="D13">
        <v>2</v>
      </c>
    </row>
    <row r="14" spans="3:8" x14ac:dyDescent="0.25">
      <c r="C14" t="s">
        <v>227</v>
      </c>
      <c r="D14">
        <v>1</v>
      </c>
    </row>
    <row r="15" spans="3:8" x14ac:dyDescent="0.25">
      <c r="C15" t="s">
        <v>84</v>
      </c>
      <c r="D15">
        <v>7</v>
      </c>
    </row>
    <row r="16" spans="3:8" x14ac:dyDescent="0.25">
      <c r="C16" t="s">
        <v>218</v>
      </c>
      <c r="D16">
        <v>2</v>
      </c>
    </row>
    <row r="17" spans="3:4" x14ac:dyDescent="0.25">
      <c r="C17" t="s">
        <v>519</v>
      </c>
      <c r="D17">
        <v>1</v>
      </c>
    </row>
    <row r="18" spans="3:4" x14ac:dyDescent="0.25">
      <c r="C18" t="s">
        <v>176</v>
      </c>
      <c r="D18">
        <v>6</v>
      </c>
    </row>
    <row r="19" spans="3:4" x14ac:dyDescent="0.25">
      <c r="C19" t="s">
        <v>453</v>
      </c>
      <c r="D19">
        <v>1</v>
      </c>
    </row>
    <row r="20" spans="3:4" x14ac:dyDescent="0.25">
      <c r="C20" t="s">
        <v>171</v>
      </c>
      <c r="D20">
        <v>1</v>
      </c>
    </row>
    <row r="21" spans="3:4" x14ac:dyDescent="0.25">
      <c r="C21" t="s">
        <v>193</v>
      </c>
      <c r="D21">
        <v>6</v>
      </c>
    </row>
    <row r="22" spans="3:4" x14ac:dyDescent="0.25">
      <c r="C22" t="s">
        <v>65</v>
      </c>
      <c r="D22">
        <v>1</v>
      </c>
    </row>
    <row r="23" spans="3:4" x14ac:dyDescent="0.25">
      <c r="C23" t="s">
        <v>553</v>
      </c>
      <c r="D23">
        <v>1</v>
      </c>
    </row>
    <row r="24" spans="3:4" x14ac:dyDescent="0.25">
      <c r="C24" t="s">
        <v>136</v>
      </c>
      <c r="D24">
        <v>3</v>
      </c>
    </row>
    <row r="25" spans="3:4" x14ac:dyDescent="0.25">
      <c r="C25" t="s">
        <v>231</v>
      </c>
      <c r="D25">
        <v>1</v>
      </c>
    </row>
    <row r="26" spans="3:4" x14ac:dyDescent="0.25">
      <c r="C26" t="s">
        <v>61</v>
      </c>
      <c r="D26">
        <v>1</v>
      </c>
    </row>
    <row r="27" spans="3:4" x14ac:dyDescent="0.25">
      <c r="C27" t="s">
        <v>40</v>
      </c>
      <c r="D27">
        <v>1</v>
      </c>
    </row>
    <row r="28" spans="3:4" x14ac:dyDescent="0.25">
      <c r="C28" t="s">
        <v>147</v>
      </c>
      <c r="D28">
        <v>4</v>
      </c>
    </row>
    <row r="29" spans="3:4" x14ac:dyDescent="0.25">
      <c r="C29" t="s">
        <v>228</v>
      </c>
      <c r="D29">
        <v>3</v>
      </c>
    </row>
    <row r="30" spans="3:4" x14ac:dyDescent="0.25">
      <c r="C30" t="s">
        <v>59</v>
      </c>
      <c r="D30">
        <v>3</v>
      </c>
    </row>
    <row r="31" spans="3:4" x14ac:dyDescent="0.25">
      <c r="C31" t="s">
        <v>88</v>
      </c>
      <c r="D31">
        <v>3</v>
      </c>
    </row>
    <row r="32" spans="3:4" x14ac:dyDescent="0.25">
      <c r="C32" t="s">
        <v>208</v>
      </c>
      <c r="D32">
        <v>1</v>
      </c>
    </row>
    <row r="33" spans="3:4" x14ac:dyDescent="0.25">
      <c r="C33" t="s">
        <v>454</v>
      </c>
      <c r="D33">
        <v>1</v>
      </c>
    </row>
    <row r="34" spans="3:4" x14ac:dyDescent="0.25">
      <c r="C34" t="s">
        <v>103</v>
      </c>
      <c r="D34">
        <v>6</v>
      </c>
    </row>
    <row r="35" spans="3:4" x14ac:dyDescent="0.25">
      <c r="C35" t="s">
        <v>60</v>
      </c>
      <c r="D35">
        <v>8</v>
      </c>
    </row>
    <row r="36" spans="3:4" x14ac:dyDescent="0.25">
      <c r="C36" t="s">
        <v>113</v>
      </c>
      <c r="D36">
        <v>1</v>
      </c>
    </row>
    <row r="37" spans="3:4" x14ac:dyDescent="0.25">
      <c r="C37" t="s">
        <v>619</v>
      </c>
      <c r="D37">
        <v>1</v>
      </c>
    </row>
    <row r="38" spans="3:4" x14ac:dyDescent="0.25">
      <c r="C38" t="s">
        <v>565</v>
      </c>
      <c r="D38">
        <v>1</v>
      </c>
    </row>
    <row r="39" spans="3:4" x14ac:dyDescent="0.25">
      <c r="C39" t="s">
        <v>114</v>
      </c>
      <c r="D39">
        <v>4</v>
      </c>
    </row>
    <row r="40" spans="3:4" x14ac:dyDescent="0.25">
      <c r="C40" t="s">
        <v>451</v>
      </c>
      <c r="D40">
        <v>3</v>
      </c>
    </row>
    <row r="41" spans="3:4" x14ac:dyDescent="0.25">
      <c r="C41" t="s">
        <v>93</v>
      </c>
      <c r="D41">
        <v>3</v>
      </c>
    </row>
    <row r="42" spans="3:4" x14ac:dyDescent="0.25">
      <c r="C42" t="s">
        <v>230</v>
      </c>
      <c r="D42">
        <v>4</v>
      </c>
    </row>
    <row r="43" spans="3:4" x14ac:dyDescent="0.25">
      <c r="C43" t="s">
        <v>229</v>
      </c>
      <c r="D43">
        <v>1</v>
      </c>
    </row>
    <row r="44" spans="3:4" x14ac:dyDescent="0.25">
      <c r="C44" t="s">
        <v>225</v>
      </c>
      <c r="D44">
        <v>2</v>
      </c>
    </row>
    <row r="45" spans="3:4" x14ac:dyDescent="0.25">
      <c r="C45" t="s">
        <v>452</v>
      </c>
      <c r="D45">
        <v>2</v>
      </c>
    </row>
    <row r="46" spans="3:4" x14ac:dyDescent="0.25">
      <c r="C46" t="s">
        <v>219</v>
      </c>
      <c r="D46">
        <v>2</v>
      </c>
    </row>
    <row r="47" spans="3:4" x14ac:dyDescent="0.25">
      <c r="C47" t="s">
        <v>125</v>
      </c>
      <c r="D47">
        <v>2</v>
      </c>
    </row>
    <row r="49" spans="4:4" x14ac:dyDescent="0.25">
      <c r="D49">
        <f>SUM(D3:D48)</f>
        <v>123</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D28"/>
  <sheetViews>
    <sheetView workbookViewId="0">
      <selection activeCell="D28" sqref="D28"/>
    </sheetView>
  </sheetViews>
  <sheetFormatPr defaultRowHeight="15" x14ac:dyDescent="0.25"/>
  <sheetData>
    <row r="2" spans="3:4" x14ac:dyDescent="0.25">
      <c r="C2">
        <v>1995</v>
      </c>
      <c r="D2">
        <v>0</v>
      </c>
    </row>
    <row r="3" spans="3:4" x14ac:dyDescent="0.25">
      <c r="C3">
        <v>1996</v>
      </c>
      <c r="D3">
        <v>1</v>
      </c>
    </row>
    <row r="4" spans="3:4" x14ac:dyDescent="0.25">
      <c r="C4">
        <v>1997</v>
      </c>
      <c r="D4">
        <v>0</v>
      </c>
    </row>
    <row r="5" spans="3:4" x14ac:dyDescent="0.25">
      <c r="C5">
        <v>1998</v>
      </c>
      <c r="D5">
        <v>0</v>
      </c>
    </row>
    <row r="6" spans="3:4" x14ac:dyDescent="0.25">
      <c r="C6">
        <v>1999</v>
      </c>
      <c r="D6">
        <v>0</v>
      </c>
    </row>
    <row r="7" spans="3:4" x14ac:dyDescent="0.25">
      <c r="C7">
        <v>2000</v>
      </c>
      <c r="D7">
        <v>0</v>
      </c>
    </row>
    <row r="8" spans="3:4" x14ac:dyDescent="0.25">
      <c r="C8">
        <v>2001</v>
      </c>
      <c r="D8">
        <v>0</v>
      </c>
    </row>
    <row r="9" spans="3:4" x14ac:dyDescent="0.25">
      <c r="C9">
        <v>2002</v>
      </c>
      <c r="D9">
        <v>1</v>
      </c>
    </row>
    <row r="10" spans="3:4" x14ac:dyDescent="0.25">
      <c r="C10">
        <v>2003</v>
      </c>
      <c r="D10">
        <v>0</v>
      </c>
    </row>
    <row r="11" spans="3:4" x14ac:dyDescent="0.25">
      <c r="C11">
        <v>2004</v>
      </c>
      <c r="D11">
        <v>0</v>
      </c>
    </row>
    <row r="12" spans="3:4" x14ac:dyDescent="0.25">
      <c r="C12">
        <v>2005</v>
      </c>
      <c r="D12">
        <v>2</v>
      </c>
    </row>
    <row r="13" spans="3:4" x14ac:dyDescent="0.25">
      <c r="C13">
        <v>2006</v>
      </c>
      <c r="D13">
        <v>0</v>
      </c>
    </row>
    <row r="14" spans="3:4" x14ac:dyDescent="0.25">
      <c r="C14">
        <v>2007</v>
      </c>
      <c r="D14">
        <v>4</v>
      </c>
    </row>
    <row r="15" spans="3:4" x14ac:dyDescent="0.25">
      <c r="C15">
        <v>2008</v>
      </c>
      <c r="D15">
        <v>2</v>
      </c>
    </row>
    <row r="16" spans="3:4" x14ac:dyDescent="0.25">
      <c r="C16">
        <v>2009</v>
      </c>
      <c r="D16">
        <v>6</v>
      </c>
    </row>
    <row r="17" spans="3:4" x14ac:dyDescent="0.25">
      <c r="C17">
        <v>2010</v>
      </c>
      <c r="D17">
        <v>5</v>
      </c>
    </row>
    <row r="18" spans="3:4" x14ac:dyDescent="0.25">
      <c r="C18">
        <v>2011</v>
      </c>
      <c r="D18">
        <v>6</v>
      </c>
    </row>
    <row r="19" spans="3:4" x14ac:dyDescent="0.25">
      <c r="C19">
        <v>2012</v>
      </c>
      <c r="D19">
        <v>11</v>
      </c>
    </row>
    <row r="20" spans="3:4" x14ac:dyDescent="0.25">
      <c r="C20">
        <v>2013</v>
      </c>
      <c r="D20">
        <v>8</v>
      </c>
    </row>
    <row r="21" spans="3:4" x14ac:dyDescent="0.25">
      <c r="C21">
        <v>2014</v>
      </c>
      <c r="D21">
        <v>3</v>
      </c>
    </row>
    <row r="22" spans="3:4" x14ac:dyDescent="0.25">
      <c r="C22">
        <v>2015</v>
      </c>
      <c r="D22">
        <v>4</v>
      </c>
    </row>
    <row r="23" spans="3:4" x14ac:dyDescent="0.25">
      <c r="C23">
        <v>2016</v>
      </c>
      <c r="D23">
        <v>5</v>
      </c>
    </row>
    <row r="24" spans="3:4" x14ac:dyDescent="0.25">
      <c r="C24">
        <v>2017</v>
      </c>
      <c r="D24">
        <v>10</v>
      </c>
    </row>
    <row r="25" spans="3:4" x14ac:dyDescent="0.25">
      <c r="C25">
        <v>2018</v>
      </c>
      <c r="D25">
        <v>6</v>
      </c>
    </row>
    <row r="26" spans="3:4" x14ac:dyDescent="0.25">
      <c r="C26">
        <v>2019</v>
      </c>
      <c r="D26">
        <v>4</v>
      </c>
    </row>
    <row r="27" spans="3:4" x14ac:dyDescent="0.25">
      <c r="C27">
        <v>2020</v>
      </c>
      <c r="D27">
        <v>2</v>
      </c>
    </row>
    <row r="28" spans="3:4" x14ac:dyDescent="0.25">
      <c r="D28">
        <f>SUM(D2:D27)</f>
        <v>80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C8"/>
  <sheetViews>
    <sheetView workbookViewId="0">
      <selection activeCell="C5" sqref="C5"/>
    </sheetView>
  </sheetViews>
  <sheetFormatPr defaultRowHeight="15" x14ac:dyDescent="0.25"/>
  <cols>
    <col min="2" max="2" width="42.42578125" bestFit="1" customWidth="1"/>
  </cols>
  <sheetData>
    <row r="2" spans="2:3" x14ac:dyDescent="0.25">
      <c r="B2" t="s">
        <v>502</v>
      </c>
      <c r="C2">
        <f>Data!O86</f>
        <v>67</v>
      </c>
    </row>
    <row r="3" spans="2:3" x14ac:dyDescent="0.25">
      <c r="B3" t="s">
        <v>458</v>
      </c>
      <c r="C3">
        <f>Data!N86</f>
        <v>66</v>
      </c>
    </row>
    <row r="4" spans="2:3" x14ac:dyDescent="0.25">
      <c r="B4" t="s">
        <v>501</v>
      </c>
      <c r="C4">
        <f>Data!P86</f>
        <v>41</v>
      </c>
    </row>
    <row r="5" spans="2:3" x14ac:dyDescent="0.25">
      <c r="B5" s="15" t="s">
        <v>504</v>
      </c>
      <c r="C5">
        <f>Data!R86</f>
        <v>25</v>
      </c>
    </row>
    <row r="6" spans="2:3" x14ac:dyDescent="0.25">
      <c r="B6" t="s">
        <v>503</v>
      </c>
      <c r="C6">
        <f>Data!Q86</f>
        <v>3</v>
      </c>
    </row>
    <row r="8" spans="2:3" x14ac:dyDescent="0.25">
      <c r="C8">
        <f>SUM(C2:C6)</f>
        <v>202</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2:O35"/>
  <sheetViews>
    <sheetView workbookViewId="0">
      <selection activeCell="C15" sqref="C15"/>
    </sheetView>
  </sheetViews>
  <sheetFormatPr defaultRowHeight="15" x14ac:dyDescent="0.25"/>
  <cols>
    <col min="3" max="3" width="38.140625" bestFit="1" customWidth="1"/>
    <col min="4" max="4" width="14" bestFit="1" customWidth="1"/>
    <col min="6" max="6" width="13.5703125" bestFit="1" customWidth="1"/>
    <col min="8" max="8" width="18.140625" bestFit="1" customWidth="1"/>
    <col min="10" max="10" width="18.28515625" bestFit="1" customWidth="1"/>
    <col min="12" max="12" width="15.7109375" bestFit="1" customWidth="1"/>
    <col min="13" max="13" width="15.7109375" customWidth="1"/>
    <col min="14" max="14" width="15.28515625" bestFit="1" customWidth="1"/>
  </cols>
  <sheetData>
    <row r="2" spans="3:5" x14ac:dyDescent="0.25">
      <c r="C2" t="s">
        <v>633</v>
      </c>
      <c r="D2" s="14">
        <f>E35</f>
        <v>96</v>
      </c>
      <c r="E2" s="3"/>
    </row>
    <row r="3" spans="3:5" x14ac:dyDescent="0.25">
      <c r="C3" t="s">
        <v>634</v>
      </c>
      <c r="D3" s="14">
        <f>G35</f>
        <v>40</v>
      </c>
      <c r="E3" s="3"/>
    </row>
    <row r="4" spans="3:5" x14ac:dyDescent="0.25">
      <c r="C4" t="s">
        <v>662</v>
      </c>
      <c r="D4" s="14">
        <f>I35</f>
        <v>83</v>
      </c>
      <c r="E4" s="3"/>
    </row>
    <row r="5" spans="3:5" x14ac:dyDescent="0.25">
      <c r="C5" t="s">
        <v>635</v>
      </c>
      <c r="D5" s="14">
        <f>K35</f>
        <v>80</v>
      </c>
      <c r="E5" s="3"/>
    </row>
    <row r="6" spans="3:5" x14ac:dyDescent="0.25">
      <c r="C6" t="s">
        <v>637</v>
      </c>
      <c r="D6" s="14">
        <f>M35</f>
        <v>34</v>
      </c>
      <c r="E6" s="3"/>
    </row>
    <row r="7" spans="3:5" x14ac:dyDescent="0.25">
      <c r="C7" t="s">
        <v>636</v>
      </c>
      <c r="D7" s="14">
        <f>O35</f>
        <v>37</v>
      </c>
      <c r="E7" s="3"/>
    </row>
    <row r="8" spans="3:5" x14ac:dyDescent="0.25">
      <c r="D8" s="14"/>
    </row>
    <row r="9" spans="3:5" x14ac:dyDescent="0.25">
      <c r="C9" t="s">
        <v>459</v>
      </c>
      <c r="D9" s="14">
        <f>SUM(D2:D8)</f>
        <v>370</v>
      </c>
    </row>
    <row r="10" spans="3:5" x14ac:dyDescent="0.25">
      <c r="D10" s="14"/>
    </row>
    <row r="11" spans="3:5" x14ac:dyDescent="0.25">
      <c r="D11" s="14"/>
    </row>
    <row r="12" spans="3:5" x14ac:dyDescent="0.25">
      <c r="D12" s="14"/>
    </row>
    <row r="27" spans="4:15" x14ac:dyDescent="0.25">
      <c r="D27" t="s">
        <v>661</v>
      </c>
    </row>
    <row r="28" spans="4:15" x14ac:dyDescent="0.25">
      <c r="D28" s="2" t="s">
        <v>633</v>
      </c>
      <c r="E28" s="2"/>
      <c r="F28" s="2" t="s">
        <v>634</v>
      </c>
      <c r="G28" s="2"/>
      <c r="H28" s="2" t="s">
        <v>662</v>
      </c>
      <c r="I28" s="2"/>
      <c r="J28" s="2" t="s">
        <v>635</v>
      </c>
      <c r="K28" s="2"/>
      <c r="L28" s="2" t="s">
        <v>637</v>
      </c>
      <c r="M28" s="2"/>
      <c r="N28" s="2" t="s">
        <v>651</v>
      </c>
    </row>
    <row r="29" spans="4:15" x14ac:dyDescent="0.25">
      <c r="D29" s="15" t="s">
        <v>638</v>
      </c>
      <c r="E29" s="15">
        <f>'Data synthesis'!J88</f>
        <v>40</v>
      </c>
      <c r="F29" s="15" t="s">
        <v>643</v>
      </c>
      <c r="G29" s="15">
        <f>'Data synthesis'!P88</f>
        <v>28</v>
      </c>
      <c r="H29" s="15" t="s">
        <v>640</v>
      </c>
      <c r="I29">
        <f>'Data synthesis'!L88</f>
        <v>34</v>
      </c>
      <c r="J29" s="15" t="s">
        <v>641</v>
      </c>
      <c r="K29">
        <f>'Data synthesis'!N88</f>
        <v>25</v>
      </c>
      <c r="L29" s="15" t="s">
        <v>645</v>
      </c>
      <c r="M29">
        <f>'Data synthesis'!R88</f>
        <v>11</v>
      </c>
      <c r="N29" s="15" t="s">
        <v>649</v>
      </c>
      <c r="O29">
        <f>'Data synthesis'!X88</f>
        <v>9</v>
      </c>
    </row>
    <row r="30" spans="4:15" x14ac:dyDescent="0.25">
      <c r="D30" s="15" t="s">
        <v>639</v>
      </c>
      <c r="E30" s="15">
        <f>'Data synthesis'!K88</f>
        <v>42</v>
      </c>
      <c r="F30" s="15" t="s">
        <v>648</v>
      </c>
      <c r="G30" s="15">
        <f>'Data synthesis'!W88</f>
        <v>10</v>
      </c>
      <c r="H30" s="15" t="s">
        <v>654</v>
      </c>
      <c r="I30">
        <f>'Data synthesis'!M88</f>
        <v>28</v>
      </c>
      <c r="J30" s="15" t="s">
        <v>642</v>
      </c>
      <c r="K30">
        <f>'Data synthesis'!O88</f>
        <v>24</v>
      </c>
      <c r="L30" s="15" t="s">
        <v>653</v>
      </c>
      <c r="M30">
        <f>'Data synthesis'!S88</f>
        <v>17</v>
      </c>
      <c r="N30" s="15" t="s">
        <v>651</v>
      </c>
      <c r="O30">
        <f>'Data synthesis'!AA88</f>
        <v>17</v>
      </c>
    </row>
    <row r="31" spans="4:15" x14ac:dyDescent="0.25">
      <c r="D31" s="15" t="s">
        <v>659</v>
      </c>
      <c r="E31">
        <f>'Data synthesis'!V88</f>
        <v>7</v>
      </c>
      <c r="F31" s="15" t="s">
        <v>658</v>
      </c>
      <c r="G31">
        <f>'Data synthesis'!AB88</f>
        <v>2</v>
      </c>
      <c r="H31" s="15" t="s">
        <v>647</v>
      </c>
      <c r="I31">
        <f>'Data synthesis'!U88</f>
        <v>17</v>
      </c>
      <c r="J31" s="15" t="s">
        <v>644</v>
      </c>
      <c r="K31">
        <f>'Data synthesis'!Q88</f>
        <v>23</v>
      </c>
      <c r="L31" s="15" t="s">
        <v>660</v>
      </c>
      <c r="M31">
        <f>'Data synthesis'!AF88</f>
        <v>6</v>
      </c>
      <c r="N31" s="15" t="s">
        <v>655</v>
      </c>
      <c r="O31">
        <f>'Data synthesis'!AE88</f>
        <v>11</v>
      </c>
    </row>
    <row r="32" spans="4:15" x14ac:dyDescent="0.25">
      <c r="D32" s="15" t="s">
        <v>652</v>
      </c>
      <c r="E32">
        <f>'Data synthesis'!AC88</f>
        <v>4</v>
      </c>
      <c r="H32" s="15" t="s">
        <v>650</v>
      </c>
      <c r="I32">
        <f>'Data synthesis'!Y88</f>
        <v>4</v>
      </c>
      <c r="J32" s="15" t="s">
        <v>646</v>
      </c>
      <c r="K32">
        <f>'Data synthesis'!T88</f>
        <v>7</v>
      </c>
    </row>
    <row r="33" spans="4:15" x14ac:dyDescent="0.25">
      <c r="D33" s="15" t="s">
        <v>656</v>
      </c>
      <c r="E33">
        <f>'Data synthesis'!AD88</f>
        <v>3</v>
      </c>
      <c r="J33" s="15" t="s">
        <v>657</v>
      </c>
      <c r="K33">
        <f>'Data synthesis'!Z88</f>
        <v>1</v>
      </c>
    </row>
    <row r="35" spans="4:15" x14ac:dyDescent="0.25">
      <c r="D35" t="s">
        <v>459</v>
      </c>
      <c r="E35">
        <f>SUM(E29:E33)</f>
        <v>96</v>
      </c>
      <c r="G35">
        <f>SUM(G29:G33)</f>
        <v>40</v>
      </c>
      <c r="I35">
        <f>SUM(I29:I33)</f>
        <v>83</v>
      </c>
      <c r="K35">
        <f>SUM(K29:K33)</f>
        <v>80</v>
      </c>
      <c r="M35">
        <f>SUM(M29:M33)</f>
        <v>34</v>
      </c>
      <c r="O35">
        <f>SUM(O29:O33)</f>
        <v>37</v>
      </c>
    </row>
  </sheetData>
  <pageMargins left="0.7" right="0.7" top="0.75" bottom="0.75" header="0.3" footer="0.3"/>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Q27"/>
  <sheetViews>
    <sheetView topLeftCell="D1" workbookViewId="0">
      <selection activeCell="I1" sqref="I1"/>
    </sheetView>
  </sheetViews>
  <sheetFormatPr defaultRowHeight="15" x14ac:dyDescent="0.25"/>
  <cols>
    <col min="6" max="6" width="33.5703125" bestFit="1" customWidth="1"/>
    <col min="7" max="7" width="10.28515625" bestFit="1" customWidth="1"/>
    <col min="8" max="8" width="33.5703125" bestFit="1" customWidth="1"/>
    <col min="9" max="9" width="10.7109375" customWidth="1"/>
    <col min="10" max="10" width="13.42578125" bestFit="1" customWidth="1"/>
    <col min="11" max="11" width="9" customWidth="1"/>
    <col min="12" max="12" width="20.7109375" bestFit="1" customWidth="1"/>
    <col min="13" max="13" width="11.85546875" customWidth="1"/>
    <col min="14" max="14" width="30.140625" bestFit="1" customWidth="1"/>
    <col min="15" max="15" width="12.7109375" customWidth="1"/>
    <col min="16" max="16" width="24.42578125" bestFit="1" customWidth="1"/>
    <col min="17" max="17" width="20.7109375" bestFit="1" customWidth="1"/>
    <col min="18" max="18" width="30.140625" bestFit="1" customWidth="1"/>
    <col min="19" max="19" width="16" bestFit="1" customWidth="1"/>
  </cols>
  <sheetData>
    <row r="1" spans="6:17" x14ac:dyDescent="0.25">
      <c r="F1" t="s">
        <v>817</v>
      </c>
      <c r="I1">
        <f>29/80</f>
        <v>0.36249999999999999</v>
      </c>
    </row>
    <row r="3" spans="6:17" x14ac:dyDescent="0.25">
      <c r="G3" t="s">
        <v>500</v>
      </c>
    </row>
    <row r="4" spans="6:17" x14ac:dyDescent="0.25">
      <c r="F4" t="str">
        <f>F15</f>
        <v>Information</v>
      </c>
      <c r="G4">
        <f>G22</f>
        <v>19</v>
      </c>
    </row>
    <row r="5" spans="6:17" x14ac:dyDescent="0.25">
      <c r="F5" s="17" t="str">
        <f>H15</f>
        <v>Financial</v>
      </c>
      <c r="G5" s="17">
        <f>I22</f>
        <v>11</v>
      </c>
    </row>
    <row r="6" spans="6:17" x14ac:dyDescent="0.25">
      <c r="F6" t="str">
        <f>J15</f>
        <v>Markets</v>
      </c>
      <c r="G6">
        <f>K22</f>
        <v>5</v>
      </c>
    </row>
    <row r="7" spans="6:17" x14ac:dyDescent="0.25">
      <c r="F7" t="str">
        <f>L15</f>
        <v>Infrastructure</v>
      </c>
      <c r="G7">
        <f>M22</f>
        <v>7</v>
      </c>
    </row>
    <row r="8" spans="6:17" x14ac:dyDescent="0.25">
      <c r="F8" t="str">
        <f>N15</f>
        <v>General development</v>
      </c>
      <c r="G8">
        <f>O22</f>
        <v>6</v>
      </c>
    </row>
    <row r="9" spans="6:17" x14ac:dyDescent="0.25">
      <c r="F9" t="str">
        <f>P15</f>
        <v>Social protection</v>
      </c>
      <c r="G9">
        <f>Q22</f>
        <v>9</v>
      </c>
    </row>
    <row r="10" spans="6:17" x14ac:dyDescent="0.25">
      <c r="F10" s="17"/>
      <c r="G10" s="17"/>
    </row>
    <row r="11" spans="6:17" x14ac:dyDescent="0.25">
      <c r="F11" t="s">
        <v>459</v>
      </c>
      <c r="G11">
        <f>SUM(G4:G9)</f>
        <v>57</v>
      </c>
    </row>
    <row r="13" spans="6:17" x14ac:dyDescent="0.25">
      <c r="F13" s="17"/>
      <c r="G13" s="17"/>
    </row>
    <row r="14" spans="6:17" x14ac:dyDescent="0.25">
      <c r="F14" s="17"/>
      <c r="G14" s="17"/>
    </row>
    <row r="15" spans="6:17" x14ac:dyDescent="0.25">
      <c r="F15" s="2" t="s">
        <v>683</v>
      </c>
      <c r="G15" s="2"/>
      <c r="H15" s="2" t="s">
        <v>684</v>
      </c>
      <c r="I15" s="2"/>
      <c r="J15" s="2" t="s">
        <v>685</v>
      </c>
      <c r="K15" s="2"/>
      <c r="L15" s="2" t="s">
        <v>686</v>
      </c>
      <c r="M15" s="2"/>
      <c r="N15" s="2" t="s">
        <v>688</v>
      </c>
      <c r="O15" s="2"/>
      <c r="P15" s="2" t="s">
        <v>682</v>
      </c>
    </row>
    <row r="16" spans="6:17" x14ac:dyDescent="0.25">
      <c r="F16" t="s">
        <v>487</v>
      </c>
      <c r="G16">
        <f>'Data synthesis'!AL88</f>
        <v>13</v>
      </c>
      <c r="H16" t="s">
        <v>491</v>
      </c>
      <c r="I16">
        <f>'Data synthesis'!AS88</f>
        <v>2</v>
      </c>
      <c r="J16" t="s">
        <v>490</v>
      </c>
      <c r="K16">
        <f>'Data synthesis'!AQ88</f>
        <v>4</v>
      </c>
      <c r="L16" t="s">
        <v>489</v>
      </c>
      <c r="M16">
        <f>'Data synthesis'!AP88</f>
        <v>7</v>
      </c>
      <c r="N16" t="s">
        <v>494</v>
      </c>
      <c r="O16">
        <f>'Data synthesis'!AW88</f>
        <v>2</v>
      </c>
      <c r="P16" s="17" t="s">
        <v>498</v>
      </c>
      <c r="Q16">
        <f>'Data synthesis'!BB88</f>
        <v>1</v>
      </c>
    </row>
    <row r="17" spans="6:17" x14ac:dyDescent="0.25">
      <c r="F17" t="s">
        <v>679</v>
      </c>
      <c r="G17">
        <f>'Data synthesis'!AN88</f>
        <v>1</v>
      </c>
      <c r="H17" t="s">
        <v>492</v>
      </c>
      <c r="I17">
        <f>'Data synthesis'!AT88</f>
        <v>6</v>
      </c>
      <c r="J17" t="s">
        <v>681</v>
      </c>
      <c r="K17">
        <f>'Data synthesis'!AR88</f>
        <v>1</v>
      </c>
      <c r="N17" s="17" t="s">
        <v>499</v>
      </c>
      <c r="O17" s="17">
        <f>'Data synthesis'!BC88</f>
        <v>1</v>
      </c>
      <c r="P17" s="17" t="s">
        <v>495</v>
      </c>
      <c r="Q17">
        <f>'Data synthesis'!AZ88</f>
        <v>4</v>
      </c>
    </row>
    <row r="18" spans="6:17" x14ac:dyDescent="0.25">
      <c r="F18" t="s">
        <v>680</v>
      </c>
      <c r="G18">
        <f>'Data synthesis'!AO88</f>
        <v>2</v>
      </c>
      <c r="H18" t="s">
        <v>497</v>
      </c>
      <c r="I18">
        <f>'Data synthesis'!AY88</f>
        <v>3</v>
      </c>
      <c r="N18" s="17" t="s">
        <v>493</v>
      </c>
      <c r="O18" s="17">
        <f>'Data synthesis'!AV88</f>
        <v>2</v>
      </c>
      <c r="P18" s="17" t="s">
        <v>488</v>
      </c>
      <c r="Q18">
        <f>'Data synthesis'!AM88</f>
        <v>4</v>
      </c>
    </row>
    <row r="19" spans="6:17" x14ac:dyDescent="0.25">
      <c r="F19" s="17" t="s">
        <v>496</v>
      </c>
      <c r="G19" s="17">
        <f>'Data synthesis'!BA88</f>
        <v>1</v>
      </c>
      <c r="N19" t="str">
        <f>'Data synthesis'!AX1</f>
        <v>access to electricity</v>
      </c>
      <c r="O19">
        <f>'Data synthesis'!AX88</f>
        <v>1</v>
      </c>
    </row>
    <row r="20" spans="6:17" x14ac:dyDescent="0.25">
      <c r="F20" s="17" t="s">
        <v>687</v>
      </c>
      <c r="G20" s="17">
        <f>'Data synthesis'!AU88</f>
        <v>2</v>
      </c>
    </row>
    <row r="22" spans="6:17" x14ac:dyDescent="0.25">
      <c r="F22" t="s">
        <v>459</v>
      </c>
      <c r="G22">
        <f>SUM(G16:G20)</f>
        <v>19</v>
      </c>
      <c r="I22">
        <f t="shared" ref="I22:Q22" si="0">SUM(I16:I20)</f>
        <v>11</v>
      </c>
      <c r="K22">
        <f t="shared" si="0"/>
        <v>5</v>
      </c>
      <c r="M22">
        <f t="shared" si="0"/>
        <v>7</v>
      </c>
      <c r="O22">
        <f t="shared" si="0"/>
        <v>6</v>
      </c>
      <c r="Q22">
        <f t="shared" si="0"/>
        <v>9</v>
      </c>
    </row>
    <row r="24" spans="6:17" x14ac:dyDescent="0.25">
      <c r="F24" s="20" t="s">
        <v>716</v>
      </c>
      <c r="G24" s="20">
        <v>16</v>
      </c>
      <c r="I24" s="20">
        <v>4</v>
      </c>
      <c r="K24" s="20">
        <v>3</v>
      </c>
      <c r="M24" s="20">
        <v>4</v>
      </c>
      <c r="O24" s="20">
        <v>4</v>
      </c>
      <c r="Q24" s="20">
        <v>1</v>
      </c>
    </row>
    <row r="25" spans="6:17" x14ac:dyDescent="0.25">
      <c r="F25" s="19" t="s">
        <v>717</v>
      </c>
      <c r="G25" s="19">
        <v>2</v>
      </c>
      <c r="I25" s="19">
        <v>3</v>
      </c>
      <c r="K25" s="19">
        <v>1</v>
      </c>
      <c r="M25" s="19">
        <v>3</v>
      </c>
      <c r="O25" s="19">
        <v>2</v>
      </c>
      <c r="Q25" s="19">
        <v>4</v>
      </c>
    </row>
    <row r="26" spans="6:17" x14ac:dyDescent="0.25">
      <c r="F26" s="21" t="s">
        <v>718</v>
      </c>
      <c r="G26" s="21">
        <v>1</v>
      </c>
      <c r="I26" s="21">
        <v>4</v>
      </c>
      <c r="K26" s="21">
        <v>1</v>
      </c>
      <c r="M26" s="21">
        <v>0</v>
      </c>
      <c r="O26" s="21">
        <v>0</v>
      </c>
      <c r="Q26" s="21">
        <v>4</v>
      </c>
    </row>
    <row r="27" spans="6:17" x14ac:dyDescent="0.25">
      <c r="I27">
        <v>0</v>
      </c>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S42"/>
  <sheetViews>
    <sheetView tabSelected="1" topLeftCell="D4" workbookViewId="0">
      <selection activeCell="F11" sqref="F11"/>
    </sheetView>
  </sheetViews>
  <sheetFormatPr defaultRowHeight="15" x14ac:dyDescent="0.25"/>
  <cols>
    <col min="3" max="3" width="9.7109375" bestFit="1" customWidth="1"/>
    <col min="4" max="4" width="30" style="3" bestFit="1" customWidth="1"/>
    <col min="6" max="6" width="9.140625" style="3"/>
    <col min="11" max="11" width="24" bestFit="1" customWidth="1"/>
    <col min="12" max="12" width="17" customWidth="1"/>
    <col min="13" max="13" width="16.42578125" bestFit="1" customWidth="1"/>
    <col min="14" max="14" width="13.42578125" bestFit="1" customWidth="1"/>
    <col min="16" max="16" width="23.42578125" style="2" customWidth="1"/>
    <col min="17" max="17" width="14.85546875" bestFit="1" customWidth="1"/>
  </cols>
  <sheetData>
    <row r="2" spans="11:18" x14ac:dyDescent="0.25">
      <c r="M2" t="s">
        <v>689</v>
      </c>
      <c r="P2" s="15" t="s">
        <v>690</v>
      </c>
    </row>
    <row r="3" spans="11:18" x14ac:dyDescent="0.25">
      <c r="K3" s="2" t="s">
        <v>0</v>
      </c>
      <c r="L3" s="2" t="s">
        <v>3</v>
      </c>
      <c r="M3" s="2" t="s">
        <v>618</v>
      </c>
      <c r="N3" s="2" t="s">
        <v>617</v>
      </c>
    </row>
    <row r="4" spans="11:18" x14ac:dyDescent="0.25">
      <c r="K4" s="2" t="s">
        <v>606</v>
      </c>
      <c r="L4" t="s">
        <v>84</v>
      </c>
      <c r="M4" s="3">
        <v>0.48</v>
      </c>
      <c r="N4" s="3">
        <v>0.42</v>
      </c>
      <c r="P4" s="18"/>
      <c r="R4" s="3">
        <v>0.42</v>
      </c>
    </row>
    <row r="5" spans="11:18" x14ac:dyDescent="0.25">
      <c r="K5" s="2" t="s">
        <v>607</v>
      </c>
      <c r="L5" t="s">
        <v>136</v>
      </c>
      <c r="M5" s="3">
        <v>8.9999999999999969E-2</v>
      </c>
      <c r="N5" s="3">
        <v>0.19</v>
      </c>
      <c r="P5" s="18"/>
      <c r="R5" s="3">
        <v>0.19</v>
      </c>
    </row>
    <row r="6" spans="11:18" x14ac:dyDescent="0.25">
      <c r="K6" s="2" t="s">
        <v>608</v>
      </c>
      <c r="L6" t="s">
        <v>24</v>
      </c>
      <c r="M6" s="3">
        <v>0.19999999999999996</v>
      </c>
      <c r="N6" s="3">
        <v>0.16</v>
      </c>
      <c r="P6" s="18"/>
      <c r="R6" s="3">
        <v>0.16</v>
      </c>
    </row>
    <row r="7" spans="11:18" x14ac:dyDescent="0.25">
      <c r="K7" s="2" t="s">
        <v>609</v>
      </c>
      <c r="L7" t="s">
        <v>59</v>
      </c>
      <c r="M7" s="3">
        <v>0.22499999999999998</v>
      </c>
      <c r="N7" s="3">
        <v>0.28000000000000003</v>
      </c>
      <c r="P7" s="18"/>
      <c r="R7" s="3">
        <v>0.28000000000000003</v>
      </c>
    </row>
    <row r="8" spans="11:18" x14ac:dyDescent="0.25">
      <c r="K8" s="2" t="s">
        <v>610</v>
      </c>
      <c r="L8" t="s">
        <v>88</v>
      </c>
      <c r="M8" s="3">
        <v>0.19999999999999996</v>
      </c>
      <c r="N8" s="3">
        <v>0.25</v>
      </c>
      <c r="P8" s="18"/>
      <c r="R8" s="3">
        <v>0.25</v>
      </c>
    </row>
    <row r="9" spans="11:18" x14ac:dyDescent="0.25">
      <c r="K9" s="2" t="s">
        <v>611</v>
      </c>
      <c r="L9" t="s">
        <v>176</v>
      </c>
      <c r="M9" s="3">
        <v>0.15000000000000002</v>
      </c>
      <c r="N9" s="3">
        <v>0.33</v>
      </c>
      <c r="P9" s="18"/>
      <c r="R9" s="3">
        <v>0.33</v>
      </c>
    </row>
    <row r="10" spans="11:18" x14ac:dyDescent="0.25">
      <c r="K10" s="2" t="s">
        <v>612</v>
      </c>
      <c r="L10" t="s">
        <v>84</v>
      </c>
      <c r="M10" s="3">
        <v>0.24</v>
      </c>
      <c r="N10" s="3">
        <v>0.22</v>
      </c>
      <c r="P10" s="18"/>
      <c r="R10" s="3">
        <v>0.22</v>
      </c>
    </row>
    <row r="11" spans="11:18" x14ac:dyDescent="0.25">
      <c r="K11" s="2" t="s">
        <v>613</v>
      </c>
      <c r="L11" t="s">
        <v>24</v>
      </c>
      <c r="M11" s="3">
        <v>0.21999999999999997</v>
      </c>
      <c r="N11" s="3">
        <v>0.12</v>
      </c>
      <c r="P11" s="18"/>
      <c r="R11" s="3">
        <v>0.12</v>
      </c>
    </row>
    <row r="12" spans="11:18" x14ac:dyDescent="0.25">
      <c r="K12" s="2" t="s">
        <v>614</v>
      </c>
      <c r="L12" t="s">
        <v>176</v>
      </c>
      <c r="M12" s="3">
        <v>0.19999999999999996</v>
      </c>
      <c r="N12" s="3">
        <v>0.55000000000000004</v>
      </c>
      <c r="P12" s="18"/>
      <c r="R12" s="3">
        <v>0.55000000000000004</v>
      </c>
    </row>
    <row r="13" spans="11:18" x14ac:dyDescent="0.25">
      <c r="K13" s="2" t="s">
        <v>615</v>
      </c>
      <c r="L13" t="s">
        <v>193</v>
      </c>
      <c r="M13" s="3">
        <v>0.14400000000000002</v>
      </c>
      <c r="N13" s="3">
        <v>0.01</v>
      </c>
      <c r="P13" s="18"/>
      <c r="R13" s="3">
        <v>0.01</v>
      </c>
    </row>
    <row r="14" spans="11:18" x14ac:dyDescent="0.25">
      <c r="K14" s="2" t="s">
        <v>616</v>
      </c>
      <c r="L14" t="s">
        <v>176</v>
      </c>
      <c r="M14" s="3">
        <v>0.20999999999999996</v>
      </c>
      <c r="N14" s="3">
        <v>7.0000000000000007E-2</v>
      </c>
      <c r="P14" s="18"/>
      <c r="R14" s="3">
        <v>7.0000000000000007E-2</v>
      </c>
    </row>
    <row r="15" spans="11:18" x14ac:dyDescent="0.25">
      <c r="K15" s="2" t="s">
        <v>801</v>
      </c>
      <c r="L15" t="s">
        <v>153</v>
      </c>
      <c r="M15" s="3">
        <v>0.03</v>
      </c>
      <c r="N15" s="3">
        <v>0.03</v>
      </c>
      <c r="P15" s="2" t="s">
        <v>605</v>
      </c>
      <c r="Q15" t="s">
        <v>691</v>
      </c>
      <c r="R15" s="3">
        <v>0.27</v>
      </c>
    </row>
    <row r="16" spans="11:18" x14ac:dyDescent="0.25">
      <c r="L16" t="s">
        <v>632</v>
      </c>
      <c r="M16" s="3">
        <f>AVERAGE(M4:M15)</f>
        <v>0.19908333333333331</v>
      </c>
      <c r="N16" s="3">
        <f>AVERAGE(N4:N15)</f>
        <v>0.21916666666666665</v>
      </c>
      <c r="Q16" t="s">
        <v>226</v>
      </c>
      <c r="R16" s="3">
        <v>0.15</v>
      </c>
    </row>
    <row r="17" spans="4:19" x14ac:dyDescent="0.25">
      <c r="L17" t="s">
        <v>721</v>
      </c>
      <c r="M17" s="3">
        <f>_xlfn.STDEV.P(M4:M15)</f>
        <v>0.10317901783900744</v>
      </c>
      <c r="N17" s="3">
        <f>_xlfn.STDEV.P(N4:N15)</f>
        <v>0.15348497935918323</v>
      </c>
      <c r="Q17" t="s">
        <v>227</v>
      </c>
      <c r="R17" s="3">
        <v>0</v>
      </c>
    </row>
    <row r="18" spans="4:19" x14ac:dyDescent="0.25">
      <c r="Q18" t="s">
        <v>84</v>
      </c>
      <c r="R18" s="3">
        <v>0.02</v>
      </c>
    </row>
    <row r="19" spans="4:19" x14ac:dyDescent="0.25">
      <c r="D19" s="13"/>
      <c r="F19" s="14"/>
      <c r="M19" s="2"/>
      <c r="Q19" t="s">
        <v>176</v>
      </c>
      <c r="R19" s="3">
        <v>0.37</v>
      </c>
    </row>
    <row r="20" spans="4:19" x14ac:dyDescent="0.25">
      <c r="M20" s="2"/>
      <c r="Q20" t="s">
        <v>136</v>
      </c>
      <c r="R20" s="3">
        <v>0.1</v>
      </c>
    </row>
    <row r="21" spans="4:19" x14ac:dyDescent="0.25">
      <c r="Q21" t="s">
        <v>59</v>
      </c>
      <c r="R21" s="3">
        <v>0.06</v>
      </c>
    </row>
    <row r="22" spans="4:19" x14ac:dyDescent="0.25">
      <c r="Q22" t="s">
        <v>692</v>
      </c>
      <c r="R22" s="3">
        <v>0.05</v>
      </c>
    </row>
    <row r="23" spans="4:19" x14ac:dyDescent="0.25">
      <c r="Q23" t="s">
        <v>60</v>
      </c>
      <c r="R23" s="3">
        <v>0.42</v>
      </c>
    </row>
    <row r="24" spans="4:19" x14ac:dyDescent="0.25">
      <c r="Q24" t="s">
        <v>219</v>
      </c>
      <c r="R24" s="3">
        <v>0.27</v>
      </c>
    </row>
    <row r="25" spans="4:19" x14ac:dyDescent="0.25">
      <c r="M25" s="4"/>
      <c r="P25" s="2" t="s">
        <v>693</v>
      </c>
      <c r="Q25" t="s">
        <v>84</v>
      </c>
      <c r="R25" s="3">
        <v>0.37</v>
      </c>
    </row>
    <row r="26" spans="4:19" x14ac:dyDescent="0.25">
      <c r="Q26" t="s">
        <v>60</v>
      </c>
      <c r="R26" s="3">
        <v>0.62</v>
      </c>
    </row>
    <row r="27" spans="4:19" x14ac:dyDescent="0.25">
      <c r="P27" s="2" t="s">
        <v>694</v>
      </c>
      <c r="Q27" t="s">
        <v>695</v>
      </c>
      <c r="R27" s="3">
        <v>0.33</v>
      </c>
    </row>
    <row r="28" spans="4:19" x14ac:dyDescent="0.25">
      <c r="P28" s="2" t="s">
        <v>696</v>
      </c>
      <c r="Q28" t="s">
        <v>24</v>
      </c>
      <c r="R28" s="3">
        <v>0.86</v>
      </c>
      <c r="S28" s="3"/>
    </row>
    <row r="29" spans="4:19" x14ac:dyDescent="0.25">
      <c r="P29" s="2" t="s">
        <v>697</v>
      </c>
      <c r="Q29" t="s">
        <v>44</v>
      </c>
      <c r="R29" s="3">
        <v>0.5</v>
      </c>
    </row>
    <row r="30" spans="4:19" x14ac:dyDescent="0.25">
      <c r="P30" s="2" t="s">
        <v>698</v>
      </c>
      <c r="Q30" t="s">
        <v>59</v>
      </c>
      <c r="R30" s="3">
        <v>0.15</v>
      </c>
    </row>
    <row r="31" spans="4:19" x14ac:dyDescent="0.25">
      <c r="P31" s="2" t="s">
        <v>699</v>
      </c>
      <c r="Q31" t="s">
        <v>700</v>
      </c>
      <c r="R31" s="3">
        <v>0.15</v>
      </c>
    </row>
    <row r="32" spans="4:19" x14ac:dyDescent="0.25">
      <c r="P32" s="2" t="s">
        <v>701</v>
      </c>
      <c r="Q32" t="s">
        <v>24</v>
      </c>
      <c r="R32" s="3">
        <v>0.06</v>
      </c>
    </row>
    <row r="33" spans="16:19" x14ac:dyDescent="0.25">
      <c r="P33" s="2" t="s">
        <v>702</v>
      </c>
      <c r="Q33" t="s">
        <v>171</v>
      </c>
      <c r="R33" s="3">
        <v>0.5</v>
      </c>
    </row>
    <row r="34" spans="16:19" x14ac:dyDescent="0.25">
      <c r="P34" s="2" t="s">
        <v>703</v>
      </c>
      <c r="Q34" t="s">
        <v>24</v>
      </c>
      <c r="R34" s="3">
        <v>0.02</v>
      </c>
    </row>
    <row r="35" spans="16:19" x14ac:dyDescent="0.25">
      <c r="P35" s="2" t="s">
        <v>704</v>
      </c>
      <c r="Q35" t="s">
        <v>451</v>
      </c>
      <c r="R35" s="3">
        <v>0.18</v>
      </c>
    </row>
    <row r="36" spans="16:19" x14ac:dyDescent="0.25">
      <c r="P36" s="2" t="s">
        <v>705</v>
      </c>
      <c r="Q36" t="s">
        <v>553</v>
      </c>
      <c r="R36" s="3">
        <v>0.89</v>
      </c>
      <c r="S36" s="3"/>
    </row>
    <row r="37" spans="16:19" x14ac:dyDescent="0.25">
      <c r="P37" s="2" t="s">
        <v>706</v>
      </c>
      <c r="Q37" t="s">
        <v>24</v>
      </c>
      <c r="R37" s="3">
        <v>0.14000000000000001</v>
      </c>
    </row>
    <row r="38" spans="16:19" x14ac:dyDescent="0.25">
      <c r="P38" s="2" t="s">
        <v>707</v>
      </c>
      <c r="Q38" t="s">
        <v>452</v>
      </c>
      <c r="R38" s="3">
        <v>0.26</v>
      </c>
    </row>
    <row r="39" spans="16:19" x14ac:dyDescent="0.25">
      <c r="P39" s="2" t="s">
        <v>801</v>
      </c>
      <c r="Q39" t="s">
        <v>153</v>
      </c>
      <c r="R39" s="3">
        <v>0.03</v>
      </c>
    </row>
    <row r="40" spans="16:19" x14ac:dyDescent="0.25">
      <c r="P40" s="2" t="s">
        <v>708</v>
      </c>
      <c r="R40" s="3">
        <f>AVERAGE(R4:R39)</f>
        <v>0.26027777777777783</v>
      </c>
    </row>
    <row r="41" spans="16:19" x14ac:dyDescent="0.25">
      <c r="P41" s="2" t="s">
        <v>601</v>
      </c>
      <c r="R41">
        <f>COUNT(R4:R39)</f>
        <v>36</v>
      </c>
    </row>
    <row r="42" spans="16:19" x14ac:dyDescent="0.25">
      <c r="P42" s="2" t="s">
        <v>720</v>
      </c>
      <c r="R42" s="3">
        <f>_xlfn.STDEV.P(R4:R39)</f>
        <v>0.22040979650428807</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17A21884C7904D94FAE8E78F6791C9" ma:contentTypeVersion="14" ma:contentTypeDescription="Create a new document." ma:contentTypeScope="" ma:versionID="c8f0ea01bae9bbbcf3e04c78f0d3bfb1">
  <xsd:schema xmlns:xsd="http://www.w3.org/2001/XMLSchema" xmlns:xs="http://www.w3.org/2001/XMLSchema" xmlns:p="http://schemas.microsoft.com/office/2006/metadata/properties" xmlns:ns3="2b7eb747-fbb4-4328-b123-7b92e8430e97" xmlns:ns4="c8f38e00-0858-4873-9dd9-b62711104405" targetNamespace="http://schemas.microsoft.com/office/2006/metadata/properties" ma:root="true" ma:fieldsID="27e4ba63324dd816881ea373476538be" ns3:_="" ns4:_="">
    <xsd:import namespace="2b7eb747-fbb4-4328-b123-7b92e8430e97"/>
    <xsd:import namespace="c8f38e00-0858-4873-9dd9-b6271110440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eb747-fbb4-4328-b123-7b92e8430e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f38e00-0858-4873-9dd9-b627111044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7B4666-FA9E-4BA8-8B25-4A58199C0172}">
  <ds:schemaRefs>
    <ds:schemaRef ds:uri="http://schemas.microsoft.com/sharepoint/v3/contenttype/forms"/>
  </ds:schemaRefs>
</ds:datastoreItem>
</file>

<file path=customXml/itemProps2.xml><?xml version="1.0" encoding="utf-8"?>
<ds:datastoreItem xmlns:ds="http://schemas.openxmlformats.org/officeDocument/2006/customXml" ds:itemID="{2FBBAF83-975E-41AF-89A6-A4D60DD977A2}">
  <ds:schemaRefs>
    <ds:schemaRef ds:uri="http://schemas.microsoft.com/office/2006/metadata/properties"/>
    <ds:schemaRef ds:uri="http://schemas.microsoft.com/office/2006/documentManagement/types"/>
    <ds:schemaRef ds:uri="http://purl.org/dc/terms/"/>
    <ds:schemaRef ds:uri="2b7eb747-fbb4-4328-b123-7b92e8430e97"/>
    <ds:schemaRef ds:uri="http://purl.org/dc/dcmitype/"/>
    <ds:schemaRef ds:uri="http://schemas.microsoft.com/office/infopath/2007/PartnerControls"/>
    <ds:schemaRef ds:uri="c8f38e00-0858-4873-9dd9-b62711104405"/>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EB74CEB-1EED-403C-AF99-2093D3B3F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eb747-fbb4-4328-b123-7b92e8430e97"/>
    <ds:schemaRef ds:uri="c8f38e00-0858-4873-9dd9-b627111044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Data</vt:lpstr>
      <vt:lpstr>Data synthesis</vt:lpstr>
      <vt:lpstr>Sector</vt:lpstr>
      <vt:lpstr>Countries</vt:lpstr>
      <vt:lpstr>Years</vt:lpstr>
      <vt:lpstr>climatic change</vt:lpstr>
      <vt:lpstr>adaptations</vt:lpstr>
      <vt:lpstr>Policies</vt:lpstr>
      <vt:lpstr>Perceptions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2022-03-23T22:42:17Z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0x010100C517A21884C7904D94FAE8E78F6791C9</vt:lpwstr>
  </property>
</Properties>
</file>