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629"/>
  <workbookPr autoCompressPictures="0"/>
  <bookViews>
    <workbookView xWindow="1320" yWindow="1300" windowWidth="24820" windowHeight="147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" i="1" l="1"/>
  <c r="H27" i="1"/>
  <c r="H25" i="1"/>
  <c r="H28" i="1"/>
  <c r="H24" i="1"/>
  <c r="H23" i="1"/>
  <c r="E22" i="1"/>
  <c r="H22" i="1"/>
  <c r="H16" i="1"/>
  <c r="H15" i="1"/>
  <c r="H14" i="1"/>
  <c r="H8" i="1"/>
  <c r="H7" i="1"/>
  <c r="H6" i="1"/>
  <c r="E5" i="1"/>
  <c r="H5" i="1"/>
  <c r="I22" i="1"/>
  <c r="J22" i="1"/>
  <c r="I5" i="1"/>
  <c r="I14" i="1"/>
  <c r="J14" i="1"/>
  <c r="J5" i="1"/>
</calcChain>
</file>

<file path=xl/sharedStrings.xml><?xml version="1.0" encoding="utf-8"?>
<sst xmlns="http://schemas.openxmlformats.org/spreadsheetml/2006/main" count="57" uniqueCount="35">
  <si>
    <t>Loiseau et al. (2017b)</t>
    <phoneticPr fontId="1"/>
  </si>
  <si>
    <t>a</t>
    <phoneticPr fontId="1"/>
  </si>
  <si>
    <t>b</t>
    <phoneticPr fontId="1"/>
  </si>
  <si>
    <t>c</t>
    <phoneticPr fontId="1"/>
  </si>
  <si>
    <t>b</t>
    <phoneticPr fontId="1"/>
  </si>
  <si>
    <t>d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</si>
  <si>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</si>
  <si>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</si>
  <si>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</si>
  <si>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</si>
  <si>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r>
      <t>Statistics</t>
    </r>
    <r>
      <rPr>
        <vertAlign val="superscript"/>
        <sz val="12"/>
        <color theme="1"/>
        <rFont val="Times New Roman"/>
        <family val="1"/>
      </rPr>
      <t>a</t>
    </r>
    <phoneticPr fontId="1"/>
  </si>
  <si>
    <t>Seeds</t>
    <phoneticPr fontId="1"/>
  </si>
  <si>
    <t>Seedlings</t>
    <phoneticPr fontId="1"/>
  </si>
  <si>
    <t>Data source</t>
    <phoneticPr fontId="1"/>
  </si>
  <si>
    <r>
      <t>Number of investigated seeds (</t>
    </r>
    <r>
      <rPr>
        <i/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1"/>
  </si>
  <si>
    <r>
      <t>Number of Lso-contaminated seeds (</t>
    </r>
    <r>
      <rPr>
        <i/>
        <sz val="11"/>
        <color theme="1"/>
        <rFont val="Times New Roman"/>
        <family val="1"/>
      </rPr>
      <t>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1"/>
  </si>
  <si>
    <r>
      <t>Number of investigated seedlings (</t>
    </r>
    <r>
      <rPr>
        <i/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1"/>
  </si>
  <si>
    <r>
      <t>Number of Lso-positive seedlings (</t>
    </r>
    <r>
      <rPr>
        <i/>
        <sz val="11"/>
        <color theme="1"/>
        <rFont val="Times New Roman"/>
        <family val="1"/>
      </rPr>
      <t>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1"/>
  </si>
  <si>
    <r>
      <t>Number of investigated seeds (</t>
    </r>
    <r>
      <rPr>
        <i/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1"/>
  </si>
  <si>
    <r>
      <t>Number of Lso-contaminated seeds (</t>
    </r>
    <r>
      <rPr>
        <i/>
        <sz val="11"/>
        <color theme="1"/>
        <rFont val="Times New Roman"/>
        <family val="1"/>
      </rPr>
      <t>r</t>
    </r>
    <r>
      <rPr>
        <vertAlign val="sub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)</t>
    </r>
    <phoneticPr fontId="1"/>
  </si>
  <si>
    <r>
      <t>Number of investigated seedlings (</t>
    </r>
    <r>
      <rPr>
        <i/>
        <sz val="11"/>
        <color theme="1"/>
        <rFont val="Times New Roman"/>
        <family val="1"/>
      </rPr>
      <t>n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1"/>
  </si>
  <si>
    <r>
      <t>Number of Lso-positive seedlings (</t>
    </r>
    <r>
      <rPr>
        <i/>
        <sz val="11"/>
        <color theme="1"/>
        <rFont val="Times New Roman"/>
        <family val="1"/>
      </rPr>
      <t>r</t>
    </r>
    <r>
      <rPr>
        <vertAlign val="sub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)</t>
    </r>
    <phoneticPr fontId="1"/>
  </si>
  <si>
    <r>
      <rPr>
        <i/>
        <sz val="11"/>
        <color theme="1"/>
        <rFont val="Times New Roman"/>
        <family val="1"/>
      </rPr>
      <t>λ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 xml:space="preserve"> n</t>
    </r>
    <r>
      <rPr>
        <vertAlign val="subscript"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/>
    </r>
    <phoneticPr fontId="8"/>
  </si>
  <si>
    <t>Current article</t>
    <phoneticPr fontId="1"/>
  </si>
  <si>
    <t>Loiseau et al. (2017b) and current article</t>
    <phoneticPr fontId="1"/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</si>
  <si>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>Empirical logit transformation was used to adjust the discreteness of count.</t>
    </r>
    <phoneticPr fontId="8"/>
  </si>
  <si>
    <t>Seeds</t>
    <phoneticPr fontId="1"/>
  </si>
  <si>
    <t>Seedlings</t>
    <phoneticPr fontId="1"/>
  </si>
  <si>
    <t>Seedlings</t>
    <phoneticPr fontId="1"/>
  </si>
  <si>
    <r>
      <rPr>
        <i/>
        <sz val="11"/>
        <color theme="1"/>
        <rFont val="Times New Roman"/>
        <family val="1"/>
      </rPr>
      <t>λ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 xml:space="preserve"> n</t>
    </r>
    <r>
      <rPr>
        <vertAlign val="subscript"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i</t>
    </r>
    <phoneticPr fontId="8"/>
  </si>
  <si>
    <t>Suppl. Table S1. Estimation of the proportion of transmission from seed to seedling using published data</t>
  </si>
  <si>
    <r>
      <t xml:space="preserve">Σ </t>
    </r>
    <r>
      <rPr>
        <i/>
        <sz val="11"/>
        <color theme="1"/>
        <rFont val="Times New Roman"/>
        <family val="1"/>
      </rPr>
      <t>λ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 xml:space="preserve"> n</t>
    </r>
    <r>
      <rPr>
        <vertAlign val="subscript"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i</t>
    </r>
  </si>
  <si>
    <t>Lot no.</t>
  </si>
  <si>
    <r>
      <t>Uupper limit of 95% confidenc einterval for the proportion of transmission (</t>
    </r>
    <r>
      <rPr>
        <i/>
        <sz val="11"/>
        <color theme="1"/>
        <rFont val="Times New Roman"/>
        <family val="1"/>
      </rPr>
      <t>w</t>
    </r>
    <r>
      <rPr>
        <vertAlign val="subscript"/>
        <sz val="11"/>
        <color theme="1"/>
        <rFont val="Times New Roman"/>
        <family val="1"/>
      </rPr>
      <t>U</t>
    </r>
    <r>
      <rPr>
        <sz val="11"/>
        <color theme="1"/>
        <rFont val="Times New Roman"/>
        <family val="1"/>
      </rPr>
      <t>)
(= log</t>
    </r>
    <r>
      <rPr>
        <i/>
        <vertAlign val="sub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 xml:space="preserve">0.025/Σ </t>
    </r>
    <r>
      <rPr>
        <i/>
        <sz val="11"/>
        <color theme="1"/>
        <rFont val="Times New Roman"/>
        <family val="1"/>
      </rPr>
      <t>λ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 xml:space="preserve"> n</t>
    </r>
    <r>
      <rPr>
        <vertAlign val="subscript"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)</t>
    </r>
  </si>
  <si>
    <r>
      <t>Uupper limit of 95% confidenc einterval for the proportion of transmission (</t>
    </r>
    <r>
      <rPr>
        <i/>
        <sz val="11"/>
        <color theme="1"/>
        <rFont val="Times New Roman"/>
        <family val="1"/>
      </rPr>
      <t>w</t>
    </r>
    <r>
      <rPr>
        <vertAlign val="subscript"/>
        <sz val="11"/>
        <color theme="1"/>
        <rFont val="Times New Roman"/>
        <family val="1"/>
      </rPr>
      <t>U</t>
    </r>
    <r>
      <rPr>
        <sz val="11"/>
        <color theme="1"/>
        <rFont val="Times New Roman"/>
        <family val="1"/>
      </rPr>
      <t>)
[= log</t>
    </r>
    <r>
      <rPr>
        <i/>
        <vertAlign val="sub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 xml:space="preserve">0.025/Σ </t>
    </r>
    <r>
      <rPr>
        <i/>
        <sz val="11"/>
        <color theme="1"/>
        <rFont val="Times New Roman"/>
        <family val="1"/>
      </rPr>
      <t>λ</t>
    </r>
    <r>
      <rPr>
        <i/>
        <vertAlign val="subscript"/>
        <sz val="11"/>
        <color theme="1"/>
        <rFont val="Times New Roman"/>
        <family val="1"/>
      </rPr>
      <t>i</t>
    </r>
    <r>
      <rPr>
        <i/>
        <sz val="11"/>
        <color theme="1"/>
        <rFont val="Times New Roman"/>
        <family val="1"/>
      </rPr>
      <t xml:space="preserve"> n</t>
    </r>
    <r>
      <rPr>
        <vertAlign val="subscript"/>
        <sz val="11"/>
        <color theme="1"/>
        <rFont val="Times New Roman"/>
        <family val="1"/>
      </rPr>
      <t>B</t>
    </r>
    <r>
      <rPr>
        <i/>
        <vertAlign val="subscript"/>
        <sz val="11"/>
        <color theme="1"/>
        <rFont val="Times New Roman"/>
        <family val="1"/>
      </rPr>
      <t>i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</si>
</sst>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_ "/>
    <numFmt numFmtId="165" formatCode="0_);[Red]\(0\)"/>
    <numFmt numFmtId="166" formatCode="0.0_ "/>
    <numFmt numFmtId="167" formatCode="0.0000_ "/>
  </numFmts>
  <fonts count="14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name val="Calibri"/>
      <family val="3"/>
      <charset val="128"/>
      <scheme val="minor"/>
    </font>
    <font>
      <sz val="11"/>
      <name val="Calibri"/>
      <family val="2"/>
      <charset val="12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  <font>
      <sz val="6"/>
      <name val="ＭＳ Ｐゴシック"/>
      <family val="2"/>
      <charset val="128"/>
    </font>
    <font>
      <sz val="11"/>
      <name val="Times New Roman"/>
      <family val="1"/>
    </font>
    <font>
      <sz val="11"/>
      <color theme="1"/>
      <name val="Calibri"/>
      <family val="3"/>
      <charset val="128"/>
      <scheme val="minor"/>
    </font>
    <font>
      <vertAlign val="subscript"/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2" fillId="2" borderId="0" xfId="0" quotePrefix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2" fillId="2" borderId="0" xfId="0" quotePrefix="1" applyNumberFormat="1" applyFont="1" applyFill="1" applyBorder="1" applyAlignment="1">
      <alignment horizontal="center" vertical="center" wrapText="1"/>
    </xf>
    <xf numFmtId="0" fontId="2" fillId="2" borderId="0" xfId="0" quotePrefix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Border="1">
      <alignment vertic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5" fontId="9" fillId="2" borderId="0" xfId="0" applyNumberFormat="1" applyFont="1" applyFill="1" applyBorder="1" applyAlignment="1">
      <alignment horizontal="center" vertical="center" wrapText="1"/>
    </xf>
    <xf numFmtId="165" fontId="4" fillId="2" borderId="12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center" vertical="center" wrapText="1"/>
    </xf>
    <xf numFmtId="166" fontId="9" fillId="2" borderId="10" xfId="0" applyNumberFormat="1" applyFont="1" applyFill="1" applyBorder="1" applyAlignment="1">
      <alignment horizontal="center" vertical="center" wrapText="1"/>
    </xf>
    <xf numFmtId="166" fontId="4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0" fillId="2" borderId="8" xfId="0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66" fontId="4" fillId="2" borderId="6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166" fontId="4" fillId="2" borderId="12" xfId="0" applyNumberFormat="1" applyFont="1" applyFill="1" applyBorder="1" applyAlignment="1">
      <alignment horizontal="center" vertical="center"/>
    </xf>
    <xf numFmtId="167" fontId="9" fillId="2" borderId="9" xfId="0" applyNumberFormat="1" applyFont="1" applyFill="1" applyBorder="1" applyAlignment="1">
      <alignment horizontal="center" vertical="center" wrapText="1"/>
    </xf>
    <xf numFmtId="167" fontId="9" fillId="2" borderId="11" xfId="0" applyNumberFormat="1" applyFont="1" applyFill="1" applyBorder="1" applyAlignment="1">
      <alignment horizontal="center" vertical="center" wrapText="1"/>
    </xf>
    <xf numFmtId="167" fontId="9" fillId="2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29"/>
  <sheetViews>
    <sheetView tabSelected="1" workbookViewId="0">
      <selection activeCell="J13" sqref="J13"/>
    </sheetView>
  </sheetViews>
  <sheetFormatPr baseColWidth="10" defaultColWidth="14.1640625" defaultRowHeight="14" x14ac:dyDescent="0"/>
  <cols>
    <col min="1" max="1" width="2.83203125" style="1" customWidth="1"/>
    <col min="2" max="2" width="12.33203125" style="1" customWidth="1"/>
    <col min="3" max="3" width="14.1640625" style="1"/>
    <col min="4" max="4" width="21.33203125" style="1" customWidth="1"/>
    <col min="5" max="5" width="23.83203125" style="1" customWidth="1"/>
    <col min="6" max="6" width="22" style="1" customWidth="1"/>
    <col min="7" max="7" width="21.5" style="1" customWidth="1"/>
    <col min="8" max="8" width="15" style="1" customWidth="1"/>
    <col min="9" max="9" width="14.5" style="1" customWidth="1"/>
    <col min="10" max="10" width="33.1640625" style="1" customWidth="1"/>
    <col min="11" max="11" width="1.1640625" style="1" customWidth="1"/>
    <col min="12" max="12" width="34.6640625" style="1" customWidth="1"/>
    <col min="13" max="13" width="31.1640625" style="1" customWidth="1"/>
    <col min="14" max="16384" width="14.1640625" style="1"/>
  </cols>
  <sheetData>
    <row r="1" spans="1:11" s="25" customFormat="1" ht="15">
      <c r="B1" s="5" t="s">
        <v>30</v>
      </c>
    </row>
    <row r="2" spans="1:11">
      <c r="B2" s="19"/>
      <c r="C2" s="2"/>
      <c r="D2" s="2"/>
      <c r="E2" s="2"/>
      <c r="F2" s="2"/>
      <c r="G2" s="2"/>
      <c r="H2" s="3"/>
      <c r="I2" s="3"/>
      <c r="J2" s="4"/>
    </row>
    <row r="3" spans="1:11" ht="15">
      <c r="B3" s="20"/>
      <c r="C3" s="5"/>
      <c r="D3" s="38" t="s">
        <v>11</v>
      </c>
      <c r="E3" s="39"/>
      <c r="F3" s="38" t="s">
        <v>12</v>
      </c>
      <c r="G3" s="39"/>
      <c r="H3" s="38" t="s">
        <v>10</v>
      </c>
      <c r="I3" s="40"/>
      <c r="J3" s="39"/>
    </row>
    <row r="4" spans="1:11" ht="47">
      <c r="A4" s="36"/>
      <c r="B4" s="8" t="s">
        <v>13</v>
      </c>
      <c r="C4" s="8" t="s">
        <v>32</v>
      </c>
      <c r="D4" s="6" t="s">
        <v>18</v>
      </c>
      <c r="E4" s="8" t="s">
        <v>19</v>
      </c>
      <c r="F4" s="12" t="s">
        <v>20</v>
      </c>
      <c r="G4" s="7" t="s">
        <v>21</v>
      </c>
      <c r="H4" s="6" t="s">
        <v>29</v>
      </c>
      <c r="I4" s="8" t="s">
        <v>31</v>
      </c>
      <c r="J4" s="26" t="s">
        <v>34</v>
      </c>
    </row>
    <row r="5" spans="1:11">
      <c r="A5" s="36"/>
      <c r="B5" s="41" t="s">
        <v>0</v>
      </c>
      <c r="C5" s="30" t="s">
        <v>1</v>
      </c>
      <c r="D5" s="9">
        <v>50</v>
      </c>
      <c r="E5" s="27">
        <f>49</f>
        <v>49</v>
      </c>
      <c r="F5" s="9">
        <v>108</v>
      </c>
      <c r="G5" s="10">
        <v>0</v>
      </c>
      <c r="H5" s="32">
        <f>F5*LN(1-(E5+0.5)/(D5+1))</f>
        <v>-380.84693665854542</v>
      </c>
      <c r="I5" s="44">
        <f>SUM(H5:H8)</f>
        <v>-1586.8687064436108</v>
      </c>
      <c r="J5" s="47">
        <f>LN(0.025)/I5</f>
        <v>2.3246280168831472E-3</v>
      </c>
    </row>
    <row r="6" spans="1:11">
      <c r="A6" s="36"/>
      <c r="B6" s="42"/>
      <c r="C6" s="31" t="s">
        <v>4</v>
      </c>
      <c r="D6" s="11">
        <v>50</v>
      </c>
      <c r="E6" s="28">
        <v>49</v>
      </c>
      <c r="F6" s="11">
        <v>108</v>
      </c>
      <c r="G6" s="10">
        <v>0</v>
      </c>
      <c r="H6" s="33">
        <f t="shared" ref="H6:H8" si="0">F6*LN(1-(E6+0.5)/(D6+1))</f>
        <v>-380.84693665854542</v>
      </c>
      <c r="I6" s="45"/>
      <c r="J6" s="48"/>
    </row>
    <row r="7" spans="1:11">
      <c r="A7" s="36"/>
      <c r="B7" s="42"/>
      <c r="C7" s="31" t="s">
        <v>3</v>
      </c>
      <c r="D7" s="11">
        <v>50</v>
      </c>
      <c r="E7" s="28">
        <v>50</v>
      </c>
      <c r="F7" s="11">
        <v>108</v>
      </c>
      <c r="G7" s="10">
        <v>0</v>
      </c>
      <c r="H7" s="33">
        <f t="shared" si="0"/>
        <v>-499.49706383470163</v>
      </c>
      <c r="I7" s="45"/>
      <c r="J7" s="48"/>
      <c r="K7" s="21"/>
    </row>
    <row r="8" spans="1:11" s="22" customFormat="1">
      <c r="A8" s="37"/>
      <c r="B8" s="43"/>
      <c r="C8" s="24" t="s">
        <v>5</v>
      </c>
      <c r="D8" s="12">
        <v>50</v>
      </c>
      <c r="E8" s="29">
        <v>48</v>
      </c>
      <c r="F8" s="12">
        <v>108</v>
      </c>
      <c r="G8" s="13">
        <v>0</v>
      </c>
      <c r="H8" s="34">
        <f t="shared" si="0"/>
        <v>-325.67776929181832</v>
      </c>
      <c r="I8" s="46"/>
      <c r="J8" s="49"/>
    </row>
    <row r="9" spans="1:11">
      <c r="B9" s="35" t="s">
        <v>25</v>
      </c>
    </row>
    <row r="10" spans="1:11">
      <c r="B10" s="4"/>
      <c r="C10" s="15"/>
      <c r="D10" s="16"/>
      <c r="E10" s="16"/>
      <c r="F10" s="16"/>
      <c r="G10" s="16"/>
      <c r="H10" s="17"/>
      <c r="I10" s="2"/>
      <c r="J10" s="18"/>
    </row>
    <row r="11" spans="1:11" ht="12.5" customHeight="1"/>
    <row r="12" spans="1:11" ht="15">
      <c r="B12" s="20"/>
      <c r="C12" s="5"/>
      <c r="D12" s="38" t="s">
        <v>26</v>
      </c>
      <c r="E12" s="39"/>
      <c r="F12" s="38" t="s">
        <v>27</v>
      </c>
      <c r="G12" s="39"/>
      <c r="H12" s="38" t="s">
        <v>10</v>
      </c>
      <c r="I12" s="40"/>
      <c r="J12" s="39"/>
    </row>
    <row r="13" spans="1:11" ht="47">
      <c r="A13" s="36"/>
      <c r="B13" s="8" t="s">
        <v>13</v>
      </c>
      <c r="C13" s="8" t="s">
        <v>32</v>
      </c>
      <c r="D13" s="6" t="s">
        <v>18</v>
      </c>
      <c r="E13" s="8" t="s">
        <v>19</v>
      </c>
      <c r="F13" s="12" t="s">
        <v>20</v>
      </c>
      <c r="G13" s="7" t="s">
        <v>21</v>
      </c>
      <c r="H13" s="6" t="s">
        <v>22</v>
      </c>
      <c r="I13" s="8" t="s">
        <v>31</v>
      </c>
      <c r="J13" s="26" t="s">
        <v>33</v>
      </c>
      <c r="K13" s="23">
        <v>-3.5212537635469178E-3</v>
      </c>
    </row>
    <row r="14" spans="1:11">
      <c r="A14" s="36"/>
      <c r="B14" s="41" t="s">
        <v>23</v>
      </c>
      <c r="C14" s="30" t="s">
        <v>6</v>
      </c>
      <c r="D14" s="9">
        <v>100</v>
      </c>
      <c r="E14" s="27">
        <v>58</v>
      </c>
      <c r="F14" s="9">
        <v>602</v>
      </c>
      <c r="G14" s="10">
        <v>0</v>
      </c>
      <c r="H14" s="32">
        <f t="shared" ref="H14:H16" si="1">F14*LN(1-(E14+0.5)/(D14+1))</f>
        <v>-521.10109742835471</v>
      </c>
      <c r="I14" s="44">
        <f>SUM(H14:H16)</f>
        <v>-1324.9384273386102</v>
      </c>
      <c r="J14" s="47">
        <f>LN(0.025)/I14</f>
        <v>2.7841893464617441E-3</v>
      </c>
      <c r="K14" s="23"/>
    </row>
    <row r="15" spans="1:11">
      <c r="A15" s="36"/>
      <c r="B15" s="42"/>
      <c r="C15" s="31" t="s">
        <v>7</v>
      </c>
      <c r="D15" s="11">
        <v>100</v>
      </c>
      <c r="E15" s="28">
        <v>52</v>
      </c>
      <c r="F15" s="11">
        <v>602</v>
      </c>
      <c r="G15" s="10">
        <v>0</v>
      </c>
      <c r="H15" s="33">
        <f t="shared" si="1"/>
        <v>-441.60114477648881</v>
      </c>
      <c r="I15" s="45"/>
      <c r="J15" s="48"/>
      <c r="K15" s="23"/>
    </row>
    <row r="16" spans="1:11">
      <c r="A16" s="36"/>
      <c r="B16" s="43"/>
      <c r="C16" s="24" t="s">
        <v>8</v>
      </c>
      <c r="D16" s="12">
        <v>100</v>
      </c>
      <c r="E16" s="29">
        <v>45</v>
      </c>
      <c r="F16" s="12">
        <v>605</v>
      </c>
      <c r="G16" s="13">
        <v>0</v>
      </c>
      <c r="H16" s="34">
        <f t="shared" si="1"/>
        <v>-362.23618513376664</v>
      </c>
      <c r="I16" s="46"/>
      <c r="J16" s="49"/>
    </row>
    <row r="17" spans="1:11">
      <c r="B17" s="35" t="s">
        <v>25</v>
      </c>
    </row>
    <row r="18" spans="1:11">
      <c r="B18" s="14"/>
    </row>
    <row r="20" spans="1:11" ht="15">
      <c r="B20" s="20"/>
      <c r="C20" s="5"/>
      <c r="D20" s="38" t="s">
        <v>26</v>
      </c>
      <c r="E20" s="39"/>
      <c r="F20" s="38" t="s">
        <v>28</v>
      </c>
      <c r="G20" s="39"/>
      <c r="H20" s="38" t="s">
        <v>10</v>
      </c>
      <c r="I20" s="40"/>
      <c r="J20" s="39"/>
    </row>
    <row r="21" spans="1:11" ht="47">
      <c r="A21" s="36"/>
      <c r="B21" s="8" t="s">
        <v>13</v>
      </c>
      <c r="C21" s="8" t="s">
        <v>32</v>
      </c>
      <c r="D21" s="6" t="s">
        <v>14</v>
      </c>
      <c r="E21" s="8" t="s">
        <v>15</v>
      </c>
      <c r="F21" s="12" t="s">
        <v>16</v>
      </c>
      <c r="G21" s="7" t="s">
        <v>17</v>
      </c>
      <c r="H21" s="6" t="s">
        <v>22</v>
      </c>
      <c r="I21" s="8" t="s">
        <v>31</v>
      </c>
      <c r="J21" s="26" t="s">
        <v>33</v>
      </c>
    </row>
    <row r="22" spans="1:11">
      <c r="A22" s="36"/>
      <c r="B22" s="41" t="s">
        <v>24</v>
      </c>
      <c r="C22" s="30" t="s">
        <v>1</v>
      </c>
      <c r="D22" s="9">
        <v>50</v>
      </c>
      <c r="E22" s="27">
        <f>49</f>
        <v>49</v>
      </c>
      <c r="F22" s="9">
        <v>108</v>
      </c>
      <c r="G22" s="10">
        <v>0</v>
      </c>
      <c r="H22" s="32">
        <f>F22*LN(1-(E22+0.5)/(D22+1))</f>
        <v>-380.84693665854542</v>
      </c>
      <c r="I22" s="44">
        <f>SUM(H22:H28)</f>
        <v>-2911.8071337822203</v>
      </c>
      <c r="J22" s="47">
        <f>LN(0.025)/I22</f>
        <v>1.2668694335267862E-3</v>
      </c>
    </row>
    <row r="23" spans="1:11">
      <c r="A23" s="36"/>
      <c r="B23" s="42"/>
      <c r="C23" s="31" t="s">
        <v>2</v>
      </c>
      <c r="D23" s="11">
        <v>50</v>
      </c>
      <c r="E23" s="28">
        <v>49</v>
      </c>
      <c r="F23" s="11">
        <v>108</v>
      </c>
      <c r="G23" s="10">
        <v>0</v>
      </c>
      <c r="H23" s="33">
        <f t="shared" ref="H23:H28" si="2">F23*LN(1-(E23+0.5)/(D23+1))</f>
        <v>-380.84693665854542</v>
      </c>
      <c r="I23" s="45"/>
      <c r="J23" s="48"/>
    </row>
    <row r="24" spans="1:11">
      <c r="A24" s="36"/>
      <c r="B24" s="42"/>
      <c r="C24" s="31" t="s">
        <v>3</v>
      </c>
      <c r="D24" s="11">
        <v>50</v>
      </c>
      <c r="E24" s="28">
        <v>50</v>
      </c>
      <c r="F24" s="11">
        <v>108</v>
      </c>
      <c r="G24" s="10">
        <v>0</v>
      </c>
      <c r="H24" s="33">
        <f t="shared" si="2"/>
        <v>-499.49706383470163</v>
      </c>
      <c r="I24" s="45"/>
      <c r="J24" s="48"/>
      <c r="K24" s="21"/>
    </row>
    <row r="25" spans="1:11">
      <c r="A25" s="36"/>
      <c r="B25" s="42"/>
      <c r="C25" s="31" t="s">
        <v>9</v>
      </c>
      <c r="D25" s="11">
        <v>50</v>
      </c>
      <c r="E25" s="28">
        <v>48</v>
      </c>
      <c r="F25" s="11">
        <v>108</v>
      </c>
      <c r="G25" s="10">
        <v>0</v>
      </c>
      <c r="H25" s="33">
        <f t="shared" ref="H25:H27" si="3">F25*LN(1-(E25+0.5)/(D25+1))</f>
        <v>-325.67776929181832</v>
      </c>
      <c r="I25" s="45"/>
      <c r="J25" s="48"/>
    </row>
    <row r="26" spans="1:11">
      <c r="A26" s="36"/>
      <c r="B26" s="42"/>
      <c r="C26" s="31" t="s">
        <v>6</v>
      </c>
      <c r="D26" s="11">
        <v>100</v>
      </c>
      <c r="E26" s="28">
        <v>58</v>
      </c>
      <c r="F26" s="11">
        <v>602</v>
      </c>
      <c r="G26" s="10">
        <v>0</v>
      </c>
      <c r="H26" s="33">
        <f t="shared" ref="H26" si="4">F26*LN(1-(E26+0.5)/(D26+1))</f>
        <v>-521.10109742835471</v>
      </c>
      <c r="I26" s="45"/>
      <c r="J26" s="48"/>
      <c r="K26" s="21"/>
    </row>
    <row r="27" spans="1:11">
      <c r="A27" s="36"/>
      <c r="B27" s="42"/>
      <c r="C27" s="31" t="s">
        <v>7</v>
      </c>
      <c r="D27" s="11">
        <v>100</v>
      </c>
      <c r="E27" s="28">
        <v>52</v>
      </c>
      <c r="F27" s="11">
        <v>602</v>
      </c>
      <c r="G27" s="10">
        <v>0</v>
      </c>
      <c r="H27" s="33">
        <f t="shared" si="3"/>
        <v>-441.60114477648881</v>
      </c>
      <c r="I27" s="45"/>
      <c r="J27" s="48"/>
      <c r="K27" s="21"/>
    </row>
    <row r="28" spans="1:11" s="22" customFormat="1">
      <c r="A28" s="37"/>
      <c r="B28" s="43"/>
      <c r="C28" s="24" t="s">
        <v>8</v>
      </c>
      <c r="D28" s="12">
        <v>100</v>
      </c>
      <c r="E28" s="29">
        <v>45</v>
      </c>
      <c r="F28" s="12">
        <v>605</v>
      </c>
      <c r="G28" s="13">
        <v>0</v>
      </c>
      <c r="H28" s="34">
        <f t="shared" si="2"/>
        <v>-362.23618513376664</v>
      </c>
      <c r="I28" s="46"/>
      <c r="J28" s="49"/>
    </row>
    <row r="29" spans="1:11">
      <c r="B29" s="35" t="s">
        <v>25</v>
      </c>
    </row>
  </sheetData>
  <mergeCells count="18">
    <mergeCell ref="D20:E20"/>
    <mergeCell ref="F20:G20"/>
    <mergeCell ref="H20:J20"/>
    <mergeCell ref="B22:B28"/>
    <mergeCell ref="I22:I28"/>
    <mergeCell ref="J22:J28"/>
    <mergeCell ref="D12:E12"/>
    <mergeCell ref="F12:G12"/>
    <mergeCell ref="H12:J12"/>
    <mergeCell ref="B14:B16"/>
    <mergeCell ref="I14:I16"/>
    <mergeCell ref="J14:J16"/>
    <mergeCell ref="D3:E3"/>
    <mergeCell ref="F3:G3"/>
    <mergeCell ref="H3:J3"/>
    <mergeCell ref="B5:B8"/>
    <mergeCell ref="I5:I8"/>
    <mergeCell ref="J5:J8"/>
  </mergeCells>
  <phoneticPr fontId="1"/>
  <pageMargins left="0.7" right="0.7" top="0.75" bottom="0.75" header="0.3" footer="0.3"/>
  <pageSetup paperSize="9" scale="73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</dc:creator>
  <cp:lastModifiedBy>Beth E Hazen</cp:lastModifiedBy>
  <cp:lastPrinted>2019-10-04T05:56:43Z</cp:lastPrinted>
  <dcterms:created xsi:type="dcterms:W3CDTF">2019-08-31T15:33:52Z</dcterms:created>
  <dcterms:modified xsi:type="dcterms:W3CDTF">2020-05-06T18:12:22Z</dcterms:modified>
</cp:coreProperties>
</file>