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Pawel Nowak\Desktop\Zbiór folderów\RGB\Edyta Sekuła\publication\"/>
    </mc:Choice>
  </mc:AlternateContent>
  <xr:revisionPtr revIDLastSave="0" documentId="13_ncr:1_{5E2E4BF0-3A2E-4631-A935-B1874C248C20}" xr6:coauthVersionLast="44" xr6:coauthVersionMax="44" xr10:uidLastSave="{00000000-0000-0000-0000-000000000000}"/>
  <bookViews>
    <workbookView xWindow="-110" yWindow="-110" windowWidth="25820" windowHeight="14020" xr2:uid="{00000000-000D-0000-FFFF-FFFF00000000}"/>
  </bookViews>
  <sheets>
    <sheet name="CZE silica" sheetId="26" r:id="rId1"/>
    <sheet name="CZE amine" sheetId="4" r:id="rId2"/>
    <sheet name="MEKC silica" sheetId="27" r:id="rId3"/>
    <sheet name="MEKC amine" sheetId="25" r:id="rId4"/>
    <sheet name="HPLC" sheetId="28" r:id="rId5"/>
    <sheet name="Summary" sheetId="30" r:id="rId6"/>
    <sheet name="Empty template" sheetId="3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7" i="31" l="1"/>
  <c r="I43" i="31" s="1"/>
  <c r="Q34" i="31"/>
  <c r="Q33" i="31"/>
  <c r="Q31" i="31"/>
  <c r="D29" i="31"/>
  <c r="C24" i="31"/>
  <c r="Q23" i="31" s="1"/>
  <c r="Q18" i="31"/>
  <c r="D16" i="31"/>
  <c r="C11" i="31"/>
  <c r="Q8" i="31" s="1"/>
  <c r="D3" i="31"/>
  <c r="J43" i="31" l="1"/>
  <c r="Q3" i="31"/>
  <c r="Q5" i="31"/>
  <c r="Q7" i="31"/>
  <c r="E43" i="31"/>
  <c r="Q9" i="31"/>
  <c r="Q10" i="31"/>
  <c r="Q4" i="31"/>
  <c r="B42" i="31"/>
  <c r="Q20" i="31"/>
  <c r="Q29" i="31"/>
  <c r="Q35" i="31"/>
  <c r="F43" i="31"/>
  <c r="Q6" i="31"/>
  <c r="Q21" i="31"/>
  <c r="Q30" i="31"/>
  <c r="Q36" i="31"/>
  <c r="G43" i="31"/>
  <c r="Q19" i="31"/>
  <c r="Q16" i="31"/>
  <c r="Q22" i="31"/>
  <c r="H43" i="31"/>
  <c r="Q17" i="31"/>
  <c r="Q32" i="31"/>
  <c r="M41" i="31" l="1"/>
  <c r="E44" i="31"/>
  <c r="B44" i="31"/>
  <c r="S26" i="28" l="1"/>
  <c r="S24" i="27"/>
  <c r="S27" i="26"/>
  <c r="T21" i="25"/>
  <c r="T22" i="4"/>
  <c r="T21" i="4"/>
  <c r="T20" i="4"/>
  <c r="D3" i="28" l="1"/>
  <c r="C8" i="28"/>
  <c r="D13" i="28"/>
  <c r="C16" i="28"/>
  <c r="Q14" i="28" s="1"/>
  <c r="D21" i="28"/>
  <c r="C25" i="28"/>
  <c r="Q24" i="28" s="1"/>
  <c r="Q6" i="28" l="1"/>
  <c r="J31" i="28"/>
  <c r="Q23" i="28"/>
  <c r="Q22" i="28"/>
  <c r="H31" i="28"/>
  <c r="Q15" i="28"/>
  <c r="B30" i="28"/>
  <c r="Q5" i="28"/>
  <c r="Q4" i="28"/>
  <c r="F31" i="28"/>
  <c r="Q13" i="28"/>
  <c r="G31" i="28"/>
  <c r="Q21" i="28"/>
  <c r="Q7" i="28"/>
  <c r="Q3" i="28"/>
  <c r="I31" i="28"/>
  <c r="E31" i="28"/>
  <c r="D3" i="27"/>
  <c r="C8" i="27"/>
  <c r="Q3" i="27" s="1"/>
  <c r="D13" i="27"/>
  <c r="C16" i="27"/>
  <c r="Q14" i="27" s="1"/>
  <c r="D21" i="27"/>
  <c r="C25" i="27"/>
  <c r="Q21" i="27" l="1"/>
  <c r="Q23" i="27"/>
  <c r="Q24" i="27"/>
  <c r="Q22" i="27"/>
  <c r="H31" i="27"/>
  <c r="F31" i="27"/>
  <c r="E31" i="27"/>
  <c r="Q6" i="27"/>
  <c r="Q5" i="27"/>
  <c r="J31" i="27"/>
  <c r="I31" i="27"/>
  <c r="B30" i="27"/>
  <c r="M29" i="28"/>
  <c r="Q13" i="27"/>
  <c r="G31" i="27"/>
  <c r="Q4" i="27"/>
  <c r="Q15" i="27"/>
  <c r="Q7" i="27"/>
  <c r="D3" i="26"/>
  <c r="C8" i="26"/>
  <c r="Q6" i="26" s="1"/>
  <c r="D13" i="26"/>
  <c r="C16" i="26"/>
  <c r="Q14" i="26" s="1"/>
  <c r="D21" i="26"/>
  <c r="C25" i="26"/>
  <c r="Q24" i="26" s="1"/>
  <c r="H31" i="26" l="1"/>
  <c r="F31" i="26"/>
  <c r="Q5" i="26"/>
  <c r="Q4" i="26"/>
  <c r="M29" i="27"/>
  <c r="E32" i="27" s="1"/>
  <c r="J31" i="26"/>
  <c r="B30" i="26"/>
  <c r="Q23" i="26"/>
  <c r="Q22" i="26"/>
  <c r="B32" i="28"/>
  <c r="E32" i="28"/>
  <c r="Q13" i="26"/>
  <c r="G31" i="26"/>
  <c r="Q21" i="26"/>
  <c r="Q15" i="26"/>
  <c r="Q7" i="26"/>
  <c r="Q3" i="26"/>
  <c r="I31" i="26"/>
  <c r="E31" i="26"/>
  <c r="D3" i="25"/>
  <c r="C8" i="25"/>
  <c r="Q3" i="25" s="1"/>
  <c r="D13" i="25"/>
  <c r="C16" i="25"/>
  <c r="Q14" i="25" s="1"/>
  <c r="D21" i="25"/>
  <c r="C25" i="25"/>
  <c r="Q21" i="25" s="1"/>
  <c r="Q5" i="25" l="1"/>
  <c r="F31" i="25"/>
  <c r="Q4" i="25"/>
  <c r="E31" i="25"/>
  <c r="Q6" i="25"/>
  <c r="B32" i="27"/>
  <c r="Q22" i="25"/>
  <c r="Q24" i="25"/>
  <c r="J31" i="25"/>
  <c r="I31" i="25"/>
  <c r="Q23" i="25"/>
  <c r="M29" i="26"/>
  <c r="H31" i="25"/>
  <c r="B30" i="25"/>
  <c r="Q15" i="25"/>
  <c r="Q7" i="25"/>
  <c r="Q13" i="25"/>
  <c r="G31" i="25"/>
  <c r="M29" i="25" l="1"/>
  <c r="B32" i="25" s="1"/>
  <c r="B32" i="26"/>
  <c r="E32" i="26"/>
  <c r="C25" i="4"/>
  <c r="C16" i="4"/>
  <c r="C8" i="4"/>
  <c r="D21" i="4"/>
  <c r="D13" i="4"/>
  <c r="D3" i="4"/>
  <c r="E32" i="25" l="1"/>
  <c r="H31" i="4"/>
  <c r="G31" i="4"/>
  <c r="F31" i="4"/>
  <c r="E31" i="4"/>
  <c r="J31" i="4"/>
  <c r="I31" i="4"/>
  <c r="B30" i="4"/>
  <c r="Q7" i="4"/>
  <c r="Q15" i="4"/>
  <c r="Q24" i="4"/>
  <c r="Q3" i="4" l="1"/>
  <c r="Q5" i="4"/>
  <c r="Q6" i="4"/>
  <c r="Q4" i="4"/>
  <c r="Q14" i="4"/>
  <c r="Q13" i="4"/>
  <c r="Q21" i="4"/>
  <c r="Q23" i="4"/>
  <c r="Q22" i="4"/>
  <c r="M29" i="4" l="1"/>
  <c r="E32" i="4" s="1"/>
  <c r="B32" i="4" l="1"/>
</calcChain>
</file>

<file path=xl/sharedStrings.xml><?xml version="1.0" encoding="utf-8"?>
<sst xmlns="http://schemas.openxmlformats.org/spreadsheetml/2006/main" count="550" uniqueCount="95">
  <si>
    <t>REDNESS (analytical performance)</t>
  </si>
  <si>
    <t>GREENNESS (safety and eco-friendliness)</t>
  </si>
  <si>
    <t>CS:</t>
  </si>
  <si>
    <t>Result</t>
  </si>
  <si>
    <t>REDNESS</t>
  </si>
  <si>
    <t>BLUENESS</t>
  </si>
  <si>
    <t>GREENNESS</t>
  </si>
  <si>
    <t>FINAL COLOR:</t>
  </si>
  <si>
    <t>BLUENESS (productivity / practical effectiveness)</t>
  </si>
  <si>
    <t>Auxiliary column</t>
  </si>
  <si>
    <t>Instructions</t>
  </si>
  <si>
    <t>BRILLIANCE (MB):</t>
  </si>
  <si>
    <t>LAV=33.3</t>
  </si>
  <si>
    <t>LSV=66.6</t>
  </si>
  <si>
    <t>Score (0-100)</t>
  </si>
  <si>
    <r>
      <rPr>
        <b/>
        <sz val="11"/>
        <color theme="1"/>
        <rFont val="Calibri"/>
        <family val="2"/>
        <charset val="238"/>
      </rPr>
      <t>≥</t>
    </r>
    <r>
      <rPr>
        <b/>
        <sz val="11"/>
        <color theme="1"/>
        <rFont val="Arial"/>
        <family val="2"/>
        <charset val="238"/>
      </rPr>
      <t>33.3%</t>
    </r>
  </si>
  <si>
    <t>≥66.6%</t>
  </si>
  <si>
    <t>Step 1. Rank the three primary attributes, i.e. R – analytical performance, G – safety/eco-friendliness, and B – productivity/practical effectiveness, according to their subjective importance, by assigning individual W values. You can do it by removing the whole surplus rows from the template worksheet.</t>
  </si>
  <si>
    <t xml:space="preserve">Step 2. Select the criteria according to which the method will be evaluated for the three primary attributes. The choice of at least 3 key criteria is advised, to keep the format simple and to include various method aspects. </t>
  </si>
  <si>
    <t>Step 3. Rank the importance of the selected criteria by assigning them individual w values within each attribute. Their sum should be 10 (according to the format used in the template worksheet). Merge the appropriate rows and columns to represent every criterion by one cell. The size of the merged cells results from their W values (vertical dimension) and w values (horizontal dimension).</t>
  </si>
  <si>
    <t xml:space="preserve">Step 4. Define the “lowest acceptable value – LAV” and “lowest satisfactory value – LSV” for each criterion, the stipulated thresholds helpful in a critical evaluation of your method. </t>
  </si>
  <si>
    <t xml:space="preserve">Step 5. Write down the values reached by the method evaluated in each criterion in the cells denoted as “Result”. Preferably, all values should be determined experimentally or directly calculated with high accuracy, nevertheless, it is also acceptable to perform some approximations or predictions if accurate data are lacking. Such eventuality should be clearly indicated in a evaluation’s description.  </t>
  </si>
  <si>
    <t xml:space="preserve">Step 6. Critically evaluate your method by assigning the value from the range 0-100 to each criterion. Use previously selected LAV and LSV as reference points. Write down the values in the cells denoted as “Score” in each column. For instance, if w for given criterion is 3, write down the same score 3 times. </t>
  </si>
  <si>
    <t>Step 8. Read the algorithm’s outcomes: the final quantitative measure of the method’s adequacy, i.e. the method brilliance (MB), its qualitative evaluation – the final color, and the CS values for each primary attribute.</t>
  </si>
  <si>
    <t>Evaluation is done ! Copy the tables to your report / publication. If you are satisfied, recommend this model to your colleagues.</t>
  </si>
  <si>
    <t>Step 7. Use the appropriate coloring of the individual rectangles: black for score&lt;33.3, gray for score &lt;66.6 but ≥33.3, and red, green or blue for score ≥66.6 (in the template worksheet  the corresponding cells are conditionally formatted, so this step should not require any input from the user).</t>
  </si>
  <si>
    <t>w=4</t>
  </si>
  <si>
    <t>w=2</t>
  </si>
  <si>
    <t>w=3</t>
  </si>
  <si>
    <t>w=1</t>
  </si>
  <si>
    <t>9 kVAh</t>
  </si>
  <si>
    <t>50 kVAh</t>
  </si>
  <si>
    <t>10 kVAh</t>
  </si>
  <si>
    <t>100 h</t>
  </si>
  <si>
    <t>30 h</t>
  </si>
  <si>
    <t>36 h</t>
  </si>
  <si>
    <t>34 h</t>
  </si>
  <si>
    <t>5 mL</t>
  </si>
  <si>
    <t>HPLC</t>
  </si>
  <si>
    <t>35 h</t>
  </si>
  <si>
    <t xml:space="preserve">Theoretical plates number </t>
  </si>
  <si>
    <t>Sensitivity (signal-to-noise)</t>
  </si>
  <si>
    <t xml:space="preserve">Waste amount </t>
  </si>
  <si>
    <t>Toxicity of chemicals</t>
  </si>
  <si>
    <t xml:space="preserve">Other hazards </t>
  </si>
  <si>
    <t>Energy intake</t>
  </si>
  <si>
    <t>Repeatability (RSD)</t>
  </si>
  <si>
    <t xml:space="preserve">Time of analysis </t>
  </si>
  <si>
    <t>Cost of analysis</t>
  </si>
  <si>
    <t>Sample consumption</t>
  </si>
  <si>
    <t>Other aspects</t>
  </si>
  <si>
    <t>7 hazards</t>
  </si>
  <si>
    <t>2 hazards</t>
  </si>
  <si>
    <t>15 pictograms</t>
  </si>
  <si>
    <t>5 pictograms</t>
  </si>
  <si>
    <t>2 000 mL</t>
  </si>
  <si>
    <t>200 mL</t>
  </si>
  <si>
    <t>50 mL</t>
  </si>
  <si>
    <t xml:space="preserve">5 pictograms </t>
  </si>
  <si>
    <t xml:space="preserve">acceptable </t>
  </si>
  <si>
    <t>satisfactory</t>
  </si>
  <si>
    <t>moderate</t>
  </si>
  <si>
    <t>300 PLN (ca. 75 USD)</t>
  </si>
  <si>
    <r>
      <t xml:space="preserve">2.5 </t>
    </r>
    <r>
      <rPr>
        <sz val="11"/>
        <color theme="1"/>
        <rFont val="Calibri"/>
        <family val="2"/>
        <charset val="238"/>
      </rPr>
      <t>µL</t>
    </r>
  </si>
  <si>
    <t>6 pictograms</t>
  </si>
  <si>
    <t>1 500 PLN (ca. 375 USD)</t>
  </si>
  <si>
    <t>1 794 PLN (ca. 450 USD)</t>
  </si>
  <si>
    <t>1 864 PLN (ca. 466 USD)</t>
  </si>
  <si>
    <t>0.5 mL</t>
  </si>
  <si>
    <t>60 mL</t>
  </si>
  <si>
    <t>10 pictograms</t>
  </si>
  <si>
    <t>601 PLN (ca. 150 USD)</t>
  </si>
  <si>
    <t>11 pictograms</t>
  </si>
  <si>
    <t>627 PLN (ca. 157 USD)</t>
  </si>
  <si>
    <t>1 600 mL</t>
  </si>
  <si>
    <t xml:space="preserve">1 hazard </t>
  </si>
  <si>
    <t>1050 PLN (ca. 263 USD)</t>
  </si>
  <si>
    <t>Long annotation: 65.4yellow(69.3/5red-77.2/3green-53.7/4blue)</t>
  </si>
  <si>
    <t>Long annotation: 56.6green(51.2/5red-74.8/3green-52.0/4blue)</t>
  </si>
  <si>
    <t>Long annotation: 59.6green(50.5/5red-69.3/3green-65.6/4blue)</t>
  </si>
  <si>
    <t>Long annotation: 71.0yellow(79.6/5red-67.1/3green-64.1/4blue)</t>
  </si>
  <si>
    <t>Long annotation: 62.3red(72.8/5red-52.0/3green-58.8/4blue)</t>
  </si>
  <si>
    <t>MECK silica</t>
  </si>
  <si>
    <t>CZE silica</t>
  </si>
  <si>
    <t>MECK amine</t>
  </si>
  <si>
    <t>CZE amine</t>
  </si>
  <si>
    <t>MEKC silica</t>
  </si>
  <si>
    <t>MEKC amine</t>
  </si>
  <si>
    <t>CSred (analytical performance)</t>
  </si>
  <si>
    <t>CSgreen (eco-friendliness and safety)</t>
  </si>
  <si>
    <t xml:space="preserve">CSblue (practical efficiency) </t>
  </si>
  <si>
    <t>MB (method brilliance / overall potential)</t>
  </si>
  <si>
    <t>TEMPLATE FOR USERS</t>
  </si>
  <si>
    <t>w=?</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</si>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</sst>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zł&quot;;[Red]\-#,##0\ &quot;zł&quot;"/>
    <numFmt numFmtId="164" formatCode="0.0%"/>
    <numFmt numFmtId="167" formatCode="#,##0\ &quot;zł&quot;"/>
  </numFmts>
  <fonts count="20" x14ac:knownFonts="1">
    <font>
      <sz val="11"/>
      <color theme="1"/>
      <name val="Calibri"/>
      <family val="2"/>
      <charset val="238"/>
      <scheme val="minor"/>
    </font>
    <font>
      <sz val="11"/>
      <color theme="1"/>
      <name val="Arial"/>
      <family val="2"/>
      <charset val="238"/>
    </font>
    <font>
      <b/>
      <sz val="12"/>
      <color theme="1"/>
      <name val="Arial"/>
      <family val="2"/>
      <charset val="238"/>
    </font>
    <font>
      <sz val="16"/>
      <color theme="1"/>
      <name val="Arial"/>
      <family val="2"/>
      <charset val="238"/>
    </font>
    <font>
      <b/>
      <sz val="11"/>
      <color theme="1"/>
      <name val="Arial"/>
      <family val="2"/>
      <charset val="238"/>
    </font>
    <font>
      <b/>
      <sz val="14"/>
      <color theme="1"/>
      <name val="Arial"/>
      <family val="2"/>
      <charset val="238"/>
    </font>
    <font>
      <b/>
      <sz val="20"/>
      <color theme="1"/>
      <name val="Arial"/>
      <family val="2"/>
      <charset val="238"/>
    </font>
    <font>
      <sz val="10"/>
      <color theme="1"/>
      <name val="Arial"/>
      <family val="2"/>
      <charset val="238"/>
    </font>
    <font>
      <sz val="11"/>
      <color theme="2" tint="-0.499984740745262"/>
      <name val="Arial"/>
      <family val="2"/>
      <charset val="238"/>
    </font>
    <font>
      <b/>
      <sz val="16"/>
      <color theme="1"/>
      <name val="Arial"/>
      <family val="2"/>
      <charset val="238"/>
    </font>
    <font>
      <b/>
      <sz val="11"/>
      <color rgb="FF009600"/>
      <name val="Arial"/>
      <family val="2"/>
      <charset val="238"/>
    </font>
    <font>
      <b/>
      <sz val="11"/>
      <color rgb="FF0000FA"/>
      <name val="Arial"/>
      <family val="2"/>
      <charset val="238"/>
    </font>
    <font>
      <b/>
      <sz val="11"/>
      <color rgb="FFFA0000"/>
      <name val="Arial"/>
      <family val="2"/>
      <charset val="238"/>
    </font>
    <font>
      <i/>
      <sz val="11"/>
      <color rgb="FF000000"/>
      <name val="Arial"/>
      <family val="2"/>
      <charset val="238"/>
    </font>
    <font>
      <b/>
      <sz val="11"/>
      <color theme="1"/>
      <name val="Calibri"/>
      <family val="2"/>
      <charset val="238"/>
    </font>
    <font>
      <sz val="11"/>
      <color theme="1"/>
      <name val="Calibri"/>
      <family val="2"/>
      <charset val="238"/>
      <scheme val="minor"/>
    </font>
    <font>
      <sz val="11"/>
      <color theme="1"/>
      <name val="Calibri"/>
      <family val="2"/>
      <charset val="238"/>
    </font>
    <font>
      <b/>
      <sz val="11"/>
      <color rgb="FFFF0000"/>
      <name val="Arial"/>
      <family val="2"/>
      <charset val="238"/>
    </font>
    <font>
      <b/>
      <sz val="11"/>
      <color rgb="FF0070C0"/>
      <name val="Arial"/>
      <family val="2"/>
      <charset val="238"/>
    </font>
    <font>
      <b/>
      <sz val="11"/>
      <color rgb="FF08AC0C"/>
      <name val="Arial"/>
      <family val="2"/>
      <charset val="238"/>
    </font>
  </fonts>
  <fills count="3">
    <fill>
      <patternFill patternType="none"/>
    </fill>
    <fill>
      <patternFill patternType="gray125"/>
    </fill>
    <fill>
      <patternFill patternType="solid">
        <fgColor theme="0" tint="-0.3499862666707357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s>
  <cellStyleXfs count="2">
    <xf numFmtId="0" fontId="0" fillId="0" borderId="0"/>
    <xf numFmtId="9" fontId="15" fillId="0" borderId="0" applyFont="0" applyFill="0" applyBorder="0" applyAlignment="0" applyProtection="0"/>
  </cellStyleXfs>
  <cellXfs count="123">
    <xf numFmtId="0" fontId="0" fillId="0" borderId="0" xfId="0"/>
    <xf numFmtId="0" fontId="1" fillId="0" borderId="0" xfId="0" applyFont="1"/>
    <xf numFmtId="0" fontId="1" fillId="0" borderId="3" xfId="0" applyFont="1" applyBorder="1"/>
    <xf numFmtId="0" fontId="1" fillId="0" borderId="4" xfId="0" applyFont="1" applyBorder="1"/>
    <xf numFmtId="0" fontId="1" fillId="0" borderId="17" xfId="0" applyFont="1" applyBorder="1" applyAlignment="1">
      <alignment horizontal="center" vertical="center"/>
    </xf>
    <xf numFmtId="0" fontId="7" fillId="0" borderId="0" xfId="0" applyFont="1" applyBorder="1" applyAlignment="1">
      <alignment horizontal="right"/>
    </xf>
    <xf numFmtId="0" fontId="7" fillId="0" borderId="2" xfId="0" applyFont="1" applyBorder="1" applyAlignment="1">
      <alignment horizontal="right"/>
    </xf>
    <xf numFmtId="0" fontId="7" fillId="0" borderId="10" xfId="0" applyFont="1" applyBorder="1" applyAlignment="1">
      <alignment horizontal="right"/>
    </xf>
    <xf numFmtId="0" fontId="8" fillId="0" borderId="0" xfId="0" applyFont="1" applyAlignment="1">
      <alignment horizontal="right" wrapText="1"/>
    </xf>
    <xf numFmtId="0" fontId="1" fillId="0" borderId="4" xfId="0" applyFont="1" applyBorder="1" applyAlignment="1">
      <alignment horizontal="center" vertical="center"/>
    </xf>
    <xf numFmtId="0" fontId="7" fillId="0" borderId="11" xfId="0" applyFont="1" applyBorder="1" applyAlignment="1">
      <alignment horizontal="center" vertical="center"/>
    </xf>
    <xf numFmtId="0" fontId="8" fillId="0" borderId="0" xfId="0" applyFont="1"/>
    <xf numFmtId="9" fontId="8" fillId="0" borderId="0" xfId="0" applyNumberFormat="1" applyFont="1"/>
    <xf numFmtId="0" fontId="1" fillId="0" borderId="6" xfId="0" applyFont="1" applyBorder="1" applyAlignment="1">
      <alignment horizontal="center" vertical="center"/>
    </xf>
    <xf numFmtId="0" fontId="1" fillId="0" borderId="18" xfId="0" applyFont="1" applyBorder="1" applyAlignment="1">
      <alignment horizontal="center" vertical="center"/>
    </xf>
    <xf numFmtId="0" fontId="2" fillId="0" borderId="0" xfId="0" applyFont="1"/>
    <xf numFmtId="0" fontId="4" fillId="0" borderId="1" xfId="0" applyFont="1" applyBorder="1" applyAlignment="1">
      <alignment horizontal="center" vertical="center" wrapText="1"/>
    </xf>
    <xf numFmtId="0" fontId="1" fillId="0" borderId="0" xfId="0" applyFont="1" applyAlignment="1">
      <alignment horizontal="left"/>
    </xf>
    <xf numFmtId="0" fontId="8" fillId="0" borderId="0" xfId="0" applyFont="1" applyAlignment="1">
      <alignment horizontal="left"/>
    </xf>
    <xf numFmtId="0" fontId="13" fillId="0" borderId="0" xfId="0" applyFont="1" applyAlignment="1">
      <alignment vertical="center" wrapText="1"/>
    </xf>
    <xf numFmtId="0" fontId="1" fillId="0" borderId="0" xfId="0" applyFont="1" applyBorder="1"/>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4"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8" xfId="0" applyFont="1" applyFill="1" applyBorder="1" applyAlignment="1">
      <alignment horizontal="center" vertical="center" wrapText="1"/>
    </xf>
    <xf numFmtId="9" fontId="1" fillId="0" borderId="31" xfId="0" applyNumberFormat="1" applyFont="1" applyBorder="1" applyAlignment="1">
      <alignment horizontal="center" vertical="center"/>
    </xf>
    <xf numFmtId="10" fontId="1" fillId="0" borderId="31" xfId="1" applyNumberFormat="1" applyFont="1" applyBorder="1" applyAlignment="1">
      <alignment horizontal="center" vertical="center"/>
    </xf>
    <xf numFmtId="0" fontId="1" fillId="0" borderId="32" xfId="1" applyNumberFormat="1" applyFont="1" applyBorder="1" applyAlignment="1">
      <alignment horizontal="center" vertical="center"/>
    </xf>
    <xf numFmtId="0" fontId="1" fillId="0" borderId="33" xfId="1" applyNumberFormat="1" applyFont="1" applyBorder="1" applyAlignment="1">
      <alignment horizontal="center" vertical="center"/>
    </xf>
    <xf numFmtId="0" fontId="5" fillId="0" borderId="8" xfId="0" applyFont="1" applyBorder="1" applyAlignment="1">
      <alignment horizontal="center" vertical="center"/>
    </xf>
    <xf numFmtId="0" fontId="13" fillId="0" borderId="0" xfId="0" applyFont="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2" fillId="0" borderId="13" xfId="0" applyFont="1" applyBorder="1" applyAlignment="1">
      <alignment horizontal="center" vertical="center"/>
    </xf>
    <xf numFmtId="0" fontId="10" fillId="0" borderId="13" xfId="0" applyFont="1" applyBorder="1" applyAlignment="1">
      <alignment horizontal="center" vertical="center"/>
    </xf>
    <xf numFmtId="0" fontId="11" fillId="0" borderId="13" xfId="0" applyFont="1" applyBorder="1" applyAlignment="1">
      <alignment horizontal="center" vertical="center"/>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164" fontId="6" fillId="0" borderId="13"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0" borderId="6" xfId="0" applyNumberFormat="1" applyFont="1" applyBorder="1" applyAlignment="1">
      <alignment horizontal="center" vertical="center"/>
    </xf>
    <xf numFmtId="164" fontId="6" fillId="0" borderId="17" xfId="0" applyNumberFormat="1" applyFont="1" applyBorder="1" applyAlignment="1">
      <alignment horizontal="center" vertical="center"/>
    </xf>
    <xf numFmtId="164" fontId="6" fillId="0" borderId="18" xfId="0" applyNumberFormat="1" applyFont="1" applyBorder="1" applyAlignment="1">
      <alignment horizontal="center" vertical="center"/>
    </xf>
    <xf numFmtId="0" fontId="9" fillId="2" borderId="15"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9" fontId="3" fillId="0" borderId="5" xfId="0" applyNumberFormat="1" applyFont="1" applyBorder="1" applyAlignment="1">
      <alignment horizontal="right" vertical="center"/>
    </xf>
    <xf numFmtId="9" fontId="3" fillId="0" borderId="7" xfId="0" applyNumberFormat="1" applyFont="1" applyBorder="1" applyAlignment="1">
      <alignment horizontal="right" vertical="center"/>
    </xf>
    <xf numFmtId="164" fontId="3" fillId="0" borderId="0" xfId="0" applyNumberFormat="1" applyFont="1" applyBorder="1" applyAlignment="1">
      <alignment horizontal="left" vertical="center"/>
    </xf>
    <xf numFmtId="164" fontId="3" fillId="0" borderId="8" xfId="0" applyNumberFormat="1" applyFont="1" applyBorder="1" applyAlignment="1">
      <alignment horizontal="left" vertical="center"/>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7" fillId="0" borderId="22" xfId="0" applyFont="1" applyBorder="1" applyAlignment="1">
      <alignment horizontal="center" vertical="center"/>
    </xf>
    <xf numFmtId="0" fontId="1" fillId="0" borderId="31" xfId="0" applyNumberFormat="1" applyFont="1" applyBorder="1" applyAlignment="1">
      <alignment horizontal="center" vertical="center"/>
    </xf>
    <xf numFmtId="0" fontId="1" fillId="0" borderId="32" xfId="0" applyNumberFormat="1" applyFont="1" applyBorder="1" applyAlignment="1">
      <alignment horizontal="center" vertical="center"/>
    </xf>
    <xf numFmtId="0" fontId="1" fillId="0" borderId="33" xfId="0" applyNumberFormat="1" applyFont="1" applyBorder="1" applyAlignment="1">
      <alignment horizontal="center" vertical="center"/>
    </xf>
    <xf numFmtId="0" fontId="1" fillId="0" borderId="34" xfId="0" applyFont="1" applyBorder="1" applyAlignment="1">
      <alignment horizontal="center" vertical="center"/>
    </xf>
    <xf numFmtId="0" fontId="0" fillId="0" borderId="0" xfId="0"/>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3" fontId="1" fillId="0" borderId="31" xfId="0" applyNumberFormat="1" applyFont="1" applyBorder="1" applyAlignment="1">
      <alignment horizontal="center" vertical="center"/>
    </xf>
    <xf numFmtId="3" fontId="1" fillId="0" borderId="32" xfId="0" applyNumberFormat="1" applyFont="1" applyBorder="1" applyAlignment="1">
      <alignment horizontal="center" vertical="center"/>
    </xf>
    <xf numFmtId="3" fontId="1" fillId="0" borderId="33"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0"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Border="1" applyAlignment="1">
      <alignment horizontal="center" vertical="center"/>
    </xf>
    <xf numFmtId="0" fontId="1" fillId="0" borderId="2" xfId="0" applyFont="1" applyBorder="1" applyAlignment="1">
      <alignment horizontal="center" vertical="center"/>
    </xf>
    <xf numFmtId="6" fontId="1" fillId="0" borderId="31" xfId="0" applyNumberFormat="1" applyFont="1" applyBorder="1" applyAlignment="1">
      <alignment horizontal="center" vertical="center"/>
    </xf>
    <xf numFmtId="10" fontId="1" fillId="0" borderId="32" xfId="1" applyNumberFormat="1" applyFont="1" applyBorder="1" applyAlignment="1">
      <alignment horizontal="center" vertical="center"/>
    </xf>
    <xf numFmtId="10" fontId="1" fillId="0" borderId="33" xfId="1" applyNumberFormat="1" applyFont="1" applyBorder="1" applyAlignment="1">
      <alignment horizontal="center" vertical="center"/>
    </xf>
    <xf numFmtId="10" fontId="1" fillId="0" borderId="31" xfId="0" applyNumberFormat="1" applyFont="1" applyBorder="1" applyAlignment="1">
      <alignment horizontal="center"/>
    </xf>
    <xf numFmtId="10" fontId="1" fillId="0" borderId="32" xfId="0" applyNumberFormat="1" applyFont="1" applyBorder="1" applyAlignment="1">
      <alignment horizontal="center"/>
    </xf>
    <xf numFmtId="10" fontId="1" fillId="0" borderId="33" xfId="0" applyNumberFormat="1" applyFont="1" applyBorder="1" applyAlignment="1">
      <alignment horizontal="center"/>
    </xf>
    <xf numFmtId="167" fontId="1" fillId="0" borderId="31" xfId="0" applyNumberFormat="1" applyFont="1" applyBorder="1" applyAlignment="1">
      <alignment horizontal="center" vertical="center"/>
    </xf>
    <xf numFmtId="167" fontId="1" fillId="0" borderId="32" xfId="0" applyNumberFormat="1" applyFont="1" applyBorder="1" applyAlignment="1">
      <alignment horizontal="center" vertical="center"/>
    </xf>
    <xf numFmtId="167" fontId="1" fillId="0" borderId="33" xfId="0" applyNumberFormat="1" applyFont="1" applyBorder="1" applyAlignment="1">
      <alignment horizontal="center" vertical="center"/>
    </xf>
    <xf numFmtId="1" fontId="1" fillId="0" borderId="31" xfId="0" applyNumberFormat="1" applyFont="1" applyBorder="1" applyAlignment="1">
      <alignment horizontal="center" vertical="center"/>
    </xf>
    <xf numFmtId="1" fontId="1" fillId="0" borderId="32" xfId="0" applyNumberFormat="1" applyFont="1" applyBorder="1" applyAlignment="1">
      <alignment horizontal="center" vertical="center"/>
    </xf>
    <xf numFmtId="1" fontId="1" fillId="0" borderId="33" xfId="0" applyNumberFormat="1" applyFont="1" applyBorder="1" applyAlignment="1">
      <alignment horizontal="center" vertical="center"/>
    </xf>
    <xf numFmtId="0" fontId="7" fillId="0" borderId="37" xfId="0" applyFont="1" applyBorder="1" applyAlignment="1">
      <alignment horizontal="center" vertical="center"/>
    </xf>
    <xf numFmtId="0" fontId="7" fillId="0" borderId="4" xfId="0" applyFont="1" applyBorder="1" applyAlignment="1">
      <alignment horizontal="center" vertical="center"/>
    </xf>
    <xf numFmtId="0" fontId="12" fillId="0" borderId="5" xfId="0" applyFont="1" applyBorder="1" applyAlignment="1">
      <alignment vertical="center"/>
    </xf>
    <xf numFmtId="0" fontId="17" fillId="0" borderId="0" xfId="0" applyFont="1" applyAlignment="1">
      <alignment vertical="center" wrapText="1"/>
    </xf>
    <xf numFmtId="0" fontId="1" fillId="0" borderId="0" xfId="0" applyFont="1" applyAlignment="1">
      <alignment horizontal="right"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17" fillId="0" borderId="5" xfId="0" applyFont="1" applyBorder="1" applyAlignment="1">
      <alignment vertical="center" wrapText="1"/>
    </xf>
    <xf numFmtId="0" fontId="1" fillId="0" borderId="0" xfId="0" applyFont="1" applyAlignment="1">
      <alignment vertical="center"/>
    </xf>
    <xf numFmtId="164" fontId="3" fillId="0" borderId="0" xfId="0" applyNumberFormat="1" applyFont="1" applyAlignment="1">
      <alignment horizontal="left" vertical="center"/>
    </xf>
    <xf numFmtId="0" fontId="7" fillId="0" borderId="0" xfId="0" applyFont="1" applyAlignment="1">
      <alignment horizontal="right"/>
    </xf>
    <xf numFmtId="0" fontId="1" fillId="0" borderId="1" xfId="0" applyFont="1" applyBorder="1" applyAlignment="1">
      <alignment horizontal="center" vertical="center"/>
    </xf>
    <xf numFmtId="0" fontId="10" fillId="0" borderId="5" xfId="0" applyFont="1" applyBorder="1" applyAlignment="1">
      <alignment vertical="center"/>
    </xf>
    <xf numFmtId="0" fontId="18" fillId="0" borderId="0" xfId="0" applyFont="1" applyAlignment="1">
      <alignment vertical="center"/>
    </xf>
    <xf numFmtId="0" fontId="18" fillId="0" borderId="5" xfId="0" applyFont="1" applyBorder="1" applyAlignment="1">
      <alignment vertical="center"/>
    </xf>
    <xf numFmtId="0" fontId="11" fillId="0" borderId="5" xfId="0" applyFont="1" applyBorder="1" applyAlignment="1">
      <alignment vertical="center"/>
    </xf>
    <xf numFmtId="0" fontId="19" fillId="0" borderId="0" xfId="0" applyFont="1" applyAlignment="1">
      <alignment vertical="center"/>
    </xf>
    <xf numFmtId="0" fontId="19" fillId="0" borderId="5" xfId="0" applyFont="1" applyBorder="1" applyAlignment="1">
      <alignment vertical="center"/>
    </xf>
  </cellXfs>
  <cellStyles count="2">
    <cellStyle name="Normalny" xfId="0" builtinId="0"/>
    <cellStyle name="Procentowy" xfId="1" builtinId="5"/>
  </cellStyles>
  <dxfs count="124">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9600"/>
        </patternFill>
      </fill>
    </dxf>
    <dxf>
      <font>
        <b/>
        <i val="0"/>
        <color theme="0"/>
      </font>
      <fill>
        <patternFill>
          <bgColor theme="1"/>
        </patternFill>
      </fill>
    </dxf>
    <dxf>
      <font>
        <b/>
        <i val="0"/>
        <color theme="0"/>
      </font>
      <fill>
        <patternFill>
          <bgColor rgb="FFFA0000"/>
        </patternFill>
      </fill>
    </dxf>
    <dxf>
      <font>
        <b/>
        <i val="0"/>
        <color theme="1"/>
      </font>
      <fill>
        <patternFill>
          <bgColor theme="0"/>
        </patternFill>
      </fill>
    </dxf>
    <dxf>
      <font>
        <b/>
        <i val="0"/>
        <color theme="1"/>
      </font>
      <fill>
        <patternFill>
          <bgColor rgb="FFFF00FF"/>
        </patternFill>
      </fill>
    </dxf>
    <dxf>
      <font>
        <b/>
        <i val="0"/>
        <color theme="1"/>
      </font>
      <fill>
        <patternFill>
          <bgColor rgb="FFFFFF00"/>
        </patternFill>
      </fill>
    </dxf>
    <dxf>
      <font>
        <b/>
        <i val="0"/>
        <color theme="1"/>
      </font>
      <fill>
        <patternFill>
          <bgColor rgb="FF00FAC8"/>
        </patternFill>
      </fill>
    </dxf>
    <dxf>
      <font>
        <b/>
        <i val="0"/>
        <color theme="0"/>
      </font>
      <fill>
        <patternFill>
          <bgColor rgb="FFFA0000"/>
        </patternFill>
      </fill>
    </dxf>
    <dxf>
      <font>
        <b/>
        <i val="0"/>
        <color theme="0"/>
      </font>
      <fill>
        <patternFill>
          <bgColor rgb="FF0000FA"/>
        </patternFill>
      </fill>
    </dxf>
    <dxf>
      <font>
        <b/>
        <i val="0"/>
        <color theme="0"/>
      </font>
      <fill>
        <patternFill>
          <bgColor rgb="FF009600"/>
        </patternFill>
      </fill>
    </dxf>
    <dxf>
      <font>
        <b/>
        <i val="0"/>
        <color theme="0"/>
      </font>
      <fill>
        <patternFill>
          <bgColor theme="1"/>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9600"/>
        </patternFill>
      </fill>
    </dxf>
    <dxf>
      <font>
        <b/>
        <i val="0"/>
        <color theme="0"/>
      </font>
      <fill>
        <patternFill>
          <bgColor theme="1"/>
        </patternFill>
      </fill>
    </dxf>
    <dxf>
      <font>
        <b/>
        <i val="0"/>
        <color theme="0"/>
      </font>
      <fill>
        <patternFill>
          <bgColor rgb="FFFA0000"/>
        </patternFill>
      </fill>
    </dxf>
    <dxf>
      <font>
        <b/>
        <i val="0"/>
        <color theme="0"/>
      </font>
      <fill>
        <patternFill>
          <bgColor theme="1"/>
        </patternFill>
      </fill>
    </dxf>
    <dxf>
      <font>
        <b/>
        <i val="0"/>
        <color theme="0"/>
      </font>
      <fill>
        <patternFill>
          <bgColor rgb="FFFA0000"/>
        </patternFill>
      </fill>
    </dxf>
    <dxf>
      <font>
        <b/>
        <i val="0"/>
        <color theme="1"/>
      </font>
      <fill>
        <patternFill>
          <bgColor theme="0"/>
        </patternFill>
      </fill>
    </dxf>
    <dxf>
      <font>
        <b/>
        <i val="0"/>
        <color theme="1"/>
      </font>
      <fill>
        <patternFill>
          <bgColor rgb="FFFF00FF"/>
        </patternFill>
      </fill>
    </dxf>
    <dxf>
      <font>
        <b/>
        <i val="0"/>
        <color theme="1"/>
      </font>
      <fill>
        <patternFill>
          <bgColor rgb="FFFFFF00"/>
        </patternFill>
      </fill>
    </dxf>
    <dxf>
      <font>
        <b/>
        <i val="0"/>
        <color theme="1"/>
      </font>
      <fill>
        <patternFill>
          <bgColor rgb="FF00FAC8"/>
        </patternFill>
      </fill>
    </dxf>
    <dxf>
      <font>
        <b/>
        <i val="0"/>
        <color theme="0"/>
      </font>
      <fill>
        <patternFill>
          <bgColor rgb="FFFA0000"/>
        </patternFill>
      </fill>
    </dxf>
    <dxf>
      <font>
        <b/>
        <i val="0"/>
        <color theme="0"/>
      </font>
      <fill>
        <patternFill>
          <bgColor rgb="FF0000FA"/>
        </patternFill>
      </fill>
    </dxf>
    <dxf>
      <font>
        <b/>
        <i val="0"/>
        <color theme="0"/>
      </font>
      <fill>
        <patternFill>
          <bgColor rgb="FF009600"/>
        </patternFill>
      </fill>
    </dxf>
    <dxf>
      <font>
        <b/>
        <i val="0"/>
        <color theme="0"/>
      </font>
      <fill>
        <patternFill>
          <bgColor theme="1"/>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9600"/>
        </patternFill>
      </fill>
    </dxf>
    <dxf>
      <font>
        <b/>
        <i val="0"/>
        <color theme="0"/>
      </font>
      <fill>
        <patternFill>
          <bgColor theme="1"/>
        </patternFill>
      </fill>
    </dxf>
    <dxf>
      <font>
        <b/>
        <i val="0"/>
        <color theme="0"/>
      </font>
      <fill>
        <patternFill>
          <bgColor rgb="FFFA0000"/>
        </patternFill>
      </fill>
    </dxf>
    <dxf>
      <font>
        <b/>
        <i val="0"/>
        <color theme="0"/>
      </font>
      <fill>
        <patternFill>
          <bgColor theme="1"/>
        </patternFill>
      </fill>
    </dxf>
    <dxf>
      <font>
        <b/>
        <i val="0"/>
        <color theme="0"/>
      </font>
      <fill>
        <patternFill>
          <bgColor rgb="FFFA0000"/>
        </patternFill>
      </fill>
    </dxf>
    <dxf>
      <font>
        <b/>
        <i val="0"/>
        <color theme="1"/>
      </font>
      <fill>
        <patternFill>
          <bgColor theme="0"/>
        </patternFill>
      </fill>
    </dxf>
    <dxf>
      <font>
        <b/>
        <i val="0"/>
        <color theme="1"/>
      </font>
      <fill>
        <patternFill>
          <bgColor rgb="FFFF00FF"/>
        </patternFill>
      </fill>
    </dxf>
    <dxf>
      <font>
        <b/>
        <i val="0"/>
        <color theme="1"/>
      </font>
      <fill>
        <patternFill>
          <bgColor rgb="FFFFFF00"/>
        </patternFill>
      </fill>
    </dxf>
    <dxf>
      <font>
        <b/>
        <i val="0"/>
        <color theme="1"/>
      </font>
      <fill>
        <patternFill>
          <bgColor rgb="FF00FAC8"/>
        </patternFill>
      </fill>
    </dxf>
    <dxf>
      <font>
        <b/>
        <i val="0"/>
        <color theme="0"/>
      </font>
      <fill>
        <patternFill>
          <bgColor rgb="FFFA0000"/>
        </patternFill>
      </fill>
    </dxf>
    <dxf>
      <font>
        <b/>
        <i val="0"/>
        <color theme="0"/>
      </font>
      <fill>
        <patternFill>
          <bgColor rgb="FF0000FA"/>
        </patternFill>
      </fill>
    </dxf>
    <dxf>
      <font>
        <b/>
        <i val="0"/>
        <color theme="0"/>
      </font>
      <fill>
        <patternFill>
          <bgColor rgb="FF009600"/>
        </patternFill>
      </fill>
    </dxf>
    <dxf>
      <font>
        <b/>
        <i val="0"/>
        <color theme="0"/>
      </font>
      <fill>
        <patternFill>
          <bgColor theme="1"/>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9600"/>
        </patternFill>
      </fill>
    </dxf>
    <dxf>
      <font>
        <b/>
        <i val="0"/>
        <color theme="0"/>
      </font>
      <fill>
        <patternFill>
          <bgColor theme="1"/>
        </patternFill>
      </fill>
    </dxf>
    <dxf>
      <font>
        <b/>
        <i val="0"/>
        <color theme="0"/>
      </font>
      <fill>
        <patternFill>
          <bgColor rgb="FFFA0000"/>
        </patternFill>
      </fill>
    </dxf>
    <dxf>
      <font>
        <b/>
        <i val="0"/>
        <color theme="0"/>
      </font>
      <fill>
        <patternFill>
          <bgColor theme="1"/>
        </patternFill>
      </fill>
    </dxf>
    <dxf>
      <font>
        <b/>
        <i val="0"/>
        <color theme="0"/>
      </font>
      <fill>
        <patternFill>
          <bgColor rgb="FFFA0000"/>
        </patternFill>
      </fill>
    </dxf>
    <dxf>
      <font>
        <b/>
        <i val="0"/>
        <color theme="1"/>
      </font>
      <fill>
        <patternFill>
          <bgColor theme="0"/>
        </patternFill>
      </fill>
    </dxf>
    <dxf>
      <font>
        <b/>
        <i val="0"/>
        <color theme="1"/>
      </font>
      <fill>
        <patternFill>
          <bgColor rgb="FFFF00FF"/>
        </patternFill>
      </fill>
    </dxf>
    <dxf>
      <font>
        <b/>
        <i val="0"/>
        <color theme="1"/>
      </font>
      <fill>
        <patternFill>
          <bgColor rgb="FFFFFF00"/>
        </patternFill>
      </fill>
    </dxf>
    <dxf>
      <font>
        <b/>
        <i val="0"/>
        <color theme="1"/>
      </font>
      <fill>
        <patternFill>
          <bgColor rgb="FF00FAC8"/>
        </patternFill>
      </fill>
    </dxf>
    <dxf>
      <font>
        <b/>
        <i val="0"/>
        <color theme="0"/>
      </font>
      <fill>
        <patternFill>
          <bgColor rgb="FFFA0000"/>
        </patternFill>
      </fill>
    </dxf>
    <dxf>
      <font>
        <b/>
        <i val="0"/>
        <color theme="0"/>
      </font>
      <fill>
        <patternFill>
          <bgColor rgb="FF0000FA"/>
        </patternFill>
      </fill>
    </dxf>
    <dxf>
      <font>
        <b/>
        <i val="0"/>
        <color theme="0"/>
      </font>
      <fill>
        <patternFill>
          <bgColor rgb="FF009600"/>
        </patternFill>
      </fill>
    </dxf>
    <dxf>
      <font>
        <b/>
        <i val="0"/>
        <color theme="0"/>
      </font>
      <fill>
        <patternFill>
          <bgColor theme="1"/>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9600"/>
        </patternFill>
      </fill>
    </dxf>
    <dxf>
      <font>
        <b/>
        <i val="0"/>
        <color theme="0"/>
      </font>
      <fill>
        <patternFill>
          <bgColor theme="1"/>
        </patternFill>
      </fill>
    </dxf>
    <dxf>
      <font>
        <b/>
        <i val="0"/>
        <color theme="0"/>
      </font>
      <fill>
        <patternFill>
          <bgColor rgb="FFFA0000"/>
        </patternFill>
      </fill>
    </dxf>
    <dxf>
      <font>
        <b/>
        <i val="0"/>
        <color theme="0"/>
      </font>
      <fill>
        <patternFill>
          <bgColor theme="1"/>
        </patternFill>
      </fill>
    </dxf>
    <dxf>
      <font>
        <b/>
        <i val="0"/>
        <color theme="0"/>
      </font>
      <fill>
        <patternFill>
          <bgColor rgb="FFFA0000"/>
        </patternFill>
      </fill>
    </dxf>
    <dxf>
      <font>
        <b/>
        <i val="0"/>
        <color theme="1"/>
      </font>
      <fill>
        <patternFill>
          <bgColor theme="0"/>
        </patternFill>
      </fill>
    </dxf>
    <dxf>
      <font>
        <b/>
        <i val="0"/>
        <color theme="1"/>
      </font>
      <fill>
        <patternFill>
          <bgColor rgb="FFFF00FF"/>
        </patternFill>
      </fill>
    </dxf>
    <dxf>
      <font>
        <b/>
        <i val="0"/>
        <color theme="1"/>
      </font>
      <fill>
        <patternFill>
          <bgColor rgb="FFFFFF00"/>
        </patternFill>
      </fill>
    </dxf>
    <dxf>
      <font>
        <b/>
        <i val="0"/>
        <color theme="1"/>
      </font>
      <fill>
        <patternFill>
          <bgColor rgb="FF00FAC8"/>
        </patternFill>
      </fill>
    </dxf>
    <dxf>
      <font>
        <b/>
        <i val="0"/>
        <color theme="0"/>
      </font>
      <fill>
        <patternFill>
          <bgColor rgb="FFFA0000"/>
        </patternFill>
      </fill>
    </dxf>
    <dxf>
      <font>
        <b/>
        <i val="0"/>
        <color theme="0"/>
      </font>
      <fill>
        <patternFill>
          <bgColor rgb="FF0000FA"/>
        </patternFill>
      </fill>
    </dxf>
    <dxf>
      <font>
        <b/>
        <i val="0"/>
        <color theme="0"/>
      </font>
      <fill>
        <patternFill>
          <bgColor rgb="FF009600"/>
        </patternFill>
      </fill>
    </dxf>
    <dxf>
      <font>
        <b/>
        <i val="0"/>
        <color theme="0"/>
      </font>
      <fill>
        <patternFill>
          <bgColor theme="1"/>
        </patternFill>
      </fill>
    </dxf>
    <dxf>
      <font>
        <b/>
        <i val="0"/>
        <color theme="0"/>
      </font>
      <fill>
        <patternFill>
          <bgColor theme="1"/>
        </patternFill>
      </fill>
    </dxf>
    <dxf>
      <font>
        <b/>
        <i val="0"/>
        <color theme="0"/>
      </font>
      <fill>
        <patternFill>
          <bgColor rgb="FFFA0000"/>
        </patternFill>
      </fill>
    </dxf>
    <dxf>
      <font>
        <b/>
        <i val="0"/>
        <color theme="0"/>
      </font>
      <fill>
        <patternFill>
          <bgColor theme="1"/>
        </patternFill>
      </fill>
    </dxf>
    <dxf>
      <font>
        <b/>
        <i val="0"/>
        <color theme="0"/>
      </font>
      <fill>
        <patternFill>
          <bgColor rgb="FFFA0000"/>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00FA"/>
        </patternFill>
      </fill>
    </dxf>
    <dxf>
      <font>
        <b/>
        <i val="0"/>
        <color theme="0"/>
      </font>
      <fill>
        <patternFill>
          <bgColor theme="1"/>
        </patternFill>
      </fill>
    </dxf>
    <dxf>
      <font>
        <b/>
        <i val="0"/>
        <color theme="0"/>
      </font>
      <fill>
        <patternFill>
          <bgColor rgb="FF009600"/>
        </patternFill>
      </fill>
    </dxf>
    <dxf>
      <font>
        <b/>
        <i val="0"/>
        <color theme="1"/>
      </font>
      <fill>
        <patternFill>
          <bgColor theme="0"/>
        </patternFill>
      </fill>
    </dxf>
    <dxf>
      <font>
        <b/>
        <i val="0"/>
        <color theme="1"/>
      </font>
      <fill>
        <patternFill>
          <bgColor rgb="FFFF00FF"/>
        </patternFill>
      </fill>
    </dxf>
    <dxf>
      <font>
        <b/>
        <i val="0"/>
        <color theme="1"/>
      </font>
      <fill>
        <patternFill>
          <bgColor rgb="FFFFFF00"/>
        </patternFill>
      </fill>
    </dxf>
    <dxf>
      <font>
        <b/>
        <i val="0"/>
        <color theme="1"/>
      </font>
      <fill>
        <patternFill>
          <bgColor rgb="FF00FAC8"/>
        </patternFill>
      </fill>
    </dxf>
    <dxf>
      <font>
        <b/>
        <i val="0"/>
        <color theme="0"/>
      </font>
      <fill>
        <patternFill>
          <bgColor rgb="FFFA0000"/>
        </patternFill>
      </fill>
    </dxf>
    <dxf>
      <font>
        <b/>
        <i val="0"/>
        <color theme="0"/>
      </font>
      <fill>
        <patternFill>
          <bgColor rgb="FF0000FA"/>
        </patternFill>
      </fill>
    </dxf>
    <dxf>
      <font>
        <b/>
        <i val="0"/>
        <color theme="0"/>
      </font>
      <fill>
        <patternFill>
          <bgColor rgb="FF009600"/>
        </patternFill>
      </fill>
    </dxf>
    <dxf>
      <font>
        <b/>
        <i val="0"/>
        <color theme="0"/>
      </font>
      <fill>
        <patternFill>
          <bgColor theme="1"/>
        </patternFill>
      </fill>
    </dxf>
  </dxfs>
  <tableStyles count="0" defaultTableStyle="TableStyleMedium2" defaultPivotStyle="PivotStyleLight16"/>
  <colors>
    <mruColors>
      <color rgb="FF0000FA"/>
      <color rgb="FF009600"/>
      <color rgb="FFFF8FEF"/>
      <color rgb="FFFF00FF"/>
      <color rgb="FF00FAC8"/>
      <color rgb="FFFA0000"/>
      <color rgb="FF008000"/>
      <color rgb="FF009900"/>
      <color rgb="FF08AC0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547047711672624E-2"/>
          <c:y val="0.13612357530651131"/>
          <c:w val="0.78343157461611834"/>
          <c:h val="0.75801783338726492"/>
        </c:manualLayout>
      </c:layout>
      <c:barChart>
        <c:barDir val="col"/>
        <c:grouping val="clustered"/>
        <c:varyColors val="0"/>
        <c:ser>
          <c:idx val="0"/>
          <c:order val="0"/>
          <c:tx>
            <c:strRef>
              <c:f>Summary!$D$9</c:f>
              <c:strCache>
                <c:ptCount val="1"/>
                <c:pt idx="0">
                  <c:v>CSred (analytical performance)</c:v>
                </c:pt>
              </c:strCache>
            </c:strRef>
          </c:tx>
          <c:spPr>
            <a:solidFill>
              <a:srgbClr val="FF0000"/>
            </a:solidFill>
            <a:ln>
              <a:noFill/>
            </a:ln>
            <a:effectLst/>
          </c:spPr>
          <c:invertIfNegative val="0"/>
          <c:cat>
            <c:strRef>
              <c:f>Summary!$C$10:$C$14</c:f>
              <c:strCache>
                <c:ptCount val="5"/>
                <c:pt idx="0">
                  <c:v>CZE silica</c:v>
                </c:pt>
                <c:pt idx="1">
                  <c:v>CZE amine</c:v>
                </c:pt>
                <c:pt idx="2">
                  <c:v>MEKC silica</c:v>
                </c:pt>
                <c:pt idx="3">
                  <c:v>MEKC amine</c:v>
                </c:pt>
                <c:pt idx="4">
                  <c:v>HPLC</c:v>
                </c:pt>
              </c:strCache>
            </c:strRef>
          </c:cat>
          <c:val>
            <c:numRef>
              <c:f>Summary!$D$10:$D$14</c:f>
              <c:numCache>
                <c:formatCode>General</c:formatCode>
                <c:ptCount val="5"/>
                <c:pt idx="0">
                  <c:v>50.5</c:v>
                </c:pt>
                <c:pt idx="1">
                  <c:v>69.3</c:v>
                </c:pt>
                <c:pt idx="2">
                  <c:v>79.599999999999994</c:v>
                </c:pt>
                <c:pt idx="3">
                  <c:v>51.2</c:v>
                </c:pt>
                <c:pt idx="4">
                  <c:v>72.8</c:v>
                </c:pt>
              </c:numCache>
            </c:numRef>
          </c:val>
          <c:extLst>
            <c:ext xmlns:c16="http://schemas.microsoft.com/office/drawing/2014/chart" uri="{C3380CC4-5D6E-409C-BE32-E72D297353CC}">
              <c16:uniqueId val="{00000000-540E-4514-9E8D-78FC179A9872}"/>
            </c:ext>
          </c:extLst>
        </c:ser>
        <c:ser>
          <c:idx val="1"/>
          <c:order val="1"/>
          <c:tx>
            <c:strRef>
              <c:f>Summary!$E$9</c:f>
              <c:strCache>
                <c:ptCount val="1"/>
                <c:pt idx="0">
                  <c:v>CSgreen (eco-friendliness and safety)</c:v>
                </c:pt>
              </c:strCache>
            </c:strRef>
          </c:tx>
          <c:spPr>
            <a:solidFill>
              <a:srgbClr val="009600"/>
            </a:solidFill>
            <a:ln>
              <a:noFill/>
            </a:ln>
            <a:effectLst/>
          </c:spPr>
          <c:invertIfNegative val="0"/>
          <c:cat>
            <c:strRef>
              <c:f>Summary!$C$10:$C$14</c:f>
              <c:strCache>
                <c:ptCount val="5"/>
                <c:pt idx="0">
                  <c:v>CZE silica</c:v>
                </c:pt>
                <c:pt idx="1">
                  <c:v>CZE amine</c:v>
                </c:pt>
                <c:pt idx="2">
                  <c:v>MEKC silica</c:v>
                </c:pt>
                <c:pt idx="3">
                  <c:v>MEKC amine</c:v>
                </c:pt>
                <c:pt idx="4">
                  <c:v>HPLC</c:v>
                </c:pt>
              </c:strCache>
            </c:strRef>
          </c:cat>
          <c:val>
            <c:numRef>
              <c:f>Summary!$E$10:$E$14</c:f>
              <c:numCache>
                <c:formatCode>General</c:formatCode>
                <c:ptCount val="5"/>
                <c:pt idx="0">
                  <c:v>69.3</c:v>
                </c:pt>
                <c:pt idx="1">
                  <c:v>77.2</c:v>
                </c:pt>
                <c:pt idx="2">
                  <c:v>67.099999999999994</c:v>
                </c:pt>
                <c:pt idx="3">
                  <c:v>74.8</c:v>
                </c:pt>
                <c:pt idx="4">
                  <c:v>52</c:v>
                </c:pt>
              </c:numCache>
            </c:numRef>
          </c:val>
          <c:extLst>
            <c:ext xmlns:c16="http://schemas.microsoft.com/office/drawing/2014/chart" uri="{C3380CC4-5D6E-409C-BE32-E72D297353CC}">
              <c16:uniqueId val="{00000001-540E-4514-9E8D-78FC179A9872}"/>
            </c:ext>
          </c:extLst>
        </c:ser>
        <c:ser>
          <c:idx val="2"/>
          <c:order val="2"/>
          <c:tx>
            <c:strRef>
              <c:f>Summary!$F$9</c:f>
              <c:strCache>
                <c:ptCount val="1"/>
                <c:pt idx="0">
                  <c:v>CSblue (practical efficiency) </c:v>
                </c:pt>
              </c:strCache>
            </c:strRef>
          </c:tx>
          <c:spPr>
            <a:solidFill>
              <a:srgbClr val="0000FA"/>
            </a:solidFill>
            <a:ln>
              <a:noFill/>
            </a:ln>
            <a:effectLst/>
          </c:spPr>
          <c:invertIfNegative val="0"/>
          <c:cat>
            <c:strRef>
              <c:f>Summary!$C$10:$C$14</c:f>
              <c:strCache>
                <c:ptCount val="5"/>
                <c:pt idx="0">
                  <c:v>CZE silica</c:v>
                </c:pt>
                <c:pt idx="1">
                  <c:v>CZE amine</c:v>
                </c:pt>
                <c:pt idx="2">
                  <c:v>MEKC silica</c:v>
                </c:pt>
                <c:pt idx="3">
                  <c:v>MEKC amine</c:v>
                </c:pt>
                <c:pt idx="4">
                  <c:v>HPLC</c:v>
                </c:pt>
              </c:strCache>
            </c:strRef>
          </c:cat>
          <c:val>
            <c:numRef>
              <c:f>Summary!$F$10:$F$14</c:f>
              <c:numCache>
                <c:formatCode>General</c:formatCode>
                <c:ptCount val="5"/>
                <c:pt idx="0">
                  <c:v>65.599999999999994</c:v>
                </c:pt>
                <c:pt idx="1">
                  <c:v>53.7</c:v>
                </c:pt>
                <c:pt idx="2">
                  <c:v>64.099999999999994</c:v>
                </c:pt>
                <c:pt idx="3">
                  <c:v>52</c:v>
                </c:pt>
                <c:pt idx="4">
                  <c:v>58.8</c:v>
                </c:pt>
              </c:numCache>
            </c:numRef>
          </c:val>
          <c:extLst>
            <c:ext xmlns:c16="http://schemas.microsoft.com/office/drawing/2014/chart" uri="{C3380CC4-5D6E-409C-BE32-E72D297353CC}">
              <c16:uniqueId val="{00000002-540E-4514-9E8D-78FC179A9872}"/>
            </c:ext>
          </c:extLst>
        </c:ser>
        <c:ser>
          <c:idx val="3"/>
          <c:order val="3"/>
          <c:tx>
            <c:strRef>
              <c:f>Summary!$G$9</c:f>
              <c:strCache>
                <c:ptCount val="1"/>
                <c:pt idx="0">
                  <c:v>MB (method brilliance / overall potential)</c:v>
                </c:pt>
              </c:strCache>
            </c:strRef>
          </c:tx>
          <c:spPr>
            <a:solidFill>
              <a:schemeClr val="bg1">
                <a:lumMod val="50000"/>
              </a:schemeClr>
            </a:solidFill>
            <a:ln>
              <a:noFill/>
            </a:ln>
            <a:effectLst/>
          </c:spPr>
          <c:invertIfNegative val="0"/>
          <c:cat>
            <c:strRef>
              <c:f>Summary!$C$10:$C$14</c:f>
              <c:strCache>
                <c:ptCount val="5"/>
                <c:pt idx="0">
                  <c:v>CZE silica</c:v>
                </c:pt>
                <c:pt idx="1">
                  <c:v>CZE amine</c:v>
                </c:pt>
                <c:pt idx="2">
                  <c:v>MEKC silica</c:v>
                </c:pt>
                <c:pt idx="3">
                  <c:v>MEKC amine</c:v>
                </c:pt>
                <c:pt idx="4">
                  <c:v>HPLC</c:v>
                </c:pt>
              </c:strCache>
            </c:strRef>
          </c:cat>
          <c:val>
            <c:numRef>
              <c:f>Summary!$G$10:$G$14</c:f>
              <c:numCache>
                <c:formatCode>General</c:formatCode>
                <c:ptCount val="5"/>
                <c:pt idx="0">
                  <c:v>59.6</c:v>
                </c:pt>
                <c:pt idx="1">
                  <c:v>65.400000000000006</c:v>
                </c:pt>
                <c:pt idx="2">
                  <c:v>71</c:v>
                </c:pt>
                <c:pt idx="3">
                  <c:v>56.6</c:v>
                </c:pt>
                <c:pt idx="4">
                  <c:v>62.3</c:v>
                </c:pt>
              </c:numCache>
            </c:numRef>
          </c:val>
          <c:extLst>
            <c:ext xmlns:c16="http://schemas.microsoft.com/office/drawing/2014/chart" uri="{C3380CC4-5D6E-409C-BE32-E72D297353CC}">
              <c16:uniqueId val="{00000003-540E-4514-9E8D-78FC179A9872}"/>
            </c:ext>
          </c:extLst>
        </c:ser>
        <c:dLbls>
          <c:showLegendKey val="0"/>
          <c:showVal val="0"/>
          <c:showCatName val="0"/>
          <c:showSerName val="0"/>
          <c:showPercent val="0"/>
          <c:showBubbleSize val="0"/>
        </c:dLbls>
        <c:gapWidth val="219"/>
        <c:overlap val="-27"/>
        <c:axId val="1057522128"/>
        <c:axId val="1055707120"/>
      </c:barChart>
      <c:catAx>
        <c:axId val="105752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1055707120"/>
        <c:crosses val="autoZero"/>
        <c:auto val="1"/>
        <c:lblAlgn val="ctr"/>
        <c:lblOffset val="100"/>
        <c:noMultiLvlLbl val="0"/>
      </c:catAx>
      <c:valAx>
        <c:axId val="1055707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10575221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oneCellAnchor>
    <xdr:from>
      <xdr:col>10</xdr:col>
      <xdr:colOff>358588</xdr:colOff>
      <xdr:row>46</xdr:row>
      <xdr:rowOff>78440</xdr:rowOff>
    </xdr:from>
    <xdr:ext cx="5609665" cy="3764939"/>
    <xdr:pic>
      <xdr:nvPicPr>
        <xdr:cNvPr id="2" name="Obraz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06988" y="10685480"/>
          <a:ext cx="5609665" cy="3764939"/>
        </a:xfrm>
        <a:prstGeom prst="rect">
          <a:avLst/>
        </a:prstGeom>
      </xdr:spPr>
    </xdr:pic>
    <xdr:clientData/>
  </xdr:oneCellAnchor>
  <xdr:twoCellAnchor>
    <xdr:from>
      <xdr:col>14</xdr:col>
      <xdr:colOff>107561</xdr:colOff>
      <xdr:row>38</xdr:row>
      <xdr:rowOff>236742</xdr:rowOff>
    </xdr:from>
    <xdr:to>
      <xdr:col>14</xdr:col>
      <xdr:colOff>388392</xdr:colOff>
      <xdr:row>47</xdr:row>
      <xdr:rowOff>118948</xdr:rowOff>
    </xdr:to>
    <xdr:sp macro="" textlink="">
      <xdr:nvSpPr>
        <xdr:cNvPr id="3" name="Strzałka w prawo 2">
          <a:extLst>
            <a:ext uri="{FF2B5EF4-FFF2-40B4-BE49-F238E27FC236}">
              <a16:creationId xmlns:a16="http://schemas.microsoft.com/office/drawing/2014/main" id="{00000000-0008-0000-0300-000003000000}"/>
            </a:ext>
          </a:extLst>
        </xdr:cNvPr>
        <xdr:cNvSpPr/>
      </xdr:nvSpPr>
      <xdr:spPr>
        <a:xfrm rot="4291277">
          <a:off x="8205004" y="9977719"/>
          <a:ext cx="1581466" cy="28083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oneCellAnchor>
    <xdr:from>
      <xdr:col>15</xdr:col>
      <xdr:colOff>414617</xdr:colOff>
      <xdr:row>30</xdr:row>
      <xdr:rowOff>78441</xdr:rowOff>
    </xdr:from>
    <xdr:ext cx="9548970" cy="5067300"/>
    <xdr:pic>
      <xdr:nvPicPr>
        <xdr:cNvPr id="4" name="Obraz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87217" y="7759401"/>
          <a:ext cx="9548970" cy="5067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481854</xdr:colOff>
      <xdr:row>45</xdr:row>
      <xdr:rowOff>156882</xdr:rowOff>
    </xdr:from>
    <xdr:ext cx="8633011" cy="5091566"/>
    <xdr:pic>
      <xdr:nvPicPr>
        <xdr:cNvPr id="5" name="Obraz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1854" y="10581042"/>
          <a:ext cx="8633011" cy="50915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200780</xdr:colOff>
      <xdr:row>42</xdr:row>
      <xdr:rowOff>230720</xdr:rowOff>
    </xdr:from>
    <xdr:to>
      <xdr:col>9</xdr:col>
      <xdr:colOff>503338</xdr:colOff>
      <xdr:row>48</xdr:row>
      <xdr:rowOff>81961</xdr:rowOff>
    </xdr:to>
    <xdr:sp macro="" textlink="">
      <xdr:nvSpPr>
        <xdr:cNvPr id="6" name="Strzałka w prawo 5">
          <a:extLst>
            <a:ext uri="{FF2B5EF4-FFF2-40B4-BE49-F238E27FC236}">
              <a16:creationId xmlns:a16="http://schemas.microsoft.com/office/drawing/2014/main" id="{00000000-0008-0000-0300-000006000000}"/>
            </a:ext>
          </a:extLst>
        </xdr:cNvPr>
        <xdr:cNvSpPr/>
      </xdr:nvSpPr>
      <xdr:spPr>
        <a:xfrm rot="7255739">
          <a:off x="5478498" y="10406362"/>
          <a:ext cx="994241" cy="302558"/>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xdr:from>
      <xdr:col>17</xdr:col>
      <xdr:colOff>145677</xdr:colOff>
      <xdr:row>0</xdr:row>
      <xdr:rowOff>145676</xdr:rowOff>
    </xdr:from>
    <xdr:to>
      <xdr:col>23</xdr:col>
      <xdr:colOff>246529</xdr:colOff>
      <xdr:row>7</xdr:row>
      <xdr:rowOff>0</xdr:rowOff>
    </xdr:to>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10767957" y="145676"/>
          <a:ext cx="3849892" cy="12465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The conditional formatting, estimation of color, calculation of method brilliance and presentation of outcomes in the short and long annotation forms should work automatically (appropriate functions were programmed). If there are some problems with their use, contact the author using </a:t>
          </a:r>
          <a:r>
            <a:rPr lang="pl-PL" sz="1200">
              <a:solidFill>
                <a:schemeClr val="dk1"/>
              </a:solidFill>
              <a:effectLst/>
              <a:latin typeface="+mn-lt"/>
              <a:ea typeface="+mn-ea"/>
              <a:cs typeface="+mn-cs"/>
            </a:rPr>
            <a:t>this</a:t>
          </a:r>
          <a:r>
            <a:rPr lang="en-US" sz="1200">
              <a:solidFill>
                <a:schemeClr val="dk1"/>
              </a:solidFill>
              <a:effectLst/>
              <a:latin typeface="+mn-lt"/>
              <a:ea typeface="+mn-ea"/>
              <a:cs typeface="+mn-cs"/>
            </a:rPr>
            <a:t> e-mail address: </a:t>
          </a:r>
          <a:r>
            <a:rPr lang="en-US" sz="1200" u="sng">
              <a:solidFill>
                <a:schemeClr val="dk1"/>
              </a:solidFill>
              <a:effectLst/>
              <a:latin typeface="+mn-lt"/>
              <a:ea typeface="+mn-ea"/>
              <a:cs typeface="+mn-cs"/>
              <a:hlinkClick xmlns:r="http://schemas.openxmlformats.org/officeDocument/2006/relationships" r:id=""/>
            </a:rPr>
            <a:t>nowakp@chemia.uj.edu.pl</a:t>
          </a:r>
          <a:r>
            <a:rPr lang="en-US" sz="1200">
              <a:solidFill>
                <a:schemeClr val="dk1"/>
              </a:solidFill>
              <a:effectLst/>
              <a:latin typeface="+mn-lt"/>
              <a:ea typeface="+mn-ea"/>
              <a:cs typeface="+mn-cs"/>
            </a:rPr>
            <a:t>. Use it also if </a:t>
          </a:r>
          <a:r>
            <a:rPr lang="pl-PL" sz="1200">
              <a:solidFill>
                <a:schemeClr val="dk1"/>
              </a:solidFill>
              <a:effectLst/>
              <a:latin typeface="+mn-lt"/>
              <a:ea typeface="+mn-ea"/>
              <a:cs typeface="+mn-cs"/>
            </a:rPr>
            <a:t>you </a:t>
          </a:r>
          <a:r>
            <a:rPr lang="en-US" sz="1200">
              <a:solidFill>
                <a:schemeClr val="dk1"/>
              </a:solidFill>
              <a:effectLst/>
              <a:latin typeface="+mn-lt"/>
              <a:ea typeface="+mn-ea"/>
              <a:cs typeface="+mn-cs"/>
            </a:rPr>
            <a:t>have any questions or comments to share.</a:t>
          </a:r>
          <a:endParaRPr lang="pl-PL" sz="1200">
            <a:solidFill>
              <a:schemeClr val="dk1"/>
            </a:solidFill>
            <a:effectLst/>
            <a:latin typeface="+mn-lt"/>
            <a:ea typeface="+mn-ea"/>
            <a:cs typeface="+mn-cs"/>
          </a:endParaRPr>
        </a:p>
        <a:p>
          <a:endParaRPr lang="pl-PL" sz="1100"/>
        </a:p>
      </xdr:txBody>
    </xdr:sp>
    <xdr:clientData/>
  </xdr:twoCellAnchor>
  <xdr:twoCellAnchor>
    <xdr:from>
      <xdr:col>13</xdr:col>
      <xdr:colOff>324969</xdr:colOff>
      <xdr:row>37</xdr:row>
      <xdr:rowOff>414618</xdr:rowOff>
    </xdr:from>
    <xdr:to>
      <xdr:col>16</xdr:col>
      <xdr:colOff>134470</xdr:colOff>
      <xdr:row>37</xdr:row>
      <xdr:rowOff>582705</xdr:rowOff>
    </xdr:to>
    <xdr:sp macro="" textlink="">
      <xdr:nvSpPr>
        <xdr:cNvPr id="8" name="Strzałka w prawo 7">
          <a:extLst>
            <a:ext uri="{FF2B5EF4-FFF2-40B4-BE49-F238E27FC236}">
              <a16:creationId xmlns:a16="http://schemas.microsoft.com/office/drawing/2014/main" id="{00000000-0008-0000-0300-000008000000}"/>
            </a:ext>
          </a:extLst>
        </xdr:cNvPr>
        <xdr:cNvSpPr/>
      </xdr:nvSpPr>
      <xdr:spPr>
        <a:xfrm>
          <a:off x="8447889" y="9147138"/>
          <a:ext cx="1684021" cy="447"/>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358588</xdr:colOff>
      <xdr:row>46</xdr:row>
      <xdr:rowOff>78440</xdr:rowOff>
    </xdr:from>
    <xdr:to>
      <xdr:col>18</xdr:col>
      <xdr:colOff>885264</xdr:colOff>
      <xdr:row>67</xdr:row>
      <xdr:rowOff>78202</xdr:rowOff>
    </xdr:to>
    <xdr:pic>
      <xdr:nvPicPr>
        <xdr:cNvPr id="2" name="Obraz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3500" y="13996146"/>
          <a:ext cx="5446058" cy="3764939"/>
        </a:xfrm>
        <a:prstGeom prst="rect">
          <a:avLst/>
        </a:prstGeom>
      </xdr:spPr>
    </xdr:pic>
    <xdr:clientData/>
  </xdr:twoCellAnchor>
  <xdr:twoCellAnchor>
    <xdr:from>
      <xdr:col>14</xdr:col>
      <xdr:colOff>107561</xdr:colOff>
      <xdr:row>38</xdr:row>
      <xdr:rowOff>236742</xdr:rowOff>
    </xdr:from>
    <xdr:to>
      <xdr:col>14</xdr:col>
      <xdr:colOff>388392</xdr:colOff>
      <xdr:row>47</xdr:row>
      <xdr:rowOff>118948</xdr:rowOff>
    </xdr:to>
    <xdr:sp macro="" textlink="">
      <xdr:nvSpPr>
        <xdr:cNvPr id="7" name="Strzałka w prawo 6">
          <a:extLst>
            <a:ext uri="{FF2B5EF4-FFF2-40B4-BE49-F238E27FC236}">
              <a16:creationId xmlns:a16="http://schemas.microsoft.com/office/drawing/2014/main" id="{00000000-0008-0000-0100-000007000000}"/>
            </a:ext>
          </a:extLst>
        </xdr:cNvPr>
        <xdr:cNvSpPr/>
      </xdr:nvSpPr>
      <xdr:spPr>
        <a:xfrm rot="4291277">
          <a:off x="9646977" y="12739297"/>
          <a:ext cx="3322412" cy="28083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15</xdr:col>
      <xdr:colOff>414617</xdr:colOff>
      <xdr:row>30</xdr:row>
      <xdr:rowOff>78441</xdr:rowOff>
    </xdr:from>
    <xdr:to>
      <xdr:col>30</xdr:col>
      <xdr:colOff>57587</xdr:colOff>
      <xdr:row>43</xdr:row>
      <xdr:rowOff>134471</xdr:rowOff>
    </xdr:to>
    <xdr:pic>
      <xdr:nvPicPr>
        <xdr:cNvPr id="8" name="Obraz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79941" y="8460441"/>
          <a:ext cx="9212793" cy="5132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481854</xdr:colOff>
      <xdr:row>45</xdr:row>
      <xdr:rowOff>156882</xdr:rowOff>
    </xdr:from>
    <xdr:to>
      <xdr:col>10</xdr:col>
      <xdr:colOff>257736</xdr:colOff>
      <xdr:row>74</xdr:row>
      <xdr:rowOff>48918</xdr:rowOff>
    </xdr:to>
    <xdr:pic>
      <xdr:nvPicPr>
        <xdr:cNvPr id="9" name="Obraz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1854" y="13895294"/>
          <a:ext cx="8370794" cy="5091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200780</xdr:colOff>
      <xdr:row>42</xdr:row>
      <xdr:rowOff>230720</xdr:rowOff>
    </xdr:from>
    <xdr:to>
      <xdr:col>9</xdr:col>
      <xdr:colOff>503338</xdr:colOff>
      <xdr:row>48</xdr:row>
      <xdr:rowOff>81961</xdr:rowOff>
    </xdr:to>
    <xdr:sp macro="" textlink="">
      <xdr:nvSpPr>
        <xdr:cNvPr id="10" name="Strzałka w prawo 9">
          <a:extLst>
            <a:ext uri="{FF2B5EF4-FFF2-40B4-BE49-F238E27FC236}">
              <a16:creationId xmlns:a16="http://schemas.microsoft.com/office/drawing/2014/main" id="{00000000-0008-0000-0100-00000A000000}"/>
            </a:ext>
          </a:extLst>
        </xdr:cNvPr>
        <xdr:cNvSpPr/>
      </xdr:nvSpPr>
      <xdr:spPr>
        <a:xfrm rot="7255739">
          <a:off x="7553379" y="13754680"/>
          <a:ext cx="1554535" cy="302558"/>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xdr:from>
      <xdr:col>17</xdr:col>
      <xdr:colOff>145677</xdr:colOff>
      <xdr:row>0</xdr:row>
      <xdr:rowOff>145676</xdr:rowOff>
    </xdr:from>
    <xdr:to>
      <xdr:col>23</xdr:col>
      <xdr:colOff>246529</xdr:colOff>
      <xdr:row>7</xdr:row>
      <xdr:rowOff>0</xdr:rowOff>
    </xdr:to>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13054853" y="145676"/>
          <a:ext cx="4191000" cy="15127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The conditional formatting, estimation of color, calculation of method brilliance and presentation of outcomes in the short and long annotation forms should work automatically (appropriate functions were programmed). If there are some problems with their use, contact the author using </a:t>
          </a:r>
          <a:r>
            <a:rPr lang="pl-PL" sz="1200">
              <a:solidFill>
                <a:schemeClr val="dk1"/>
              </a:solidFill>
              <a:effectLst/>
              <a:latin typeface="+mn-lt"/>
              <a:ea typeface="+mn-ea"/>
              <a:cs typeface="+mn-cs"/>
            </a:rPr>
            <a:t>this</a:t>
          </a:r>
          <a:r>
            <a:rPr lang="en-US" sz="1200">
              <a:solidFill>
                <a:schemeClr val="dk1"/>
              </a:solidFill>
              <a:effectLst/>
              <a:latin typeface="+mn-lt"/>
              <a:ea typeface="+mn-ea"/>
              <a:cs typeface="+mn-cs"/>
            </a:rPr>
            <a:t> e-mail address: </a:t>
          </a:r>
          <a:r>
            <a:rPr lang="en-US" sz="1200" u="sng">
              <a:solidFill>
                <a:schemeClr val="dk1"/>
              </a:solidFill>
              <a:effectLst/>
              <a:latin typeface="+mn-lt"/>
              <a:ea typeface="+mn-ea"/>
              <a:cs typeface="+mn-cs"/>
              <a:hlinkClick xmlns:r="http://schemas.openxmlformats.org/officeDocument/2006/relationships" r:id=""/>
            </a:rPr>
            <a:t>nowakp@chemia.uj.edu.pl</a:t>
          </a:r>
          <a:r>
            <a:rPr lang="en-US" sz="1200">
              <a:solidFill>
                <a:schemeClr val="dk1"/>
              </a:solidFill>
              <a:effectLst/>
              <a:latin typeface="+mn-lt"/>
              <a:ea typeface="+mn-ea"/>
              <a:cs typeface="+mn-cs"/>
            </a:rPr>
            <a:t>. Use it also if </a:t>
          </a:r>
          <a:r>
            <a:rPr lang="pl-PL" sz="1200">
              <a:solidFill>
                <a:schemeClr val="dk1"/>
              </a:solidFill>
              <a:effectLst/>
              <a:latin typeface="+mn-lt"/>
              <a:ea typeface="+mn-ea"/>
              <a:cs typeface="+mn-cs"/>
            </a:rPr>
            <a:t>you </a:t>
          </a:r>
          <a:r>
            <a:rPr lang="en-US" sz="1200">
              <a:solidFill>
                <a:schemeClr val="dk1"/>
              </a:solidFill>
              <a:effectLst/>
              <a:latin typeface="+mn-lt"/>
              <a:ea typeface="+mn-ea"/>
              <a:cs typeface="+mn-cs"/>
            </a:rPr>
            <a:t>have any questions or comments to share.</a:t>
          </a:r>
          <a:endParaRPr lang="pl-PL" sz="1200">
            <a:solidFill>
              <a:schemeClr val="dk1"/>
            </a:solidFill>
            <a:effectLst/>
            <a:latin typeface="+mn-lt"/>
            <a:ea typeface="+mn-ea"/>
            <a:cs typeface="+mn-cs"/>
          </a:endParaRPr>
        </a:p>
        <a:p>
          <a:endParaRPr lang="pl-PL" sz="1100"/>
        </a:p>
      </xdr:txBody>
    </xdr:sp>
    <xdr:clientData/>
  </xdr:twoCellAnchor>
  <xdr:twoCellAnchor>
    <xdr:from>
      <xdr:col>13</xdr:col>
      <xdr:colOff>324969</xdr:colOff>
      <xdr:row>37</xdr:row>
      <xdr:rowOff>414618</xdr:rowOff>
    </xdr:from>
    <xdr:to>
      <xdr:col>16</xdr:col>
      <xdr:colOff>134470</xdr:colOff>
      <xdr:row>37</xdr:row>
      <xdr:rowOff>582705</xdr:rowOff>
    </xdr:to>
    <xdr:sp macro="" textlink="">
      <xdr:nvSpPr>
        <xdr:cNvPr id="6" name="Strzałka w prawo 5">
          <a:extLst>
            <a:ext uri="{FF2B5EF4-FFF2-40B4-BE49-F238E27FC236}">
              <a16:creationId xmlns:a16="http://schemas.microsoft.com/office/drawing/2014/main" id="{00000000-0008-0000-0100-000006000000}"/>
            </a:ext>
          </a:extLst>
        </xdr:cNvPr>
        <xdr:cNvSpPr/>
      </xdr:nvSpPr>
      <xdr:spPr>
        <a:xfrm>
          <a:off x="10768851" y="10768853"/>
          <a:ext cx="1636060" cy="168087"/>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358588</xdr:colOff>
      <xdr:row>46</xdr:row>
      <xdr:rowOff>78440</xdr:rowOff>
    </xdr:from>
    <xdr:ext cx="5609665" cy="3764939"/>
    <xdr:pic>
      <xdr:nvPicPr>
        <xdr:cNvPr id="2" name="Obraz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06988" y="10685480"/>
          <a:ext cx="5609665" cy="3764939"/>
        </a:xfrm>
        <a:prstGeom prst="rect">
          <a:avLst/>
        </a:prstGeom>
      </xdr:spPr>
    </xdr:pic>
    <xdr:clientData/>
  </xdr:oneCellAnchor>
  <xdr:twoCellAnchor>
    <xdr:from>
      <xdr:col>14</xdr:col>
      <xdr:colOff>107561</xdr:colOff>
      <xdr:row>38</xdr:row>
      <xdr:rowOff>236742</xdr:rowOff>
    </xdr:from>
    <xdr:to>
      <xdr:col>14</xdr:col>
      <xdr:colOff>388392</xdr:colOff>
      <xdr:row>47</xdr:row>
      <xdr:rowOff>118948</xdr:rowOff>
    </xdr:to>
    <xdr:sp macro="" textlink="">
      <xdr:nvSpPr>
        <xdr:cNvPr id="3" name="Strzałka w prawo 2">
          <a:extLst>
            <a:ext uri="{FF2B5EF4-FFF2-40B4-BE49-F238E27FC236}">
              <a16:creationId xmlns:a16="http://schemas.microsoft.com/office/drawing/2014/main" id="{00000000-0008-0000-0400-000003000000}"/>
            </a:ext>
          </a:extLst>
        </xdr:cNvPr>
        <xdr:cNvSpPr/>
      </xdr:nvSpPr>
      <xdr:spPr>
        <a:xfrm rot="4291277">
          <a:off x="8205004" y="9977719"/>
          <a:ext cx="1581466" cy="28083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oneCellAnchor>
    <xdr:from>
      <xdr:col>15</xdr:col>
      <xdr:colOff>414617</xdr:colOff>
      <xdr:row>30</xdr:row>
      <xdr:rowOff>78441</xdr:rowOff>
    </xdr:from>
    <xdr:ext cx="9548970" cy="5067300"/>
    <xdr:pic>
      <xdr:nvPicPr>
        <xdr:cNvPr id="4" name="Obraz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87217" y="7759401"/>
          <a:ext cx="9548970" cy="5067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481854</xdr:colOff>
      <xdr:row>45</xdr:row>
      <xdr:rowOff>156882</xdr:rowOff>
    </xdr:from>
    <xdr:ext cx="8633011" cy="5091566"/>
    <xdr:pic>
      <xdr:nvPicPr>
        <xdr:cNvPr id="5" name="Obraz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1854" y="10581042"/>
          <a:ext cx="8633011" cy="50915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200780</xdr:colOff>
      <xdr:row>42</xdr:row>
      <xdr:rowOff>230720</xdr:rowOff>
    </xdr:from>
    <xdr:to>
      <xdr:col>9</xdr:col>
      <xdr:colOff>503338</xdr:colOff>
      <xdr:row>48</xdr:row>
      <xdr:rowOff>81961</xdr:rowOff>
    </xdr:to>
    <xdr:sp macro="" textlink="">
      <xdr:nvSpPr>
        <xdr:cNvPr id="6" name="Strzałka w prawo 5">
          <a:extLst>
            <a:ext uri="{FF2B5EF4-FFF2-40B4-BE49-F238E27FC236}">
              <a16:creationId xmlns:a16="http://schemas.microsoft.com/office/drawing/2014/main" id="{00000000-0008-0000-0400-000006000000}"/>
            </a:ext>
          </a:extLst>
        </xdr:cNvPr>
        <xdr:cNvSpPr/>
      </xdr:nvSpPr>
      <xdr:spPr>
        <a:xfrm rot="7255739">
          <a:off x="5478498" y="10406362"/>
          <a:ext cx="994241" cy="302558"/>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xdr:from>
      <xdr:col>17</xdr:col>
      <xdr:colOff>145677</xdr:colOff>
      <xdr:row>0</xdr:row>
      <xdr:rowOff>145676</xdr:rowOff>
    </xdr:from>
    <xdr:to>
      <xdr:col>23</xdr:col>
      <xdr:colOff>246529</xdr:colOff>
      <xdr:row>7</xdr:row>
      <xdr:rowOff>0</xdr:rowOff>
    </xdr:to>
    <xdr:sp macro="" textlink="">
      <xdr:nvSpPr>
        <xdr:cNvPr id="7" name="pole tekstowe 6">
          <a:extLst>
            <a:ext uri="{FF2B5EF4-FFF2-40B4-BE49-F238E27FC236}">
              <a16:creationId xmlns:a16="http://schemas.microsoft.com/office/drawing/2014/main" id="{00000000-0008-0000-0400-000007000000}"/>
            </a:ext>
          </a:extLst>
        </xdr:cNvPr>
        <xdr:cNvSpPr txBox="1"/>
      </xdr:nvSpPr>
      <xdr:spPr>
        <a:xfrm>
          <a:off x="10767957" y="145676"/>
          <a:ext cx="3849892" cy="12465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The conditional formatting, estimation of color, calculation of method brilliance and presentation of outcomes in the short and long annotation forms should work automatically (appropriate functions were programmed). If there are some problems with their use, contact the author using </a:t>
          </a:r>
          <a:r>
            <a:rPr lang="pl-PL" sz="1200">
              <a:solidFill>
                <a:schemeClr val="dk1"/>
              </a:solidFill>
              <a:effectLst/>
              <a:latin typeface="+mn-lt"/>
              <a:ea typeface="+mn-ea"/>
              <a:cs typeface="+mn-cs"/>
            </a:rPr>
            <a:t>this</a:t>
          </a:r>
          <a:r>
            <a:rPr lang="en-US" sz="1200">
              <a:solidFill>
                <a:schemeClr val="dk1"/>
              </a:solidFill>
              <a:effectLst/>
              <a:latin typeface="+mn-lt"/>
              <a:ea typeface="+mn-ea"/>
              <a:cs typeface="+mn-cs"/>
            </a:rPr>
            <a:t> e-mail address: </a:t>
          </a:r>
          <a:r>
            <a:rPr lang="en-US" sz="1200" u="sng">
              <a:solidFill>
                <a:schemeClr val="dk1"/>
              </a:solidFill>
              <a:effectLst/>
              <a:latin typeface="+mn-lt"/>
              <a:ea typeface="+mn-ea"/>
              <a:cs typeface="+mn-cs"/>
              <a:hlinkClick xmlns:r="http://schemas.openxmlformats.org/officeDocument/2006/relationships" r:id=""/>
            </a:rPr>
            <a:t>nowakp@chemia.uj.edu.pl</a:t>
          </a:r>
          <a:r>
            <a:rPr lang="en-US" sz="1200">
              <a:solidFill>
                <a:schemeClr val="dk1"/>
              </a:solidFill>
              <a:effectLst/>
              <a:latin typeface="+mn-lt"/>
              <a:ea typeface="+mn-ea"/>
              <a:cs typeface="+mn-cs"/>
            </a:rPr>
            <a:t>. Use it also if </a:t>
          </a:r>
          <a:r>
            <a:rPr lang="pl-PL" sz="1200">
              <a:solidFill>
                <a:schemeClr val="dk1"/>
              </a:solidFill>
              <a:effectLst/>
              <a:latin typeface="+mn-lt"/>
              <a:ea typeface="+mn-ea"/>
              <a:cs typeface="+mn-cs"/>
            </a:rPr>
            <a:t>you </a:t>
          </a:r>
          <a:r>
            <a:rPr lang="en-US" sz="1200">
              <a:solidFill>
                <a:schemeClr val="dk1"/>
              </a:solidFill>
              <a:effectLst/>
              <a:latin typeface="+mn-lt"/>
              <a:ea typeface="+mn-ea"/>
              <a:cs typeface="+mn-cs"/>
            </a:rPr>
            <a:t>have any questions or comments to share.</a:t>
          </a:r>
          <a:endParaRPr lang="pl-PL" sz="1200">
            <a:solidFill>
              <a:schemeClr val="dk1"/>
            </a:solidFill>
            <a:effectLst/>
            <a:latin typeface="+mn-lt"/>
            <a:ea typeface="+mn-ea"/>
            <a:cs typeface="+mn-cs"/>
          </a:endParaRPr>
        </a:p>
        <a:p>
          <a:endParaRPr lang="pl-PL" sz="1100"/>
        </a:p>
      </xdr:txBody>
    </xdr:sp>
    <xdr:clientData/>
  </xdr:twoCellAnchor>
  <xdr:twoCellAnchor>
    <xdr:from>
      <xdr:col>13</xdr:col>
      <xdr:colOff>324969</xdr:colOff>
      <xdr:row>37</xdr:row>
      <xdr:rowOff>414618</xdr:rowOff>
    </xdr:from>
    <xdr:to>
      <xdr:col>16</xdr:col>
      <xdr:colOff>134470</xdr:colOff>
      <xdr:row>37</xdr:row>
      <xdr:rowOff>582705</xdr:rowOff>
    </xdr:to>
    <xdr:sp macro="" textlink="">
      <xdr:nvSpPr>
        <xdr:cNvPr id="8" name="Strzałka w prawo 7">
          <a:extLst>
            <a:ext uri="{FF2B5EF4-FFF2-40B4-BE49-F238E27FC236}">
              <a16:creationId xmlns:a16="http://schemas.microsoft.com/office/drawing/2014/main" id="{00000000-0008-0000-0400-000008000000}"/>
            </a:ext>
          </a:extLst>
        </xdr:cNvPr>
        <xdr:cNvSpPr/>
      </xdr:nvSpPr>
      <xdr:spPr>
        <a:xfrm>
          <a:off x="8447889" y="9147138"/>
          <a:ext cx="1684021" cy="447"/>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10</xdr:col>
      <xdr:colOff>358588</xdr:colOff>
      <xdr:row>46</xdr:row>
      <xdr:rowOff>78440</xdr:rowOff>
    </xdr:from>
    <xdr:ext cx="5609665" cy="3764939"/>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06988" y="10685480"/>
          <a:ext cx="5609665" cy="3764939"/>
        </a:xfrm>
        <a:prstGeom prst="rect">
          <a:avLst/>
        </a:prstGeom>
      </xdr:spPr>
    </xdr:pic>
    <xdr:clientData/>
  </xdr:oneCellAnchor>
  <xdr:twoCellAnchor>
    <xdr:from>
      <xdr:col>14</xdr:col>
      <xdr:colOff>107561</xdr:colOff>
      <xdr:row>38</xdr:row>
      <xdr:rowOff>236742</xdr:rowOff>
    </xdr:from>
    <xdr:to>
      <xdr:col>14</xdr:col>
      <xdr:colOff>388392</xdr:colOff>
      <xdr:row>47</xdr:row>
      <xdr:rowOff>118948</xdr:rowOff>
    </xdr:to>
    <xdr:sp macro="" textlink="">
      <xdr:nvSpPr>
        <xdr:cNvPr id="3" name="Strzałka w prawo 2">
          <a:extLst>
            <a:ext uri="{FF2B5EF4-FFF2-40B4-BE49-F238E27FC236}">
              <a16:creationId xmlns:a16="http://schemas.microsoft.com/office/drawing/2014/main" id="{00000000-0008-0000-0200-000003000000}"/>
            </a:ext>
          </a:extLst>
        </xdr:cNvPr>
        <xdr:cNvSpPr/>
      </xdr:nvSpPr>
      <xdr:spPr>
        <a:xfrm rot="4291277">
          <a:off x="8205004" y="9977719"/>
          <a:ext cx="1581466" cy="28083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oneCellAnchor>
    <xdr:from>
      <xdr:col>15</xdr:col>
      <xdr:colOff>414617</xdr:colOff>
      <xdr:row>30</xdr:row>
      <xdr:rowOff>78441</xdr:rowOff>
    </xdr:from>
    <xdr:ext cx="9548970" cy="5067300"/>
    <xdr:pic>
      <xdr:nvPicPr>
        <xdr:cNvPr id="4" name="Obraz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87217" y="7759401"/>
          <a:ext cx="9548970" cy="5067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481854</xdr:colOff>
      <xdr:row>45</xdr:row>
      <xdr:rowOff>156882</xdr:rowOff>
    </xdr:from>
    <xdr:ext cx="8633011" cy="5091566"/>
    <xdr:pic>
      <xdr:nvPicPr>
        <xdr:cNvPr id="5" name="Obraz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1854" y="10581042"/>
          <a:ext cx="8633011" cy="50915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200780</xdr:colOff>
      <xdr:row>42</xdr:row>
      <xdr:rowOff>230720</xdr:rowOff>
    </xdr:from>
    <xdr:to>
      <xdr:col>9</xdr:col>
      <xdr:colOff>503338</xdr:colOff>
      <xdr:row>48</xdr:row>
      <xdr:rowOff>81961</xdr:rowOff>
    </xdr:to>
    <xdr:sp macro="" textlink="">
      <xdr:nvSpPr>
        <xdr:cNvPr id="6" name="Strzałka w prawo 5">
          <a:extLst>
            <a:ext uri="{FF2B5EF4-FFF2-40B4-BE49-F238E27FC236}">
              <a16:creationId xmlns:a16="http://schemas.microsoft.com/office/drawing/2014/main" id="{00000000-0008-0000-0200-000006000000}"/>
            </a:ext>
          </a:extLst>
        </xdr:cNvPr>
        <xdr:cNvSpPr/>
      </xdr:nvSpPr>
      <xdr:spPr>
        <a:xfrm rot="7255739">
          <a:off x="5478498" y="10406362"/>
          <a:ext cx="994241" cy="302558"/>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xdr:from>
      <xdr:col>17</xdr:col>
      <xdr:colOff>145677</xdr:colOff>
      <xdr:row>0</xdr:row>
      <xdr:rowOff>145676</xdr:rowOff>
    </xdr:from>
    <xdr:to>
      <xdr:col>23</xdr:col>
      <xdr:colOff>246529</xdr:colOff>
      <xdr:row>7</xdr:row>
      <xdr:rowOff>0</xdr:rowOff>
    </xdr:to>
    <xdr:sp macro="" textlink="">
      <xdr:nvSpPr>
        <xdr:cNvPr id="7" name="pole tekstowe 6">
          <a:extLst>
            <a:ext uri="{FF2B5EF4-FFF2-40B4-BE49-F238E27FC236}">
              <a16:creationId xmlns:a16="http://schemas.microsoft.com/office/drawing/2014/main" id="{00000000-0008-0000-0200-000007000000}"/>
            </a:ext>
          </a:extLst>
        </xdr:cNvPr>
        <xdr:cNvSpPr txBox="1"/>
      </xdr:nvSpPr>
      <xdr:spPr>
        <a:xfrm>
          <a:off x="10767957" y="145676"/>
          <a:ext cx="3849892" cy="12465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The conditional formatting, estimation of color, calculation of method brilliance and presentation of outcomes in the short and long annotation forms should work automatically (appropriate functions were programmed). If there are some problems with their use, contact the author using </a:t>
          </a:r>
          <a:r>
            <a:rPr lang="pl-PL" sz="1200">
              <a:solidFill>
                <a:schemeClr val="dk1"/>
              </a:solidFill>
              <a:effectLst/>
              <a:latin typeface="+mn-lt"/>
              <a:ea typeface="+mn-ea"/>
              <a:cs typeface="+mn-cs"/>
            </a:rPr>
            <a:t>this</a:t>
          </a:r>
          <a:r>
            <a:rPr lang="en-US" sz="1200">
              <a:solidFill>
                <a:schemeClr val="dk1"/>
              </a:solidFill>
              <a:effectLst/>
              <a:latin typeface="+mn-lt"/>
              <a:ea typeface="+mn-ea"/>
              <a:cs typeface="+mn-cs"/>
            </a:rPr>
            <a:t> e-mail address: </a:t>
          </a:r>
          <a:r>
            <a:rPr lang="en-US" sz="1200" u="sng">
              <a:solidFill>
                <a:schemeClr val="dk1"/>
              </a:solidFill>
              <a:effectLst/>
              <a:latin typeface="+mn-lt"/>
              <a:ea typeface="+mn-ea"/>
              <a:cs typeface="+mn-cs"/>
              <a:hlinkClick xmlns:r="http://schemas.openxmlformats.org/officeDocument/2006/relationships" r:id=""/>
            </a:rPr>
            <a:t>nowakp@chemia.uj.edu.pl</a:t>
          </a:r>
          <a:r>
            <a:rPr lang="en-US" sz="1200">
              <a:solidFill>
                <a:schemeClr val="dk1"/>
              </a:solidFill>
              <a:effectLst/>
              <a:latin typeface="+mn-lt"/>
              <a:ea typeface="+mn-ea"/>
              <a:cs typeface="+mn-cs"/>
            </a:rPr>
            <a:t>. Use it also if </a:t>
          </a:r>
          <a:r>
            <a:rPr lang="pl-PL" sz="1200">
              <a:solidFill>
                <a:schemeClr val="dk1"/>
              </a:solidFill>
              <a:effectLst/>
              <a:latin typeface="+mn-lt"/>
              <a:ea typeface="+mn-ea"/>
              <a:cs typeface="+mn-cs"/>
            </a:rPr>
            <a:t>you </a:t>
          </a:r>
          <a:r>
            <a:rPr lang="en-US" sz="1200">
              <a:solidFill>
                <a:schemeClr val="dk1"/>
              </a:solidFill>
              <a:effectLst/>
              <a:latin typeface="+mn-lt"/>
              <a:ea typeface="+mn-ea"/>
              <a:cs typeface="+mn-cs"/>
            </a:rPr>
            <a:t>have any questions or comments to share.</a:t>
          </a:r>
          <a:endParaRPr lang="pl-PL" sz="1200">
            <a:solidFill>
              <a:schemeClr val="dk1"/>
            </a:solidFill>
            <a:effectLst/>
            <a:latin typeface="+mn-lt"/>
            <a:ea typeface="+mn-ea"/>
            <a:cs typeface="+mn-cs"/>
          </a:endParaRPr>
        </a:p>
        <a:p>
          <a:endParaRPr lang="pl-PL" sz="1100"/>
        </a:p>
      </xdr:txBody>
    </xdr:sp>
    <xdr:clientData/>
  </xdr:twoCellAnchor>
  <xdr:twoCellAnchor>
    <xdr:from>
      <xdr:col>13</xdr:col>
      <xdr:colOff>324969</xdr:colOff>
      <xdr:row>37</xdr:row>
      <xdr:rowOff>414618</xdr:rowOff>
    </xdr:from>
    <xdr:to>
      <xdr:col>16</xdr:col>
      <xdr:colOff>134470</xdr:colOff>
      <xdr:row>37</xdr:row>
      <xdr:rowOff>582705</xdr:rowOff>
    </xdr:to>
    <xdr:sp macro="" textlink="">
      <xdr:nvSpPr>
        <xdr:cNvPr id="8" name="Strzałka w prawo 7">
          <a:extLst>
            <a:ext uri="{FF2B5EF4-FFF2-40B4-BE49-F238E27FC236}">
              <a16:creationId xmlns:a16="http://schemas.microsoft.com/office/drawing/2014/main" id="{00000000-0008-0000-0200-000008000000}"/>
            </a:ext>
          </a:extLst>
        </xdr:cNvPr>
        <xdr:cNvSpPr/>
      </xdr:nvSpPr>
      <xdr:spPr>
        <a:xfrm>
          <a:off x="8447889" y="9147138"/>
          <a:ext cx="1684021" cy="447"/>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10</xdr:col>
      <xdr:colOff>358588</xdr:colOff>
      <xdr:row>46</xdr:row>
      <xdr:rowOff>78440</xdr:rowOff>
    </xdr:from>
    <xdr:ext cx="5609665" cy="3764939"/>
    <xdr:pic>
      <xdr:nvPicPr>
        <xdr:cNvPr id="2" name="Obraz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06988" y="10685480"/>
          <a:ext cx="5609665" cy="3764939"/>
        </a:xfrm>
        <a:prstGeom prst="rect">
          <a:avLst/>
        </a:prstGeom>
      </xdr:spPr>
    </xdr:pic>
    <xdr:clientData/>
  </xdr:oneCellAnchor>
  <xdr:twoCellAnchor>
    <xdr:from>
      <xdr:col>14</xdr:col>
      <xdr:colOff>107561</xdr:colOff>
      <xdr:row>38</xdr:row>
      <xdr:rowOff>236742</xdr:rowOff>
    </xdr:from>
    <xdr:to>
      <xdr:col>14</xdr:col>
      <xdr:colOff>388392</xdr:colOff>
      <xdr:row>47</xdr:row>
      <xdr:rowOff>118948</xdr:rowOff>
    </xdr:to>
    <xdr:sp macro="" textlink="">
      <xdr:nvSpPr>
        <xdr:cNvPr id="3" name="Strzałka w prawo 2">
          <a:extLst>
            <a:ext uri="{FF2B5EF4-FFF2-40B4-BE49-F238E27FC236}">
              <a16:creationId xmlns:a16="http://schemas.microsoft.com/office/drawing/2014/main" id="{00000000-0008-0000-0500-000003000000}"/>
            </a:ext>
          </a:extLst>
        </xdr:cNvPr>
        <xdr:cNvSpPr/>
      </xdr:nvSpPr>
      <xdr:spPr>
        <a:xfrm rot="4291277">
          <a:off x="8205004" y="9977719"/>
          <a:ext cx="1581466" cy="28083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oneCellAnchor>
    <xdr:from>
      <xdr:col>15</xdr:col>
      <xdr:colOff>414617</xdr:colOff>
      <xdr:row>30</xdr:row>
      <xdr:rowOff>78441</xdr:rowOff>
    </xdr:from>
    <xdr:ext cx="9548970" cy="5067300"/>
    <xdr:pic>
      <xdr:nvPicPr>
        <xdr:cNvPr id="4" name="Obraz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87217" y="7759401"/>
          <a:ext cx="9548970" cy="5067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481854</xdr:colOff>
      <xdr:row>45</xdr:row>
      <xdr:rowOff>156882</xdr:rowOff>
    </xdr:from>
    <xdr:ext cx="8633011" cy="5091566"/>
    <xdr:pic>
      <xdr:nvPicPr>
        <xdr:cNvPr id="5" name="Obraz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1854" y="10581042"/>
          <a:ext cx="8633011" cy="50915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200780</xdr:colOff>
      <xdr:row>42</xdr:row>
      <xdr:rowOff>230720</xdr:rowOff>
    </xdr:from>
    <xdr:to>
      <xdr:col>9</xdr:col>
      <xdr:colOff>503338</xdr:colOff>
      <xdr:row>48</xdr:row>
      <xdr:rowOff>81961</xdr:rowOff>
    </xdr:to>
    <xdr:sp macro="" textlink="">
      <xdr:nvSpPr>
        <xdr:cNvPr id="6" name="Strzałka w prawo 5">
          <a:extLst>
            <a:ext uri="{FF2B5EF4-FFF2-40B4-BE49-F238E27FC236}">
              <a16:creationId xmlns:a16="http://schemas.microsoft.com/office/drawing/2014/main" id="{00000000-0008-0000-0500-000006000000}"/>
            </a:ext>
          </a:extLst>
        </xdr:cNvPr>
        <xdr:cNvSpPr/>
      </xdr:nvSpPr>
      <xdr:spPr>
        <a:xfrm rot="7255739">
          <a:off x="5478498" y="10406362"/>
          <a:ext cx="994241" cy="302558"/>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xdr:from>
      <xdr:col>17</xdr:col>
      <xdr:colOff>145677</xdr:colOff>
      <xdr:row>0</xdr:row>
      <xdr:rowOff>145676</xdr:rowOff>
    </xdr:from>
    <xdr:to>
      <xdr:col>23</xdr:col>
      <xdr:colOff>246529</xdr:colOff>
      <xdr:row>7</xdr:row>
      <xdr:rowOff>0</xdr:rowOff>
    </xdr:to>
    <xdr:sp macro="" textlink="">
      <xdr:nvSpPr>
        <xdr:cNvPr id="7" name="pole tekstowe 6">
          <a:extLst>
            <a:ext uri="{FF2B5EF4-FFF2-40B4-BE49-F238E27FC236}">
              <a16:creationId xmlns:a16="http://schemas.microsoft.com/office/drawing/2014/main" id="{00000000-0008-0000-0500-000007000000}"/>
            </a:ext>
          </a:extLst>
        </xdr:cNvPr>
        <xdr:cNvSpPr txBox="1"/>
      </xdr:nvSpPr>
      <xdr:spPr>
        <a:xfrm>
          <a:off x="10767957" y="145676"/>
          <a:ext cx="3849892" cy="12465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The conditional formatting, estimation of color, calculation of method brilliance and presentation of outcomes in the short and long annotation forms should work automatically (appropriate functions were programmed). If there are some problems with their use, contact the author using </a:t>
          </a:r>
          <a:r>
            <a:rPr lang="pl-PL" sz="1200">
              <a:solidFill>
                <a:schemeClr val="dk1"/>
              </a:solidFill>
              <a:effectLst/>
              <a:latin typeface="+mn-lt"/>
              <a:ea typeface="+mn-ea"/>
              <a:cs typeface="+mn-cs"/>
            </a:rPr>
            <a:t>this</a:t>
          </a:r>
          <a:r>
            <a:rPr lang="en-US" sz="1200">
              <a:solidFill>
                <a:schemeClr val="dk1"/>
              </a:solidFill>
              <a:effectLst/>
              <a:latin typeface="+mn-lt"/>
              <a:ea typeface="+mn-ea"/>
              <a:cs typeface="+mn-cs"/>
            </a:rPr>
            <a:t> e-mail address: </a:t>
          </a:r>
          <a:r>
            <a:rPr lang="en-US" sz="1200" u="sng">
              <a:solidFill>
                <a:schemeClr val="dk1"/>
              </a:solidFill>
              <a:effectLst/>
              <a:latin typeface="+mn-lt"/>
              <a:ea typeface="+mn-ea"/>
              <a:cs typeface="+mn-cs"/>
              <a:hlinkClick xmlns:r="http://schemas.openxmlformats.org/officeDocument/2006/relationships" r:id=""/>
            </a:rPr>
            <a:t>nowakp@chemia.uj.edu.pl</a:t>
          </a:r>
          <a:r>
            <a:rPr lang="en-US" sz="1200">
              <a:solidFill>
                <a:schemeClr val="dk1"/>
              </a:solidFill>
              <a:effectLst/>
              <a:latin typeface="+mn-lt"/>
              <a:ea typeface="+mn-ea"/>
              <a:cs typeface="+mn-cs"/>
            </a:rPr>
            <a:t>. Use it also if </a:t>
          </a:r>
          <a:r>
            <a:rPr lang="pl-PL" sz="1200">
              <a:solidFill>
                <a:schemeClr val="dk1"/>
              </a:solidFill>
              <a:effectLst/>
              <a:latin typeface="+mn-lt"/>
              <a:ea typeface="+mn-ea"/>
              <a:cs typeface="+mn-cs"/>
            </a:rPr>
            <a:t>you </a:t>
          </a:r>
          <a:r>
            <a:rPr lang="en-US" sz="1200">
              <a:solidFill>
                <a:schemeClr val="dk1"/>
              </a:solidFill>
              <a:effectLst/>
              <a:latin typeface="+mn-lt"/>
              <a:ea typeface="+mn-ea"/>
              <a:cs typeface="+mn-cs"/>
            </a:rPr>
            <a:t>have any questions or comments to share.</a:t>
          </a:r>
          <a:endParaRPr lang="pl-PL" sz="1200">
            <a:solidFill>
              <a:schemeClr val="dk1"/>
            </a:solidFill>
            <a:effectLst/>
            <a:latin typeface="+mn-lt"/>
            <a:ea typeface="+mn-ea"/>
            <a:cs typeface="+mn-cs"/>
          </a:endParaRPr>
        </a:p>
        <a:p>
          <a:endParaRPr lang="pl-PL" sz="1100"/>
        </a:p>
      </xdr:txBody>
    </xdr:sp>
    <xdr:clientData/>
  </xdr:twoCellAnchor>
  <xdr:twoCellAnchor>
    <xdr:from>
      <xdr:col>13</xdr:col>
      <xdr:colOff>324969</xdr:colOff>
      <xdr:row>37</xdr:row>
      <xdr:rowOff>414618</xdr:rowOff>
    </xdr:from>
    <xdr:to>
      <xdr:col>16</xdr:col>
      <xdr:colOff>134470</xdr:colOff>
      <xdr:row>37</xdr:row>
      <xdr:rowOff>582705</xdr:rowOff>
    </xdr:to>
    <xdr:sp macro="" textlink="">
      <xdr:nvSpPr>
        <xdr:cNvPr id="8" name="Strzałka w prawo 7">
          <a:extLst>
            <a:ext uri="{FF2B5EF4-FFF2-40B4-BE49-F238E27FC236}">
              <a16:creationId xmlns:a16="http://schemas.microsoft.com/office/drawing/2014/main" id="{00000000-0008-0000-0500-000008000000}"/>
            </a:ext>
          </a:extLst>
        </xdr:cNvPr>
        <xdr:cNvSpPr/>
      </xdr:nvSpPr>
      <xdr:spPr>
        <a:xfrm>
          <a:off x="8447889" y="9147138"/>
          <a:ext cx="1684021" cy="447"/>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123824</xdr:colOff>
      <xdr:row>0</xdr:row>
      <xdr:rowOff>152400</xdr:rowOff>
    </xdr:from>
    <xdr:to>
      <xdr:col>22</xdr:col>
      <xdr:colOff>177800</xdr:colOff>
      <xdr:row>31</xdr:row>
      <xdr:rowOff>6350</xdr:rowOff>
    </xdr:to>
    <xdr:graphicFrame macro="">
      <xdr:nvGraphicFramePr>
        <xdr:cNvPr id="2" name="Wykres 1">
          <a:extLst>
            <a:ext uri="{FF2B5EF4-FFF2-40B4-BE49-F238E27FC236}">
              <a16:creationId xmlns:a16="http://schemas.microsoft.com/office/drawing/2014/main" id="{C13548CA-8307-408C-A3C2-DA53199919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514350</xdr:colOff>
      <xdr:row>19</xdr:row>
      <xdr:rowOff>69850</xdr:rowOff>
    </xdr:from>
    <xdr:to>
      <xdr:col>21</xdr:col>
      <xdr:colOff>565150</xdr:colOff>
      <xdr:row>19</xdr:row>
      <xdr:rowOff>88900</xdr:rowOff>
    </xdr:to>
    <xdr:cxnSp macro="">
      <xdr:nvCxnSpPr>
        <xdr:cNvPr id="4" name="Łącznik prosty 3">
          <a:extLst>
            <a:ext uri="{FF2B5EF4-FFF2-40B4-BE49-F238E27FC236}">
              <a16:creationId xmlns:a16="http://schemas.microsoft.com/office/drawing/2014/main" id="{5FC8B0D8-1528-4448-8E52-E185CB7C9BC0}"/>
            </a:ext>
          </a:extLst>
        </xdr:cNvPr>
        <xdr:cNvCxnSpPr/>
      </xdr:nvCxnSpPr>
      <xdr:spPr>
        <a:xfrm>
          <a:off x="5543550" y="3568700"/>
          <a:ext cx="7975600" cy="1905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514350</xdr:colOff>
      <xdr:row>10</xdr:row>
      <xdr:rowOff>165100</xdr:rowOff>
    </xdr:from>
    <xdr:to>
      <xdr:col>21</xdr:col>
      <xdr:colOff>565150</xdr:colOff>
      <xdr:row>11</xdr:row>
      <xdr:rowOff>0</xdr:rowOff>
    </xdr:to>
    <xdr:cxnSp macro="">
      <xdr:nvCxnSpPr>
        <xdr:cNvPr id="5" name="Łącznik prosty 4">
          <a:extLst>
            <a:ext uri="{FF2B5EF4-FFF2-40B4-BE49-F238E27FC236}">
              <a16:creationId xmlns:a16="http://schemas.microsoft.com/office/drawing/2014/main" id="{F29332E4-159F-4DCF-BCB8-C6433549D6C5}"/>
            </a:ext>
          </a:extLst>
        </xdr:cNvPr>
        <xdr:cNvCxnSpPr/>
      </xdr:nvCxnSpPr>
      <xdr:spPr>
        <a:xfrm>
          <a:off x="5543550" y="2006600"/>
          <a:ext cx="7975600" cy="1905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476250</xdr:colOff>
      <xdr:row>8</xdr:row>
      <xdr:rowOff>50800</xdr:rowOff>
    </xdr:from>
    <xdr:to>
      <xdr:col>22</xdr:col>
      <xdr:colOff>82550</xdr:colOff>
      <xdr:row>11</xdr:row>
      <xdr:rowOff>50800</xdr:rowOff>
    </xdr:to>
    <xdr:sp macro="" textlink="">
      <xdr:nvSpPr>
        <xdr:cNvPr id="6" name="pole tekstowe 5">
          <a:extLst>
            <a:ext uri="{FF2B5EF4-FFF2-40B4-BE49-F238E27FC236}">
              <a16:creationId xmlns:a16="http://schemas.microsoft.com/office/drawing/2014/main" id="{DBCAB1C2-B628-4115-A625-4EB0C2DD8AFE}"/>
            </a:ext>
          </a:extLst>
        </xdr:cNvPr>
        <xdr:cNvSpPr txBox="1"/>
      </xdr:nvSpPr>
      <xdr:spPr>
        <a:xfrm>
          <a:off x="12211050" y="1524000"/>
          <a:ext cx="143510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1400" b="1"/>
            <a:t>satisfaction level 66.6%</a:t>
          </a:r>
        </a:p>
      </xdr:txBody>
    </xdr:sp>
    <xdr:clientData/>
  </xdr:twoCellAnchor>
  <xdr:twoCellAnchor>
    <xdr:from>
      <xdr:col>19</xdr:col>
      <xdr:colOff>469900</xdr:colOff>
      <xdr:row>16</xdr:row>
      <xdr:rowOff>139700</xdr:rowOff>
    </xdr:from>
    <xdr:to>
      <xdr:col>22</xdr:col>
      <xdr:colOff>88900</xdr:colOff>
      <xdr:row>19</xdr:row>
      <xdr:rowOff>139700</xdr:rowOff>
    </xdr:to>
    <xdr:sp macro="" textlink="">
      <xdr:nvSpPr>
        <xdr:cNvPr id="7" name="pole tekstowe 6">
          <a:extLst>
            <a:ext uri="{FF2B5EF4-FFF2-40B4-BE49-F238E27FC236}">
              <a16:creationId xmlns:a16="http://schemas.microsoft.com/office/drawing/2014/main" id="{B64940B7-91F4-4719-A436-2AA61E6F1CC5}"/>
            </a:ext>
          </a:extLst>
        </xdr:cNvPr>
        <xdr:cNvSpPr txBox="1"/>
      </xdr:nvSpPr>
      <xdr:spPr>
        <a:xfrm>
          <a:off x="12204700" y="3086100"/>
          <a:ext cx="144780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1400" b="1"/>
            <a:t>acceptance level 33.3%</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358588</xdr:colOff>
      <xdr:row>58</xdr:row>
      <xdr:rowOff>78440</xdr:rowOff>
    </xdr:from>
    <xdr:to>
      <xdr:col>19</xdr:col>
      <xdr:colOff>53414</xdr:colOff>
      <xdr:row>79</xdr:row>
      <xdr:rowOff>78202</xdr:rowOff>
    </xdr:to>
    <xdr:pic>
      <xdr:nvPicPr>
        <xdr:cNvPr id="2" name="Obraz 1">
          <a:extLst>
            <a:ext uri="{FF2B5EF4-FFF2-40B4-BE49-F238E27FC236}">
              <a16:creationId xmlns:a16="http://schemas.microsoft.com/office/drawing/2014/main" id="{2D168AFA-8D43-4989-A921-8F8109F1D4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88288" y="13984940"/>
          <a:ext cx="5708276" cy="3733562"/>
        </a:xfrm>
        <a:prstGeom prst="rect">
          <a:avLst/>
        </a:prstGeom>
      </xdr:spPr>
    </xdr:pic>
    <xdr:clientData/>
  </xdr:twoCellAnchor>
  <xdr:twoCellAnchor>
    <xdr:from>
      <xdr:col>14</xdr:col>
      <xdr:colOff>107561</xdr:colOff>
      <xdr:row>50</xdr:row>
      <xdr:rowOff>236742</xdr:rowOff>
    </xdr:from>
    <xdr:to>
      <xdr:col>14</xdr:col>
      <xdr:colOff>388392</xdr:colOff>
      <xdr:row>59</xdr:row>
      <xdr:rowOff>118948</xdr:rowOff>
    </xdr:to>
    <xdr:sp macro="" textlink="">
      <xdr:nvSpPr>
        <xdr:cNvPr id="3" name="Strzałka w prawo 6">
          <a:extLst>
            <a:ext uri="{FF2B5EF4-FFF2-40B4-BE49-F238E27FC236}">
              <a16:creationId xmlns:a16="http://schemas.microsoft.com/office/drawing/2014/main" id="{75678B98-E7D8-4BA3-93D3-F2897D4E4C15}"/>
            </a:ext>
          </a:extLst>
        </xdr:cNvPr>
        <xdr:cNvSpPr/>
      </xdr:nvSpPr>
      <xdr:spPr>
        <a:xfrm rot="4291277">
          <a:off x="10216049" y="12410404"/>
          <a:ext cx="3304856" cy="280831"/>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15</xdr:col>
      <xdr:colOff>414617</xdr:colOff>
      <xdr:row>42</xdr:row>
      <xdr:rowOff>78441</xdr:rowOff>
    </xdr:from>
    <xdr:to>
      <xdr:col>30</xdr:col>
      <xdr:colOff>565587</xdr:colOff>
      <xdr:row>55</xdr:row>
      <xdr:rowOff>134471</xdr:rowOff>
    </xdr:to>
    <xdr:pic>
      <xdr:nvPicPr>
        <xdr:cNvPr id="4" name="Obraz 3">
          <a:extLst>
            <a:ext uri="{FF2B5EF4-FFF2-40B4-BE49-F238E27FC236}">
              <a16:creationId xmlns:a16="http://schemas.microsoft.com/office/drawing/2014/main" id="{91D5F620-A004-4C1A-9726-8E9AD7324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76467" y="8168341"/>
          <a:ext cx="9764870" cy="5091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481854</xdr:colOff>
      <xdr:row>57</xdr:row>
      <xdr:rowOff>156882</xdr:rowOff>
    </xdr:from>
    <xdr:to>
      <xdr:col>11</xdr:col>
      <xdr:colOff>86286</xdr:colOff>
      <xdr:row>86</xdr:row>
      <xdr:rowOff>48918</xdr:rowOff>
    </xdr:to>
    <xdr:pic>
      <xdr:nvPicPr>
        <xdr:cNvPr id="5" name="Obraz 4">
          <a:extLst>
            <a:ext uri="{FF2B5EF4-FFF2-40B4-BE49-F238E27FC236}">
              <a16:creationId xmlns:a16="http://schemas.microsoft.com/office/drawing/2014/main" id="{97842D03-12E3-4B1F-B70F-59494BD122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1854" y="13885582"/>
          <a:ext cx="8805582" cy="50482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200780</xdr:colOff>
      <xdr:row>54</xdr:row>
      <xdr:rowOff>230720</xdr:rowOff>
    </xdr:from>
    <xdr:to>
      <xdr:col>9</xdr:col>
      <xdr:colOff>503338</xdr:colOff>
      <xdr:row>60</xdr:row>
      <xdr:rowOff>81961</xdr:rowOff>
    </xdr:to>
    <xdr:sp macro="" textlink="">
      <xdr:nvSpPr>
        <xdr:cNvPr id="6" name="Strzałka w prawo 9">
          <a:extLst>
            <a:ext uri="{FF2B5EF4-FFF2-40B4-BE49-F238E27FC236}">
              <a16:creationId xmlns:a16="http://schemas.microsoft.com/office/drawing/2014/main" id="{01979A4F-8672-4BB8-81ED-FA9D4C95EE40}"/>
            </a:ext>
          </a:extLst>
        </xdr:cNvPr>
        <xdr:cNvSpPr/>
      </xdr:nvSpPr>
      <xdr:spPr>
        <a:xfrm rot="7255739">
          <a:off x="7960713" y="13419437"/>
          <a:ext cx="1546691" cy="302558"/>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twoCellAnchor>
    <xdr:from>
      <xdr:col>17</xdr:col>
      <xdr:colOff>145677</xdr:colOff>
      <xdr:row>0</xdr:row>
      <xdr:rowOff>145676</xdr:rowOff>
    </xdr:from>
    <xdr:to>
      <xdr:col>23</xdr:col>
      <xdr:colOff>246529</xdr:colOff>
      <xdr:row>7</xdr:row>
      <xdr:rowOff>112058</xdr:rowOff>
    </xdr:to>
    <xdr:sp macro="" textlink="">
      <xdr:nvSpPr>
        <xdr:cNvPr id="7" name="pole tekstowe 6">
          <a:extLst>
            <a:ext uri="{FF2B5EF4-FFF2-40B4-BE49-F238E27FC236}">
              <a16:creationId xmlns:a16="http://schemas.microsoft.com/office/drawing/2014/main" id="{9FCDB985-5F23-4600-9094-1ABBEF5E9A16}"/>
            </a:ext>
          </a:extLst>
        </xdr:cNvPr>
        <xdr:cNvSpPr txBox="1"/>
      </xdr:nvSpPr>
      <xdr:spPr>
        <a:xfrm>
          <a:off x="13715627" y="145676"/>
          <a:ext cx="4425202" cy="14522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The conditional formatting, estimation of color, calculation of method brilliance and presentation of outcomes in the short and long annotation forms should work automatically (appropriate functions were programmed). If there are some problems with their use, contact the author using </a:t>
          </a:r>
          <a:r>
            <a:rPr lang="pl-PL" sz="1200">
              <a:solidFill>
                <a:schemeClr val="dk1"/>
              </a:solidFill>
              <a:effectLst/>
              <a:latin typeface="+mn-lt"/>
              <a:ea typeface="+mn-ea"/>
              <a:cs typeface="+mn-cs"/>
            </a:rPr>
            <a:t>this</a:t>
          </a:r>
          <a:r>
            <a:rPr lang="en-US" sz="1200">
              <a:solidFill>
                <a:schemeClr val="dk1"/>
              </a:solidFill>
              <a:effectLst/>
              <a:latin typeface="+mn-lt"/>
              <a:ea typeface="+mn-ea"/>
              <a:cs typeface="+mn-cs"/>
            </a:rPr>
            <a:t> e-mail address: </a:t>
          </a:r>
          <a:r>
            <a:rPr lang="en-US" sz="1200" u="sng">
              <a:solidFill>
                <a:schemeClr val="dk1"/>
              </a:solidFill>
              <a:effectLst/>
              <a:latin typeface="+mn-lt"/>
              <a:ea typeface="+mn-ea"/>
              <a:cs typeface="+mn-cs"/>
              <a:hlinkClick xmlns:r="http://schemas.openxmlformats.org/officeDocument/2006/relationships" r:id=""/>
            </a:rPr>
            <a:t>nowakp@chemia.uj.edu.pl</a:t>
          </a:r>
          <a:r>
            <a:rPr lang="en-US" sz="1200">
              <a:solidFill>
                <a:schemeClr val="dk1"/>
              </a:solidFill>
              <a:effectLst/>
              <a:latin typeface="+mn-lt"/>
              <a:ea typeface="+mn-ea"/>
              <a:cs typeface="+mn-cs"/>
            </a:rPr>
            <a:t>. Use it also if </a:t>
          </a:r>
          <a:r>
            <a:rPr lang="pl-PL" sz="1200">
              <a:solidFill>
                <a:schemeClr val="dk1"/>
              </a:solidFill>
              <a:effectLst/>
              <a:latin typeface="+mn-lt"/>
              <a:ea typeface="+mn-ea"/>
              <a:cs typeface="+mn-cs"/>
            </a:rPr>
            <a:t>you </a:t>
          </a:r>
          <a:r>
            <a:rPr lang="en-US" sz="1200">
              <a:solidFill>
                <a:schemeClr val="dk1"/>
              </a:solidFill>
              <a:effectLst/>
              <a:latin typeface="+mn-lt"/>
              <a:ea typeface="+mn-ea"/>
              <a:cs typeface="+mn-cs"/>
            </a:rPr>
            <a:t>have any questions or comments to share.</a:t>
          </a:r>
          <a:endParaRPr lang="pl-PL" sz="1200">
            <a:solidFill>
              <a:schemeClr val="dk1"/>
            </a:solidFill>
            <a:effectLst/>
            <a:latin typeface="+mn-lt"/>
            <a:ea typeface="+mn-ea"/>
            <a:cs typeface="+mn-cs"/>
          </a:endParaRPr>
        </a:p>
        <a:p>
          <a:endParaRPr lang="pl-PL" sz="1100"/>
        </a:p>
      </xdr:txBody>
    </xdr:sp>
    <xdr:clientData/>
  </xdr:twoCellAnchor>
  <xdr:twoCellAnchor>
    <xdr:from>
      <xdr:col>13</xdr:col>
      <xdr:colOff>324969</xdr:colOff>
      <xdr:row>49</xdr:row>
      <xdr:rowOff>414618</xdr:rowOff>
    </xdr:from>
    <xdr:to>
      <xdr:col>16</xdr:col>
      <xdr:colOff>134470</xdr:colOff>
      <xdr:row>49</xdr:row>
      <xdr:rowOff>582705</xdr:rowOff>
    </xdr:to>
    <xdr:sp macro="" textlink="">
      <xdr:nvSpPr>
        <xdr:cNvPr id="8" name="Strzałka w prawo 5">
          <a:extLst>
            <a:ext uri="{FF2B5EF4-FFF2-40B4-BE49-F238E27FC236}">
              <a16:creationId xmlns:a16="http://schemas.microsoft.com/office/drawing/2014/main" id="{0F4934EE-F2C7-4589-8AF4-CCCF4058391E}"/>
            </a:ext>
          </a:extLst>
        </xdr:cNvPr>
        <xdr:cNvSpPr/>
      </xdr:nvSpPr>
      <xdr:spPr>
        <a:xfrm>
          <a:off x="11297769" y="10447618"/>
          <a:ext cx="1739901" cy="168087"/>
        </a:xfrm>
        <a:prstGeom prst="right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pl-PL" sz="1100"/>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Y51"/>
  <sheetViews>
    <sheetView tabSelected="1" zoomScale="85" zoomScaleNormal="85" workbookViewId="0"/>
  </sheetViews>
  <sheetFormatPr defaultColWidth="9.08984375" defaultRowHeight="14" x14ac:dyDescent="0.3"/>
  <cols>
    <col min="1" max="1" width="9.08984375" style="1"/>
    <col min="2" max="2" width="25.6328125" style="1" customWidth="1"/>
    <col min="3" max="3" width="25.54296875" style="1" customWidth="1"/>
    <col min="4" max="4" width="13.08984375" style="1" customWidth="1"/>
    <col min="5" max="14" width="9.36328125" style="1" customWidth="1"/>
    <col min="15" max="16" width="9.08984375" style="1"/>
    <col min="17" max="17" width="9.54296875" style="11" customWidth="1"/>
    <col min="18" max="18" width="9.08984375" style="1"/>
    <col min="19" max="19" width="16" style="1" customWidth="1"/>
    <col min="20" max="16384" width="9.08984375" style="1"/>
  </cols>
  <sheetData>
    <row r="1" spans="2:25" ht="32.25" customHeight="1" thickBot="1" x14ac:dyDescent="0.35">
      <c r="B1" s="43" t="s">
        <v>83</v>
      </c>
      <c r="C1" s="43"/>
      <c r="D1" s="43"/>
      <c r="E1" s="43"/>
      <c r="F1" s="43"/>
      <c r="G1" s="43"/>
      <c r="H1" s="43"/>
      <c r="I1" s="43"/>
      <c r="J1" s="43"/>
      <c r="K1" s="43"/>
      <c r="L1" s="43"/>
      <c r="M1" s="43"/>
      <c r="N1" s="43"/>
      <c r="Q1" s="8" t="s">
        <v>9</v>
      </c>
    </row>
    <row r="2" spans="2:25" ht="14.4" customHeight="1" x14ac:dyDescent="0.3">
      <c r="B2" s="2"/>
      <c r="C2" s="3"/>
      <c r="D2" s="9"/>
      <c r="E2" s="26" t="s">
        <v>26</v>
      </c>
      <c r="F2" s="27"/>
      <c r="G2" s="27"/>
      <c r="H2" s="28"/>
      <c r="I2" s="26" t="s">
        <v>28</v>
      </c>
      <c r="J2" s="27"/>
      <c r="K2" s="28"/>
      <c r="L2" s="27" t="s">
        <v>28</v>
      </c>
      <c r="M2" s="27"/>
      <c r="N2" s="75"/>
    </row>
    <row r="3" spans="2:25" ht="15" customHeight="1" x14ac:dyDescent="0.3">
      <c r="B3" s="86" t="s">
        <v>0</v>
      </c>
      <c r="C3" s="87"/>
      <c r="D3" s="92" t="str">
        <f>"W="&amp;ROWS(E3:E7)</f>
        <v>W=5</v>
      </c>
      <c r="E3" s="29" t="s">
        <v>46</v>
      </c>
      <c r="F3" s="30"/>
      <c r="G3" s="30"/>
      <c r="H3" s="31"/>
      <c r="I3" s="29" t="s">
        <v>40</v>
      </c>
      <c r="J3" s="30"/>
      <c r="K3" s="31"/>
      <c r="L3" s="30" t="s">
        <v>41</v>
      </c>
      <c r="M3" s="30"/>
      <c r="N3" s="81"/>
      <c r="Q3" s="12">
        <f>C8</f>
        <v>0.50504618689744973</v>
      </c>
    </row>
    <row r="4" spans="2:25" x14ac:dyDescent="0.3">
      <c r="B4" s="86"/>
      <c r="C4" s="87"/>
      <c r="D4" s="92"/>
      <c r="E4" s="32"/>
      <c r="F4" s="33"/>
      <c r="G4" s="33"/>
      <c r="H4" s="34"/>
      <c r="I4" s="32"/>
      <c r="J4" s="33"/>
      <c r="K4" s="34"/>
      <c r="L4" s="33"/>
      <c r="M4" s="33"/>
      <c r="N4" s="82"/>
      <c r="Q4" s="12">
        <f>C8</f>
        <v>0.50504618689744973</v>
      </c>
    </row>
    <row r="5" spans="2:25" x14ac:dyDescent="0.3">
      <c r="B5" s="86"/>
      <c r="C5" s="87"/>
      <c r="D5" s="92"/>
      <c r="E5" s="32"/>
      <c r="F5" s="33"/>
      <c r="G5" s="33"/>
      <c r="H5" s="34"/>
      <c r="I5" s="32"/>
      <c r="J5" s="33"/>
      <c r="K5" s="34"/>
      <c r="L5" s="33"/>
      <c r="M5" s="33"/>
      <c r="N5" s="82"/>
      <c r="Q5" s="12">
        <f>C8</f>
        <v>0.50504618689744973</v>
      </c>
    </row>
    <row r="6" spans="2:25" x14ac:dyDescent="0.3">
      <c r="B6" s="86"/>
      <c r="C6" s="87"/>
      <c r="D6" s="92"/>
      <c r="E6" s="32"/>
      <c r="F6" s="33"/>
      <c r="G6" s="33"/>
      <c r="H6" s="34"/>
      <c r="I6" s="32"/>
      <c r="J6" s="33"/>
      <c r="K6" s="34"/>
      <c r="L6" s="33"/>
      <c r="M6" s="33"/>
      <c r="N6" s="82"/>
      <c r="Q6" s="12">
        <f>C8</f>
        <v>0.50504618689744973</v>
      </c>
    </row>
    <row r="7" spans="2:25" x14ac:dyDescent="0.3">
      <c r="B7" s="86"/>
      <c r="C7" s="87"/>
      <c r="D7" s="92"/>
      <c r="E7" s="32"/>
      <c r="F7" s="33"/>
      <c r="G7" s="33"/>
      <c r="H7" s="34"/>
      <c r="I7" s="32"/>
      <c r="J7" s="33"/>
      <c r="K7" s="34"/>
      <c r="L7" s="33"/>
      <c r="M7" s="33"/>
      <c r="N7" s="82"/>
      <c r="Q7" s="12">
        <f>C8</f>
        <v>0.50504618689744973</v>
      </c>
    </row>
    <row r="8" spans="2:25" ht="14.25" customHeight="1" x14ac:dyDescent="0.3">
      <c r="B8" s="69" t="s">
        <v>2</v>
      </c>
      <c r="C8" s="71">
        <f>(IF(MIN(E11:N11)=0,0,(GEOMEAN(E11:N11))/100))</f>
        <v>0.50504618689744973</v>
      </c>
      <c r="D8" s="5" t="s">
        <v>12</v>
      </c>
      <c r="E8" s="39">
        <v>0.05</v>
      </c>
      <c r="F8" s="24"/>
      <c r="G8" s="24"/>
      <c r="H8" s="25"/>
      <c r="I8" s="83">
        <v>500</v>
      </c>
      <c r="J8" s="84"/>
      <c r="K8" s="85"/>
      <c r="L8" s="24">
        <v>100</v>
      </c>
      <c r="M8" s="24"/>
      <c r="N8" s="79"/>
    </row>
    <row r="9" spans="2:25" ht="14.25" customHeight="1" x14ac:dyDescent="0.3">
      <c r="B9" s="69"/>
      <c r="C9" s="71"/>
      <c r="D9" s="5" t="s">
        <v>13</v>
      </c>
      <c r="E9" s="39">
        <v>0.01</v>
      </c>
      <c r="F9" s="24"/>
      <c r="G9" s="24"/>
      <c r="H9" s="25"/>
      <c r="I9" s="83">
        <v>5000</v>
      </c>
      <c r="J9" s="84"/>
      <c r="K9" s="85"/>
      <c r="L9" s="24">
        <v>500</v>
      </c>
      <c r="M9" s="24"/>
      <c r="N9" s="79"/>
    </row>
    <row r="10" spans="2:25" ht="14.25" customHeight="1" x14ac:dyDescent="0.35">
      <c r="B10" s="69"/>
      <c r="C10" s="71"/>
      <c r="D10" s="6" t="s">
        <v>3</v>
      </c>
      <c r="E10" s="96">
        <v>3.594E-2</v>
      </c>
      <c r="F10" s="97"/>
      <c r="G10" s="97"/>
      <c r="H10" s="98"/>
      <c r="I10" s="83">
        <v>14100</v>
      </c>
      <c r="J10" s="24"/>
      <c r="K10" s="25"/>
      <c r="L10" s="23">
        <v>118</v>
      </c>
      <c r="M10" s="24"/>
      <c r="N10" s="79"/>
      <c r="P10" s="80"/>
      <c r="Q10" s="80"/>
      <c r="R10" s="80"/>
      <c r="S10" s="80"/>
      <c r="T10" s="80"/>
      <c r="U10" s="80"/>
      <c r="V10" s="80"/>
      <c r="W10" s="80"/>
      <c r="X10" s="80"/>
      <c r="Y10" s="80"/>
    </row>
    <row r="11" spans="2:25" ht="15" customHeight="1" thickBot="1" x14ac:dyDescent="0.35">
      <c r="B11" s="70"/>
      <c r="C11" s="72"/>
      <c r="D11" s="7" t="s">
        <v>14</v>
      </c>
      <c r="E11" s="4">
        <v>45</v>
      </c>
      <c r="F11" s="4">
        <v>45</v>
      </c>
      <c r="G11" s="4">
        <v>45</v>
      </c>
      <c r="H11" s="4">
        <v>45</v>
      </c>
      <c r="I11" s="4">
        <v>85</v>
      </c>
      <c r="J11" s="4">
        <v>85</v>
      </c>
      <c r="K11" s="4">
        <v>85</v>
      </c>
      <c r="L11" s="4">
        <v>35</v>
      </c>
      <c r="M11" s="4">
        <v>35</v>
      </c>
      <c r="N11" s="14">
        <v>35</v>
      </c>
    </row>
    <row r="12" spans="2:25" ht="14.4" customHeight="1" x14ac:dyDescent="0.3">
      <c r="B12" s="2"/>
      <c r="C12" s="3"/>
      <c r="D12" s="9"/>
      <c r="E12" s="26" t="s">
        <v>26</v>
      </c>
      <c r="F12" s="27"/>
      <c r="G12" s="27"/>
      <c r="H12" s="28"/>
      <c r="I12" s="26" t="s">
        <v>28</v>
      </c>
      <c r="J12" s="27"/>
      <c r="K12" s="28"/>
      <c r="L12" s="26" t="s">
        <v>27</v>
      </c>
      <c r="M12" s="28"/>
      <c r="N12" s="10" t="s">
        <v>29</v>
      </c>
    </row>
    <row r="13" spans="2:25" ht="15" customHeight="1" x14ac:dyDescent="0.3">
      <c r="B13" s="88" t="s">
        <v>1</v>
      </c>
      <c r="C13" s="89"/>
      <c r="D13" s="92" t="str">
        <f>"W="&amp;ROWS(E13:E15)</f>
        <v>W=3</v>
      </c>
      <c r="E13" s="29" t="s">
        <v>42</v>
      </c>
      <c r="F13" s="30"/>
      <c r="G13" s="30"/>
      <c r="H13" s="31"/>
      <c r="I13" s="29" t="s">
        <v>43</v>
      </c>
      <c r="J13" s="30"/>
      <c r="K13" s="31"/>
      <c r="L13" s="29" t="s">
        <v>44</v>
      </c>
      <c r="M13" s="31"/>
      <c r="N13" s="73" t="s">
        <v>45</v>
      </c>
      <c r="Q13" s="12">
        <f>C16</f>
        <v>0.6927757144744785</v>
      </c>
    </row>
    <row r="14" spans="2:25" x14ac:dyDescent="0.3">
      <c r="B14" s="88"/>
      <c r="C14" s="89"/>
      <c r="D14" s="92"/>
      <c r="E14" s="32"/>
      <c r="F14" s="33"/>
      <c r="G14" s="33"/>
      <c r="H14" s="34"/>
      <c r="I14" s="32"/>
      <c r="J14" s="33"/>
      <c r="K14" s="34"/>
      <c r="L14" s="32"/>
      <c r="M14" s="34"/>
      <c r="N14" s="74"/>
      <c r="Q14" s="12">
        <f>C16</f>
        <v>0.6927757144744785</v>
      </c>
    </row>
    <row r="15" spans="2:25" x14ac:dyDescent="0.3">
      <c r="B15" s="88"/>
      <c r="C15" s="89"/>
      <c r="D15" s="92"/>
      <c r="E15" s="32"/>
      <c r="F15" s="33"/>
      <c r="G15" s="33"/>
      <c r="H15" s="34"/>
      <c r="I15" s="32"/>
      <c r="J15" s="33"/>
      <c r="K15" s="34"/>
      <c r="L15" s="32"/>
      <c r="M15" s="34"/>
      <c r="N15" s="74"/>
      <c r="Q15" s="12">
        <f>C16</f>
        <v>0.6927757144744785</v>
      </c>
    </row>
    <row r="16" spans="2:25" ht="15" customHeight="1" x14ac:dyDescent="0.3">
      <c r="B16" s="69" t="s">
        <v>2</v>
      </c>
      <c r="C16" s="71">
        <f>(IF(MIN(E19:N19)=0,0,(GEOMEAN(E19:N19))/100))</f>
        <v>0.6927757144744785</v>
      </c>
      <c r="D16" s="5" t="s">
        <v>12</v>
      </c>
      <c r="E16" s="23" t="s">
        <v>55</v>
      </c>
      <c r="F16" s="24"/>
      <c r="G16" s="24"/>
      <c r="H16" s="25"/>
      <c r="I16" s="23" t="s">
        <v>53</v>
      </c>
      <c r="J16" s="24"/>
      <c r="K16" s="25"/>
      <c r="L16" s="23" t="s">
        <v>51</v>
      </c>
      <c r="M16" s="25"/>
      <c r="N16" s="13" t="s">
        <v>31</v>
      </c>
    </row>
    <row r="17" spans="2:19" ht="15" customHeight="1" x14ac:dyDescent="0.3">
      <c r="B17" s="69"/>
      <c r="C17" s="71"/>
      <c r="D17" s="5" t="s">
        <v>13</v>
      </c>
      <c r="E17" s="23" t="s">
        <v>56</v>
      </c>
      <c r="F17" s="24"/>
      <c r="G17" s="24"/>
      <c r="H17" s="25"/>
      <c r="I17" s="23" t="s">
        <v>54</v>
      </c>
      <c r="J17" s="24"/>
      <c r="K17" s="25"/>
      <c r="L17" s="23" t="s">
        <v>52</v>
      </c>
      <c r="M17" s="25"/>
      <c r="N17" s="13" t="s">
        <v>32</v>
      </c>
    </row>
    <row r="18" spans="2:19" ht="15" customHeight="1" x14ac:dyDescent="0.3">
      <c r="B18" s="69"/>
      <c r="C18" s="71"/>
      <c r="D18" s="6" t="s">
        <v>3</v>
      </c>
      <c r="E18" s="23" t="s">
        <v>69</v>
      </c>
      <c r="F18" s="24"/>
      <c r="G18" s="24"/>
      <c r="H18" s="25"/>
      <c r="I18" s="23" t="s">
        <v>70</v>
      </c>
      <c r="J18" s="24"/>
      <c r="K18" s="25"/>
      <c r="L18" s="23" t="s">
        <v>52</v>
      </c>
      <c r="M18" s="25"/>
      <c r="N18" s="13" t="s">
        <v>30</v>
      </c>
    </row>
    <row r="19" spans="2:19" ht="15.75" customHeight="1" thickBot="1" x14ac:dyDescent="0.35">
      <c r="B19" s="70"/>
      <c r="C19" s="72"/>
      <c r="D19" s="7" t="s">
        <v>14</v>
      </c>
      <c r="E19" s="4">
        <v>90</v>
      </c>
      <c r="F19" s="4">
        <v>90</v>
      </c>
      <c r="G19" s="4">
        <v>90</v>
      </c>
      <c r="H19" s="4">
        <v>90</v>
      </c>
      <c r="I19" s="4">
        <v>50</v>
      </c>
      <c r="J19" s="4">
        <v>50</v>
      </c>
      <c r="K19" s="4">
        <v>50</v>
      </c>
      <c r="L19" s="4">
        <v>66.599999999999994</v>
      </c>
      <c r="M19" s="4">
        <v>66.599999999999994</v>
      </c>
      <c r="N19" s="14">
        <v>70</v>
      </c>
    </row>
    <row r="20" spans="2:19" ht="14.4" customHeight="1" x14ac:dyDescent="0.3">
      <c r="B20" s="2"/>
      <c r="C20" s="3"/>
      <c r="D20" s="9"/>
      <c r="E20" s="26" t="s">
        <v>28</v>
      </c>
      <c r="F20" s="27"/>
      <c r="G20" s="28"/>
      <c r="H20" s="26" t="s">
        <v>28</v>
      </c>
      <c r="I20" s="27"/>
      <c r="J20" s="28"/>
      <c r="K20" s="26" t="s">
        <v>27</v>
      </c>
      <c r="L20" s="28"/>
      <c r="M20" s="27" t="s">
        <v>27</v>
      </c>
      <c r="N20" s="75"/>
    </row>
    <row r="21" spans="2:19" ht="15" customHeight="1" x14ac:dyDescent="0.3">
      <c r="B21" s="90" t="s">
        <v>8</v>
      </c>
      <c r="C21" s="91"/>
      <c r="D21" s="92" t="str">
        <f>"W="&amp;ROWS(E21:E24)</f>
        <v>W=4</v>
      </c>
      <c r="E21" s="29" t="s">
        <v>47</v>
      </c>
      <c r="F21" s="30"/>
      <c r="G21" s="31"/>
      <c r="H21" s="29" t="s">
        <v>48</v>
      </c>
      <c r="I21" s="30"/>
      <c r="J21" s="31"/>
      <c r="K21" s="35" t="s">
        <v>49</v>
      </c>
      <c r="L21" s="36"/>
      <c r="M21" s="35" t="s">
        <v>50</v>
      </c>
      <c r="N21" s="36"/>
      <c r="Q21" s="12">
        <f>C25</f>
        <v>0.65631659110154272</v>
      </c>
    </row>
    <row r="22" spans="2:19" x14ac:dyDescent="0.3">
      <c r="B22" s="90"/>
      <c r="C22" s="91"/>
      <c r="D22" s="92"/>
      <c r="E22" s="32"/>
      <c r="F22" s="33"/>
      <c r="G22" s="34"/>
      <c r="H22" s="32"/>
      <c r="I22" s="33"/>
      <c r="J22" s="34"/>
      <c r="K22" s="37"/>
      <c r="L22" s="38"/>
      <c r="M22" s="37"/>
      <c r="N22" s="38"/>
      <c r="Q22" s="12">
        <f>C25</f>
        <v>0.65631659110154272</v>
      </c>
    </row>
    <row r="23" spans="2:19" x14ac:dyDescent="0.3">
      <c r="B23" s="90"/>
      <c r="C23" s="91"/>
      <c r="D23" s="92"/>
      <c r="E23" s="32"/>
      <c r="F23" s="33"/>
      <c r="G23" s="34"/>
      <c r="H23" s="32"/>
      <c r="I23" s="33"/>
      <c r="J23" s="34"/>
      <c r="K23" s="37"/>
      <c r="L23" s="38"/>
      <c r="M23" s="37"/>
      <c r="N23" s="38"/>
      <c r="Q23" s="12">
        <f>C25</f>
        <v>0.65631659110154272</v>
      </c>
    </row>
    <row r="24" spans="2:19" x14ac:dyDescent="0.3">
      <c r="B24" s="90"/>
      <c r="C24" s="91"/>
      <c r="D24" s="92"/>
      <c r="E24" s="32"/>
      <c r="F24" s="33"/>
      <c r="G24" s="34"/>
      <c r="H24" s="32"/>
      <c r="I24" s="33"/>
      <c r="J24" s="34"/>
      <c r="K24" s="37"/>
      <c r="L24" s="38"/>
      <c r="M24" s="37"/>
      <c r="N24" s="38"/>
      <c r="Q24" s="12">
        <f>C25</f>
        <v>0.65631659110154272</v>
      </c>
    </row>
    <row r="25" spans="2:19" ht="15" customHeight="1" x14ac:dyDescent="0.3">
      <c r="B25" s="69" t="s">
        <v>2</v>
      </c>
      <c r="C25" s="71">
        <f>(IF(MIN(E28:N28)=0,0,(GEOMEAN(E28:N28))/100))</f>
        <v>0.65631659110154272</v>
      </c>
      <c r="D25" s="5" t="s">
        <v>12</v>
      </c>
      <c r="E25" s="23" t="s">
        <v>33</v>
      </c>
      <c r="F25" s="24"/>
      <c r="G25" s="25"/>
      <c r="H25" s="76" t="s">
        <v>65</v>
      </c>
      <c r="I25" s="77"/>
      <c r="J25" s="78"/>
      <c r="K25" s="23" t="s">
        <v>37</v>
      </c>
      <c r="L25" s="24"/>
      <c r="M25" s="23" t="s">
        <v>59</v>
      </c>
      <c r="N25" s="79"/>
    </row>
    <row r="26" spans="2:19" ht="15" customHeight="1" x14ac:dyDescent="0.3">
      <c r="B26" s="69"/>
      <c r="C26" s="71"/>
      <c r="D26" s="5" t="s">
        <v>13</v>
      </c>
      <c r="E26" s="23" t="s">
        <v>34</v>
      </c>
      <c r="F26" s="24"/>
      <c r="G26" s="25"/>
      <c r="H26" s="76" t="s">
        <v>62</v>
      </c>
      <c r="I26" s="77"/>
      <c r="J26" s="78"/>
      <c r="K26" s="23" t="s">
        <v>68</v>
      </c>
      <c r="L26" s="24"/>
      <c r="M26" s="23" t="s">
        <v>60</v>
      </c>
      <c r="N26" s="79"/>
    </row>
    <row r="27" spans="2:19" ht="15" customHeight="1" x14ac:dyDescent="0.3">
      <c r="B27" s="69"/>
      <c r="C27" s="71"/>
      <c r="D27" s="6" t="s">
        <v>3</v>
      </c>
      <c r="E27" s="23" t="s">
        <v>36</v>
      </c>
      <c r="F27" s="24"/>
      <c r="G27" s="25"/>
      <c r="H27" s="93" t="s">
        <v>71</v>
      </c>
      <c r="I27" s="24"/>
      <c r="J27" s="25"/>
      <c r="K27" s="23" t="s">
        <v>63</v>
      </c>
      <c r="L27" s="24"/>
      <c r="M27" s="23" t="s">
        <v>61</v>
      </c>
      <c r="N27" s="79"/>
      <c r="S27" s="1">
        <f>601/4</f>
        <v>150.25</v>
      </c>
    </row>
    <row r="28" spans="2:19" ht="15.75" customHeight="1" thickBot="1" x14ac:dyDescent="0.35">
      <c r="B28" s="70"/>
      <c r="C28" s="72"/>
      <c r="D28" s="7" t="s">
        <v>14</v>
      </c>
      <c r="E28" s="4">
        <v>65</v>
      </c>
      <c r="F28" s="4">
        <v>65</v>
      </c>
      <c r="G28" s="4">
        <v>65</v>
      </c>
      <c r="H28" s="4">
        <v>60</v>
      </c>
      <c r="I28" s="4">
        <v>60</v>
      </c>
      <c r="J28" s="4">
        <v>60</v>
      </c>
      <c r="K28" s="4">
        <v>100</v>
      </c>
      <c r="L28" s="22">
        <v>100</v>
      </c>
      <c r="M28" s="4">
        <v>50</v>
      </c>
      <c r="N28" s="14">
        <v>50</v>
      </c>
    </row>
    <row r="29" spans="2:19" ht="22.5" customHeight="1" x14ac:dyDescent="0.3">
      <c r="B29" s="51" t="s">
        <v>7</v>
      </c>
      <c r="C29" s="52"/>
      <c r="D29" s="52"/>
      <c r="E29" s="53" t="s">
        <v>4</v>
      </c>
      <c r="F29" s="53"/>
      <c r="G29" s="54" t="s">
        <v>6</v>
      </c>
      <c r="H29" s="54"/>
      <c r="I29" s="55" t="s">
        <v>5</v>
      </c>
      <c r="J29" s="55"/>
      <c r="K29" s="56" t="s">
        <v>11</v>
      </c>
      <c r="L29" s="56"/>
      <c r="M29" s="59">
        <f>IF(MIN(Q2:Q28)=0,0,GEOMEAN(Q2:Q28))</f>
        <v>0.59644982423624437</v>
      </c>
      <c r="N29" s="60"/>
    </row>
    <row r="30" spans="2:19" ht="22.5" customHeight="1" x14ac:dyDescent="0.3">
      <c r="B30" s="65" t="str">
        <f>IF(AND(C8&gt;=0.666, C25&gt;=0.666,C16&gt;=0.666),"WHITE",IF(AND(AND(C8&gt;=0.333,C8&lt;0.666), C25&gt;=0.666,C16&gt;=0.666),"CYAN",IF(AND(C8&gt;=0.666, AND(C25&gt;=0.333,C25&lt;0.666),C16&gt;=0.666),"YELLOW",IF(AND(C8&gt;=0.666, C25&gt;=0.666, AND(C16&gt;=0.333,C16&lt;0.666)),"MAGENTA",IF(AND(C8&gt;=0.666, AND(C25&gt;=0.333,C25&lt;0.666), AND(C16&gt;=0.333,C16&lt;0.666)),"RED",IF(AND(AND(C8&gt;=0.333,C8&lt;0.666), C25&gt;=0.666, AND(C16&gt;=0.333,C16&lt;0.666)),"BLUE",IF(AND(AND(C8&gt;=0.333,C8&lt;0.666), AND(C25&gt;=0.333,C25&lt;0.666), C16&gt;=0.666),"GREEN",IF(AND(AND(C8&gt;=0.333,C8&lt;0.666), AND(C25&gt;=0.333,C25&lt;0.666), AND(C16&gt;=0.333,C16&lt;0.666)),"COLORLESS (GRAY)","BLACK"))))))))</f>
        <v>GREEN</v>
      </c>
      <c r="C30" s="66"/>
      <c r="D30" s="66"/>
      <c r="E30" s="16" t="s">
        <v>15</v>
      </c>
      <c r="F30" s="16" t="s">
        <v>16</v>
      </c>
      <c r="G30" s="16" t="s">
        <v>15</v>
      </c>
      <c r="H30" s="16" t="s">
        <v>16</v>
      </c>
      <c r="I30" s="16" t="s">
        <v>15</v>
      </c>
      <c r="J30" s="16" t="s">
        <v>16</v>
      </c>
      <c r="K30" s="57"/>
      <c r="L30" s="57"/>
      <c r="M30" s="61"/>
      <c r="N30" s="62"/>
    </row>
    <row r="31" spans="2:19" ht="22.5" customHeight="1" thickBot="1" x14ac:dyDescent="0.35">
      <c r="B31" s="67"/>
      <c r="C31" s="68"/>
      <c r="D31" s="68"/>
      <c r="E31" s="4" t="str">
        <f>IF(C8&gt;=0.333, "yes", "no")</f>
        <v>yes</v>
      </c>
      <c r="F31" s="4" t="str">
        <f>IF(C8&gt;=0.666, "yes", "no")</f>
        <v>no</v>
      </c>
      <c r="G31" s="4" t="str">
        <f>IF(C16&gt;=0.333, "yes", "no")</f>
        <v>yes</v>
      </c>
      <c r="H31" s="4" t="str">
        <f>IF(C16&gt;=0.666, "yes", "no")</f>
        <v>yes</v>
      </c>
      <c r="I31" s="4" t="str">
        <f>IF(C25&gt;=0.333, "yes", "no")</f>
        <v>yes</v>
      </c>
      <c r="J31" s="4" t="str">
        <f>IF(C25&gt;=0.666, "yes", "no")</f>
        <v>no</v>
      </c>
      <c r="K31" s="58"/>
      <c r="L31" s="58"/>
      <c r="M31" s="63"/>
      <c r="N31" s="64"/>
    </row>
    <row r="32" spans="2:19" x14ac:dyDescent="0.3">
      <c r="B32" s="45" t="str">
        <f>"Short annotation: "&amp;TEXT(M29*100,"0.0")&amp;LOWER(B30)</f>
        <v>Short annotation: 59.6green</v>
      </c>
      <c r="C32" s="46"/>
      <c r="D32" s="46"/>
      <c r="E32" s="46" t="str">
        <f>"Long annotation: "&amp;TEXT(M29*100,"0.0")&amp;LOWER(B30)&amp;"("&amp;TEXT(C8*100,"0.0")&amp;"/"&amp;ROWS(E3:E7)&amp;"red-"&amp;TEXT(C16*100,"0.0")&amp;"/"&amp;ROWS(E13:E15)&amp;"green-"&amp;TEXT(C25*100,"0.0")&amp;"/"&amp;ROWS(E21:E24)&amp;"blue)"</f>
        <v>Long annotation: 59.6green(50.5/5red-69.3/3green-65.6/4blue)</v>
      </c>
      <c r="F32" s="46"/>
      <c r="G32" s="46"/>
      <c r="H32" s="46"/>
      <c r="I32" s="46"/>
      <c r="J32" s="46"/>
      <c r="K32" s="46"/>
      <c r="L32" s="46"/>
      <c r="M32" s="46"/>
      <c r="N32" s="49"/>
    </row>
    <row r="33" spans="2:17" ht="14.5" thickBot="1" x14ac:dyDescent="0.35">
      <c r="B33" s="47"/>
      <c r="C33" s="48"/>
      <c r="D33" s="48"/>
      <c r="E33" s="48"/>
      <c r="F33" s="48"/>
      <c r="G33" s="48"/>
      <c r="H33" s="48"/>
      <c r="I33" s="48"/>
      <c r="J33" s="48"/>
      <c r="K33" s="48"/>
      <c r="L33" s="48"/>
      <c r="M33" s="48"/>
      <c r="N33" s="50"/>
    </row>
    <row r="35" spans="2:17" ht="15.5" x14ac:dyDescent="0.35">
      <c r="B35" s="15" t="s">
        <v>10</v>
      </c>
    </row>
    <row r="36" spans="2:17" s="17" customFormat="1" ht="40.5" customHeight="1" x14ac:dyDescent="0.3">
      <c r="B36" s="44" t="s">
        <v>17</v>
      </c>
      <c r="C36" s="44"/>
      <c r="D36" s="44"/>
      <c r="E36" s="44"/>
      <c r="F36" s="44"/>
      <c r="G36" s="44"/>
      <c r="H36" s="44"/>
      <c r="I36" s="44"/>
      <c r="J36" s="44"/>
      <c r="K36" s="44"/>
      <c r="L36" s="44"/>
      <c r="M36" s="44"/>
      <c r="N36" s="44"/>
      <c r="Q36" s="18"/>
    </row>
    <row r="37" spans="2:17" s="17" customFormat="1" ht="32.25" customHeight="1" x14ac:dyDescent="0.3">
      <c r="B37" s="44" t="s">
        <v>18</v>
      </c>
      <c r="C37" s="44"/>
      <c r="D37" s="44"/>
      <c r="E37" s="44"/>
      <c r="F37" s="44"/>
      <c r="G37" s="44"/>
      <c r="H37" s="44"/>
      <c r="I37" s="44"/>
      <c r="J37" s="44"/>
      <c r="K37" s="44"/>
      <c r="L37" s="44"/>
      <c r="M37" s="44"/>
      <c r="N37" s="44"/>
      <c r="Q37" s="18"/>
    </row>
    <row r="38" spans="2:17" s="17" customFormat="1" ht="49.5" customHeight="1" x14ac:dyDescent="0.3">
      <c r="B38" s="44" t="s">
        <v>19</v>
      </c>
      <c r="C38" s="44"/>
      <c r="D38" s="44"/>
      <c r="E38" s="44"/>
      <c r="F38" s="44"/>
      <c r="G38" s="44"/>
      <c r="H38" s="44"/>
      <c r="I38" s="44"/>
      <c r="J38" s="44"/>
      <c r="K38" s="44"/>
      <c r="L38" s="44"/>
      <c r="M38" s="44"/>
      <c r="N38" s="44"/>
      <c r="Q38" s="18"/>
    </row>
    <row r="39" spans="2:17" s="17" customFormat="1" ht="32.25" customHeight="1" x14ac:dyDescent="0.3">
      <c r="B39" s="44" t="s">
        <v>20</v>
      </c>
      <c r="C39" s="44"/>
      <c r="D39" s="44"/>
      <c r="E39" s="44"/>
      <c r="F39" s="44"/>
      <c r="G39" s="44"/>
      <c r="H39" s="44"/>
      <c r="I39" s="44"/>
      <c r="J39" s="44"/>
      <c r="K39" s="44"/>
      <c r="L39" s="44"/>
      <c r="M39" s="44"/>
      <c r="N39" s="44"/>
      <c r="Q39" s="18"/>
    </row>
    <row r="40" spans="2:17" s="17" customFormat="1" ht="46.5" customHeight="1" x14ac:dyDescent="0.3">
      <c r="B40" s="44" t="s">
        <v>21</v>
      </c>
      <c r="C40" s="44"/>
      <c r="D40" s="44"/>
      <c r="E40" s="44"/>
      <c r="F40" s="44"/>
      <c r="G40" s="44"/>
      <c r="H40" s="44"/>
      <c r="I40" s="44"/>
      <c r="J40" s="44"/>
      <c r="K40" s="44"/>
      <c r="L40" s="44"/>
      <c r="M40" s="44"/>
      <c r="N40" s="44"/>
      <c r="Q40" s="18"/>
    </row>
    <row r="41" spans="2:17" s="17" customFormat="1" ht="38.25" customHeight="1" x14ac:dyDescent="0.3">
      <c r="B41" s="44" t="s">
        <v>22</v>
      </c>
      <c r="C41" s="44"/>
      <c r="D41" s="44"/>
      <c r="E41" s="44"/>
      <c r="F41" s="44"/>
      <c r="G41" s="44"/>
      <c r="H41" s="44"/>
      <c r="I41" s="44"/>
      <c r="J41" s="44"/>
      <c r="K41" s="44"/>
      <c r="L41" s="44"/>
      <c r="M41" s="44"/>
      <c r="N41" s="44"/>
      <c r="Q41" s="18"/>
    </row>
    <row r="42" spans="2:17" s="17" customFormat="1" ht="33.75" customHeight="1" x14ac:dyDescent="0.3">
      <c r="B42" s="44" t="s">
        <v>25</v>
      </c>
      <c r="C42" s="44"/>
      <c r="D42" s="44"/>
      <c r="E42" s="44"/>
      <c r="F42" s="44"/>
      <c r="G42" s="44"/>
      <c r="H42" s="44"/>
      <c r="I42" s="44"/>
      <c r="J42" s="44"/>
      <c r="K42" s="44"/>
      <c r="L42" s="44"/>
      <c r="M42" s="44"/>
      <c r="N42" s="44"/>
      <c r="Q42" s="18"/>
    </row>
    <row r="43" spans="2:17" s="17" customFormat="1" ht="44.25" customHeight="1" x14ac:dyDescent="0.3">
      <c r="B43" s="44" t="s">
        <v>23</v>
      </c>
      <c r="C43" s="44"/>
      <c r="D43" s="44"/>
      <c r="E43" s="44"/>
      <c r="F43" s="44"/>
      <c r="G43" s="44"/>
      <c r="H43" s="44"/>
      <c r="I43" s="44"/>
      <c r="J43" s="44"/>
      <c r="K43" s="44"/>
      <c r="L43" s="44"/>
      <c r="M43" s="44"/>
      <c r="N43" s="44"/>
      <c r="Q43" s="18"/>
    </row>
    <row r="44" spans="2:17" s="17" customFormat="1" ht="33.75" customHeight="1" x14ac:dyDescent="0.3">
      <c r="B44" s="44" t="s">
        <v>24</v>
      </c>
      <c r="C44" s="44"/>
      <c r="D44" s="44"/>
      <c r="E44" s="44"/>
      <c r="F44" s="44"/>
      <c r="G44" s="44"/>
      <c r="H44" s="44"/>
      <c r="I44" s="44"/>
      <c r="J44" s="44"/>
      <c r="K44" s="44"/>
      <c r="L44" s="44"/>
      <c r="M44" s="44"/>
      <c r="N44" s="19"/>
      <c r="Q44" s="18"/>
    </row>
    <row r="46" spans="2:17" x14ac:dyDescent="0.3">
      <c r="Q46" s="1"/>
    </row>
    <row r="47" spans="2:17" x14ac:dyDescent="0.3">
      <c r="Q47" s="1"/>
    </row>
    <row r="48" spans="2:17" x14ac:dyDescent="0.3">
      <c r="Q48" s="1"/>
    </row>
    <row r="49" spans="17:17" x14ac:dyDescent="0.3">
      <c r="Q49" s="1"/>
    </row>
    <row r="50" spans="17:17" x14ac:dyDescent="0.3">
      <c r="Q50" s="1"/>
    </row>
    <row r="51" spans="17:17" x14ac:dyDescent="0.3">
      <c r="Q51" s="1"/>
    </row>
  </sheetData>
  <mergeCells count="85">
    <mergeCell ref="B3:C7"/>
    <mergeCell ref="D3:D7"/>
    <mergeCell ref="B13:C15"/>
    <mergeCell ref="D13:D15"/>
    <mergeCell ref="B21:C24"/>
    <mergeCell ref="D21:D24"/>
    <mergeCell ref="B16:B19"/>
    <mergeCell ref="C16:C19"/>
    <mergeCell ref="C8:C11"/>
    <mergeCell ref="B8:B11"/>
    <mergeCell ref="P10:S10"/>
    <mergeCell ref="T10:W10"/>
    <mergeCell ref="X10:Y10"/>
    <mergeCell ref="I2:K2"/>
    <mergeCell ref="L2:N2"/>
    <mergeCell ref="I3:K7"/>
    <mergeCell ref="L3:N7"/>
    <mergeCell ref="I8:K8"/>
    <mergeCell ref="L8:N8"/>
    <mergeCell ref="I9:K9"/>
    <mergeCell ref="L9:N9"/>
    <mergeCell ref="I10:K10"/>
    <mergeCell ref="L10:N10"/>
    <mergeCell ref="B1:N1"/>
    <mergeCell ref="B39:N39"/>
    <mergeCell ref="B40:N40"/>
    <mergeCell ref="B41:N41"/>
    <mergeCell ref="B32:D33"/>
    <mergeCell ref="E32:N33"/>
    <mergeCell ref="B29:D29"/>
    <mergeCell ref="E29:F29"/>
    <mergeCell ref="G29:H29"/>
    <mergeCell ref="I29:J29"/>
    <mergeCell ref="K29:L31"/>
    <mergeCell ref="M29:N31"/>
    <mergeCell ref="B30:D31"/>
    <mergeCell ref="B25:B28"/>
    <mergeCell ref="C25:C28"/>
    <mergeCell ref="M25:N25"/>
    <mergeCell ref="E18:H18"/>
    <mergeCell ref="E10:H10"/>
    <mergeCell ref="B44:M44"/>
    <mergeCell ref="B43:N43"/>
    <mergeCell ref="B38:N38"/>
    <mergeCell ref="B36:N36"/>
    <mergeCell ref="B42:N42"/>
    <mergeCell ref="B37:N37"/>
    <mergeCell ref="E27:G27"/>
    <mergeCell ref="H27:J27"/>
    <mergeCell ref="K27:L27"/>
    <mergeCell ref="M27:N27"/>
    <mergeCell ref="E26:G26"/>
    <mergeCell ref="H26:J26"/>
    <mergeCell ref="K26:L26"/>
    <mergeCell ref="M26:N26"/>
    <mergeCell ref="E2:H2"/>
    <mergeCell ref="E12:H12"/>
    <mergeCell ref="I12:K12"/>
    <mergeCell ref="L12:M12"/>
    <mergeCell ref="E3:H7"/>
    <mergeCell ref="E8:H8"/>
    <mergeCell ref="E9:H9"/>
    <mergeCell ref="E21:G24"/>
    <mergeCell ref="H21:J24"/>
    <mergeCell ref="K21:L24"/>
    <mergeCell ref="M21:N24"/>
    <mergeCell ref="K25:L25"/>
    <mergeCell ref="H25:J25"/>
    <mergeCell ref="E25:G25"/>
    <mergeCell ref="I13:K15"/>
    <mergeCell ref="L13:M15"/>
    <mergeCell ref="N13:N15"/>
    <mergeCell ref="E20:G20"/>
    <mergeCell ref="H20:J20"/>
    <mergeCell ref="K20:L20"/>
    <mergeCell ref="M20:N20"/>
    <mergeCell ref="I16:K16"/>
    <mergeCell ref="I17:K17"/>
    <mergeCell ref="I18:K18"/>
    <mergeCell ref="L16:M16"/>
    <mergeCell ref="L17:M17"/>
    <mergeCell ref="L18:M18"/>
    <mergeCell ref="E13:H15"/>
    <mergeCell ref="E16:H16"/>
    <mergeCell ref="E17:H17"/>
  </mergeCells>
  <conditionalFormatting sqref="B30:D31">
    <cfRule type="expression" dxfId="79" priority="23">
      <formula>OR($C$25&lt;0.333, $C$16&lt;0.333, $C$8&lt;0.333)</formula>
    </cfRule>
    <cfRule type="expression" dxfId="78" priority="24">
      <formula>AND($C$16&gt;=0.666, $C$25&lt;0.666, $C$8&lt;0.666)</formula>
    </cfRule>
    <cfRule type="expression" dxfId="77" priority="25">
      <formula>AND($C$16&lt;0.666, $C$25&gt;=0.666, $C$8&lt;0.666)</formula>
    </cfRule>
    <cfRule type="expression" dxfId="76" priority="26">
      <formula>AND($C$25&lt;0.666, $C$16&lt;0.666, $C$8&gt;=0.666)</formula>
    </cfRule>
    <cfRule type="expression" dxfId="75" priority="27">
      <formula>AND($C$16&gt;=0.666, $C$25&gt;=0.666, $C$8&lt;0.666)</formula>
    </cfRule>
    <cfRule type="expression" dxfId="74" priority="28">
      <formula>AND($C$16&gt;=0.666, $C$25&lt;0.666, $C$8&gt;=0.666)</formula>
    </cfRule>
    <cfRule type="expression" dxfId="73" priority="29">
      <formula>AND($C$16&lt;0.666, $C$25&gt;=0.666, $C$8&gt;=0.666)</formula>
    </cfRule>
    <cfRule type="expression" dxfId="72" priority="36">
      <formula>AND($C$25&gt;=0.666, $C$16&gt;=0.666, $C$8&gt;=0.666)</formula>
    </cfRule>
  </conditionalFormatting>
  <conditionalFormatting sqref="E3 I3">
    <cfRule type="expression" dxfId="71" priority="11">
      <formula>E$11&gt;=66.6</formula>
    </cfRule>
    <cfRule type="expression" dxfId="70" priority="12">
      <formula>E$11&lt;33.3</formula>
    </cfRule>
  </conditionalFormatting>
  <conditionalFormatting sqref="L3">
    <cfRule type="expression" dxfId="69" priority="13">
      <formula>M$11&gt;=66.6</formula>
    </cfRule>
    <cfRule type="expression" dxfId="68" priority="14">
      <formula>M$11&lt;33.3</formula>
    </cfRule>
  </conditionalFormatting>
  <conditionalFormatting sqref="E13 I13 L13 N13">
    <cfRule type="expression" dxfId="67" priority="9">
      <formula>E$19&gt;=66.6</formula>
    </cfRule>
    <cfRule type="expression" dxfId="66" priority="10">
      <formula>E$19&lt;33.3</formula>
    </cfRule>
  </conditionalFormatting>
  <conditionalFormatting sqref="E21">
    <cfRule type="expression" dxfId="65" priority="5">
      <formula>E$28&gt;=66.6</formula>
    </cfRule>
    <cfRule type="expression" dxfId="64" priority="6">
      <formula>E$28&lt;33.3</formula>
    </cfRule>
  </conditionalFormatting>
  <conditionalFormatting sqref="H21">
    <cfRule type="expression" dxfId="63" priority="7">
      <formula>I$28&gt;=66.6</formula>
    </cfRule>
    <cfRule type="expression" dxfId="62" priority="8">
      <formula>I$28&lt;33.3</formula>
    </cfRule>
  </conditionalFormatting>
  <conditionalFormatting sqref="M21">
    <cfRule type="expression" dxfId="61" priority="3">
      <formula>M$28&gt;=66.6</formula>
    </cfRule>
    <cfRule type="expression" dxfId="60" priority="4">
      <formula>M$28&lt;33.3</formula>
    </cfRule>
  </conditionalFormatting>
  <conditionalFormatting sqref="K21">
    <cfRule type="expression" dxfId="59" priority="1">
      <formula>K$28&gt;=66.6</formula>
    </cfRule>
    <cfRule type="expression" dxfId="58" priority="2">
      <formula>K$28&lt;33.3</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Y51"/>
  <sheetViews>
    <sheetView zoomScale="85" zoomScaleNormal="85" workbookViewId="0">
      <selection activeCell="S15" sqref="S15"/>
    </sheetView>
  </sheetViews>
  <sheetFormatPr defaultColWidth="9.08984375" defaultRowHeight="14" x14ac:dyDescent="0.3"/>
  <cols>
    <col min="1" max="1" width="9.08984375" style="1"/>
    <col min="2" max="2" width="25.6328125" style="1" customWidth="1"/>
    <col min="3" max="3" width="25.54296875" style="1" customWidth="1"/>
    <col min="4" max="4" width="13.08984375" style="1" customWidth="1"/>
    <col min="5" max="14" width="9.36328125" style="1" customWidth="1"/>
    <col min="15" max="16" width="9.08984375" style="1"/>
    <col min="17" max="17" width="9.54296875" style="11" customWidth="1"/>
    <col min="18" max="18" width="9.08984375" style="1"/>
    <col min="19" max="19" width="16" style="1" customWidth="1"/>
    <col min="20" max="16384" width="9.08984375" style="1"/>
  </cols>
  <sheetData>
    <row r="1" spans="2:25" ht="32.25" customHeight="1" thickBot="1" x14ac:dyDescent="0.35">
      <c r="B1" s="43" t="s">
        <v>85</v>
      </c>
      <c r="C1" s="43"/>
      <c r="D1" s="43"/>
      <c r="E1" s="43"/>
      <c r="F1" s="43"/>
      <c r="G1" s="43"/>
      <c r="H1" s="43"/>
      <c r="I1" s="43"/>
      <c r="J1" s="43"/>
      <c r="K1" s="43"/>
      <c r="L1" s="43"/>
      <c r="M1" s="43"/>
      <c r="N1" s="43"/>
      <c r="Q1" s="8" t="s">
        <v>9</v>
      </c>
    </row>
    <row r="2" spans="2:25" ht="14.4" customHeight="1" x14ac:dyDescent="0.3">
      <c r="B2" s="2"/>
      <c r="C2" s="3"/>
      <c r="D2" s="9"/>
      <c r="E2" s="26" t="s">
        <v>26</v>
      </c>
      <c r="F2" s="27"/>
      <c r="G2" s="27"/>
      <c r="H2" s="28"/>
      <c r="I2" s="26" t="s">
        <v>28</v>
      </c>
      <c r="J2" s="27"/>
      <c r="K2" s="28"/>
      <c r="L2" s="27" t="s">
        <v>28</v>
      </c>
      <c r="M2" s="27"/>
      <c r="N2" s="75"/>
      <c r="O2" s="20"/>
    </row>
    <row r="3" spans="2:25" ht="15" customHeight="1" x14ac:dyDescent="0.3">
      <c r="B3" s="86" t="s">
        <v>0</v>
      </c>
      <c r="C3" s="87"/>
      <c r="D3" s="92" t="str">
        <f>"W="&amp;ROWS(E3:E7)</f>
        <v>W=5</v>
      </c>
      <c r="E3" s="29" t="s">
        <v>46</v>
      </c>
      <c r="F3" s="30"/>
      <c r="G3" s="30"/>
      <c r="H3" s="31"/>
      <c r="I3" s="29" t="s">
        <v>40</v>
      </c>
      <c r="J3" s="30"/>
      <c r="K3" s="31"/>
      <c r="L3" s="30" t="s">
        <v>41</v>
      </c>
      <c r="M3" s="30"/>
      <c r="N3" s="81"/>
      <c r="Q3" s="12">
        <f>C8</f>
        <v>0.69277344323616319</v>
      </c>
    </row>
    <row r="4" spans="2:25" x14ac:dyDescent="0.3">
      <c r="B4" s="86"/>
      <c r="C4" s="87"/>
      <c r="D4" s="92"/>
      <c r="E4" s="32"/>
      <c r="F4" s="33"/>
      <c r="G4" s="33"/>
      <c r="H4" s="34"/>
      <c r="I4" s="32"/>
      <c r="J4" s="33"/>
      <c r="K4" s="34"/>
      <c r="L4" s="33"/>
      <c r="M4" s="33"/>
      <c r="N4" s="82"/>
      <c r="Q4" s="12">
        <f>C8</f>
        <v>0.69277344323616319</v>
      </c>
    </row>
    <row r="5" spans="2:25" x14ac:dyDescent="0.3">
      <c r="B5" s="86"/>
      <c r="C5" s="87"/>
      <c r="D5" s="92"/>
      <c r="E5" s="32"/>
      <c r="F5" s="33"/>
      <c r="G5" s="33"/>
      <c r="H5" s="34"/>
      <c r="I5" s="32"/>
      <c r="J5" s="33"/>
      <c r="K5" s="34"/>
      <c r="L5" s="33"/>
      <c r="M5" s="33"/>
      <c r="N5" s="82"/>
      <c r="Q5" s="12">
        <f>C8</f>
        <v>0.69277344323616319</v>
      </c>
    </row>
    <row r="6" spans="2:25" x14ac:dyDescent="0.3">
      <c r="B6" s="86"/>
      <c r="C6" s="87"/>
      <c r="D6" s="92"/>
      <c r="E6" s="32"/>
      <c r="F6" s="33"/>
      <c r="G6" s="33"/>
      <c r="H6" s="34"/>
      <c r="I6" s="32"/>
      <c r="J6" s="33"/>
      <c r="K6" s="34"/>
      <c r="L6" s="33"/>
      <c r="M6" s="33"/>
      <c r="N6" s="82"/>
      <c r="Q6" s="12">
        <f>C8</f>
        <v>0.69277344323616319</v>
      </c>
    </row>
    <row r="7" spans="2:25" x14ac:dyDescent="0.3">
      <c r="B7" s="86"/>
      <c r="C7" s="87"/>
      <c r="D7" s="92"/>
      <c r="E7" s="32"/>
      <c r="F7" s="33"/>
      <c r="G7" s="33"/>
      <c r="H7" s="34"/>
      <c r="I7" s="32"/>
      <c r="J7" s="33"/>
      <c r="K7" s="34"/>
      <c r="L7" s="33"/>
      <c r="M7" s="33"/>
      <c r="N7" s="82"/>
      <c r="Q7" s="12">
        <f>C8</f>
        <v>0.69277344323616319</v>
      </c>
    </row>
    <row r="8" spans="2:25" ht="14.25" customHeight="1" x14ac:dyDescent="0.3">
      <c r="B8" s="69" t="s">
        <v>2</v>
      </c>
      <c r="C8" s="71">
        <f>(IF(MIN(E11:N11)=0,0,(GEOMEAN(E11:N11))/100))</f>
        <v>0.69277344323616319</v>
      </c>
      <c r="D8" s="5" t="s">
        <v>12</v>
      </c>
      <c r="E8" s="39">
        <v>0.05</v>
      </c>
      <c r="F8" s="24"/>
      <c r="G8" s="24"/>
      <c r="H8" s="25"/>
      <c r="I8" s="83">
        <v>500</v>
      </c>
      <c r="J8" s="84"/>
      <c r="K8" s="85"/>
      <c r="L8" s="24">
        <v>100</v>
      </c>
      <c r="M8" s="24"/>
      <c r="N8" s="79"/>
    </row>
    <row r="9" spans="2:25" ht="14.25" customHeight="1" x14ac:dyDescent="0.3">
      <c r="B9" s="69"/>
      <c r="C9" s="71"/>
      <c r="D9" s="5" t="s">
        <v>13</v>
      </c>
      <c r="E9" s="39">
        <v>0.01</v>
      </c>
      <c r="F9" s="24"/>
      <c r="G9" s="24"/>
      <c r="H9" s="25"/>
      <c r="I9" s="83">
        <v>5000</v>
      </c>
      <c r="J9" s="84"/>
      <c r="K9" s="85"/>
      <c r="L9" s="24">
        <v>500</v>
      </c>
      <c r="M9" s="24"/>
      <c r="N9" s="79"/>
    </row>
    <row r="10" spans="2:25" ht="14.25" customHeight="1" x14ac:dyDescent="0.35">
      <c r="B10" s="69"/>
      <c r="C10" s="71"/>
      <c r="D10" s="6" t="s">
        <v>3</v>
      </c>
      <c r="E10" s="40">
        <v>1.2500000000000001E-2</v>
      </c>
      <c r="F10" s="41"/>
      <c r="G10" s="41"/>
      <c r="H10" s="42"/>
      <c r="I10" s="83">
        <v>27000</v>
      </c>
      <c r="J10" s="24"/>
      <c r="K10" s="25"/>
      <c r="L10" s="23">
        <v>325</v>
      </c>
      <c r="M10" s="24"/>
      <c r="N10" s="79"/>
      <c r="P10" s="80"/>
      <c r="Q10" s="80"/>
      <c r="R10" s="80"/>
      <c r="S10" s="80"/>
      <c r="T10" s="80"/>
      <c r="U10" s="80"/>
      <c r="V10" s="80"/>
      <c r="W10" s="80"/>
      <c r="X10" s="80"/>
      <c r="Y10" s="80"/>
    </row>
    <row r="11" spans="2:25" ht="15" customHeight="1" thickBot="1" x14ac:dyDescent="0.4">
      <c r="B11" s="70"/>
      <c r="C11" s="72"/>
      <c r="D11" s="7" t="s">
        <v>14</v>
      </c>
      <c r="E11" s="4">
        <v>65</v>
      </c>
      <c r="F11" s="4">
        <v>65</v>
      </c>
      <c r="G11" s="4">
        <v>65</v>
      </c>
      <c r="H11" s="4">
        <v>65</v>
      </c>
      <c r="I11" s="4">
        <v>95</v>
      </c>
      <c r="J11" s="4">
        <v>95</v>
      </c>
      <c r="K11" s="4">
        <v>95</v>
      </c>
      <c r="L11" s="4">
        <v>55</v>
      </c>
      <c r="M11" s="4">
        <v>55</v>
      </c>
      <c r="N11" s="14">
        <v>55</v>
      </c>
      <c r="P11"/>
      <c r="Q11"/>
      <c r="R11"/>
      <c r="S11"/>
      <c r="T11"/>
      <c r="U11"/>
      <c r="V11"/>
      <c r="W11"/>
      <c r="X11"/>
      <c r="Y11"/>
    </row>
    <row r="12" spans="2:25" ht="14.4" customHeight="1" x14ac:dyDescent="0.3">
      <c r="B12" s="2"/>
      <c r="C12" s="3"/>
      <c r="D12" s="9"/>
      <c r="E12" s="26" t="s">
        <v>26</v>
      </c>
      <c r="F12" s="27"/>
      <c r="G12" s="27"/>
      <c r="H12" s="28"/>
      <c r="I12" s="26" t="s">
        <v>28</v>
      </c>
      <c r="J12" s="27"/>
      <c r="K12" s="28"/>
      <c r="L12" s="26" t="s">
        <v>27</v>
      </c>
      <c r="M12" s="28"/>
      <c r="N12" s="10" t="s">
        <v>29</v>
      </c>
    </row>
    <row r="13" spans="2:25" ht="15" customHeight="1" x14ac:dyDescent="0.3">
      <c r="B13" s="88" t="s">
        <v>1</v>
      </c>
      <c r="C13" s="89"/>
      <c r="D13" s="92" t="str">
        <f>"W="&amp;ROWS(E13:E15)</f>
        <v>W=3</v>
      </c>
      <c r="E13" s="29" t="s">
        <v>42</v>
      </c>
      <c r="F13" s="30"/>
      <c r="G13" s="30"/>
      <c r="H13" s="31"/>
      <c r="I13" s="29" t="s">
        <v>43</v>
      </c>
      <c r="J13" s="30"/>
      <c r="K13" s="31"/>
      <c r="L13" s="29" t="s">
        <v>44</v>
      </c>
      <c r="M13" s="31"/>
      <c r="N13" s="73" t="s">
        <v>45</v>
      </c>
      <c r="Q13" s="12">
        <f>C16</f>
        <v>0.77150076440964099</v>
      </c>
    </row>
    <row r="14" spans="2:25" x14ac:dyDescent="0.3">
      <c r="B14" s="88"/>
      <c r="C14" s="89"/>
      <c r="D14" s="92"/>
      <c r="E14" s="32"/>
      <c r="F14" s="33"/>
      <c r="G14" s="33"/>
      <c r="H14" s="34"/>
      <c r="I14" s="32"/>
      <c r="J14" s="33"/>
      <c r="K14" s="34"/>
      <c r="L14" s="32"/>
      <c r="M14" s="34"/>
      <c r="N14" s="74"/>
      <c r="Q14" s="12">
        <f>C16</f>
        <v>0.77150076440964099</v>
      </c>
    </row>
    <row r="15" spans="2:25" x14ac:dyDescent="0.3">
      <c r="B15" s="88"/>
      <c r="C15" s="89"/>
      <c r="D15" s="92"/>
      <c r="E15" s="32"/>
      <c r="F15" s="33"/>
      <c r="G15" s="33"/>
      <c r="H15" s="34"/>
      <c r="I15" s="32"/>
      <c r="J15" s="33"/>
      <c r="K15" s="34"/>
      <c r="L15" s="32"/>
      <c r="M15" s="34"/>
      <c r="N15" s="74"/>
      <c r="Q15" s="12">
        <f>C16</f>
        <v>0.77150076440964099</v>
      </c>
    </row>
    <row r="16" spans="2:25" ht="15" customHeight="1" x14ac:dyDescent="0.3">
      <c r="B16" s="69" t="s">
        <v>2</v>
      </c>
      <c r="C16" s="71">
        <f>(IF(MIN(E19:N19)=0,0,(GEOMEAN(E19:N19))/100))</f>
        <v>0.77150076440964099</v>
      </c>
      <c r="D16" s="5" t="s">
        <v>12</v>
      </c>
      <c r="E16" s="23" t="s">
        <v>55</v>
      </c>
      <c r="F16" s="24"/>
      <c r="G16" s="24"/>
      <c r="H16" s="25"/>
      <c r="I16" s="23" t="s">
        <v>53</v>
      </c>
      <c r="J16" s="24"/>
      <c r="K16" s="25"/>
      <c r="L16" s="23" t="s">
        <v>51</v>
      </c>
      <c r="M16" s="25"/>
      <c r="N16" s="13" t="s">
        <v>31</v>
      </c>
    </row>
    <row r="17" spans="2:20" ht="15" customHeight="1" x14ac:dyDescent="0.3">
      <c r="B17" s="69"/>
      <c r="C17" s="71"/>
      <c r="D17" s="5" t="s">
        <v>13</v>
      </c>
      <c r="E17" s="23" t="s">
        <v>56</v>
      </c>
      <c r="F17" s="24"/>
      <c r="G17" s="24"/>
      <c r="H17" s="25"/>
      <c r="I17" s="23" t="s">
        <v>54</v>
      </c>
      <c r="J17" s="24"/>
      <c r="K17" s="25"/>
      <c r="L17" s="23" t="s">
        <v>52</v>
      </c>
      <c r="M17" s="25"/>
      <c r="N17" s="13" t="s">
        <v>32</v>
      </c>
    </row>
    <row r="18" spans="2:20" ht="15" customHeight="1" x14ac:dyDescent="0.3">
      <c r="B18" s="69"/>
      <c r="C18" s="71"/>
      <c r="D18" s="6" t="s">
        <v>3</v>
      </c>
      <c r="E18" s="23" t="s">
        <v>57</v>
      </c>
      <c r="F18" s="24"/>
      <c r="G18" s="24"/>
      <c r="H18" s="25"/>
      <c r="I18" s="23" t="s">
        <v>58</v>
      </c>
      <c r="J18" s="24"/>
      <c r="K18" s="25"/>
      <c r="L18" s="23" t="s">
        <v>52</v>
      </c>
      <c r="M18" s="25"/>
      <c r="N18" s="13" t="s">
        <v>30</v>
      </c>
    </row>
    <row r="19" spans="2:20" ht="15.75" customHeight="1" thickBot="1" x14ac:dyDescent="0.35">
      <c r="B19" s="70"/>
      <c r="C19" s="72"/>
      <c r="D19" s="7" t="s">
        <v>14</v>
      </c>
      <c r="E19" s="4">
        <v>95</v>
      </c>
      <c r="F19" s="4">
        <v>95</v>
      </c>
      <c r="G19" s="4">
        <v>95</v>
      </c>
      <c r="H19" s="4">
        <v>95</v>
      </c>
      <c r="I19" s="4">
        <v>66.599999999999994</v>
      </c>
      <c r="J19" s="4">
        <v>66.599999999999994</v>
      </c>
      <c r="K19" s="4">
        <v>66.599999999999994</v>
      </c>
      <c r="L19" s="4">
        <v>66.599999999999994</v>
      </c>
      <c r="M19" s="4">
        <v>66.599999999999994</v>
      </c>
      <c r="N19" s="14">
        <v>70</v>
      </c>
    </row>
    <row r="20" spans="2:20" ht="14.4" customHeight="1" x14ac:dyDescent="0.3">
      <c r="B20" s="2"/>
      <c r="C20" s="3"/>
      <c r="D20" s="9"/>
      <c r="E20" s="26" t="s">
        <v>28</v>
      </c>
      <c r="F20" s="27"/>
      <c r="G20" s="28"/>
      <c r="H20" s="26" t="s">
        <v>28</v>
      </c>
      <c r="I20" s="27"/>
      <c r="J20" s="28"/>
      <c r="K20" s="26" t="s">
        <v>27</v>
      </c>
      <c r="L20" s="28"/>
      <c r="M20" s="27" t="s">
        <v>27</v>
      </c>
      <c r="N20" s="75"/>
      <c r="T20" s="1">
        <f>1500/4</f>
        <v>375</v>
      </c>
    </row>
    <row r="21" spans="2:20" ht="15" customHeight="1" x14ac:dyDescent="0.3">
      <c r="B21" s="90" t="s">
        <v>8</v>
      </c>
      <c r="C21" s="91"/>
      <c r="D21" s="92" t="str">
        <f>"W="&amp;ROWS(E21:E24)</f>
        <v>W=4</v>
      </c>
      <c r="E21" s="29" t="s">
        <v>47</v>
      </c>
      <c r="F21" s="30"/>
      <c r="G21" s="31"/>
      <c r="H21" s="29" t="s">
        <v>48</v>
      </c>
      <c r="I21" s="30"/>
      <c r="J21" s="31"/>
      <c r="K21" s="35" t="s">
        <v>49</v>
      </c>
      <c r="L21" s="36"/>
      <c r="M21" s="35" t="s">
        <v>50</v>
      </c>
      <c r="N21" s="36"/>
      <c r="Q21" s="12">
        <f>C25</f>
        <v>0.53699797257696247</v>
      </c>
      <c r="T21" s="1">
        <f>300/4</f>
        <v>75</v>
      </c>
    </row>
    <row r="22" spans="2:20" x14ac:dyDescent="0.3">
      <c r="B22" s="90"/>
      <c r="C22" s="91"/>
      <c r="D22" s="92"/>
      <c r="E22" s="32"/>
      <c r="F22" s="33"/>
      <c r="G22" s="34"/>
      <c r="H22" s="32"/>
      <c r="I22" s="33"/>
      <c r="J22" s="34"/>
      <c r="K22" s="37"/>
      <c r="L22" s="38"/>
      <c r="M22" s="37"/>
      <c r="N22" s="38"/>
      <c r="Q22" s="12">
        <f>C25</f>
        <v>0.53699797257696247</v>
      </c>
      <c r="T22" s="1">
        <f>-1794/4</f>
        <v>-448.5</v>
      </c>
    </row>
    <row r="23" spans="2:20" x14ac:dyDescent="0.3">
      <c r="B23" s="90"/>
      <c r="C23" s="91"/>
      <c r="D23" s="92"/>
      <c r="E23" s="32"/>
      <c r="F23" s="33"/>
      <c r="G23" s="34"/>
      <c r="H23" s="32"/>
      <c r="I23" s="33"/>
      <c r="J23" s="34"/>
      <c r="K23" s="37"/>
      <c r="L23" s="38"/>
      <c r="M23" s="37"/>
      <c r="N23" s="38"/>
      <c r="Q23" s="12">
        <f>C25</f>
        <v>0.53699797257696247</v>
      </c>
    </row>
    <row r="24" spans="2:20" x14ac:dyDescent="0.3">
      <c r="B24" s="90"/>
      <c r="C24" s="91"/>
      <c r="D24" s="92"/>
      <c r="E24" s="32"/>
      <c r="F24" s="33"/>
      <c r="G24" s="34"/>
      <c r="H24" s="32"/>
      <c r="I24" s="33"/>
      <c r="J24" s="34"/>
      <c r="K24" s="37"/>
      <c r="L24" s="38"/>
      <c r="M24" s="37"/>
      <c r="N24" s="38"/>
      <c r="Q24" s="12">
        <f>C25</f>
        <v>0.53699797257696247</v>
      </c>
    </row>
    <row r="25" spans="2:20" ht="15" customHeight="1" x14ac:dyDescent="0.3">
      <c r="B25" s="69" t="s">
        <v>2</v>
      </c>
      <c r="C25" s="71">
        <f>(IF(MIN(E28:N28)=0,0,(GEOMEAN(E28:N28))/100))</f>
        <v>0.53699797257696247</v>
      </c>
      <c r="D25" s="5" t="s">
        <v>12</v>
      </c>
      <c r="E25" s="23" t="s">
        <v>33</v>
      </c>
      <c r="F25" s="24"/>
      <c r="G25" s="25"/>
      <c r="H25" s="76" t="s">
        <v>65</v>
      </c>
      <c r="I25" s="77"/>
      <c r="J25" s="78"/>
      <c r="K25" s="23" t="s">
        <v>37</v>
      </c>
      <c r="L25" s="24"/>
      <c r="M25" s="23" t="s">
        <v>59</v>
      </c>
      <c r="N25" s="79"/>
    </row>
    <row r="26" spans="2:20" ht="15" customHeight="1" x14ac:dyDescent="0.3">
      <c r="B26" s="69"/>
      <c r="C26" s="71"/>
      <c r="D26" s="5" t="s">
        <v>13</v>
      </c>
      <c r="E26" s="23" t="s">
        <v>34</v>
      </c>
      <c r="F26" s="24"/>
      <c r="G26" s="25"/>
      <c r="H26" s="76" t="s">
        <v>62</v>
      </c>
      <c r="I26" s="77"/>
      <c r="J26" s="78"/>
      <c r="K26" s="23" t="s">
        <v>68</v>
      </c>
      <c r="L26" s="24"/>
      <c r="M26" s="23" t="s">
        <v>60</v>
      </c>
      <c r="N26" s="79"/>
    </row>
    <row r="27" spans="2:20" ht="15" customHeight="1" x14ac:dyDescent="0.3">
      <c r="B27" s="69"/>
      <c r="C27" s="71"/>
      <c r="D27" s="6" t="s">
        <v>3</v>
      </c>
      <c r="E27" s="23" t="s">
        <v>34</v>
      </c>
      <c r="F27" s="24"/>
      <c r="G27" s="25"/>
      <c r="H27" s="76" t="s">
        <v>66</v>
      </c>
      <c r="I27" s="77"/>
      <c r="J27" s="78"/>
      <c r="K27" s="23" t="s">
        <v>63</v>
      </c>
      <c r="L27" s="24"/>
      <c r="M27" s="23" t="s">
        <v>61</v>
      </c>
      <c r="N27" s="79"/>
    </row>
    <row r="28" spans="2:20" ht="15.75" customHeight="1" thickBot="1" x14ac:dyDescent="0.35">
      <c r="B28" s="70"/>
      <c r="C28" s="72"/>
      <c r="D28" s="7" t="s">
        <v>14</v>
      </c>
      <c r="E28" s="4">
        <v>66.599999999999994</v>
      </c>
      <c r="F28" s="4">
        <v>66.599999999999994</v>
      </c>
      <c r="G28" s="4">
        <v>66.599999999999994</v>
      </c>
      <c r="H28" s="4">
        <v>30</v>
      </c>
      <c r="I28" s="4">
        <v>30</v>
      </c>
      <c r="J28" s="4">
        <v>30</v>
      </c>
      <c r="K28" s="4">
        <v>100</v>
      </c>
      <c r="L28" s="22">
        <v>100</v>
      </c>
      <c r="M28" s="4">
        <v>50</v>
      </c>
      <c r="N28" s="14">
        <v>50</v>
      </c>
    </row>
    <row r="29" spans="2:20" ht="22.5" customHeight="1" x14ac:dyDescent="0.3">
      <c r="B29" s="51" t="s">
        <v>7</v>
      </c>
      <c r="C29" s="52"/>
      <c r="D29" s="52"/>
      <c r="E29" s="53" t="s">
        <v>4</v>
      </c>
      <c r="F29" s="53"/>
      <c r="G29" s="54" t="s">
        <v>6</v>
      </c>
      <c r="H29" s="54"/>
      <c r="I29" s="55" t="s">
        <v>5</v>
      </c>
      <c r="J29" s="55"/>
      <c r="K29" s="56" t="s">
        <v>11</v>
      </c>
      <c r="L29" s="56"/>
      <c r="M29" s="59">
        <f>IF(MIN(Q2:Q28)=0,0,GEOMEAN(Q2:Q28))</f>
        <v>0.6537393875149391</v>
      </c>
      <c r="N29" s="60"/>
    </row>
    <row r="30" spans="2:20" ht="22.5" customHeight="1" x14ac:dyDescent="0.3">
      <c r="B30" s="65" t="str">
        <f>IF(AND(C8&gt;=0.666, C25&gt;=0.666,C16&gt;=0.666),"WHITE",IF(AND(AND(C8&gt;=0.333,C8&lt;0.666), C25&gt;=0.666,C16&gt;=0.666),"CYAN",IF(AND(C8&gt;=0.666, AND(C25&gt;=0.333,C25&lt;0.666),C16&gt;=0.666),"YELLOW",IF(AND(C8&gt;=0.666, C25&gt;=0.666, AND(C16&gt;=0.333,C16&lt;0.666)),"MAGENTA",IF(AND(C8&gt;=0.666, AND(C25&gt;=0.333,C25&lt;0.666), AND(C16&gt;=0.333,C16&lt;0.666)),"RED",IF(AND(AND(C8&gt;=0.333,C8&lt;0.666), C25&gt;=0.666, AND(C16&gt;=0.333,C16&lt;0.666)),"BLUE",IF(AND(AND(C8&gt;=0.333,C8&lt;0.666), AND(C25&gt;=0.333,C25&lt;0.666), C16&gt;=0.666),"GREEN",IF(AND(AND(C8&gt;=0.333,C8&lt;0.666), AND(C25&gt;=0.333,C25&lt;0.666), AND(C16&gt;=0.333,C16&lt;0.666)),"COLORLESS (GRAY)","BLACK"))))))))</f>
        <v>YELLOW</v>
      </c>
      <c r="C30" s="66"/>
      <c r="D30" s="66"/>
      <c r="E30" s="16" t="s">
        <v>15</v>
      </c>
      <c r="F30" s="16" t="s">
        <v>16</v>
      </c>
      <c r="G30" s="16" t="s">
        <v>15</v>
      </c>
      <c r="H30" s="16" t="s">
        <v>16</v>
      </c>
      <c r="I30" s="16" t="s">
        <v>15</v>
      </c>
      <c r="J30" s="16" t="s">
        <v>16</v>
      </c>
      <c r="K30" s="57"/>
      <c r="L30" s="57"/>
      <c r="M30" s="61"/>
      <c r="N30" s="62"/>
    </row>
    <row r="31" spans="2:20" ht="22.5" customHeight="1" thickBot="1" x14ac:dyDescent="0.35">
      <c r="B31" s="67"/>
      <c r="C31" s="68"/>
      <c r="D31" s="68"/>
      <c r="E31" s="4" t="str">
        <f>IF(C8&gt;=0.333, "yes", "no")</f>
        <v>yes</v>
      </c>
      <c r="F31" s="4" t="str">
        <f>IF(C8&gt;=0.666, "yes", "no")</f>
        <v>yes</v>
      </c>
      <c r="G31" s="4" t="str">
        <f>IF(C16&gt;=0.333, "yes", "no")</f>
        <v>yes</v>
      </c>
      <c r="H31" s="4" t="str">
        <f>IF(C16&gt;=0.666, "yes", "no")</f>
        <v>yes</v>
      </c>
      <c r="I31" s="4" t="str">
        <f>IF(C25&gt;=0.333, "yes", "no")</f>
        <v>yes</v>
      </c>
      <c r="J31" s="4" t="str">
        <f>IF(C25&gt;=0.666, "yes", "no")</f>
        <v>no</v>
      </c>
      <c r="K31" s="58"/>
      <c r="L31" s="58"/>
      <c r="M31" s="63"/>
      <c r="N31" s="64"/>
    </row>
    <row r="32" spans="2:20" x14ac:dyDescent="0.3">
      <c r="B32" s="45" t="str">
        <f>"Short annotation: "&amp;TEXT(M29*100,"0.0")&amp;LOWER(B30)</f>
        <v>Short annotation: 65.4yellow</v>
      </c>
      <c r="C32" s="46"/>
      <c r="D32" s="46"/>
      <c r="E32" s="46" t="str">
        <f>"Long annotation: "&amp;TEXT(M29*100,"0.0")&amp;LOWER(B30)&amp;"("&amp;TEXT(C8*100,"0.0")&amp;"/"&amp;ROWS(E3:E7)&amp;"red-"&amp;TEXT(C16*100,"0.0")&amp;"/"&amp;ROWS(E13:E15)&amp;"green-"&amp;TEXT(C25*100,"0.0")&amp;"/"&amp;ROWS(E21:E24)&amp;"blue)"</f>
        <v>Long annotation: 65.4yellow(69.3/5red-77.2/3green-53.7/4blue)</v>
      </c>
      <c r="F32" s="46"/>
      <c r="G32" s="46"/>
      <c r="H32" s="46"/>
      <c r="I32" s="46"/>
      <c r="J32" s="46"/>
      <c r="K32" s="46"/>
      <c r="L32" s="46"/>
      <c r="M32" s="46"/>
      <c r="N32" s="49"/>
    </row>
    <row r="33" spans="2:17" ht="14.5" thickBot="1" x14ac:dyDescent="0.35">
      <c r="B33" s="47"/>
      <c r="C33" s="48"/>
      <c r="D33" s="48"/>
      <c r="E33" s="48"/>
      <c r="F33" s="48"/>
      <c r="G33" s="48"/>
      <c r="H33" s="48"/>
      <c r="I33" s="48"/>
      <c r="J33" s="48"/>
      <c r="K33" s="48"/>
      <c r="L33" s="48"/>
      <c r="M33" s="48"/>
      <c r="N33" s="50"/>
    </row>
    <row r="35" spans="2:17" ht="15.5" x14ac:dyDescent="0.35">
      <c r="B35" s="15" t="s">
        <v>10</v>
      </c>
    </row>
    <row r="36" spans="2:17" s="17" customFormat="1" ht="40.5" customHeight="1" x14ac:dyDescent="0.3">
      <c r="B36" s="44" t="s">
        <v>17</v>
      </c>
      <c r="C36" s="44"/>
      <c r="D36" s="44"/>
      <c r="E36" s="44"/>
      <c r="F36" s="44"/>
      <c r="G36" s="44"/>
      <c r="H36" s="44"/>
      <c r="I36" s="44"/>
      <c r="J36" s="44"/>
      <c r="K36" s="44"/>
      <c r="L36" s="44"/>
      <c r="M36" s="44"/>
      <c r="N36" s="44"/>
      <c r="Q36" s="18"/>
    </row>
    <row r="37" spans="2:17" s="17" customFormat="1" ht="32.25" customHeight="1" x14ac:dyDescent="0.3">
      <c r="B37" s="44" t="s">
        <v>18</v>
      </c>
      <c r="C37" s="44"/>
      <c r="D37" s="44"/>
      <c r="E37" s="44"/>
      <c r="F37" s="44"/>
      <c r="G37" s="44"/>
      <c r="H37" s="44"/>
      <c r="I37" s="44"/>
      <c r="J37" s="44"/>
      <c r="K37" s="44"/>
      <c r="L37" s="44"/>
      <c r="M37" s="44"/>
      <c r="N37" s="44"/>
      <c r="Q37" s="18"/>
    </row>
    <row r="38" spans="2:17" s="17" customFormat="1" ht="49.5" customHeight="1" x14ac:dyDescent="0.3">
      <c r="B38" s="44" t="s">
        <v>19</v>
      </c>
      <c r="C38" s="44"/>
      <c r="D38" s="44"/>
      <c r="E38" s="44"/>
      <c r="F38" s="44"/>
      <c r="G38" s="44"/>
      <c r="H38" s="44"/>
      <c r="I38" s="44"/>
      <c r="J38" s="44"/>
      <c r="K38" s="44"/>
      <c r="L38" s="44"/>
      <c r="M38" s="44"/>
      <c r="N38" s="44"/>
      <c r="Q38" s="18"/>
    </row>
    <row r="39" spans="2:17" s="17" customFormat="1" ht="32.25" customHeight="1" x14ac:dyDescent="0.3">
      <c r="B39" s="44" t="s">
        <v>20</v>
      </c>
      <c r="C39" s="44"/>
      <c r="D39" s="44"/>
      <c r="E39" s="44"/>
      <c r="F39" s="44"/>
      <c r="G39" s="44"/>
      <c r="H39" s="44"/>
      <c r="I39" s="44"/>
      <c r="J39" s="44"/>
      <c r="K39" s="44"/>
      <c r="L39" s="44"/>
      <c r="M39" s="44"/>
      <c r="N39" s="44"/>
      <c r="Q39" s="18"/>
    </row>
    <row r="40" spans="2:17" s="17" customFormat="1" ht="46.5" customHeight="1" x14ac:dyDescent="0.3">
      <c r="B40" s="44" t="s">
        <v>21</v>
      </c>
      <c r="C40" s="44"/>
      <c r="D40" s="44"/>
      <c r="E40" s="44"/>
      <c r="F40" s="44"/>
      <c r="G40" s="44"/>
      <c r="H40" s="44"/>
      <c r="I40" s="44"/>
      <c r="J40" s="44"/>
      <c r="K40" s="44"/>
      <c r="L40" s="44"/>
      <c r="M40" s="44"/>
      <c r="N40" s="44"/>
      <c r="Q40" s="18"/>
    </row>
    <row r="41" spans="2:17" s="17" customFormat="1" ht="38.25" customHeight="1" x14ac:dyDescent="0.3">
      <c r="B41" s="44" t="s">
        <v>22</v>
      </c>
      <c r="C41" s="44"/>
      <c r="D41" s="44"/>
      <c r="E41" s="44"/>
      <c r="F41" s="44"/>
      <c r="G41" s="44"/>
      <c r="H41" s="44"/>
      <c r="I41" s="44"/>
      <c r="J41" s="44"/>
      <c r="K41" s="44"/>
      <c r="L41" s="44"/>
      <c r="M41" s="44"/>
      <c r="N41" s="44"/>
      <c r="Q41" s="18"/>
    </row>
    <row r="42" spans="2:17" s="17" customFormat="1" ht="33.75" customHeight="1" x14ac:dyDescent="0.3">
      <c r="B42" s="44" t="s">
        <v>25</v>
      </c>
      <c r="C42" s="44"/>
      <c r="D42" s="44"/>
      <c r="E42" s="44"/>
      <c r="F42" s="44"/>
      <c r="G42" s="44"/>
      <c r="H42" s="44"/>
      <c r="I42" s="44"/>
      <c r="J42" s="44"/>
      <c r="K42" s="44"/>
      <c r="L42" s="44"/>
      <c r="M42" s="44"/>
      <c r="N42" s="44"/>
      <c r="Q42" s="18"/>
    </row>
    <row r="43" spans="2:17" s="17" customFormat="1" ht="44.25" customHeight="1" x14ac:dyDescent="0.3">
      <c r="B43" s="44" t="s">
        <v>23</v>
      </c>
      <c r="C43" s="44"/>
      <c r="D43" s="44"/>
      <c r="E43" s="44"/>
      <c r="F43" s="44"/>
      <c r="G43" s="44"/>
      <c r="H43" s="44"/>
      <c r="I43" s="44"/>
      <c r="J43" s="44"/>
      <c r="K43" s="44"/>
      <c r="L43" s="44"/>
      <c r="M43" s="44"/>
      <c r="N43" s="44"/>
      <c r="Q43" s="18"/>
    </row>
    <row r="44" spans="2:17" s="17" customFormat="1" ht="33.75" customHeight="1" x14ac:dyDescent="0.3">
      <c r="B44" s="44" t="s">
        <v>24</v>
      </c>
      <c r="C44" s="44"/>
      <c r="D44" s="44"/>
      <c r="E44" s="44"/>
      <c r="F44" s="44"/>
      <c r="G44" s="44"/>
      <c r="H44" s="44"/>
      <c r="I44" s="44"/>
      <c r="J44" s="44"/>
      <c r="K44" s="44"/>
      <c r="L44" s="44"/>
      <c r="M44" s="44"/>
      <c r="N44" s="19"/>
      <c r="Q44" s="18"/>
    </row>
    <row r="46" spans="2:17" x14ac:dyDescent="0.3">
      <c r="Q46" s="1"/>
    </row>
    <row r="47" spans="2:17" x14ac:dyDescent="0.3">
      <c r="Q47" s="1"/>
    </row>
    <row r="48" spans="2:17" x14ac:dyDescent="0.3">
      <c r="Q48" s="1"/>
    </row>
    <row r="49" spans="17:17" x14ac:dyDescent="0.3">
      <c r="Q49" s="1"/>
    </row>
    <row r="50" spans="17:17" x14ac:dyDescent="0.3">
      <c r="Q50" s="1"/>
    </row>
    <row r="51" spans="17:17" x14ac:dyDescent="0.3">
      <c r="Q51" s="1"/>
    </row>
  </sheetData>
  <mergeCells count="85">
    <mergeCell ref="B3:C7"/>
    <mergeCell ref="B13:C15"/>
    <mergeCell ref="B21:C24"/>
    <mergeCell ref="D3:D7"/>
    <mergeCell ref="D13:D15"/>
    <mergeCell ref="D21:D24"/>
    <mergeCell ref="B16:B19"/>
    <mergeCell ref="C16:C19"/>
    <mergeCell ref="C8:C11"/>
    <mergeCell ref="B8:B11"/>
    <mergeCell ref="P10:S10"/>
    <mergeCell ref="T10:W10"/>
    <mergeCell ref="X10:Y10"/>
    <mergeCell ref="I2:K2"/>
    <mergeCell ref="L2:N2"/>
    <mergeCell ref="I3:K7"/>
    <mergeCell ref="L3:N7"/>
    <mergeCell ref="I8:K8"/>
    <mergeCell ref="L8:N8"/>
    <mergeCell ref="I9:K9"/>
    <mergeCell ref="L9:N9"/>
    <mergeCell ref="I10:K10"/>
    <mergeCell ref="L10:N10"/>
    <mergeCell ref="M20:N20"/>
    <mergeCell ref="E18:H18"/>
    <mergeCell ref="E25:G25"/>
    <mergeCell ref="E26:G26"/>
    <mergeCell ref="E27:G27"/>
    <mergeCell ref="H25:J25"/>
    <mergeCell ref="H26:J26"/>
    <mergeCell ref="H27:J27"/>
    <mergeCell ref="K25:L25"/>
    <mergeCell ref="K26:L26"/>
    <mergeCell ref="K27:L27"/>
    <mergeCell ref="M25:N25"/>
    <mergeCell ref="M26:N26"/>
    <mergeCell ref="M27:N27"/>
    <mergeCell ref="B44:M44"/>
    <mergeCell ref="B43:N43"/>
    <mergeCell ref="B38:N38"/>
    <mergeCell ref="B36:N36"/>
    <mergeCell ref="B42:N42"/>
    <mergeCell ref="B41:N41"/>
    <mergeCell ref="B32:D33"/>
    <mergeCell ref="E32:N33"/>
    <mergeCell ref="B29:D29"/>
    <mergeCell ref="E29:F29"/>
    <mergeCell ref="G29:H29"/>
    <mergeCell ref="I29:J29"/>
    <mergeCell ref="K29:L31"/>
    <mergeCell ref="M29:N31"/>
    <mergeCell ref="B30:D31"/>
    <mergeCell ref="B37:N37"/>
    <mergeCell ref="L16:M16"/>
    <mergeCell ref="L17:M17"/>
    <mergeCell ref="B1:N1"/>
    <mergeCell ref="B39:N39"/>
    <mergeCell ref="B40:N40"/>
    <mergeCell ref="B25:B28"/>
    <mergeCell ref="C25:C28"/>
    <mergeCell ref="E12:H12"/>
    <mergeCell ref="E8:H8"/>
    <mergeCell ref="E16:H16"/>
    <mergeCell ref="E17:H17"/>
    <mergeCell ref="M21:N24"/>
    <mergeCell ref="N13:N15"/>
    <mergeCell ref="E20:G20"/>
    <mergeCell ref="H20:J20"/>
    <mergeCell ref="K20:L20"/>
    <mergeCell ref="I18:K18"/>
    <mergeCell ref="L18:M18"/>
    <mergeCell ref="E2:H2"/>
    <mergeCell ref="E3:H7"/>
    <mergeCell ref="E21:G24"/>
    <mergeCell ref="H21:J24"/>
    <mergeCell ref="K21:L24"/>
    <mergeCell ref="I12:K12"/>
    <mergeCell ref="L12:M12"/>
    <mergeCell ref="E13:H15"/>
    <mergeCell ref="I13:K15"/>
    <mergeCell ref="L13:M15"/>
    <mergeCell ref="E9:H9"/>
    <mergeCell ref="E10:H10"/>
    <mergeCell ref="I17:K17"/>
    <mergeCell ref="I16:K16"/>
  </mergeCells>
  <conditionalFormatting sqref="B30:D31">
    <cfRule type="expression" dxfId="123" priority="9">
      <formula>OR($C$25&lt;0.333, $C$16&lt;0.333, $C$8&lt;0.333)</formula>
    </cfRule>
    <cfRule type="expression" dxfId="122" priority="10">
      <formula>AND($C$16&gt;=0.666, $C$25&lt;0.666, $C$8&lt;0.666)</formula>
    </cfRule>
    <cfRule type="expression" dxfId="121" priority="11">
      <formula>AND($C$16&lt;0.666, $C$25&gt;=0.666, $C$8&lt;0.666)</formula>
    </cfRule>
    <cfRule type="expression" dxfId="120" priority="12">
      <formula>AND($C$25&lt;0.666, $C$16&lt;0.666, $C$8&gt;=0.666)</formula>
    </cfRule>
    <cfRule type="expression" dxfId="119" priority="13">
      <formula>AND($C$16&gt;=0.666, $C$25&gt;=0.666, $C$8&lt;0.666)</formula>
    </cfRule>
    <cfRule type="expression" dxfId="118" priority="14">
      <formula>AND($C$16&gt;=0.666, $C$25&lt;0.666, $C$8&gt;=0.666)</formula>
    </cfRule>
    <cfRule type="expression" dxfId="117" priority="15">
      <formula>AND($C$16&lt;0.666, $C$25&gt;=0.666, $C$8&gt;=0.666)</formula>
    </cfRule>
    <cfRule type="expression" dxfId="116" priority="22">
      <formula>AND($C$25&gt;=0.666, $C$16&gt;=0.666, $C$8&gt;=0.666)</formula>
    </cfRule>
  </conditionalFormatting>
  <conditionalFormatting sqref="E13 I13 L13 N13">
    <cfRule type="expression" dxfId="115" priority="18">
      <formula>E$19&gt;=66.6</formula>
    </cfRule>
    <cfRule type="expression" dxfId="114" priority="19">
      <formula>E$19&lt;33.3</formula>
    </cfRule>
  </conditionalFormatting>
  <conditionalFormatting sqref="E21">
    <cfRule type="expression" dxfId="113" priority="16">
      <formula>E$28&gt;=66.6</formula>
    </cfRule>
    <cfRule type="expression" dxfId="112" priority="17">
      <formula>E$28&lt;33.3</formula>
    </cfRule>
  </conditionalFormatting>
  <conditionalFormatting sqref="H21">
    <cfRule type="expression" dxfId="111" priority="25">
      <formula>I$28&gt;=66.6</formula>
    </cfRule>
    <cfRule type="expression" dxfId="110" priority="26">
      <formula>I$28&lt;33.3</formula>
    </cfRule>
  </conditionalFormatting>
  <conditionalFormatting sqref="M21">
    <cfRule type="expression" dxfId="109" priority="7">
      <formula>M$28&gt;=66.6</formula>
    </cfRule>
    <cfRule type="expression" dxfId="108" priority="8">
      <formula>M$28&lt;33.3</formula>
    </cfRule>
  </conditionalFormatting>
  <conditionalFormatting sqref="K21">
    <cfRule type="expression" dxfId="107" priority="5">
      <formula>K$28&gt;=66.6</formula>
    </cfRule>
    <cfRule type="expression" dxfId="106" priority="6">
      <formula>K$28&lt;33.3</formula>
    </cfRule>
  </conditionalFormatting>
  <conditionalFormatting sqref="E3 I3">
    <cfRule type="expression" dxfId="105" priority="1">
      <formula>E$11&gt;=66.6</formula>
    </cfRule>
    <cfRule type="expression" dxfId="104" priority="2">
      <formula>E$11&lt;33.3</formula>
    </cfRule>
  </conditionalFormatting>
  <conditionalFormatting sqref="L3">
    <cfRule type="expression" dxfId="103" priority="3">
      <formula>M$11&gt;=66.6</formula>
    </cfRule>
    <cfRule type="expression" dxfId="102" priority="4">
      <formula>M$11&lt;33.3</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51"/>
  <sheetViews>
    <sheetView zoomScale="85" zoomScaleNormal="85" workbookViewId="0">
      <selection activeCell="S12" sqref="S12"/>
    </sheetView>
  </sheetViews>
  <sheetFormatPr defaultColWidth="9.08984375" defaultRowHeight="14" x14ac:dyDescent="0.3"/>
  <cols>
    <col min="1" max="1" width="9.08984375" style="1"/>
    <col min="2" max="2" width="25.6328125" style="1" customWidth="1"/>
    <col min="3" max="3" width="25.54296875" style="1" customWidth="1"/>
    <col min="4" max="4" width="13.08984375" style="1" customWidth="1"/>
    <col min="5" max="14" width="9.36328125" style="1" customWidth="1"/>
    <col min="15" max="16" width="9.08984375" style="1"/>
    <col min="17" max="17" width="9.54296875" style="11" customWidth="1"/>
    <col min="18" max="18" width="9.08984375" style="1"/>
    <col min="19" max="19" width="16" style="1" customWidth="1"/>
    <col min="20" max="16384" width="9.08984375" style="1"/>
  </cols>
  <sheetData>
    <row r="1" spans="2:17" ht="32.25" customHeight="1" thickBot="1" x14ac:dyDescent="0.35">
      <c r="B1" s="43" t="s">
        <v>82</v>
      </c>
      <c r="C1" s="43"/>
      <c r="D1" s="43"/>
      <c r="E1" s="43"/>
      <c r="F1" s="43"/>
      <c r="G1" s="43"/>
      <c r="H1" s="43"/>
      <c r="I1" s="43"/>
      <c r="J1" s="43"/>
      <c r="K1" s="43"/>
      <c r="L1" s="43"/>
      <c r="M1" s="43"/>
      <c r="N1" s="43"/>
      <c r="Q1" s="8" t="s">
        <v>9</v>
      </c>
    </row>
    <row r="2" spans="2:17" ht="14.4" customHeight="1" x14ac:dyDescent="0.3">
      <c r="B2" s="2"/>
      <c r="C2" s="3"/>
      <c r="D2" s="9"/>
      <c r="E2" s="26" t="s">
        <v>26</v>
      </c>
      <c r="F2" s="27"/>
      <c r="G2" s="27"/>
      <c r="H2" s="28"/>
      <c r="I2" s="26" t="s">
        <v>28</v>
      </c>
      <c r="J2" s="27"/>
      <c r="K2" s="28"/>
      <c r="L2" s="27" t="s">
        <v>28</v>
      </c>
      <c r="M2" s="27"/>
      <c r="N2" s="75"/>
      <c r="O2" s="20"/>
    </row>
    <row r="3" spans="2:17" ht="15" customHeight="1" x14ac:dyDescent="0.3">
      <c r="B3" s="86" t="s">
        <v>0</v>
      </c>
      <c r="C3" s="87"/>
      <c r="D3" s="92" t="str">
        <f>"W="&amp;ROWS(E3:E7)</f>
        <v>W=5</v>
      </c>
      <c r="E3" s="29" t="s">
        <v>46</v>
      </c>
      <c r="F3" s="30"/>
      <c r="G3" s="30"/>
      <c r="H3" s="31"/>
      <c r="I3" s="29" t="s">
        <v>40</v>
      </c>
      <c r="J3" s="30"/>
      <c r="K3" s="31"/>
      <c r="L3" s="30" t="s">
        <v>41</v>
      </c>
      <c r="M3" s="30"/>
      <c r="N3" s="81"/>
      <c r="Q3" s="12">
        <f>C8</f>
        <v>0.79603925496104422</v>
      </c>
    </row>
    <row r="4" spans="2:17" x14ac:dyDescent="0.3">
      <c r="B4" s="86"/>
      <c r="C4" s="87"/>
      <c r="D4" s="92"/>
      <c r="E4" s="32"/>
      <c r="F4" s="33"/>
      <c r="G4" s="33"/>
      <c r="H4" s="34"/>
      <c r="I4" s="32"/>
      <c r="J4" s="33"/>
      <c r="K4" s="34"/>
      <c r="L4" s="33"/>
      <c r="M4" s="33"/>
      <c r="N4" s="82"/>
      <c r="Q4" s="12">
        <f>C8</f>
        <v>0.79603925496104422</v>
      </c>
    </row>
    <row r="5" spans="2:17" x14ac:dyDescent="0.3">
      <c r="B5" s="86"/>
      <c r="C5" s="87"/>
      <c r="D5" s="92"/>
      <c r="E5" s="32"/>
      <c r="F5" s="33"/>
      <c r="G5" s="33"/>
      <c r="H5" s="34"/>
      <c r="I5" s="32"/>
      <c r="J5" s="33"/>
      <c r="K5" s="34"/>
      <c r="L5" s="33"/>
      <c r="M5" s="33"/>
      <c r="N5" s="82"/>
      <c r="Q5" s="12">
        <f>C8</f>
        <v>0.79603925496104422</v>
      </c>
    </row>
    <row r="6" spans="2:17" x14ac:dyDescent="0.3">
      <c r="B6" s="86"/>
      <c r="C6" s="87"/>
      <c r="D6" s="92"/>
      <c r="E6" s="32"/>
      <c r="F6" s="33"/>
      <c r="G6" s="33"/>
      <c r="H6" s="34"/>
      <c r="I6" s="32"/>
      <c r="J6" s="33"/>
      <c r="K6" s="34"/>
      <c r="L6" s="33"/>
      <c r="M6" s="33"/>
      <c r="N6" s="82"/>
      <c r="Q6" s="12">
        <f>C8</f>
        <v>0.79603925496104422</v>
      </c>
    </row>
    <row r="7" spans="2:17" x14ac:dyDescent="0.3">
      <c r="B7" s="86"/>
      <c r="C7" s="87"/>
      <c r="D7" s="92"/>
      <c r="E7" s="32"/>
      <c r="F7" s="33"/>
      <c r="G7" s="33"/>
      <c r="H7" s="34"/>
      <c r="I7" s="32"/>
      <c r="J7" s="33"/>
      <c r="K7" s="34"/>
      <c r="L7" s="33"/>
      <c r="M7" s="33"/>
      <c r="N7" s="82"/>
      <c r="Q7" s="12">
        <f>C8</f>
        <v>0.79603925496104422</v>
      </c>
    </row>
    <row r="8" spans="2:17" ht="14.25" customHeight="1" x14ac:dyDescent="0.3">
      <c r="B8" s="69" t="s">
        <v>2</v>
      </c>
      <c r="C8" s="71">
        <f>(IF(MIN(E11:N11)=0,0,(GEOMEAN(E11:N11))/100))</f>
        <v>0.79603925496104422</v>
      </c>
      <c r="D8" s="5" t="s">
        <v>12</v>
      </c>
      <c r="E8" s="39">
        <v>0.05</v>
      </c>
      <c r="F8" s="24"/>
      <c r="G8" s="24"/>
      <c r="H8" s="25"/>
      <c r="I8" s="83">
        <v>500</v>
      </c>
      <c r="J8" s="84"/>
      <c r="K8" s="85"/>
      <c r="L8" s="24">
        <v>100</v>
      </c>
      <c r="M8" s="24"/>
      <c r="N8" s="79"/>
    </row>
    <row r="9" spans="2:17" ht="14.25" customHeight="1" x14ac:dyDescent="0.3">
      <c r="B9" s="69"/>
      <c r="C9" s="71"/>
      <c r="D9" s="5" t="s">
        <v>13</v>
      </c>
      <c r="E9" s="39">
        <v>0.01</v>
      </c>
      <c r="F9" s="24"/>
      <c r="G9" s="24"/>
      <c r="H9" s="25"/>
      <c r="I9" s="83">
        <v>5000</v>
      </c>
      <c r="J9" s="84"/>
      <c r="K9" s="85"/>
      <c r="L9" s="24">
        <v>500</v>
      </c>
      <c r="M9" s="24"/>
      <c r="N9" s="79"/>
    </row>
    <row r="10" spans="2:17" ht="14.25" customHeight="1" x14ac:dyDescent="0.3">
      <c r="B10" s="69"/>
      <c r="C10" s="71"/>
      <c r="D10" s="6" t="s">
        <v>3</v>
      </c>
      <c r="E10" s="40">
        <v>9.3999999999999997E-4</v>
      </c>
      <c r="F10" s="94"/>
      <c r="G10" s="94"/>
      <c r="H10" s="95"/>
      <c r="I10" s="83">
        <v>15700</v>
      </c>
      <c r="J10" s="24"/>
      <c r="K10" s="25"/>
      <c r="L10" s="24">
        <v>393</v>
      </c>
      <c r="M10" s="24"/>
      <c r="N10" s="79"/>
    </row>
    <row r="11" spans="2:17" ht="15" customHeight="1" thickBot="1" x14ac:dyDescent="0.35">
      <c r="B11" s="70"/>
      <c r="C11" s="72"/>
      <c r="D11" s="7" t="s">
        <v>14</v>
      </c>
      <c r="E11" s="4">
        <v>100</v>
      </c>
      <c r="F11" s="4">
        <v>100</v>
      </c>
      <c r="G11" s="4">
        <v>100</v>
      </c>
      <c r="H11" s="4">
        <v>100</v>
      </c>
      <c r="I11" s="4">
        <v>85</v>
      </c>
      <c r="J11" s="4">
        <v>85</v>
      </c>
      <c r="K11" s="4">
        <v>85</v>
      </c>
      <c r="L11" s="4">
        <v>55</v>
      </c>
      <c r="M11" s="4">
        <v>55</v>
      </c>
      <c r="N11" s="14">
        <v>55</v>
      </c>
    </row>
    <row r="12" spans="2:17" ht="14.4" customHeight="1" x14ac:dyDescent="0.3">
      <c r="B12" s="2"/>
      <c r="C12" s="3"/>
      <c r="D12" s="9"/>
      <c r="E12" s="26" t="s">
        <v>26</v>
      </c>
      <c r="F12" s="27"/>
      <c r="G12" s="27"/>
      <c r="H12" s="28"/>
      <c r="I12" s="26" t="s">
        <v>28</v>
      </c>
      <c r="J12" s="27"/>
      <c r="K12" s="28"/>
      <c r="L12" s="26" t="s">
        <v>27</v>
      </c>
      <c r="M12" s="28"/>
      <c r="N12" s="10" t="s">
        <v>29</v>
      </c>
    </row>
    <row r="13" spans="2:17" ht="15" customHeight="1" x14ac:dyDescent="0.3">
      <c r="B13" s="88" t="s">
        <v>1</v>
      </c>
      <c r="C13" s="89"/>
      <c r="D13" s="92" t="str">
        <f>"W="&amp;ROWS(E13:E15)</f>
        <v>W=3</v>
      </c>
      <c r="E13" s="29" t="s">
        <v>42</v>
      </c>
      <c r="F13" s="30"/>
      <c r="G13" s="30"/>
      <c r="H13" s="31"/>
      <c r="I13" s="29" t="s">
        <v>43</v>
      </c>
      <c r="J13" s="30"/>
      <c r="K13" s="31"/>
      <c r="L13" s="29" t="s">
        <v>44</v>
      </c>
      <c r="M13" s="31"/>
      <c r="N13" s="73" t="s">
        <v>45</v>
      </c>
      <c r="Q13" s="12">
        <f>C16</f>
        <v>0.67122080256786887</v>
      </c>
    </row>
    <row r="14" spans="2:17" x14ac:dyDescent="0.3">
      <c r="B14" s="88"/>
      <c r="C14" s="89"/>
      <c r="D14" s="92"/>
      <c r="E14" s="32"/>
      <c r="F14" s="33"/>
      <c r="G14" s="33"/>
      <c r="H14" s="34"/>
      <c r="I14" s="32"/>
      <c r="J14" s="33"/>
      <c r="K14" s="34"/>
      <c r="L14" s="32"/>
      <c r="M14" s="34"/>
      <c r="N14" s="74"/>
      <c r="Q14" s="12">
        <f>C16</f>
        <v>0.67122080256786887</v>
      </c>
    </row>
    <row r="15" spans="2:17" x14ac:dyDescent="0.3">
      <c r="B15" s="88"/>
      <c r="C15" s="89"/>
      <c r="D15" s="92"/>
      <c r="E15" s="32"/>
      <c r="F15" s="33"/>
      <c r="G15" s="33"/>
      <c r="H15" s="34"/>
      <c r="I15" s="32"/>
      <c r="J15" s="33"/>
      <c r="K15" s="34"/>
      <c r="L15" s="32"/>
      <c r="M15" s="34"/>
      <c r="N15" s="74"/>
      <c r="Q15" s="12">
        <f>C16</f>
        <v>0.67122080256786887</v>
      </c>
    </row>
    <row r="16" spans="2:17" ht="15" customHeight="1" x14ac:dyDescent="0.3">
      <c r="B16" s="69" t="s">
        <v>2</v>
      </c>
      <c r="C16" s="71">
        <f>(IF(MIN(E19:N19)=0,0,(GEOMEAN(E19:N19))/100))</f>
        <v>0.67122080256786887</v>
      </c>
      <c r="D16" s="5" t="s">
        <v>12</v>
      </c>
      <c r="E16" s="23" t="s">
        <v>55</v>
      </c>
      <c r="F16" s="24"/>
      <c r="G16" s="24"/>
      <c r="H16" s="25"/>
      <c r="I16" s="23" t="s">
        <v>53</v>
      </c>
      <c r="J16" s="24"/>
      <c r="K16" s="25"/>
      <c r="L16" s="23" t="s">
        <v>51</v>
      </c>
      <c r="M16" s="25"/>
      <c r="N16" s="13" t="s">
        <v>31</v>
      </c>
    </row>
    <row r="17" spans="2:19" ht="15" customHeight="1" x14ac:dyDescent="0.3">
      <c r="B17" s="69"/>
      <c r="C17" s="71"/>
      <c r="D17" s="5" t="s">
        <v>13</v>
      </c>
      <c r="E17" s="23" t="s">
        <v>56</v>
      </c>
      <c r="F17" s="24"/>
      <c r="G17" s="24"/>
      <c r="H17" s="25"/>
      <c r="I17" s="23" t="s">
        <v>54</v>
      </c>
      <c r="J17" s="24"/>
      <c r="K17" s="25"/>
      <c r="L17" s="23" t="s">
        <v>52</v>
      </c>
      <c r="M17" s="25"/>
      <c r="N17" s="13" t="s">
        <v>32</v>
      </c>
    </row>
    <row r="18" spans="2:19" ht="15" customHeight="1" x14ac:dyDescent="0.3">
      <c r="B18" s="69"/>
      <c r="C18" s="71"/>
      <c r="D18" s="6" t="s">
        <v>3</v>
      </c>
      <c r="E18" s="23" t="s">
        <v>69</v>
      </c>
      <c r="F18" s="24"/>
      <c r="G18" s="24"/>
      <c r="H18" s="25"/>
      <c r="I18" s="23" t="s">
        <v>72</v>
      </c>
      <c r="J18" s="24"/>
      <c r="K18" s="25"/>
      <c r="L18" s="23" t="s">
        <v>52</v>
      </c>
      <c r="M18" s="25"/>
      <c r="N18" s="13" t="s">
        <v>30</v>
      </c>
    </row>
    <row r="19" spans="2:19" ht="15.75" customHeight="1" thickBot="1" x14ac:dyDescent="0.35">
      <c r="B19" s="70"/>
      <c r="C19" s="72"/>
      <c r="D19" s="7" t="s">
        <v>14</v>
      </c>
      <c r="E19" s="4">
        <v>90</v>
      </c>
      <c r="F19" s="4">
        <v>90</v>
      </c>
      <c r="G19" s="4">
        <v>90</v>
      </c>
      <c r="H19" s="4">
        <v>90</v>
      </c>
      <c r="I19" s="4">
        <v>45</v>
      </c>
      <c r="J19" s="4">
        <v>45</v>
      </c>
      <c r="K19" s="4">
        <v>45</v>
      </c>
      <c r="L19" s="4">
        <v>66.599999999999994</v>
      </c>
      <c r="M19" s="4">
        <v>66.599999999999994</v>
      </c>
      <c r="N19" s="14">
        <v>70</v>
      </c>
    </row>
    <row r="20" spans="2:19" ht="14.4" customHeight="1" x14ac:dyDescent="0.3">
      <c r="B20" s="2"/>
      <c r="C20" s="3"/>
      <c r="D20" s="9"/>
      <c r="E20" s="26" t="s">
        <v>28</v>
      </c>
      <c r="F20" s="27"/>
      <c r="G20" s="28"/>
      <c r="H20" s="26" t="s">
        <v>28</v>
      </c>
      <c r="I20" s="27"/>
      <c r="J20" s="28"/>
      <c r="K20" s="26" t="s">
        <v>27</v>
      </c>
      <c r="L20" s="28"/>
      <c r="M20" s="27" t="s">
        <v>27</v>
      </c>
      <c r="N20" s="75"/>
    </row>
    <row r="21" spans="2:19" ht="15" customHeight="1" x14ac:dyDescent="0.3">
      <c r="B21" s="90" t="s">
        <v>8</v>
      </c>
      <c r="C21" s="91"/>
      <c r="D21" s="92" t="str">
        <f>"W="&amp;ROWS(E21:E24)</f>
        <v>W=4</v>
      </c>
      <c r="E21" s="29" t="s">
        <v>47</v>
      </c>
      <c r="F21" s="30"/>
      <c r="G21" s="31"/>
      <c r="H21" s="29" t="s">
        <v>48</v>
      </c>
      <c r="I21" s="30"/>
      <c r="J21" s="31"/>
      <c r="K21" s="35" t="s">
        <v>49</v>
      </c>
      <c r="L21" s="36"/>
      <c r="M21" s="35" t="s">
        <v>50</v>
      </c>
      <c r="N21" s="36"/>
      <c r="Q21" s="12">
        <f>C25</f>
        <v>0.64074429950736123</v>
      </c>
    </row>
    <row r="22" spans="2:19" x14ac:dyDescent="0.3">
      <c r="B22" s="90"/>
      <c r="C22" s="91"/>
      <c r="D22" s="92"/>
      <c r="E22" s="32"/>
      <c r="F22" s="33"/>
      <c r="G22" s="34"/>
      <c r="H22" s="32"/>
      <c r="I22" s="33"/>
      <c r="J22" s="34"/>
      <c r="K22" s="37"/>
      <c r="L22" s="38"/>
      <c r="M22" s="37"/>
      <c r="N22" s="38"/>
      <c r="Q22" s="12">
        <f>C25</f>
        <v>0.64074429950736123</v>
      </c>
    </row>
    <row r="23" spans="2:19" x14ac:dyDescent="0.3">
      <c r="B23" s="90"/>
      <c r="C23" s="91"/>
      <c r="D23" s="92"/>
      <c r="E23" s="32"/>
      <c r="F23" s="33"/>
      <c r="G23" s="34"/>
      <c r="H23" s="32"/>
      <c r="I23" s="33"/>
      <c r="J23" s="34"/>
      <c r="K23" s="37"/>
      <c r="L23" s="38"/>
      <c r="M23" s="37"/>
      <c r="N23" s="38"/>
      <c r="Q23" s="12">
        <f>C25</f>
        <v>0.64074429950736123</v>
      </c>
    </row>
    <row r="24" spans="2:19" x14ac:dyDescent="0.3">
      <c r="B24" s="90"/>
      <c r="C24" s="91"/>
      <c r="D24" s="92"/>
      <c r="E24" s="32"/>
      <c r="F24" s="33"/>
      <c r="G24" s="34"/>
      <c r="H24" s="32"/>
      <c r="I24" s="33"/>
      <c r="J24" s="34"/>
      <c r="K24" s="37"/>
      <c r="L24" s="38"/>
      <c r="M24" s="37"/>
      <c r="N24" s="38"/>
      <c r="Q24" s="12">
        <f>C25</f>
        <v>0.64074429950736123</v>
      </c>
      <c r="S24" s="1">
        <f>627/4</f>
        <v>156.75</v>
      </c>
    </row>
    <row r="25" spans="2:19" ht="15" customHeight="1" x14ac:dyDescent="0.3">
      <c r="B25" s="69" t="s">
        <v>2</v>
      </c>
      <c r="C25" s="71">
        <f>(IF(MIN(E28:N28)=0,0,(GEOMEAN(E28:N28))/100))</f>
        <v>0.64074429950736123</v>
      </c>
      <c r="D25" s="5" t="s">
        <v>12</v>
      </c>
      <c r="E25" s="23" t="s">
        <v>33</v>
      </c>
      <c r="F25" s="24"/>
      <c r="G25" s="25"/>
      <c r="H25" s="76" t="s">
        <v>65</v>
      </c>
      <c r="I25" s="77"/>
      <c r="J25" s="78"/>
      <c r="K25" s="23" t="s">
        <v>37</v>
      </c>
      <c r="L25" s="24"/>
      <c r="M25" s="23" t="s">
        <v>59</v>
      </c>
      <c r="N25" s="79"/>
    </row>
    <row r="26" spans="2:19" ht="15" customHeight="1" x14ac:dyDescent="0.3">
      <c r="B26" s="69"/>
      <c r="C26" s="71"/>
      <c r="D26" s="5" t="s">
        <v>13</v>
      </c>
      <c r="E26" s="23" t="s">
        <v>34</v>
      </c>
      <c r="F26" s="24"/>
      <c r="G26" s="25"/>
      <c r="H26" s="76" t="s">
        <v>62</v>
      </c>
      <c r="I26" s="77"/>
      <c r="J26" s="78"/>
      <c r="K26" s="23" t="s">
        <v>68</v>
      </c>
      <c r="L26" s="24"/>
      <c r="M26" s="23" t="s">
        <v>60</v>
      </c>
      <c r="N26" s="79"/>
    </row>
    <row r="27" spans="2:19" ht="15" customHeight="1" x14ac:dyDescent="0.3">
      <c r="B27" s="69"/>
      <c r="C27" s="71"/>
      <c r="D27" s="6" t="s">
        <v>3</v>
      </c>
      <c r="E27" s="23" t="s">
        <v>35</v>
      </c>
      <c r="F27" s="24"/>
      <c r="G27" s="25"/>
      <c r="H27" s="93" t="s">
        <v>73</v>
      </c>
      <c r="I27" s="24"/>
      <c r="J27" s="25"/>
      <c r="K27" s="23" t="s">
        <v>63</v>
      </c>
      <c r="L27" s="24"/>
      <c r="M27" s="23" t="s">
        <v>61</v>
      </c>
      <c r="N27" s="79"/>
    </row>
    <row r="28" spans="2:19" ht="15.75" customHeight="1" thickBot="1" x14ac:dyDescent="0.35">
      <c r="B28" s="70"/>
      <c r="C28" s="72"/>
      <c r="D28" s="7" t="s">
        <v>14</v>
      </c>
      <c r="E28" s="4">
        <v>60</v>
      </c>
      <c r="F28" s="4">
        <v>60</v>
      </c>
      <c r="G28" s="4">
        <v>60</v>
      </c>
      <c r="H28" s="4">
        <v>60</v>
      </c>
      <c r="I28" s="4">
        <v>60</v>
      </c>
      <c r="J28" s="4">
        <v>60</v>
      </c>
      <c r="K28" s="4">
        <v>100</v>
      </c>
      <c r="L28" s="22">
        <v>100</v>
      </c>
      <c r="M28" s="4">
        <v>50</v>
      </c>
      <c r="N28" s="14">
        <v>50</v>
      </c>
    </row>
    <row r="29" spans="2:19" ht="22.5" customHeight="1" x14ac:dyDescent="0.3">
      <c r="B29" s="51" t="s">
        <v>7</v>
      </c>
      <c r="C29" s="52"/>
      <c r="D29" s="52"/>
      <c r="E29" s="53" t="s">
        <v>4</v>
      </c>
      <c r="F29" s="53"/>
      <c r="G29" s="54" t="s">
        <v>6</v>
      </c>
      <c r="H29" s="54"/>
      <c r="I29" s="55" t="s">
        <v>5</v>
      </c>
      <c r="J29" s="55"/>
      <c r="K29" s="56" t="s">
        <v>11</v>
      </c>
      <c r="L29" s="56"/>
      <c r="M29" s="59">
        <f>IF(MIN(Q2:Q28)=0,0,GEOMEAN(Q2:Q28))</f>
        <v>0.70957880961100461</v>
      </c>
      <c r="N29" s="60"/>
    </row>
    <row r="30" spans="2:19" ht="22.5" customHeight="1" x14ac:dyDescent="0.3">
      <c r="B30" s="65" t="str">
        <f>IF(AND(C8&gt;=0.666, C25&gt;=0.666,C16&gt;=0.666),"WHITE",IF(AND(AND(C8&gt;=0.333,C8&lt;0.666), C25&gt;=0.666,C16&gt;=0.666),"CYAN",IF(AND(C8&gt;=0.666, AND(C25&gt;=0.333,C25&lt;0.666),C16&gt;=0.666),"YELLOW",IF(AND(C8&gt;=0.666, C25&gt;=0.666, AND(C16&gt;=0.333,C16&lt;0.666)),"MAGENTA",IF(AND(C8&gt;=0.666, AND(C25&gt;=0.333,C25&lt;0.666), AND(C16&gt;=0.333,C16&lt;0.666)),"RED",IF(AND(AND(C8&gt;=0.333,C8&lt;0.666), C25&gt;=0.666, AND(C16&gt;=0.333,C16&lt;0.666)),"BLUE",IF(AND(AND(C8&gt;=0.333,C8&lt;0.666), AND(C25&gt;=0.333,C25&lt;0.666), C16&gt;=0.666),"GREEN",IF(AND(AND(C8&gt;=0.333,C8&lt;0.666), AND(C25&gt;=0.333,C25&lt;0.666), AND(C16&gt;=0.333,C16&lt;0.666)),"COLORLESS (GRAY)","BLACK"))))))))</f>
        <v>YELLOW</v>
      </c>
      <c r="C30" s="66"/>
      <c r="D30" s="66"/>
      <c r="E30" s="16" t="s">
        <v>15</v>
      </c>
      <c r="F30" s="16" t="s">
        <v>16</v>
      </c>
      <c r="G30" s="16" t="s">
        <v>15</v>
      </c>
      <c r="H30" s="16" t="s">
        <v>16</v>
      </c>
      <c r="I30" s="16" t="s">
        <v>15</v>
      </c>
      <c r="J30" s="16" t="s">
        <v>16</v>
      </c>
      <c r="K30" s="57"/>
      <c r="L30" s="57"/>
      <c r="M30" s="61"/>
      <c r="N30" s="62"/>
    </row>
    <row r="31" spans="2:19" ht="22.5" customHeight="1" thickBot="1" x14ac:dyDescent="0.35">
      <c r="B31" s="67"/>
      <c r="C31" s="68"/>
      <c r="D31" s="68"/>
      <c r="E31" s="4" t="str">
        <f>IF(C8&gt;=0.333, "yes", "no")</f>
        <v>yes</v>
      </c>
      <c r="F31" s="4" t="str">
        <f>IF(C8&gt;=0.666, "yes", "no")</f>
        <v>yes</v>
      </c>
      <c r="G31" s="4" t="str">
        <f>IF(C16&gt;=0.333, "yes", "no")</f>
        <v>yes</v>
      </c>
      <c r="H31" s="4" t="str">
        <f>IF(C16&gt;=0.666, "yes", "no")</f>
        <v>yes</v>
      </c>
      <c r="I31" s="4" t="str">
        <f>IF(C25&gt;=0.333, "yes", "no")</f>
        <v>yes</v>
      </c>
      <c r="J31" s="4" t="str">
        <f>IF(C25&gt;=0.666, "yes", "no")</f>
        <v>no</v>
      </c>
      <c r="K31" s="58"/>
      <c r="L31" s="58"/>
      <c r="M31" s="63"/>
      <c r="N31" s="64"/>
    </row>
    <row r="32" spans="2:19" x14ac:dyDescent="0.3">
      <c r="B32" s="45" t="str">
        <f>"Short annotation: "&amp;TEXT(M29*100,"0.0")&amp;LOWER(B30)</f>
        <v>Short annotation: 71.0yellow</v>
      </c>
      <c r="C32" s="46"/>
      <c r="D32" s="46"/>
      <c r="E32" s="46" t="str">
        <f>"Long annotation: "&amp;TEXT(M29*100,"0.0")&amp;LOWER(B30)&amp;"("&amp;TEXT(C8*100,"0.0")&amp;"/"&amp;ROWS(E3:E7)&amp;"red-"&amp;TEXT(C16*100,"0.0")&amp;"/"&amp;ROWS(E13:E15)&amp;"green-"&amp;TEXT(C25*100,"0.0")&amp;"/"&amp;ROWS(E21:E24)&amp;"blue)"</f>
        <v>Long annotation: 71.0yellow(79.6/5red-67.1/3green-64.1/4blue)</v>
      </c>
      <c r="F32" s="46"/>
      <c r="G32" s="46"/>
      <c r="H32" s="46"/>
      <c r="I32" s="46"/>
      <c r="J32" s="46"/>
      <c r="K32" s="46"/>
      <c r="L32" s="46"/>
      <c r="M32" s="46"/>
      <c r="N32" s="49"/>
    </row>
    <row r="33" spans="2:17" ht="14.5" thickBot="1" x14ac:dyDescent="0.35">
      <c r="B33" s="47"/>
      <c r="C33" s="48"/>
      <c r="D33" s="48"/>
      <c r="E33" s="48"/>
      <c r="F33" s="48"/>
      <c r="G33" s="48"/>
      <c r="H33" s="48"/>
      <c r="I33" s="48"/>
      <c r="J33" s="48"/>
      <c r="K33" s="48"/>
      <c r="L33" s="48"/>
      <c r="M33" s="48"/>
      <c r="N33" s="50"/>
    </row>
    <row r="35" spans="2:17" ht="15.5" x14ac:dyDescent="0.35">
      <c r="B35" s="15" t="s">
        <v>10</v>
      </c>
    </row>
    <row r="36" spans="2:17" s="17" customFormat="1" ht="40.5" customHeight="1" x14ac:dyDescent="0.3">
      <c r="B36" s="44" t="s">
        <v>17</v>
      </c>
      <c r="C36" s="44"/>
      <c r="D36" s="44"/>
      <c r="E36" s="44"/>
      <c r="F36" s="44"/>
      <c r="G36" s="44"/>
      <c r="H36" s="44"/>
      <c r="I36" s="44"/>
      <c r="J36" s="44"/>
      <c r="K36" s="44"/>
      <c r="L36" s="44"/>
      <c r="M36" s="44"/>
      <c r="N36" s="44"/>
      <c r="Q36" s="18"/>
    </row>
    <row r="37" spans="2:17" s="17" customFormat="1" ht="32.25" customHeight="1" x14ac:dyDescent="0.3">
      <c r="B37" s="44" t="s">
        <v>18</v>
      </c>
      <c r="C37" s="44"/>
      <c r="D37" s="44"/>
      <c r="E37" s="44"/>
      <c r="F37" s="44"/>
      <c r="G37" s="44"/>
      <c r="H37" s="44"/>
      <c r="I37" s="44"/>
      <c r="J37" s="44"/>
      <c r="K37" s="44"/>
      <c r="L37" s="44"/>
      <c r="M37" s="44"/>
      <c r="N37" s="44"/>
      <c r="Q37" s="18"/>
    </row>
    <row r="38" spans="2:17" s="17" customFormat="1" ht="49.5" customHeight="1" x14ac:dyDescent="0.3">
      <c r="B38" s="44" t="s">
        <v>19</v>
      </c>
      <c r="C38" s="44"/>
      <c r="D38" s="44"/>
      <c r="E38" s="44"/>
      <c r="F38" s="44"/>
      <c r="G38" s="44"/>
      <c r="H38" s="44"/>
      <c r="I38" s="44"/>
      <c r="J38" s="44"/>
      <c r="K38" s="44"/>
      <c r="L38" s="44"/>
      <c r="M38" s="44"/>
      <c r="N38" s="44"/>
      <c r="Q38" s="18"/>
    </row>
    <row r="39" spans="2:17" s="17" customFormat="1" ht="32.25" customHeight="1" x14ac:dyDescent="0.3">
      <c r="B39" s="44" t="s">
        <v>20</v>
      </c>
      <c r="C39" s="44"/>
      <c r="D39" s="44"/>
      <c r="E39" s="44"/>
      <c r="F39" s="44"/>
      <c r="G39" s="44"/>
      <c r="H39" s="44"/>
      <c r="I39" s="44"/>
      <c r="J39" s="44"/>
      <c r="K39" s="44"/>
      <c r="L39" s="44"/>
      <c r="M39" s="44"/>
      <c r="N39" s="44"/>
      <c r="Q39" s="18"/>
    </row>
    <row r="40" spans="2:17" s="17" customFormat="1" ht="46.5" customHeight="1" x14ac:dyDescent="0.3">
      <c r="B40" s="44" t="s">
        <v>21</v>
      </c>
      <c r="C40" s="44"/>
      <c r="D40" s="44"/>
      <c r="E40" s="44"/>
      <c r="F40" s="44"/>
      <c r="G40" s="44"/>
      <c r="H40" s="44"/>
      <c r="I40" s="44"/>
      <c r="J40" s="44"/>
      <c r="K40" s="44"/>
      <c r="L40" s="44"/>
      <c r="M40" s="44"/>
      <c r="N40" s="44"/>
      <c r="Q40" s="18"/>
    </row>
    <row r="41" spans="2:17" s="17" customFormat="1" ht="38.25" customHeight="1" x14ac:dyDescent="0.3">
      <c r="B41" s="44" t="s">
        <v>22</v>
      </c>
      <c r="C41" s="44"/>
      <c r="D41" s="44"/>
      <c r="E41" s="44"/>
      <c r="F41" s="44"/>
      <c r="G41" s="44"/>
      <c r="H41" s="44"/>
      <c r="I41" s="44"/>
      <c r="J41" s="44"/>
      <c r="K41" s="44"/>
      <c r="L41" s="44"/>
      <c r="M41" s="44"/>
      <c r="N41" s="44"/>
      <c r="Q41" s="18"/>
    </row>
    <row r="42" spans="2:17" s="17" customFormat="1" ht="33.75" customHeight="1" x14ac:dyDescent="0.3">
      <c r="B42" s="44" t="s">
        <v>25</v>
      </c>
      <c r="C42" s="44"/>
      <c r="D42" s="44"/>
      <c r="E42" s="44"/>
      <c r="F42" s="44"/>
      <c r="G42" s="44"/>
      <c r="H42" s="44"/>
      <c r="I42" s="44"/>
      <c r="J42" s="44"/>
      <c r="K42" s="44"/>
      <c r="L42" s="44"/>
      <c r="M42" s="44"/>
      <c r="N42" s="44"/>
      <c r="Q42" s="18"/>
    </row>
    <row r="43" spans="2:17" s="17" customFormat="1" ht="44.25" customHeight="1" x14ac:dyDescent="0.3">
      <c r="B43" s="44" t="s">
        <v>23</v>
      </c>
      <c r="C43" s="44"/>
      <c r="D43" s="44"/>
      <c r="E43" s="44"/>
      <c r="F43" s="44"/>
      <c r="G43" s="44"/>
      <c r="H43" s="44"/>
      <c r="I43" s="44"/>
      <c r="J43" s="44"/>
      <c r="K43" s="44"/>
      <c r="L43" s="44"/>
      <c r="M43" s="44"/>
      <c r="N43" s="44"/>
      <c r="Q43" s="18"/>
    </row>
    <row r="44" spans="2:17" s="17" customFormat="1" ht="33.75" customHeight="1" x14ac:dyDescent="0.3">
      <c r="B44" s="44" t="s">
        <v>24</v>
      </c>
      <c r="C44" s="44"/>
      <c r="D44" s="44"/>
      <c r="E44" s="44"/>
      <c r="F44" s="44"/>
      <c r="G44" s="44"/>
      <c r="H44" s="44"/>
      <c r="I44" s="44"/>
      <c r="J44" s="44"/>
      <c r="K44" s="44"/>
      <c r="L44" s="44"/>
      <c r="M44" s="44"/>
      <c r="N44" s="19"/>
      <c r="Q44" s="18"/>
    </row>
    <row r="46" spans="2:17" x14ac:dyDescent="0.3">
      <c r="Q46" s="1"/>
    </row>
    <row r="47" spans="2:17" x14ac:dyDescent="0.3">
      <c r="Q47" s="1"/>
    </row>
    <row r="48" spans="2:17" x14ac:dyDescent="0.3">
      <c r="Q48" s="1"/>
    </row>
    <row r="49" spans="17:17" x14ac:dyDescent="0.3">
      <c r="Q49" s="1"/>
    </row>
    <row r="50" spans="17:17" x14ac:dyDescent="0.3">
      <c r="Q50" s="1"/>
    </row>
    <row r="51" spans="17:17" x14ac:dyDescent="0.3">
      <c r="Q51" s="1"/>
    </row>
  </sheetData>
  <mergeCells count="82">
    <mergeCell ref="E8:H8"/>
    <mergeCell ref="B3:C7"/>
    <mergeCell ref="D3:D7"/>
    <mergeCell ref="B13:C15"/>
    <mergeCell ref="D13:D15"/>
    <mergeCell ref="L2:N2"/>
    <mergeCell ref="I3:K7"/>
    <mergeCell ref="L3:N7"/>
    <mergeCell ref="I8:K8"/>
    <mergeCell ref="L8:N8"/>
    <mergeCell ref="B29:D29"/>
    <mergeCell ref="E29:F29"/>
    <mergeCell ref="G29:H29"/>
    <mergeCell ref="I29:J29"/>
    <mergeCell ref="I18:K18"/>
    <mergeCell ref="E21:G24"/>
    <mergeCell ref="H21:J24"/>
    <mergeCell ref="K21:L24"/>
    <mergeCell ref="E20:G20"/>
    <mergeCell ref="H20:J20"/>
    <mergeCell ref="K20:L20"/>
    <mergeCell ref="K27:L27"/>
    <mergeCell ref="K29:L31"/>
    <mergeCell ref="E18:H18"/>
    <mergeCell ref="B21:C24"/>
    <mergeCell ref="D21:D24"/>
    <mergeCell ref="B1:N1"/>
    <mergeCell ref="L18:M18"/>
    <mergeCell ref="E2:H2"/>
    <mergeCell ref="E3:H7"/>
    <mergeCell ref="I12:K12"/>
    <mergeCell ref="L12:M12"/>
    <mergeCell ref="N13:N15"/>
    <mergeCell ref="B16:B19"/>
    <mergeCell ref="C16:C19"/>
    <mergeCell ref="C8:C11"/>
    <mergeCell ref="B8:B11"/>
    <mergeCell ref="E12:H12"/>
    <mergeCell ref="E13:H15"/>
    <mergeCell ref="I13:K15"/>
    <mergeCell ref="E10:H10"/>
    <mergeCell ref="I2:K2"/>
    <mergeCell ref="B44:M44"/>
    <mergeCell ref="B43:N43"/>
    <mergeCell ref="B38:N38"/>
    <mergeCell ref="B36:N36"/>
    <mergeCell ref="B42:N42"/>
    <mergeCell ref="B39:N39"/>
    <mergeCell ref="B40:N40"/>
    <mergeCell ref="B41:N41"/>
    <mergeCell ref="M29:N31"/>
    <mergeCell ref="B30:D31"/>
    <mergeCell ref="B25:B28"/>
    <mergeCell ref="C25:C28"/>
    <mergeCell ref="B37:N37"/>
    <mergeCell ref="E27:G27"/>
    <mergeCell ref="H25:J25"/>
    <mergeCell ref="H26:J26"/>
    <mergeCell ref="H27:J27"/>
    <mergeCell ref="K25:L25"/>
    <mergeCell ref="K26:L26"/>
    <mergeCell ref="E25:G25"/>
    <mergeCell ref="E26:G26"/>
    <mergeCell ref="M27:N27"/>
    <mergeCell ref="B32:D33"/>
    <mergeCell ref="E32:N33"/>
    <mergeCell ref="L13:M15"/>
    <mergeCell ref="E9:H9"/>
    <mergeCell ref="I9:K9"/>
    <mergeCell ref="L9:N9"/>
    <mergeCell ref="I10:K10"/>
    <mergeCell ref="L10:N10"/>
    <mergeCell ref="M20:N20"/>
    <mergeCell ref="M25:N25"/>
    <mergeCell ref="M26:N26"/>
    <mergeCell ref="E16:H16"/>
    <mergeCell ref="E17:H17"/>
    <mergeCell ref="I17:K17"/>
    <mergeCell ref="I16:K16"/>
    <mergeCell ref="L16:M16"/>
    <mergeCell ref="L17:M17"/>
    <mergeCell ref="M21:N24"/>
  </mergeCells>
  <conditionalFormatting sqref="B30:D31">
    <cfRule type="expression" dxfId="57" priority="23">
      <formula>OR($C$25&lt;0.333, $C$16&lt;0.333, $C$8&lt;0.333)</formula>
    </cfRule>
    <cfRule type="expression" dxfId="56" priority="24">
      <formula>AND($C$16&gt;=0.666, $C$25&lt;0.666, $C$8&lt;0.666)</formula>
    </cfRule>
    <cfRule type="expression" dxfId="55" priority="25">
      <formula>AND($C$16&lt;0.666, $C$25&gt;=0.666, $C$8&lt;0.666)</formula>
    </cfRule>
    <cfRule type="expression" dxfId="54" priority="26">
      <formula>AND($C$25&lt;0.666, $C$16&lt;0.666, $C$8&gt;=0.666)</formula>
    </cfRule>
    <cfRule type="expression" dxfId="53" priority="27">
      <formula>AND($C$16&gt;=0.666, $C$25&gt;=0.666, $C$8&lt;0.666)</formula>
    </cfRule>
    <cfRule type="expression" dxfId="52" priority="28">
      <formula>AND($C$16&gt;=0.666, $C$25&lt;0.666, $C$8&gt;=0.666)</formula>
    </cfRule>
    <cfRule type="expression" dxfId="51" priority="29">
      <formula>AND($C$16&lt;0.666, $C$25&gt;=0.666, $C$8&gt;=0.666)</formula>
    </cfRule>
    <cfRule type="expression" dxfId="50" priority="36">
      <formula>AND($C$25&gt;=0.666, $C$16&gt;=0.666, $C$8&gt;=0.666)</formula>
    </cfRule>
  </conditionalFormatting>
  <conditionalFormatting sqref="E3 I3">
    <cfRule type="expression" dxfId="49" priority="11">
      <formula>E$11&gt;=66.6</formula>
    </cfRule>
    <cfRule type="expression" dxfId="48" priority="12">
      <formula>E$11&lt;33.3</formula>
    </cfRule>
  </conditionalFormatting>
  <conditionalFormatting sqref="L3">
    <cfRule type="expression" dxfId="47" priority="13">
      <formula>M$11&gt;=66.6</formula>
    </cfRule>
    <cfRule type="expression" dxfId="46" priority="14">
      <formula>M$11&lt;33.3</formula>
    </cfRule>
  </conditionalFormatting>
  <conditionalFormatting sqref="E13 I13 L13 N13">
    <cfRule type="expression" dxfId="45" priority="9">
      <formula>E$19&gt;=66.6</formula>
    </cfRule>
    <cfRule type="expression" dxfId="44" priority="10">
      <formula>E$19&lt;33.3</formula>
    </cfRule>
  </conditionalFormatting>
  <conditionalFormatting sqref="E21">
    <cfRule type="expression" dxfId="43" priority="5">
      <formula>E$28&gt;=66.6</formula>
    </cfRule>
    <cfRule type="expression" dxfId="42" priority="6">
      <formula>E$28&lt;33.3</formula>
    </cfRule>
  </conditionalFormatting>
  <conditionalFormatting sqref="H21">
    <cfRule type="expression" dxfId="41" priority="7">
      <formula>I$28&gt;=66.6</formula>
    </cfRule>
    <cfRule type="expression" dxfId="40" priority="8">
      <formula>I$28&lt;33.3</formula>
    </cfRule>
  </conditionalFormatting>
  <conditionalFormatting sqref="M21">
    <cfRule type="expression" dxfId="39" priority="3">
      <formula>M$28&gt;=66.6</formula>
    </cfRule>
    <cfRule type="expression" dxfId="38" priority="4">
      <formula>M$28&lt;33.3</formula>
    </cfRule>
  </conditionalFormatting>
  <conditionalFormatting sqref="K21">
    <cfRule type="expression" dxfId="37" priority="1">
      <formula>K$28&gt;=66.6</formula>
    </cfRule>
    <cfRule type="expression" dxfId="36" priority="2">
      <formula>K$28&lt;33.3</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Y51"/>
  <sheetViews>
    <sheetView zoomScale="85" zoomScaleNormal="85" workbookViewId="0">
      <selection activeCell="S20" sqref="S20"/>
    </sheetView>
  </sheetViews>
  <sheetFormatPr defaultColWidth="9.08984375" defaultRowHeight="14" x14ac:dyDescent="0.3"/>
  <cols>
    <col min="1" max="1" width="9.08984375" style="1"/>
    <col min="2" max="2" width="25.6328125" style="1" customWidth="1"/>
    <col min="3" max="3" width="25.54296875" style="1" customWidth="1"/>
    <col min="4" max="4" width="13.08984375" style="1" customWidth="1"/>
    <col min="5" max="14" width="9.36328125" style="1" customWidth="1"/>
    <col min="15" max="16" width="9.08984375" style="1"/>
    <col min="17" max="17" width="9.54296875" style="11" customWidth="1"/>
    <col min="18" max="18" width="9.08984375" style="1"/>
    <col min="19" max="19" width="16" style="1" customWidth="1"/>
    <col min="20" max="16384" width="9.08984375" style="1"/>
  </cols>
  <sheetData>
    <row r="1" spans="2:25" ht="32.25" customHeight="1" thickBot="1" x14ac:dyDescent="0.35">
      <c r="B1" s="43" t="s">
        <v>84</v>
      </c>
      <c r="C1" s="43"/>
      <c r="D1" s="43"/>
      <c r="E1" s="43"/>
      <c r="F1" s="43"/>
      <c r="G1" s="43"/>
      <c r="H1" s="43"/>
      <c r="I1" s="43"/>
      <c r="J1" s="43"/>
      <c r="K1" s="43"/>
      <c r="L1" s="43"/>
      <c r="M1" s="43"/>
      <c r="N1" s="43"/>
      <c r="Q1" s="8" t="s">
        <v>9</v>
      </c>
    </row>
    <row r="2" spans="2:25" ht="14.4" customHeight="1" x14ac:dyDescent="0.3">
      <c r="B2" s="2"/>
      <c r="C2" s="3"/>
      <c r="D2" s="9"/>
      <c r="E2" s="26" t="s">
        <v>26</v>
      </c>
      <c r="F2" s="27"/>
      <c r="G2" s="27"/>
      <c r="H2" s="28"/>
      <c r="I2" s="26" t="s">
        <v>28</v>
      </c>
      <c r="J2" s="27"/>
      <c r="K2" s="28"/>
      <c r="L2" s="27" t="s">
        <v>28</v>
      </c>
      <c r="M2" s="27"/>
      <c r="N2" s="75"/>
      <c r="O2" s="20"/>
    </row>
    <row r="3" spans="2:25" ht="15" customHeight="1" x14ac:dyDescent="0.3">
      <c r="B3" s="86" t="s">
        <v>0</v>
      </c>
      <c r="C3" s="87"/>
      <c r="D3" s="92" t="str">
        <f>"W="&amp;ROWS(E3:E7)</f>
        <v>W=5</v>
      </c>
      <c r="E3" s="29" t="s">
        <v>46</v>
      </c>
      <c r="F3" s="30"/>
      <c r="G3" s="30"/>
      <c r="H3" s="31"/>
      <c r="I3" s="29" t="s">
        <v>40</v>
      </c>
      <c r="J3" s="30"/>
      <c r="K3" s="31"/>
      <c r="L3" s="30" t="s">
        <v>41</v>
      </c>
      <c r="M3" s="30"/>
      <c r="N3" s="81"/>
      <c r="Q3" s="12">
        <f>C8</f>
        <v>0.51232951277382099</v>
      </c>
    </row>
    <row r="4" spans="2:25" x14ac:dyDescent="0.3">
      <c r="B4" s="86"/>
      <c r="C4" s="87"/>
      <c r="D4" s="92"/>
      <c r="E4" s="32"/>
      <c r="F4" s="33"/>
      <c r="G4" s="33"/>
      <c r="H4" s="34"/>
      <c r="I4" s="32"/>
      <c r="J4" s="33"/>
      <c r="K4" s="34"/>
      <c r="L4" s="33"/>
      <c r="M4" s="33"/>
      <c r="N4" s="82"/>
      <c r="Q4" s="12">
        <f>C8</f>
        <v>0.51232951277382099</v>
      </c>
    </row>
    <row r="5" spans="2:25" x14ac:dyDescent="0.3">
      <c r="B5" s="86"/>
      <c r="C5" s="87"/>
      <c r="D5" s="92"/>
      <c r="E5" s="32"/>
      <c r="F5" s="33"/>
      <c r="G5" s="33"/>
      <c r="H5" s="34"/>
      <c r="I5" s="32"/>
      <c r="J5" s="33"/>
      <c r="K5" s="34"/>
      <c r="L5" s="33"/>
      <c r="M5" s="33"/>
      <c r="N5" s="82"/>
      <c r="Q5" s="12">
        <f>C8</f>
        <v>0.51232951277382099</v>
      </c>
    </row>
    <row r="6" spans="2:25" x14ac:dyDescent="0.3">
      <c r="B6" s="86"/>
      <c r="C6" s="87"/>
      <c r="D6" s="92"/>
      <c r="E6" s="32"/>
      <c r="F6" s="33"/>
      <c r="G6" s="33"/>
      <c r="H6" s="34"/>
      <c r="I6" s="32"/>
      <c r="J6" s="33"/>
      <c r="K6" s="34"/>
      <c r="L6" s="33"/>
      <c r="M6" s="33"/>
      <c r="N6" s="82"/>
      <c r="Q6" s="12">
        <f>C8</f>
        <v>0.51232951277382099</v>
      </c>
    </row>
    <row r="7" spans="2:25" x14ac:dyDescent="0.3">
      <c r="B7" s="86"/>
      <c r="C7" s="87"/>
      <c r="D7" s="92"/>
      <c r="E7" s="32"/>
      <c r="F7" s="33"/>
      <c r="G7" s="33"/>
      <c r="H7" s="34"/>
      <c r="I7" s="32"/>
      <c r="J7" s="33"/>
      <c r="K7" s="34"/>
      <c r="L7" s="33"/>
      <c r="M7" s="33"/>
      <c r="N7" s="82"/>
      <c r="Q7" s="12">
        <f>C8</f>
        <v>0.51232951277382099</v>
      </c>
    </row>
    <row r="8" spans="2:25" ht="14.25" customHeight="1" x14ac:dyDescent="0.3">
      <c r="B8" s="69" t="s">
        <v>2</v>
      </c>
      <c r="C8" s="71">
        <f>(IF(MIN(E11:N11)=0,0,(GEOMEAN(E11:N11))/100))</f>
        <v>0.51232951277382099</v>
      </c>
      <c r="D8" s="5" t="s">
        <v>12</v>
      </c>
      <c r="E8" s="39">
        <v>0.05</v>
      </c>
      <c r="F8" s="24"/>
      <c r="G8" s="24"/>
      <c r="H8" s="25"/>
      <c r="I8" s="83">
        <v>500</v>
      </c>
      <c r="J8" s="84"/>
      <c r="K8" s="85"/>
      <c r="L8" s="24">
        <v>100</v>
      </c>
      <c r="M8" s="24"/>
      <c r="N8" s="79"/>
    </row>
    <row r="9" spans="2:25" ht="14.25" customHeight="1" x14ac:dyDescent="0.3">
      <c r="B9" s="69"/>
      <c r="C9" s="71"/>
      <c r="D9" s="5" t="s">
        <v>13</v>
      </c>
      <c r="E9" s="39">
        <v>0.01</v>
      </c>
      <c r="F9" s="24"/>
      <c r="G9" s="24"/>
      <c r="H9" s="25"/>
      <c r="I9" s="83">
        <v>5000</v>
      </c>
      <c r="J9" s="84"/>
      <c r="K9" s="85"/>
      <c r="L9" s="24">
        <v>500</v>
      </c>
      <c r="M9" s="24"/>
      <c r="N9" s="79"/>
    </row>
    <row r="10" spans="2:25" ht="14.25" customHeight="1" x14ac:dyDescent="0.35">
      <c r="B10" s="69"/>
      <c r="C10" s="71"/>
      <c r="D10" s="6" t="s">
        <v>3</v>
      </c>
      <c r="E10" s="40">
        <v>5.0900000000000001E-2</v>
      </c>
      <c r="F10" s="94"/>
      <c r="G10" s="94"/>
      <c r="H10" s="95"/>
      <c r="I10" s="83">
        <v>5700</v>
      </c>
      <c r="J10" s="24"/>
      <c r="K10" s="25"/>
      <c r="L10" s="23">
        <v>535</v>
      </c>
      <c r="M10" s="24"/>
      <c r="N10" s="79"/>
      <c r="P10" s="80"/>
      <c r="Q10" s="80"/>
      <c r="R10" s="80"/>
      <c r="S10" s="80"/>
      <c r="T10" s="80"/>
      <c r="U10" s="80"/>
      <c r="V10" s="80"/>
      <c r="W10" s="80"/>
      <c r="X10" s="80"/>
      <c r="Y10" s="80"/>
    </row>
    <row r="11" spans="2:25" ht="15" customHeight="1" thickBot="1" x14ac:dyDescent="0.35">
      <c r="B11" s="70"/>
      <c r="C11" s="72"/>
      <c r="D11" s="7" t="s">
        <v>14</v>
      </c>
      <c r="E11" s="4">
        <v>33.299999999999997</v>
      </c>
      <c r="F11" s="4">
        <v>33.299999999999997</v>
      </c>
      <c r="G11" s="4">
        <v>33.299999999999997</v>
      </c>
      <c r="H11" s="4">
        <v>33.299999999999997</v>
      </c>
      <c r="I11" s="4">
        <v>70</v>
      </c>
      <c r="J11" s="4">
        <v>70</v>
      </c>
      <c r="K11" s="4">
        <v>70</v>
      </c>
      <c r="L11" s="4">
        <v>66.599999999999994</v>
      </c>
      <c r="M11" s="4">
        <v>66.599999999999994</v>
      </c>
      <c r="N11" s="14">
        <v>66.599999999999994</v>
      </c>
    </row>
    <row r="12" spans="2:25" ht="14.4" customHeight="1" x14ac:dyDescent="0.3">
      <c r="B12" s="2"/>
      <c r="C12" s="3"/>
      <c r="D12" s="9"/>
      <c r="E12" s="26" t="s">
        <v>26</v>
      </c>
      <c r="F12" s="27"/>
      <c r="G12" s="27"/>
      <c r="H12" s="28"/>
      <c r="I12" s="26" t="s">
        <v>28</v>
      </c>
      <c r="J12" s="27"/>
      <c r="K12" s="28"/>
      <c r="L12" s="26" t="s">
        <v>27</v>
      </c>
      <c r="M12" s="28"/>
      <c r="N12" s="10" t="s">
        <v>29</v>
      </c>
    </row>
    <row r="13" spans="2:25" ht="15" customHeight="1" x14ac:dyDescent="0.3">
      <c r="B13" s="88" t="s">
        <v>1</v>
      </c>
      <c r="C13" s="89"/>
      <c r="D13" s="92" t="str">
        <f>"W="&amp;ROWS(E13:E15)</f>
        <v>W=3</v>
      </c>
      <c r="E13" s="29" t="s">
        <v>42</v>
      </c>
      <c r="F13" s="30"/>
      <c r="G13" s="30"/>
      <c r="H13" s="31"/>
      <c r="I13" s="29" t="s">
        <v>43</v>
      </c>
      <c r="J13" s="30"/>
      <c r="K13" s="31"/>
      <c r="L13" s="29" t="s">
        <v>44</v>
      </c>
      <c r="M13" s="31"/>
      <c r="N13" s="73" t="s">
        <v>45</v>
      </c>
      <c r="Q13" s="12">
        <f>C16</f>
        <v>0.74772080878745195</v>
      </c>
    </row>
    <row r="14" spans="2:25" x14ac:dyDescent="0.3">
      <c r="B14" s="88"/>
      <c r="C14" s="89"/>
      <c r="D14" s="92"/>
      <c r="E14" s="32"/>
      <c r="F14" s="33"/>
      <c r="G14" s="33"/>
      <c r="H14" s="34"/>
      <c r="I14" s="32"/>
      <c r="J14" s="33"/>
      <c r="K14" s="34"/>
      <c r="L14" s="32"/>
      <c r="M14" s="34"/>
      <c r="N14" s="74"/>
      <c r="Q14" s="12">
        <f>C16</f>
        <v>0.74772080878745195</v>
      </c>
    </row>
    <row r="15" spans="2:25" x14ac:dyDescent="0.3">
      <c r="B15" s="88"/>
      <c r="C15" s="89"/>
      <c r="D15" s="92"/>
      <c r="E15" s="32"/>
      <c r="F15" s="33"/>
      <c r="G15" s="33"/>
      <c r="H15" s="34"/>
      <c r="I15" s="32"/>
      <c r="J15" s="33"/>
      <c r="K15" s="34"/>
      <c r="L15" s="32"/>
      <c r="M15" s="34"/>
      <c r="N15" s="74"/>
      <c r="Q15" s="12">
        <f>C16</f>
        <v>0.74772080878745195</v>
      </c>
    </row>
    <row r="16" spans="2:25" ht="15" customHeight="1" x14ac:dyDescent="0.3">
      <c r="B16" s="69" t="s">
        <v>2</v>
      </c>
      <c r="C16" s="71">
        <f>(IF(MIN(E19:N19)=0,0,(GEOMEAN(E19:N19))/100))</f>
        <v>0.74772080878745195</v>
      </c>
      <c r="D16" s="5" t="s">
        <v>12</v>
      </c>
      <c r="E16" s="23" t="s">
        <v>55</v>
      </c>
      <c r="F16" s="24"/>
      <c r="G16" s="24"/>
      <c r="H16" s="25"/>
      <c r="I16" s="23" t="s">
        <v>53</v>
      </c>
      <c r="J16" s="24"/>
      <c r="K16" s="25"/>
      <c r="L16" s="23" t="s">
        <v>51</v>
      </c>
      <c r="M16" s="25"/>
      <c r="N16" s="13" t="s">
        <v>31</v>
      </c>
    </row>
    <row r="17" spans="2:20" ht="15" customHeight="1" x14ac:dyDescent="0.3">
      <c r="B17" s="69"/>
      <c r="C17" s="71"/>
      <c r="D17" s="5" t="s">
        <v>13</v>
      </c>
      <c r="E17" s="23" t="s">
        <v>56</v>
      </c>
      <c r="F17" s="24"/>
      <c r="G17" s="24"/>
      <c r="H17" s="25"/>
      <c r="I17" s="23" t="s">
        <v>54</v>
      </c>
      <c r="J17" s="24"/>
      <c r="K17" s="25"/>
      <c r="L17" s="23" t="s">
        <v>52</v>
      </c>
      <c r="M17" s="25"/>
      <c r="N17" s="13" t="s">
        <v>32</v>
      </c>
    </row>
    <row r="18" spans="2:20" ht="15" customHeight="1" x14ac:dyDescent="0.3">
      <c r="B18" s="69"/>
      <c r="C18" s="71"/>
      <c r="D18" s="6" t="s">
        <v>3</v>
      </c>
      <c r="E18" s="23" t="s">
        <v>57</v>
      </c>
      <c r="F18" s="24"/>
      <c r="G18" s="24"/>
      <c r="H18" s="25"/>
      <c r="I18" s="23" t="s">
        <v>64</v>
      </c>
      <c r="J18" s="24"/>
      <c r="K18" s="25"/>
      <c r="L18" s="23" t="s">
        <v>52</v>
      </c>
      <c r="M18" s="25"/>
      <c r="N18" s="13" t="s">
        <v>30</v>
      </c>
    </row>
    <row r="19" spans="2:20" ht="15.75" customHeight="1" thickBot="1" x14ac:dyDescent="0.35">
      <c r="B19" s="70"/>
      <c r="C19" s="72"/>
      <c r="D19" s="7" t="s">
        <v>14</v>
      </c>
      <c r="E19" s="4">
        <v>95</v>
      </c>
      <c r="F19" s="4">
        <v>95</v>
      </c>
      <c r="G19" s="4">
        <v>95</v>
      </c>
      <c r="H19" s="4">
        <v>95</v>
      </c>
      <c r="I19" s="4">
        <v>60</v>
      </c>
      <c r="J19" s="4">
        <v>60</v>
      </c>
      <c r="K19" s="4">
        <v>60</v>
      </c>
      <c r="L19" s="4">
        <v>66.599999999999994</v>
      </c>
      <c r="M19" s="4">
        <v>66.599999999999994</v>
      </c>
      <c r="N19" s="14">
        <v>70</v>
      </c>
    </row>
    <row r="20" spans="2:20" ht="14.4" customHeight="1" x14ac:dyDescent="0.3">
      <c r="B20" s="2"/>
      <c r="C20" s="3"/>
      <c r="D20" s="9"/>
      <c r="E20" s="26" t="s">
        <v>28</v>
      </c>
      <c r="F20" s="27"/>
      <c r="G20" s="28"/>
      <c r="H20" s="26" t="s">
        <v>28</v>
      </c>
      <c r="I20" s="27"/>
      <c r="J20" s="28"/>
      <c r="K20" s="26" t="s">
        <v>27</v>
      </c>
      <c r="L20" s="28"/>
      <c r="M20" s="27" t="s">
        <v>27</v>
      </c>
      <c r="N20" s="75"/>
    </row>
    <row r="21" spans="2:20" ht="15" customHeight="1" x14ac:dyDescent="0.3">
      <c r="B21" s="90" t="s">
        <v>8</v>
      </c>
      <c r="C21" s="91"/>
      <c r="D21" s="92" t="str">
        <f>"W="&amp;ROWS(E21:E24)</f>
        <v>W=4</v>
      </c>
      <c r="E21" s="29" t="s">
        <v>47</v>
      </c>
      <c r="F21" s="30"/>
      <c r="G21" s="31"/>
      <c r="H21" s="29" t="s">
        <v>48</v>
      </c>
      <c r="I21" s="30"/>
      <c r="J21" s="31"/>
      <c r="K21" s="35" t="s">
        <v>49</v>
      </c>
      <c r="L21" s="36"/>
      <c r="M21" s="35" t="s">
        <v>50</v>
      </c>
      <c r="N21" s="36"/>
      <c r="Q21" s="12">
        <f>C25</f>
        <v>0.52044609272645159</v>
      </c>
      <c r="T21" s="1">
        <f>1864/4</f>
        <v>466</v>
      </c>
    </row>
    <row r="22" spans="2:20" x14ac:dyDescent="0.3">
      <c r="B22" s="90"/>
      <c r="C22" s="91"/>
      <c r="D22" s="92"/>
      <c r="E22" s="32"/>
      <c r="F22" s="33"/>
      <c r="G22" s="34"/>
      <c r="H22" s="32"/>
      <c r="I22" s="33"/>
      <c r="J22" s="34"/>
      <c r="K22" s="37"/>
      <c r="L22" s="38"/>
      <c r="M22" s="37"/>
      <c r="N22" s="38"/>
      <c r="Q22" s="12">
        <f>C25</f>
        <v>0.52044609272645159</v>
      </c>
    </row>
    <row r="23" spans="2:20" x14ac:dyDescent="0.3">
      <c r="B23" s="90"/>
      <c r="C23" s="91"/>
      <c r="D23" s="92"/>
      <c r="E23" s="32"/>
      <c r="F23" s="33"/>
      <c r="G23" s="34"/>
      <c r="H23" s="32"/>
      <c r="I23" s="33"/>
      <c r="J23" s="34"/>
      <c r="K23" s="37"/>
      <c r="L23" s="38"/>
      <c r="M23" s="37"/>
      <c r="N23" s="38"/>
      <c r="Q23" s="12">
        <f>C25</f>
        <v>0.52044609272645159</v>
      </c>
    </row>
    <row r="24" spans="2:20" x14ac:dyDescent="0.3">
      <c r="B24" s="90"/>
      <c r="C24" s="91"/>
      <c r="D24" s="92"/>
      <c r="E24" s="32"/>
      <c r="F24" s="33"/>
      <c r="G24" s="34"/>
      <c r="H24" s="32"/>
      <c r="I24" s="33"/>
      <c r="J24" s="34"/>
      <c r="K24" s="37"/>
      <c r="L24" s="38"/>
      <c r="M24" s="37"/>
      <c r="N24" s="38"/>
      <c r="Q24" s="12">
        <f>C25</f>
        <v>0.52044609272645159</v>
      </c>
    </row>
    <row r="25" spans="2:20" ht="15" customHeight="1" x14ac:dyDescent="0.3">
      <c r="B25" s="69" t="s">
        <v>2</v>
      </c>
      <c r="C25" s="71">
        <f>(IF(MIN(E28:N28)=0,0,(GEOMEAN(E28:N28))/100))</f>
        <v>0.52044609272645159</v>
      </c>
      <c r="D25" s="5" t="s">
        <v>12</v>
      </c>
      <c r="E25" s="23" t="s">
        <v>33</v>
      </c>
      <c r="F25" s="24"/>
      <c r="G25" s="25"/>
      <c r="H25" s="76" t="s">
        <v>65</v>
      </c>
      <c r="I25" s="77"/>
      <c r="J25" s="78"/>
      <c r="K25" s="23" t="s">
        <v>37</v>
      </c>
      <c r="L25" s="24"/>
      <c r="M25" s="23" t="s">
        <v>59</v>
      </c>
      <c r="N25" s="79"/>
    </row>
    <row r="26" spans="2:20" ht="15" customHeight="1" x14ac:dyDescent="0.3">
      <c r="B26" s="69"/>
      <c r="C26" s="71"/>
      <c r="D26" s="5" t="s">
        <v>13</v>
      </c>
      <c r="E26" s="23" t="s">
        <v>34</v>
      </c>
      <c r="F26" s="24"/>
      <c r="G26" s="25"/>
      <c r="H26" s="76" t="s">
        <v>62</v>
      </c>
      <c r="I26" s="77"/>
      <c r="J26" s="78"/>
      <c r="K26" s="23" t="s">
        <v>68</v>
      </c>
      <c r="L26" s="24"/>
      <c r="M26" s="23" t="s">
        <v>60</v>
      </c>
      <c r="N26" s="79"/>
    </row>
    <row r="27" spans="2:20" ht="15" customHeight="1" x14ac:dyDescent="0.3">
      <c r="B27" s="69"/>
      <c r="C27" s="71"/>
      <c r="D27" s="6" t="s">
        <v>3</v>
      </c>
      <c r="E27" s="23" t="s">
        <v>35</v>
      </c>
      <c r="F27" s="24"/>
      <c r="G27" s="25"/>
      <c r="H27" s="93" t="s">
        <v>67</v>
      </c>
      <c r="I27" s="24"/>
      <c r="J27" s="25"/>
      <c r="K27" s="23" t="s">
        <v>63</v>
      </c>
      <c r="L27" s="24"/>
      <c r="M27" s="23" t="s">
        <v>61</v>
      </c>
      <c r="N27" s="79"/>
    </row>
    <row r="28" spans="2:20" ht="15.75" customHeight="1" thickBot="1" x14ac:dyDescent="0.35">
      <c r="B28" s="70"/>
      <c r="C28" s="72"/>
      <c r="D28" s="7" t="s">
        <v>14</v>
      </c>
      <c r="E28" s="4">
        <v>60</v>
      </c>
      <c r="F28" s="4">
        <v>60</v>
      </c>
      <c r="G28" s="4">
        <v>60</v>
      </c>
      <c r="H28" s="4">
        <v>30</v>
      </c>
      <c r="I28" s="4">
        <v>30</v>
      </c>
      <c r="J28" s="4">
        <v>30</v>
      </c>
      <c r="K28" s="4">
        <v>100</v>
      </c>
      <c r="L28" s="22">
        <v>100</v>
      </c>
      <c r="M28" s="4">
        <v>50</v>
      </c>
      <c r="N28" s="14">
        <v>50</v>
      </c>
    </row>
    <row r="29" spans="2:20" ht="22.5" customHeight="1" x14ac:dyDescent="0.3">
      <c r="B29" s="51" t="s">
        <v>7</v>
      </c>
      <c r="C29" s="52"/>
      <c r="D29" s="52"/>
      <c r="E29" s="53" t="s">
        <v>4</v>
      </c>
      <c r="F29" s="53"/>
      <c r="G29" s="54" t="s">
        <v>6</v>
      </c>
      <c r="H29" s="54"/>
      <c r="I29" s="55" t="s">
        <v>5</v>
      </c>
      <c r="J29" s="55"/>
      <c r="K29" s="56" t="s">
        <v>11</v>
      </c>
      <c r="L29" s="56"/>
      <c r="M29" s="59">
        <f>IF(MIN(Q2:Q28)=0,0,GEOMEAN(Q2:Q28))</f>
        <v>0.56607289048058773</v>
      </c>
      <c r="N29" s="60"/>
    </row>
    <row r="30" spans="2:20" ht="22.5" customHeight="1" x14ac:dyDescent="0.3">
      <c r="B30" s="65" t="str">
        <f>IF(AND(C8&gt;=0.666, C25&gt;=0.666,C16&gt;=0.666),"WHITE",IF(AND(AND(C8&gt;=0.333,C8&lt;0.666), C25&gt;=0.666,C16&gt;=0.666),"CYAN",IF(AND(C8&gt;=0.666, AND(C25&gt;=0.333,C25&lt;0.666),C16&gt;=0.666),"YELLOW",IF(AND(C8&gt;=0.666, C25&gt;=0.666, AND(C16&gt;=0.333,C16&lt;0.666)),"MAGENTA",IF(AND(C8&gt;=0.666, AND(C25&gt;=0.333,C25&lt;0.666), AND(C16&gt;=0.333,C16&lt;0.666)),"RED",IF(AND(AND(C8&gt;=0.333,C8&lt;0.666), C25&gt;=0.666, AND(C16&gt;=0.333,C16&lt;0.666)),"BLUE",IF(AND(AND(C8&gt;=0.333,C8&lt;0.666), AND(C25&gt;=0.333,C25&lt;0.666), C16&gt;=0.666),"GREEN",IF(AND(AND(C8&gt;=0.333,C8&lt;0.666), AND(C25&gt;=0.333,C25&lt;0.666), AND(C16&gt;=0.333,C16&lt;0.666)),"COLORLESS (GRAY)","BLACK"))))))))</f>
        <v>GREEN</v>
      </c>
      <c r="C30" s="66"/>
      <c r="D30" s="66"/>
      <c r="E30" s="16" t="s">
        <v>15</v>
      </c>
      <c r="F30" s="16" t="s">
        <v>16</v>
      </c>
      <c r="G30" s="16" t="s">
        <v>15</v>
      </c>
      <c r="H30" s="16" t="s">
        <v>16</v>
      </c>
      <c r="I30" s="16" t="s">
        <v>15</v>
      </c>
      <c r="J30" s="16" t="s">
        <v>16</v>
      </c>
      <c r="K30" s="57"/>
      <c r="L30" s="57"/>
      <c r="M30" s="61"/>
      <c r="N30" s="62"/>
    </row>
    <row r="31" spans="2:20" ht="22.5" customHeight="1" thickBot="1" x14ac:dyDescent="0.35">
      <c r="B31" s="67"/>
      <c r="C31" s="68"/>
      <c r="D31" s="68"/>
      <c r="E31" s="4" t="str">
        <f>IF(C8&gt;=0.333, "yes", "no")</f>
        <v>yes</v>
      </c>
      <c r="F31" s="4" t="str">
        <f>IF(C8&gt;=0.666, "yes", "no")</f>
        <v>no</v>
      </c>
      <c r="G31" s="4" t="str">
        <f>IF(C16&gt;=0.333, "yes", "no")</f>
        <v>yes</v>
      </c>
      <c r="H31" s="4" t="str">
        <f>IF(C16&gt;=0.666, "yes", "no")</f>
        <v>yes</v>
      </c>
      <c r="I31" s="4" t="str">
        <f>IF(C25&gt;=0.333, "yes", "no")</f>
        <v>yes</v>
      </c>
      <c r="J31" s="4" t="str">
        <f>IF(C25&gt;=0.666, "yes", "no")</f>
        <v>no</v>
      </c>
      <c r="K31" s="58"/>
      <c r="L31" s="58"/>
      <c r="M31" s="63"/>
      <c r="N31" s="64"/>
    </row>
    <row r="32" spans="2:20" x14ac:dyDescent="0.3">
      <c r="B32" s="45" t="str">
        <f>"Short annotation: "&amp;TEXT(M29*100,"0.0")&amp;LOWER(B30)</f>
        <v>Short annotation: 56.6green</v>
      </c>
      <c r="C32" s="46"/>
      <c r="D32" s="46"/>
      <c r="E32" s="46" t="str">
        <f>"Long annotation: "&amp;TEXT(M29*100,"0.0")&amp;LOWER(B30)&amp;"("&amp;TEXT(C8*100,"0.0")&amp;"/"&amp;ROWS(E3:E7)&amp;"red-"&amp;TEXT(C16*100,"0.0")&amp;"/"&amp;ROWS(E13:E15)&amp;"green-"&amp;TEXT(C25*100,"0.0")&amp;"/"&amp;ROWS(E21:E24)&amp;"blue)"</f>
        <v>Long annotation: 56.6green(51.2/5red-74.8/3green-52.0/4blue)</v>
      </c>
      <c r="F32" s="46"/>
      <c r="G32" s="46"/>
      <c r="H32" s="46"/>
      <c r="I32" s="46"/>
      <c r="J32" s="46"/>
      <c r="K32" s="46"/>
      <c r="L32" s="46"/>
      <c r="M32" s="46"/>
      <c r="N32" s="49"/>
    </row>
    <row r="33" spans="2:17" ht="14.5" thickBot="1" x14ac:dyDescent="0.35">
      <c r="B33" s="47"/>
      <c r="C33" s="48"/>
      <c r="D33" s="48"/>
      <c r="E33" s="48"/>
      <c r="F33" s="48"/>
      <c r="G33" s="48"/>
      <c r="H33" s="48"/>
      <c r="I33" s="48"/>
      <c r="J33" s="48"/>
      <c r="K33" s="48"/>
      <c r="L33" s="48"/>
      <c r="M33" s="48"/>
      <c r="N33" s="50"/>
    </row>
    <row r="35" spans="2:17" ht="15.5" x14ac:dyDescent="0.35">
      <c r="B35" s="15" t="s">
        <v>10</v>
      </c>
    </row>
    <row r="36" spans="2:17" s="17" customFormat="1" ht="40.5" customHeight="1" x14ac:dyDescent="0.3">
      <c r="B36" s="44" t="s">
        <v>17</v>
      </c>
      <c r="C36" s="44"/>
      <c r="D36" s="44"/>
      <c r="E36" s="44"/>
      <c r="F36" s="44"/>
      <c r="G36" s="44"/>
      <c r="H36" s="44"/>
      <c r="I36" s="44"/>
      <c r="J36" s="44"/>
      <c r="K36" s="44"/>
      <c r="L36" s="44"/>
      <c r="M36" s="44"/>
      <c r="N36" s="44"/>
      <c r="Q36" s="18"/>
    </row>
    <row r="37" spans="2:17" s="17" customFormat="1" ht="32.25" customHeight="1" x14ac:dyDescent="0.3">
      <c r="B37" s="44" t="s">
        <v>18</v>
      </c>
      <c r="C37" s="44"/>
      <c r="D37" s="44"/>
      <c r="E37" s="44"/>
      <c r="F37" s="44"/>
      <c r="G37" s="44"/>
      <c r="H37" s="44"/>
      <c r="I37" s="44"/>
      <c r="J37" s="44"/>
      <c r="K37" s="44"/>
      <c r="L37" s="44"/>
      <c r="M37" s="44"/>
      <c r="N37" s="44"/>
      <c r="Q37" s="18"/>
    </row>
    <row r="38" spans="2:17" s="17" customFormat="1" ht="49.5" customHeight="1" x14ac:dyDescent="0.3">
      <c r="B38" s="44" t="s">
        <v>19</v>
      </c>
      <c r="C38" s="44"/>
      <c r="D38" s="44"/>
      <c r="E38" s="44"/>
      <c r="F38" s="44"/>
      <c r="G38" s="44"/>
      <c r="H38" s="44"/>
      <c r="I38" s="44"/>
      <c r="J38" s="44"/>
      <c r="K38" s="44"/>
      <c r="L38" s="44"/>
      <c r="M38" s="44"/>
      <c r="N38" s="44"/>
      <c r="Q38" s="18"/>
    </row>
    <row r="39" spans="2:17" s="17" customFormat="1" ht="32.25" customHeight="1" x14ac:dyDescent="0.3">
      <c r="B39" s="44" t="s">
        <v>20</v>
      </c>
      <c r="C39" s="44"/>
      <c r="D39" s="44"/>
      <c r="E39" s="44"/>
      <c r="F39" s="44"/>
      <c r="G39" s="44"/>
      <c r="H39" s="44"/>
      <c r="I39" s="44"/>
      <c r="J39" s="44"/>
      <c r="K39" s="44"/>
      <c r="L39" s="44"/>
      <c r="M39" s="44"/>
      <c r="N39" s="44"/>
      <c r="Q39" s="18"/>
    </row>
    <row r="40" spans="2:17" s="17" customFormat="1" ht="46.5" customHeight="1" x14ac:dyDescent="0.3">
      <c r="B40" s="44" t="s">
        <v>21</v>
      </c>
      <c r="C40" s="44"/>
      <c r="D40" s="44"/>
      <c r="E40" s="44"/>
      <c r="F40" s="44"/>
      <c r="G40" s="44"/>
      <c r="H40" s="44"/>
      <c r="I40" s="44"/>
      <c r="J40" s="44"/>
      <c r="K40" s="44"/>
      <c r="L40" s="44"/>
      <c r="M40" s="44"/>
      <c r="N40" s="44"/>
      <c r="Q40" s="18"/>
    </row>
    <row r="41" spans="2:17" s="17" customFormat="1" ht="38.25" customHeight="1" x14ac:dyDescent="0.3">
      <c r="B41" s="44" t="s">
        <v>22</v>
      </c>
      <c r="C41" s="44"/>
      <c r="D41" s="44"/>
      <c r="E41" s="44"/>
      <c r="F41" s="44"/>
      <c r="G41" s="44"/>
      <c r="H41" s="44"/>
      <c r="I41" s="44"/>
      <c r="J41" s="44"/>
      <c r="K41" s="44"/>
      <c r="L41" s="44"/>
      <c r="M41" s="44"/>
      <c r="N41" s="44"/>
      <c r="Q41" s="18"/>
    </row>
    <row r="42" spans="2:17" s="17" customFormat="1" ht="33.75" customHeight="1" x14ac:dyDescent="0.3">
      <c r="B42" s="44" t="s">
        <v>25</v>
      </c>
      <c r="C42" s="44"/>
      <c r="D42" s="44"/>
      <c r="E42" s="44"/>
      <c r="F42" s="44"/>
      <c r="G42" s="44"/>
      <c r="H42" s="44"/>
      <c r="I42" s="44"/>
      <c r="J42" s="44"/>
      <c r="K42" s="44"/>
      <c r="L42" s="44"/>
      <c r="M42" s="44"/>
      <c r="N42" s="44"/>
      <c r="Q42" s="18"/>
    </row>
    <row r="43" spans="2:17" s="17" customFormat="1" ht="44.25" customHeight="1" x14ac:dyDescent="0.3">
      <c r="B43" s="44" t="s">
        <v>23</v>
      </c>
      <c r="C43" s="44"/>
      <c r="D43" s="44"/>
      <c r="E43" s="44"/>
      <c r="F43" s="44"/>
      <c r="G43" s="44"/>
      <c r="H43" s="44"/>
      <c r="I43" s="44"/>
      <c r="J43" s="44"/>
      <c r="K43" s="44"/>
      <c r="L43" s="44"/>
      <c r="M43" s="44"/>
      <c r="N43" s="44"/>
      <c r="Q43" s="18"/>
    </row>
    <row r="44" spans="2:17" s="17" customFormat="1" ht="33.75" customHeight="1" x14ac:dyDescent="0.3">
      <c r="B44" s="44" t="s">
        <v>24</v>
      </c>
      <c r="C44" s="44"/>
      <c r="D44" s="44"/>
      <c r="E44" s="44"/>
      <c r="F44" s="44"/>
      <c r="G44" s="44"/>
      <c r="H44" s="44"/>
      <c r="I44" s="44"/>
      <c r="J44" s="44"/>
      <c r="K44" s="44"/>
      <c r="L44" s="44"/>
      <c r="M44" s="44"/>
      <c r="N44" s="19"/>
      <c r="Q44" s="18"/>
    </row>
    <row r="46" spans="2:17" x14ac:dyDescent="0.3">
      <c r="Q46" s="1"/>
    </row>
    <row r="47" spans="2:17" x14ac:dyDescent="0.3">
      <c r="Q47" s="1"/>
    </row>
    <row r="48" spans="2:17" x14ac:dyDescent="0.3">
      <c r="Q48" s="1"/>
    </row>
    <row r="49" spans="17:17" x14ac:dyDescent="0.3">
      <c r="Q49" s="1"/>
    </row>
    <row r="50" spans="17:17" x14ac:dyDescent="0.3">
      <c r="Q50" s="1"/>
    </row>
    <row r="51" spans="17:17" x14ac:dyDescent="0.3">
      <c r="Q51" s="1"/>
    </row>
  </sheetData>
  <mergeCells count="85">
    <mergeCell ref="B8:B11"/>
    <mergeCell ref="E12:H12"/>
    <mergeCell ref="E13:H15"/>
    <mergeCell ref="I13:K15"/>
    <mergeCell ref="I18:K18"/>
    <mergeCell ref="T10:W10"/>
    <mergeCell ref="X10:Y10"/>
    <mergeCell ref="I2:K2"/>
    <mergeCell ref="L2:N2"/>
    <mergeCell ref="I3:K7"/>
    <mergeCell ref="L3:N7"/>
    <mergeCell ref="I8:K8"/>
    <mergeCell ref="L8:N8"/>
    <mergeCell ref="I9:K9"/>
    <mergeCell ref="L9:N9"/>
    <mergeCell ref="I10:K10"/>
    <mergeCell ref="L10:N10"/>
    <mergeCell ref="P10:S10"/>
    <mergeCell ref="B1:N1"/>
    <mergeCell ref="L18:M18"/>
    <mergeCell ref="E2:H2"/>
    <mergeCell ref="E3:H7"/>
    <mergeCell ref="I12:K12"/>
    <mergeCell ref="L12:M12"/>
    <mergeCell ref="B3:C7"/>
    <mergeCell ref="B13:C15"/>
    <mergeCell ref="E9:H9"/>
    <mergeCell ref="E10:H10"/>
    <mergeCell ref="D3:D7"/>
    <mergeCell ref="D13:D15"/>
    <mergeCell ref="N13:N15"/>
    <mergeCell ref="B16:B19"/>
    <mergeCell ref="C16:C19"/>
    <mergeCell ref="C8:C11"/>
    <mergeCell ref="B44:M44"/>
    <mergeCell ref="B43:N43"/>
    <mergeCell ref="B38:N38"/>
    <mergeCell ref="B36:N36"/>
    <mergeCell ref="B42:N42"/>
    <mergeCell ref="B39:N39"/>
    <mergeCell ref="B40:N40"/>
    <mergeCell ref="B41:N41"/>
    <mergeCell ref="B37:N37"/>
    <mergeCell ref="M27:N27"/>
    <mergeCell ref="B32:D33"/>
    <mergeCell ref="E32:N33"/>
    <mergeCell ref="B29:D29"/>
    <mergeCell ref="E29:F29"/>
    <mergeCell ref="G29:H29"/>
    <mergeCell ref="I29:J29"/>
    <mergeCell ref="K27:L27"/>
    <mergeCell ref="K29:L31"/>
    <mergeCell ref="E27:G27"/>
    <mergeCell ref="M20:N20"/>
    <mergeCell ref="M25:N25"/>
    <mergeCell ref="M29:N31"/>
    <mergeCell ref="B30:D31"/>
    <mergeCell ref="B25:B28"/>
    <mergeCell ref="C25:C28"/>
    <mergeCell ref="H25:J25"/>
    <mergeCell ref="H21:J24"/>
    <mergeCell ref="K21:L24"/>
    <mergeCell ref="E20:G20"/>
    <mergeCell ref="H20:J20"/>
    <mergeCell ref="K20:L20"/>
    <mergeCell ref="B21:C24"/>
    <mergeCell ref="D21:D24"/>
    <mergeCell ref="M21:N24"/>
    <mergeCell ref="E21:G24"/>
    <mergeCell ref="M26:N26"/>
    <mergeCell ref="L13:M15"/>
    <mergeCell ref="H26:J26"/>
    <mergeCell ref="H27:J27"/>
    <mergeCell ref="E8:H8"/>
    <mergeCell ref="E18:H18"/>
    <mergeCell ref="K25:L25"/>
    <mergeCell ref="K26:L26"/>
    <mergeCell ref="E16:H16"/>
    <mergeCell ref="E17:H17"/>
    <mergeCell ref="I17:K17"/>
    <mergeCell ref="I16:K16"/>
    <mergeCell ref="L16:M16"/>
    <mergeCell ref="L17:M17"/>
    <mergeCell ref="E25:G25"/>
    <mergeCell ref="E26:G26"/>
  </mergeCells>
  <conditionalFormatting sqref="B30:D31">
    <cfRule type="expression" dxfId="101" priority="23">
      <formula>OR($C$25&lt;0.333, $C$16&lt;0.333, $C$8&lt;0.333)</formula>
    </cfRule>
    <cfRule type="expression" dxfId="100" priority="24">
      <formula>AND($C$16&gt;=0.666, $C$25&lt;0.666, $C$8&lt;0.666)</formula>
    </cfRule>
    <cfRule type="expression" dxfId="99" priority="25">
      <formula>AND($C$16&lt;0.666, $C$25&gt;=0.666, $C$8&lt;0.666)</formula>
    </cfRule>
    <cfRule type="expression" dxfId="98" priority="26">
      <formula>AND($C$25&lt;0.666, $C$16&lt;0.666, $C$8&gt;=0.666)</formula>
    </cfRule>
    <cfRule type="expression" dxfId="97" priority="27">
      <formula>AND($C$16&gt;=0.666, $C$25&gt;=0.666, $C$8&lt;0.666)</formula>
    </cfRule>
    <cfRule type="expression" dxfId="96" priority="28">
      <formula>AND($C$16&gt;=0.666, $C$25&lt;0.666, $C$8&gt;=0.666)</formula>
    </cfRule>
    <cfRule type="expression" dxfId="95" priority="29">
      <formula>AND($C$16&lt;0.666, $C$25&gt;=0.666, $C$8&gt;=0.666)</formula>
    </cfRule>
    <cfRule type="expression" dxfId="94" priority="36">
      <formula>AND($C$25&gt;=0.666, $C$16&gt;=0.666, $C$8&gt;=0.666)</formula>
    </cfRule>
  </conditionalFormatting>
  <conditionalFormatting sqref="E3 I3">
    <cfRule type="expression" dxfId="93" priority="11">
      <formula>E$11&gt;=66.6</formula>
    </cfRule>
    <cfRule type="expression" dxfId="92" priority="12">
      <formula>E$11&lt;33.3</formula>
    </cfRule>
  </conditionalFormatting>
  <conditionalFormatting sqref="L3">
    <cfRule type="expression" dxfId="91" priority="13">
      <formula>M$11&gt;=66.6</formula>
    </cfRule>
    <cfRule type="expression" dxfId="90" priority="14">
      <formula>M$11&lt;33.3</formula>
    </cfRule>
  </conditionalFormatting>
  <conditionalFormatting sqref="E13 I13 L13 N13">
    <cfRule type="expression" dxfId="89" priority="9">
      <formula>E$19&gt;=66.6</formula>
    </cfRule>
    <cfRule type="expression" dxfId="88" priority="10">
      <formula>E$19&lt;33.3</formula>
    </cfRule>
  </conditionalFormatting>
  <conditionalFormatting sqref="E21">
    <cfRule type="expression" dxfId="87" priority="5">
      <formula>E$28&gt;=66.6</formula>
    </cfRule>
    <cfRule type="expression" dxfId="86" priority="6">
      <formula>E$28&lt;33.3</formula>
    </cfRule>
  </conditionalFormatting>
  <conditionalFormatting sqref="H21">
    <cfRule type="expression" dxfId="85" priority="7">
      <formula>I$28&gt;=66.6</formula>
    </cfRule>
    <cfRule type="expression" dxfId="84" priority="8">
      <formula>I$28&lt;33.3</formula>
    </cfRule>
  </conditionalFormatting>
  <conditionalFormatting sqref="M21">
    <cfRule type="expression" dxfId="83" priority="3">
      <formula>M$28&gt;=66.6</formula>
    </cfRule>
    <cfRule type="expression" dxfId="82" priority="4">
      <formula>M$28&lt;33.3</formula>
    </cfRule>
  </conditionalFormatting>
  <conditionalFormatting sqref="K21">
    <cfRule type="expression" dxfId="81" priority="1">
      <formula>K$28&gt;=66.6</formula>
    </cfRule>
    <cfRule type="expression" dxfId="80" priority="2">
      <formula>K$28&lt;33.3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S51"/>
  <sheetViews>
    <sheetView zoomScale="85" zoomScaleNormal="85" workbookViewId="0">
      <selection activeCell="Q29" sqref="Q29"/>
    </sheetView>
  </sheetViews>
  <sheetFormatPr defaultColWidth="9.08984375" defaultRowHeight="14" x14ac:dyDescent="0.3"/>
  <cols>
    <col min="1" max="1" width="9.08984375" style="1"/>
    <col min="2" max="2" width="25.6328125" style="1" customWidth="1"/>
    <col min="3" max="3" width="25.54296875" style="1" customWidth="1"/>
    <col min="4" max="4" width="13.08984375" style="1" customWidth="1"/>
    <col min="5" max="14" width="9.36328125" style="1" customWidth="1"/>
    <col min="15" max="16" width="9.08984375" style="1"/>
    <col min="17" max="17" width="9.54296875" style="11" customWidth="1"/>
    <col min="18" max="18" width="9.08984375" style="1"/>
    <col min="19" max="19" width="16" style="1" customWidth="1"/>
    <col min="20" max="16384" width="9.08984375" style="1"/>
  </cols>
  <sheetData>
    <row r="1" spans="2:17" ht="32.25" customHeight="1" thickBot="1" x14ac:dyDescent="0.35">
      <c r="B1" s="43" t="s">
        <v>38</v>
      </c>
      <c r="C1" s="43"/>
      <c r="D1" s="43"/>
      <c r="E1" s="43"/>
      <c r="F1" s="43"/>
      <c r="G1" s="43"/>
      <c r="H1" s="43"/>
      <c r="I1" s="43"/>
      <c r="J1" s="43"/>
      <c r="K1" s="43"/>
      <c r="L1" s="43"/>
      <c r="M1" s="43"/>
      <c r="N1" s="43"/>
      <c r="Q1" s="8" t="s">
        <v>9</v>
      </c>
    </row>
    <row r="2" spans="2:17" ht="14.4" customHeight="1" x14ac:dyDescent="0.3">
      <c r="B2" s="2"/>
      <c r="C2" s="3"/>
      <c r="D2" s="9"/>
      <c r="E2" s="26" t="s">
        <v>26</v>
      </c>
      <c r="F2" s="27"/>
      <c r="G2" s="27"/>
      <c r="H2" s="28"/>
      <c r="I2" s="26" t="s">
        <v>28</v>
      </c>
      <c r="J2" s="27"/>
      <c r="K2" s="28"/>
      <c r="L2" s="27" t="s">
        <v>28</v>
      </c>
      <c r="M2" s="27"/>
      <c r="N2" s="75"/>
      <c r="O2" s="20"/>
    </row>
    <row r="3" spans="2:17" ht="15" customHeight="1" x14ac:dyDescent="0.3">
      <c r="B3" s="86" t="s">
        <v>0</v>
      </c>
      <c r="C3" s="87"/>
      <c r="D3" s="92" t="str">
        <f>"W="&amp;ROWS(E3:E7)</f>
        <v>W=5</v>
      </c>
      <c r="E3" s="29" t="s">
        <v>46</v>
      </c>
      <c r="F3" s="30"/>
      <c r="G3" s="30"/>
      <c r="H3" s="31"/>
      <c r="I3" s="29" t="s">
        <v>40</v>
      </c>
      <c r="J3" s="30"/>
      <c r="K3" s="31"/>
      <c r="L3" s="30" t="s">
        <v>41</v>
      </c>
      <c r="M3" s="30"/>
      <c r="N3" s="81"/>
      <c r="Q3" s="12">
        <f>C8</f>
        <v>0.728307867090214</v>
      </c>
    </row>
    <row r="4" spans="2:17" x14ac:dyDescent="0.3">
      <c r="B4" s="86"/>
      <c r="C4" s="87"/>
      <c r="D4" s="92"/>
      <c r="E4" s="32"/>
      <c r="F4" s="33"/>
      <c r="G4" s="33"/>
      <c r="H4" s="34"/>
      <c r="I4" s="32"/>
      <c r="J4" s="33"/>
      <c r="K4" s="34"/>
      <c r="L4" s="33"/>
      <c r="M4" s="33"/>
      <c r="N4" s="82"/>
      <c r="Q4" s="12">
        <f>C8</f>
        <v>0.728307867090214</v>
      </c>
    </row>
    <row r="5" spans="2:17" x14ac:dyDescent="0.3">
      <c r="B5" s="86"/>
      <c r="C5" s="87"/>
      <c r="D5" s="92"/>
      <c r="E5" s="32"/>
      <c r="F5" s="33"/>
      <c r="G5" s="33"/>
      <c r="H5" s="34"/>
      <c r="I5" s="32"/>
      <c r="J5" s="33"/>
      <c r="K5" s="34"/>
      <c r="L5" s="33"/>
      <c r="M5" s="33"/>
      <c r="N5" s="82"/>
      <c r="Q5" s="12">
        <f>C8</f>
        <v>0.728307867090214</v>
      </c>
    </row>
    <row r="6" spans="2:17" x14ac:dyDescent="0.3">
      <c r="B6" s="86"/>
      <c r="C6" s="87"/>
      <c r="D6" s="92"/>
      <c r="E6" s="32"/>
      <c r="F6" s="33"/>
      <c r="G6" s="33"/>
      <c r="H6" s="34"/>
      <c r="I6" s="32"/>
      <c r="J6" s="33"/>
      <c r="K6" s="34"/>
      <c r="L6" s="33"/>
      <c r="M6" s="33"/>
      <c r="N6" s="82"/>
      <c r="Q6" s="12">
        <f>C8</f>
        <v>0.728307867090214</v>
      </c>
    </row>
    <row r="7" spans="2:17" x14ac:dyDescent="0.3">
      <c r="B7" s="86"/>
      <c r="C7" s="87"/>
      <c r="D7" s="92"/>
      <c r="E7" s="32"/>
      <c r="F7" s="33"/>
      <c r="G7" s="33"/>
      <c r="H7" s="34"/>
      <c r="I7" s="32"/>
      <c r="J7" s="33"/>
      <c r="K7" s="34"/>
      <c r="L7" s="33"/>
      <c r="M7" s="33"/>
      <c r="N7" s="82"/>
      <c r="Q7" s="12">
        <f>C8</f>
        <v>0.728307867090214</v>
      </c>
    </row>
    <row r="8" spans="2:17" ht="14.25" customHeight="1" x14ac:dyDescent="0.3">
      <c r="B8" s="69" t="s">
        <v>2</v>
      </c>
      <c r="C8" s="71">
        <f>(IF(MIN(E11:N11)=0,0,(GEOMEAN(E11:N11))/100))</f>
        <v>0.728307867090214</v>
      </c>
      <c r="D8" s="5" t="s">
        <v>12</v>
      </c>
      <c r="E8" s="39">
        <v>0.05</v>
      </c>
      <c r="F8" s="24"/>
      <c r="G8" s="24"/>
      <c r="H8" s="25"/>
      <c r="I8" s="83">
        <v>500</v>
      </c>
      <c r="J8" s="84"/>
      <c r="K8" s="85"/>
      <c r="L8" s="24">
        <v>100</v>
      </c>
      <c r="M8" s="24"/>
      <c r="N8" s="79"/>
    </row>
    <row r="9" spans="2:17" ht="14.25" customHeight="1" x14ac:dyDescent="0.3">
      <c r="B9" s="69"/>
      <c r="C9" s="71"/>
      <c r="D9" s="5" t="s">
        <v>13</v>
      </c>
      <c r="E9" s="39">
        <v>0.01</v>
      </c>
      <c r="F9" s="24"/>
      <c r="G9" s="24"/>
      <c r="H9" s="25"/>
      <c r="I9" s="83">
        <v>5000</v>
      </c>
      <c r="J9" s="84"/>
      <c r="K9" s="85"/>
      <c r="L9" s="24">
        <v>500</v>
      </c>
      <c r="M9" s="24"/>
      <c r="N9" s="79"/>
    </row>
    <row r="10" spans="2:17" ht="14.25" customHeight="1" x14ac:dyDescent="0.3">
      <c r="B10" s="69"/>
      <c r="C10" s="71"/>
      <c r="D10" s="6" t="s">
        <v>3</v>
      </c>
      <c r="E10" s="40">
        <v>2.3999999999999998E-3</v>
      </c>
      <c r="F10" s="94"/>
      <c r="G10" s="94"/>
      <c r="H10" s="95"/>
      <c r="I10" s="102">
        <v>802.92989999999998</v>
      </c>
      <c r="J10" s="103"/>
      <c r="K10" s="104"/>
      <c r="L10" s="84">
        <v>30643</v>
      </c>
      <c r="M10" s="24"/>
      <c r="N10" s="79"/>
    </row>
    <row r="11" spans="2:17" ht="15" customHeight="1" thickBot="1" x14ac:dyDescent="0.35">
      <c r="B11" s="70"/>
      <c r="C11" s="72"/>
      <c r="D11" s="7" t="s">
        <v>14</v>
      </c>
      <c r="E11" s="4">
        <v>90</v>
      </c>
      <c r="F11" s="4">
        <v>90</v>
      </c>
      <c r="G11" s="4">
        <v>90</v>
      </c>
      <c r="H11" s="4">
        <v>90</v>
      </c>
      <c r="I11" s="4">
        <v>40</v>
      </c>
      <c r="J11" s="4">
        <v>40</v>
      </c>
      <c r="K11" s="4">
        <v>40</v>
      </c>
      <c r="L11" s="21">
        <v>100</v>
      </c>
      <c r="M11" s="4">
        <v>100</v>
      </c>
      <c r="N11" s="14">
        <v>100</v>
      </c>
    </row>
    <row r="12" spans="2:17" ht="14.4" customHeight="1" x14ac:dyDescent="0.3">
      <c r="B12" s="2"/>
      <c r="C12" s="3"/>
      <c r="D12" s="9"/>
      <c r="E12" s="26" t="s">
        <v>26</v>
      </c>
      <c r="F12" s="27"/>
      <c r="G12" s="27"/>
      <c r="H12" s="28"/>
      <c r="I12" s="26" t="s">
        <v>28</v>
      </c>
      <c r="J12" s="27"/>
      <c r="K12" s="28"/>
      <c r="L12" s="26" t="s">
        <v>27</v>
      </c>
      <c r="M12" s="28"/>
      <c r="N12" s="10" t="s">
        <v>29</v>
      </c>
    </row>
    <row r="13" spans="2:17" ht="15" customHeight="1" x14ac:dyDescent="0.3">
      <c r="B13" s="88" t="s">
        <v>1</v>
      </c>
      <c r="C13" s="89"/>
      <c r="D13" s="92" t="str">
        <f>"W="&amp;ROWS(E13:E15)</f>
        <v>W=3</v>
      </c>
      <c r="E13" s="29" t="s">
        <v>42</v>
      </c>
      <c r="F13" s="30"/>
      <c r="G13" s="30"/>
      <c r="H13" s="31"/>
      <c r="I13" s="29" t="s">
        <v>43</v>
      </c>
      <c r="J13" s="30"/>
      <c r="K13" s="31"/>
      <c r="L13" s="29" t="s">
        <v>44</v>
      </c>
      <c r="M13" s="31"/>
      <c r="N13" s="73" t="s">
        <v>45</v>
      </c>
      <c r="Q13" s="12">
        <f>C16</f>
        <v>0.51956848337671568</v>
      </c>
    </row>
    <row r="14" spans="2:17" x14ac:dyDescent="0.3">
      <c r="B14" s="88"/>
      <c r="C14" s="89"/>
      <c r="D14" s="92"/>
      <c r="E14" s="32"/>
      <c r="F14" s="33"/>
      <c r="G14" s="33"/>
      <c r="H14" s="34"/>
      <c r="I14" s="32"/>
      <c r="J14" s="33"/>
      <c r="K14" s="34"/>
      <c r="L14" s="32"/>
      <c r="M14" s="34"/>
      <c r="N14" s="74"/>
      <c r="Q14" s="12">
        <f>C16</f>
        <v>0.51956848337671568</v>
      </c>
    </row>
    <row r="15" spans="2:17" x14ac:dyDescent="0.3">
      <c r="B15" s="88"/>
      <c r="C15" s="89"/>
      <c r="D15" s="92"/>
      <c r="E15" s="32"/>
      <c r="F15" s="33"/>
      <c r="G15" s="33"/>
      <c r="H15" s="34"/>
      <c r="I15" s="32"/>
      <c r="J15" s="33"/>
      <c r="K15" s="34"/>
      <c r="L15" s="32"/>
      <c r="M15" s="34"/>
      <c r="N15" s="74"/>
      <c r="Q15" s="12">
        <f>C16</f>
        <v>0.51956848337671568</v>
      </c>
    </row>
    <row r="16" spans="2:17" ht="15" customHeight="1" x14ac:dyDescent="0.3">
      <c r="B16" s="69" t="s">
        <v>2</v>
      </c>
      <c r="C16" s="71">
        <f>(IF(MIN(E19:N19)=0,0,(GEOMEAN(E19:N19))/100))</f>
        <v>0.51956848337671568</v>
      </c>
      <c r="D16" s="5" t="s">
        <v>12</v>
      </c>
      <c r="E16" s="23" t="s">
        <v>55</v>
      </c>
      <c r="F16" s="24"/>
      <c r="G16" s="24"/>
      <c r="H16" s="25"/>
      <c r="I16" s="23" t="s">
        <v>53</v>
      </c>
      <c r="J16" s="24"/>
      <c r="K16" s="25"/>
      <c r="L16" s="23" t="s">
        <v>51</v>
      </c>
      <c r="M16" s="25"/>
      <c r="N16" s="13" t="s">
        <v>31</v>
      </c>
    </row>
    <row r="17" spans="2:19" ht="15" customHeight="1" x14ac:dyDescent="0.3">
      <c r="B17" s="69"/>
      <c r="C17" s="71"/>
      <c r="D17" s="5" t="s">
        <v>13</v>
      </c>
      <c r="E17" s="23" t="s">
        <v>56</v>
      </c>
      <c r="F17" s="24"/>
      <c r="G17" s="24"/>
      <c r="H17" s="25"/>
      <c r="I17" s="23" t="s">
        <v>54</v>
      </c>
      <c r="J17" s="24"/>
      <c r="K17" s="25"/>
      <c r="L17" s="23" t="s">
        <v>52</v>
      </c>
      <c r="M17" s="25"/>
      <c r="N17" s="13" t="s">
        <v>32</v>
      </c>
    </row>
    <row r="18" spans="2:19" ht="15" customHeight="1" x14ac:dyDescent="0.3">
      <c r="B18" s="69"/>
      <c r="C18" s="71"/>
      <c r="D18" s="6" t="s">
        <v>3</v>
      </c>
      <c r="E18" s="23" t="s">
        <v>74</v>
      </c>
      <c r="F18" s="24"/>
      <c r="G18" s="24"/>
      <c r="H18" s="25"/>
      <c r="I18" s="23" t="s">
        <v>70</v>
      </c>
      <c r="J18" s="24"/>
      <c r="K18" s="25"/>
      <c r="L18" s="23" t="s">
        <v>75</v>
      </c>
      <c r="M18" s="25"/>
      <c r="N18" s="13" t="s">
        <v>30</v>
      </c>
    </row>
    <row r="19" spans="2:19" ht="15.75" customHeight="1" thickBot="1" x14ac:dyDescent="0.35">
      <c r="B19" s="70"/>
      <c r="C19" s="72"/>
      <c r="D19" s="7" t="s">
        <v>14</v>
      </c>
      <c r="E19" s="4">
        <v>40</v>
      </c>
      <c r="F19" s="4">
        <v>40</v>
      </c>
      <c r="G19" s="4">
        <v>40</v>
      </c>
      <c r="H19" s="4">
        <v>40</v>
      </c>
      <c r="I19" s="4">
        <v>50</v>
      </c>
      <c r="J19" s="4">
        <v>50</v>
      </c>
      <c r="K19" s="4">
        <v>50</v>
      </c>
      <c r="L19" s="4">
        <v>80</v>
      </c>
      <c r="M19" s="4">
        <v>80</v>
      </c>
      <c r="N19" s="14">
        <v>70</v>
      </c>
    </row>
    <row r="20" spans="2:19" ht="14.4" customHeight="1" x14ac:dyDescent="0.3">
      <c r="B20" s="2"/>
      <c r="C20" s="3"/>
      <c r="D20" s="9"/>
      <c r="E20" s="26" t="s">
        <v>28</v>
      </c>
      <c r="F20" s="27"/>
      <c r="G20" s="28"/>
      <c r="H20" s="26" t="s">
        <v>28</v>
      </c>
      <c r="I20" s="27"/>
      <c r="J20" s="28"/>
      <c r="K20" s="26" t="s">
        <v>27</v>
      </c>
      <c r="L20" s="28"/>
      <c r="M20" s="27" t="s">
        <v>27</v>
      </c>
      <c r="N20" s="75"/>
    </row>
    <row r="21" spans="2:19" ht="15" customHeight="1" x14ac:dyDescent="0.3">
      <c r="B21" s="90" t="s">
        <v>8</v>
      </c>
      <c r="C21" s="91"/>
      <c r="D21" s="92" t="str">
        <f>"W="&amp;ROWS(E21:E24)</f>
        <v>W=4</v>
      </c>
      <c r="E21" s="29" t="s">
        <v>47</v>
      </c>
      <c r="F21" s="30"/>
      <c r="G21" s="31"/>
      <c r="H21" s="29" t="s">
        <v>48</v>
      </c>
      <c r="I21" s="30"/>
      <c r="J21" s="31"/>
      <c r="K21" s="35" t="s">
        <v>49</v>
      </c>
      <c r="L21" s="36"/>
      <c r="M21" s="35" t="s">
        <v>50</v>
      </c>
      <c r="N21" s="36"/>
      <c r="Q21" s="12">
        <f>C25</f>
        <v>0.58779711856887817</v>
      </c>
    </row>
    <row r="22" spans="2:19" x14ac:dyDescent="0.3">
      <c r="B22" s="90"/>
      <c r="C22" s="91"/>
      <c r="D22" s="92"/>
      <c r="E22" s="32"/>
      <c r="F22" s="33"/>
      <c r="G22" s="34"/>
      <c r="H22" s="32"/>
      <c r="I22" s="33"/>
      <c r="J22" s="34"/>
      <c r="K22" s="37"/>
      <c r="L22" s="38"/>
      <c r="M22" s="37"/>
      <c r="N22" s="38"/>
      <c r="Q22" s="12">
        <f>C25</f>
        <v>0.58779711856887817</v>
      </c>
    </row>
    <row r="23" spans="2:19" x14ac:dyDescent="0.3">
      <c r="B23" s="90"/>
      <c r="C23" s="91"/>
      <c r="D23" s="92"/>
      <c r="E23" s="32"/>
      <c r="F23" s="33"/>
      <c r="G23" s="34"/>
      <c r="H23" s="32"/>
      <c r="I23" s="33"/>
      <c r="J23" s="34"/>
      <c r="K23" s="37"/>
      <c r="L23" s="38"/>
      <c r="M23" s="37"/>
      <c r="N23" s="38"/>
      <c r="Q23" s="12">
        <f>C25</f>
        <v>0.58779711856887817</v>
      </c>
    </row>
    <row r="24" spans="2:19" x14ac:dyDescent="0.3">
      <c r="B24" s="90"/>
      <c r="C24" s="91"/>
      <c r="D24" s="92"/>
      <c r="E24" s="32"/>
      <c r="F24" s="33"/>
      <c r="G24" s="34"/>
      <c r="H24" s="32"/>
      <c r="I24" s="33"/>
      <c r="J24" s="34"/>
      <c r="K24" s="37"/>
      <c r="L24" s="38"/>
      <c r="M24" s="37"/>
      <c r="N24" s="38"/>
      <c r="Q24" s="12">
        <f>C25</f>
        <v>0.58779711856887817</v>
      </c>
    </row>
    <row r="25" spans="2:19" ht="15" customHeight="1" x14ac:dyDescent="0.3">
      <c r="B25" s="69" t="s">
        <v>2</v>
      </c>
      <c r="C25" s="71">
        <f>(IF(MIN(E28:N28)=0,0,(GEOMEAN(E28:N28))/100))</f>
        <v>0.58779711856887817</v>
      </c>
      <c r="D25" s="5" t="s">
        <v>12</v>
      </c>
      <c r="E25" s="23" t="s">
        <v>33</v>
      </c>
      <c r="F25" s="24"/>
      <c r="G25" s="25"/>
      <c r="H25" s="76" t="s">
        <v>65</v>
      </c>
      <c r="I25" s="77"/>
      <c r="J25" s="78"/>
      <c r="K25" s="23" t="s">
        <v>37</v>
      </c>
      <c r="L25" s="24"/>
      <c r="M25" s="23" t="s">
        <v>59</v>
      </c>
      <c r="N25" s="79"/>
    </row>
    <row r="26" spans="2:19" ht="15" customHeight="1" x14ac:dyDescent="0.3">
      <c r="B26" s="69"/>
      <c r="C26" s="71"/>
      <c r="D26" s="5" t="s">
        <v>13</v>
      </c>
      <c r="E26" s="23" t="s">
        <v>34</v>
      </c>
      <c r="F26" s="24"/>
      <c r="G26" s="25"/>
      <c r="H26" s="76" t="s">
        <v>62</v>
      </c>
      <c r="I26" s="77"/>
      <c r="J26" s="78"/>
      <c r="K26" s="23" t="s">
        <v>68</v>
      </c>
      <c r="L26" s="24"/>
      <c r="M26" s="23" t="s">
        <v>60</v>
      </c>
      <c r="N26" s="79"/>
      <c r="S26" s="1">
        <f>1050/4</f>
        <v>262.5</v>
      </c>
    </row>
    <row r="27" spans="2:19" ht="15" customHeight="1" x14ac:dyDescent="0.3">
      <c r="B27" s="69"/>
      <c r="C27" s="71"/>
      <c r="D27" s="6" t="s">
        <v>3</v>
      </c>
      <c r="E27" s="23" t="s">
        <v>39</v>
      </c>
      <c r="F27" s="24"/>
      <c r="G27" s="25"/>
      <c r="H27" s="99" t="s">
        <v>76</v>
      </c>
      <c r="I27" s="100"/>
      <c r="J27" s="101"/>
      <c r="K27" s="23" t="s">
        <v>68</v>
      </c>
      <c r="L27" s="24"/>
      <c r="M27" s="23" t="s">
        <v>60</v>
      </c>
      <c r="N27" s="79"/>
    </row>
    <row r="28" spans="2:19" ht="15.75" customHeight="1" thickBot="1" x14ac:dyDescent="0.35">
      <c r="B28" s="70"/>
      <c r="C28" s="72"/>
      <c r="D28" s="7" t="s">
        <v>14</v>
      </c>
      <c r="E28" s="4">
        <v>65</v>
      </c>
      <c r="F28" s="4">
        <v>65</v>
      </c>
      <c r="G28" s="4">
        <v>65</v>
      </c>
      <c r="H28" s="4">
        <v>45</v>
      </c>
      <c r="I28" s="4">
        <v>45</v>
      </c>
      <c r="J28" s="4">
        <v>45</v>
      </c>
      <c r="K28" s="4">
        <v>66.599999999999994</v>
      </c>
      <c r="L28" s="22">
        <v>66.599999999999994</v>
      </c>
      <c r="M28" s="4">
        <v>66.599999999999994</v>
      </c>
      <c r="N28" s="14">
        <v>66.599999999999994</v>
      </c>
    </row>
    <row r="29" spans="2:19" ht="22.5" customHeight="1" x14ac:dyDescent="0.3">
      <c r="B29" s="51" t="s">
        <v>7</v>
      </c>
      <c r="C29" s="52"/>
      <c r="D29" s="52"/>
      <c r="E29" s="53" t="s">
        <v>4</v>
      </c>
      <c r="F29" s="53"/>
      <c r="G29" s="54" t="s">
        <v>6</v>
      </c>
      <c r="H29" s="54"/>
      <c r="I29" s="55" t="s">
        <v>5</v>
      </c>
      <c r="J29" s="55"/>
      <c r="K29" s="56" t="s">
        <v>11</v>
      </c>
      <c r="L29" s="56"/>
      <c r="M29" s="59">
        <f>IF(MIN(Q2:Q28)=0,0,GEOMEAN(Q2:Q28))</f>
        <v>0.62318611427083037</v>
      </c>
      <c r="N29" s="60"/>
    </row>
    <row r="30" spans="2:19" ht="22.5" customHeight="1" x14ac:dyDescent="0.3">
      <c r="B30" s="65" t="str">
        <f>IF(AND(C8&gt;=0.666, C25&gt;=0.666,C16&gt;=0.666),"WHITE",IF(AND(AND(C8&gt;=0.333,C8&lt;0.666), C25&gt;=0.666,C16&gt;=0.666),"CYAN",IF(AND(C8&gt;=0.666, AND(C25&gt;=0.333,C25&lt;0.666),C16&gt;=0.666),"YELLOW",IF(AND(C8&gt;=0.666, C25&gt;=0.666, AND(C16&gt;=0.333,C16&lt;0.666)),"MAGENTA",IF(AND(C8&gt;=0.666, AND(C25&gt;=0.333,C25&lt;0.666), AND(C16&gt;=0.333,C16&lt;0.666)),"RED",IF(AND(AND(C8&gt;=0.333,C8&lt;0.666), C25&gt;=0.666, AND(C16&gt;=0.333,C16&lt;0.666)),"BLUE",IF(AND(AND(C8&gt;=0.333,C8&lt;0.666), AND(C25&gt;=0.333,C25&lt;0.666), C16&gt;=0.666),"GREEN",IF(AND(AND(C8&gt;=0.333,C8&lt;0.666), AND(C25&gt;=0.333,C25&lt;0.666), AND(C16&gt;=0.333,C16&lt;0.666)),"COLORLESS (GRAY)","BLACK"))))))))</f>
        <v>RED</v>
      </c>
      <c r="C30" s="66"/>
      <c r="D30" s="66"/>
      <c r="E30" s="16" t="s">
        <v>15</v>
      </c>
      <c r="F30" s="16" t="s">
        <v>16</v>
      </c>
      <c r="G30" s="16" t="s">
        <v>15</v>
      </c>
      <c r="H30" s="16" t="s">
        <v>16</v>
      </c>
      <c r="I30" s="16" t="s">
        <v>15</v>
      </c>
      <c r="J30" s="16" t="s">
        <v>16</v>
      </c>
      <c r="K30" s="57"/>
      <c r="L30" s="57"/>
      <c r="M30" s="61"/>
      <c r="N30" s="62"/>
    </row>
    <row r="31" spans="2:19" ht="22.5" customHeight="1" thickBot="1" x14ac:dyDescent="0.35">
      <c r="B31" s="67"/>
      <c r="C31" s="68"/>
      <c r="D31" s="68"/>
      <c r="E31" s="4" t="str">
        <f>IF(C8&gt;=0.333, "yes", "no")</f>
        <v>yes</v>
      </c>
      <c r="F31" s="4" t="str">
        <f>IF(C8&gt;=0.666, "yes", "no")</f>
        <v>yes</v>
      </c>
      <c r="G31" s="4" t="str">
        <f>IF(C16&gt;=0.333, "yes", "no")</f>
        <v>yes</v>
      </c>
      <c r="H31" s="4" t="str">
        <f>IF(C16&gt;=0.666, "yes", "no")</f>
        <v>no</v>
      </c>
      <c r="I31" s="4" t="str">
        <f>IF(C25&gt;=0.333, "yes", "no")</f>
        <v>yes</v>
      </c>
      <c r="J31" s="4" t="str">
        <f>IF(C25&gt;=0.666, "yes", "no")</f>
        <v>no</v>
      </c>
      <c r="K31" s="58"/>
      <c r="L31" s="58"/>
      <c r="M31" s="63"/>
      <c r="N31" s="64"/>
    </row>
    <row r="32" spans="2:19" x14ac:dyDescent="0.3">
      <c r="B32" s="45" t="str">
        <f>"Short annotation: "&amp;TEXT(M29*100,"0.0")&amp;LOWER(B30)</f>
        <v>Short annotation: 62.3red</v>
      </c>
      <c r="C32" s="46"/>
      <c r="D32" s="46"/>
      <c r="E32" s="46" t="str">
        <f>"Long annotation: "&amp;TEXT(M29*100,"0.0")&amp;LOWER(B30)&amp;"("&amp;TEXT(C8*100,"0.0")&amp;"/"&amp;ROWS(E3:E7)&amp;"red-"&amp;TEXT(C16*100,"0.0")&amp;"/"&amp;ROWS(E13:E15)&amp;"green-"&amp;TEXT(C25*100,"0.0")&amp;"/"&amp;ROWS(E21:E24)&amp;"blue)"</f>
        <v>Long annotation: 62.3red(72.8/5red-52.0/3green-58.8/4blue)</v>
      </c>
      <c r="F32" s="46"/>
      <c r="G32" s="46"/>
      <c r="H32" s="46"/>
      <c r="I32" s="46"/>
      <c r="J32" s="46"/>
      <c r="K32" s="46"/>
      <c r="L32" s="46"/>
      <c r="M32" s="46"/>
      <c r="N32" s="49"/>
    </row>
    <row r="33" spans="2:17" ht="14.5" thickBot="1" x14ac:dyDescent="0.35">
      <c r="B33" s="47"/>
      <c r="C33" s="48"/>
      <c r="D33" s="48"/>
      <c r="E33" s="48"/>
      <c r="F33" s="48"/>
      <c r="G33" s="48"/>
      <c r="H33" s="48"/>
      <c r="I33" s="48"/>
      <c r="J33" s="48"/>
      <c r="K33" s="48"/>
      <c r="L33" s="48"/>
      <c r="M33" s="48"/>
      <c r="N33" s="50"/>
    </row>
    <row r="35" spans="2:17" ht="15.5" x14ac:dyDescent="0.35">
      <c r="B35" s="15" t="s">
        <v>10</v>
      </c>
    </row>
    <row r="36" spans="2:17" s="17" customFormat="1" ht="40.5" customHeight="1" x14ac:dyDescent="0.3">
      <c r="B36" s="44" t="s">
        <v>17</v>
      </c>
      <c r="C36" s="44"/>
      <c r="D36" s="44"/>
      <c r="E36" s="44"/>
      <c r="F36" s="44"/>
      <c r="G36" s="44"/>
      <c r="H36" s="44"/>
      <c r="I36" s="44"/>
      <c r="J36" s="44"/>
      <c r="K36" s="44"/>
      <c r="L36" s="44"/>
      <c r="M36" s="44"/>
      <c r="N36" s="44"/>
      <c r="Q36" s="18"/>
    </row>
    <row r="37" spans="2:17" s="17" customFormat="1" ht="32.25" customHeight="1" x14ac:dyDescent="0.3">
      <c r="B37" s="44" t="s">
        <v>18</v>
      </c>
      <c r="C37" s="44"/>
      <c r="D37" s="44"/>
      <c r="E37" s="44"/>
      <c r="F37" s="44"/>
      <c r="G37" s="44"/>
      <c r="H37" s="44"/>
      <c r="I37" s="44"/>
      <c r="J37" s="44"/>
      <c r="K37" s="44"/>
      <c r="L37" s="44"/>
      <c r="M37" s="44"/>
      <c r="N37" s="44"/>
      <c r="Q37" s="18"/>
    </row>
    <row r="38" spans="2:17" s="17" customFormat="1" ht="49.5" customHeight="1" x14ac:dyDescent="0.3">
      <c r="B38" s="44" t="s">
        <v>19</v>
      </c>
      <c r="C38" s="44"/>
      <c r="D38" s="44"/>
      <c r="E38" s="44"/>
      <c r="F38" s="44"/>
      <c r="G38" s="44"/>
      <c r="H38" s="44"/>
      <c r="I38" s="44"/>
      <c r="J38" s="44"/>
      <c r="K38" s="44"/>
      <c r="L38" s="44"/>
      <c r="M38" s="44"/>
      <c r="N38" s="44"/>
      <c r="Q38" s="18"/>
    </row>
    <row r="39" spans="2:17" s="17" customFormat="1" ht="32.25" customHeight="1" x14ac:dyDescent="0.3">
      <c r="B39" s="44" t="s">
        <v>20</v>
      </c>
      <c r="C39" s="44"/>
      <c r="D39" s="44"/>
      <c r="E39" s="44"/>
      <c r="F39" s="44"/>
      <c r="G39" s="44"/>
      <c r="H39" s="44"/>
      <c r="I39" s="44"/>
      <c r="J39" s="44"/>
      <c r="K39" s="44"/>
      <c r="L39" s="44"/>
      <c r="M39" s="44"/>
      <c r="N39" s="44"/>
      <c r="Q39" s="18"/>
    </row>
    <row r="40" spans="2:17" s="17" customFormat="1" ht="46.5" customHeight="1" x14ac:dyDescent="0.3">
      <c r="B40" s="44" t="s">
        <v>21</v>
      </c>
      <c r="C40" s="44"/>
      <c r="D40" s="44"/>
      <c r="E40" s="44"/>
      <c r="F40" s="44"/>
      <c r="G40" s="44"/>
      <c r="H40" s="44"/>
      <c r="I40" s="44"/>
      <c r="J40" s="44"/>
      <c r="K40" s="44"/>
      <c r="L40" s="44"/>
      <c r="M40" s="44"/>
      <c r="N40" s="44"/>
      <c r="Q40" s="18"/>
    </row>
    <row r="41" spans="2:17" s="17" customFormat="1" ht="38.25" customHeight="1" x14ac:dyDescent="0.3">
      <c r="B41" s="44" t="s">
        <v>22</v>
      </c>
      <c r="C41" s="44"/>
      <c r="D41" s="44"/>
      <c r="E41" s="44"/>
      <c r="F41" s="44"/>
      <c r="G41" s="44"/>
      <c r="H41" s="44"/>
      <c r="I41" s="44"/>
      <c r="J41" s="44"/>
      <c r="K41" s="44"/>
      <c r="L41" s="44"/>
      <c r="M41" s="44"/>
      <c r="N41" s="44"/>
      <c r="Q41" s="18"/>
    </row>
    <row r="42" spans="2:17" s="17" customFormat="1" ht="33.75" customHeight="1" x14ac:dyDescent="0.3">
      <c r="B42" s="44" t="s">
        <v>25</v>
      </c>
      <c r="C42" s="44"/>
      <c r="D42" s="44"/>
      <c r="E42" s="44"/>
      <c r="F42" s="44"/>
      <c r="G42" s="44"/>
      <c r="H42" s="44"/>
      <c r="I42" s="44"/>
      <c r="J42" s="44"/>
      <c r="K42" s="44"/>
      <c r="L42" s="44"/>
      <c r="M42" s="44"/>
      <c r="N42" s="44"/>
      <c r="Q42" s="18"/>
    </row>
    <row r="43" spans="2:17" s="17" customFormat="1" ht="44.25" customHeight="1" x14ac:dyDescent="0.3">
      <c r="B43" s="44" t="s">
        <v>23</v>
      </c>
      <c r="C43" s="44"/>
      <c r="D43" s="44"/>
      <c r="E43" s="44"/>
      <c r="F43" s="44"/>
      <c r="G43" s="44"/>
      <c r="H43" s="44"/>
      <c r="I43" s="44"/>
      <c r="J43" s="44"/>
      <c r="K43" s="44"/>
      <c r="L43" s="44"/>
      <c r="M43" s="44"/>
      <c r="N43" s="44"/>
      <c r="Q43" s="18"/>
    </row>
    <row r="44" spans="2:17" s="17" customFormat="1" ht="33.75" customHeight="1" x14ac:dyDescent="0.3">
      <c r="B44" s="44" t="s">
        <v>24</v>
      </c>
      <c r="C44" s="44"/>
      <c r="D44" s="44"/>
      <c r="E44" s="44"/>
      <c r="F44" s="44"/>
      <c r="G44" s="44"/>
      <c r="H44" s="44"/>
      <c r="I44" s="44"/>
      <c r="J44" s="44"/>
      <c r="K44" s="44"/>
      <c r="L44" s="44"/>
      <c r="M44" s="44"/>
      <c r="N44" s="19"/>
      <c r="Q44" s="18"/>
    </row>
    <row r="46" spans="2:17" x14ac:dyDescent="0.3">
      <c r="Q46" s="1"/>
    </row>
    <row r="47" spans="2:17" x14ac:dyDescent="0.3">
      <c r="Q47" s="1"/>
    </row>
    <row r="48" spans="2:17" x14ac:dyDescent="0.3">
      <c r="Q48" s="1"/>
    </row>
    <row r="49" spans="17:17" x14ac:dyDescent="0.3">
      <c r="Q49" s="1"/>
    </row>
    <row r="50" spans="17:17" x14ac:dyDescent="0.3">
      <c r="Q50" s="1"/>
    </row>
    <row r="51" spans="17:17" x14ac:dyDescent="0.3">
      <c r="Q51" s="1"/>
    </row>
  </sheetData>
  <mergeCells count="82">
    <mergeCell ref="B3:C7"/>
    <mergeCell ref="D3:D7"/>
    <mergeCell ref="B13:C15"/>
    <mergeCell ref="D13:D15"/>
    <mergeCell ref="B21:C24"/>
    <mergeCell ref="D21:D24"/>
    <mergeCell ref="B8:B11"/>
    <mergeCell ref="L3:N7"/>
    <mergeCell ref="L8:N8"/>
    <mergeCell ref="L9:N9"/>
    <mergeCell ref="L10:N10"/>
    <mergeCell ref="I2:K2"/>
    <mergeCell ref="L2:N2"/>
    <mergeCell ref="I3:K7"/>
    <mergeCell ref="I8:K8"/>
    <mergeCell ref="I9:K9"/>
    <mergeCell ref="E8:H8"/>
    <mergeCell ref="E9:H9"/>
    <mergeCell ref="E10:H10"/>
    <mergeCell ref="K25:L25"/>
    <mergeCell ref="K26:L26"/>
    <mergeCell ref="E16:H16"/>
    <mergeCell ref="E17:H17"/>
    <mergeCell ref="I17:K17"/>
    <mergeCell ref="I16:K16"/>
    <mergeCell ref="L16:M16"/>
    <mergeCell ref="L17:M17"/>
    <mergeCell ref="E25:G25"/>
    <mergeCell ref="E26:G26"/>
    <mergeCell ref="I10:K10"/>
    <mergeCell ref="E12:H12"/>
    <mergeCell ref="E13:H15"/>
    <mergeCell ref="B44:M44"/>
    <mergeCell ref="B43:N43"/>
    <mergeCell ref="B38:N38"/>
    <mergeCell ref="B36:N36"/>
    <mergeCell ref="B42:N42"/>
    <mergeCell ref="B37:N37"/>
    <mergeCell ref="B39:N39"/>
    <mergeCell ref="B40:N40"/>
    <mergeCell ref="B41:N41"/>
    <mergeCell ref="B25:B28"/>
    <mergeCell ref="C25:C28"/>
    <mergeCell ref="M25:N25"/>
    <mergeCell ref="M26:N26"/>
    <mergeCell ref="K27:L27"/>
    <mergeCell ref="E27:G27"/>
    <mergeCell ref="H25:J25"/>
    <mergeCell ref="H26:J26"/>
    <mergeCell ref="H27:J27"/>
    <mergeCell ref="I13:K15"/>
    <mergeCell ref="L13:M15"/>
    <mergeCell ref="M27:N27"/>
    <mergeCell ref="B1:N1"/>
    <mergeCell ref="L18:M18"/>
    <mergeCell ref="E2:H2"/>
    <mergeCell ref="E3:H7"/>
    <mergeCell ref="I12:K12"/>
    <mergeCell ref="L12:M12"/>
    <mergeCell ref="M21:N24"/>
    <mergeCell ref="N13:N15"/>
    <mergeCell ref="B16:B19"/>
    <mergeCell ref="C16:C19"/>
    <mergeCell ref="C8:C11"/>
    <mergeCell ref="M20:N20"/>
    <mergeCell ref="E18:H18"/>
    <mergeCell ref="B32:D33"/>
    <mergeCell ref="E32:N33"/>
    <mergeCell ref="B29:D29"/>
    <mergeCell ref="E29:F29"/>
    <mergeCell ref="G29:H29"/>
    <mergeCell ref="I29:J29"/>
    <mergeCell ref="K29:L31"/>
    <mergeCell ref="M29:N31"/>
    <mergeCell ref="B30:D31"/>
    <mergeCell ref="I18:K18"/>
    <mergeCell ref="E21:G24"/>
    <mergeCell ref="H21:J24"/>
    <mergeCell ref="K21:L24"/>
    <mergeCell ref="E20:G20"/>
    <mergeCell ref="H20:J20"/>
    <mergeCell ref="K20:L20"/>
  </mergeCells>
  <conditionalFormatting sqref="B30:D31">
    <cfRule type="expression" dxfId="35" priority="17">
      <formula>OR($C$25&lt;0.333, $C$16&lt;0.333, $C$8&lt;0.333)</formula>
    </cfRule>
    <cfRule type="expression" dxfId="34" priority="18">
      <formula>AND($C$16&gt;=0.666, $C$25&lt;0.666, $C$8&lt;0.666)</formula>
    </cfRule>
    <cfRule type="expression" dxfId="33" priority="19">
      <formula>AND($C$16&lt;0.666, $C$25&gt;=0.666, $C$8&lt;0.666)</formula>
    </cfRule>
    <cfRule type="expression" dxfId="32" priority="20">
      <formula>AND($C$25&lt;0.666, $C$16&lt;0.666, $C$8&gt;=0.666)</formula>
    </cfRule>
    <cfRule type="expression" dxfId="31" priority="21">
      <formula>AND($C$16&gt;=0.666, $C$25&gt;=0.666, $C$8&lt;0.666)</formula>
    </cfRule>
    <cfRule type="expression" dxfId="30" priority="22">
      <formula>AND($C$16&gt;=0.666, $C$25&lt;0.666, $C$8&gt;=0.666)</formula>
    </cfRule>
    <cfRule type="expression" dxfId="29" priority="23">
      <formula>AND($C$16&lt;0.666, $C$25&gt;=0.666, $C$8&gt;=0.666)</formula>
    </cfRule>
    <cfRule type="expression" dxfId="28" priority="30">
      <formula>AND($C$25&gt;=0.666, $C$16&gt;=0.666, $C$8&gt;=0.666)</formula>
    </cfRule>
  </conditionalFormatting>
  <conditionalFormatting sqref="E3 I3">
    <cfRule type="expression" dxfId="27" priority="11">
      <formula>E$11&gt;=66.6</formula>
    </cfRule>
    <cfRule type="expression" dxfId="26" priority="12">
      <formula>E$11&lt;33.3</formula>
    </cfRule>
  </conditionalFormatting>
  <conditionalFormatting sqref="L3">
    <cfRule type="expression" dxfId="25" priority="13">
      <formula>M$11&gt;=66.6</formula>
    </cfRule>
    <cfRule type="expression" dxfId="24" priority="14">
      <formula>M$11&lt;33.3</formula>
    </cfRule>
  </conditionalFormatting>
  <conditionalFormatting sqref="E13 I13 L13 N13">
    <cfRule type="expression" dxfId="23" priority="9">
      <formula>E$19&gt;=66.6</formula>
    </cfRule>
    <cfRule type="expression" dxfId="22" priority="10">
      <formula>E$19&lt;33.3</formula>
    </cfRule>
  </conditionalFormatting>
  <conditionalFormatting sqref="E21">
    <cfRule type="expression" dxfId="21" priority="5">
      <formula>E$28&gt;=66.6</formula>
    </cfRule>
    <cfRule type="expression" dxfId="20" priority="6">
      <formula>E$28&lt;33.3</formula>
    </cfRule>
  </conditionalFormatting>
  <conditionalFormatting sqref="H21">
    <cfRule type="expression" dxfId="19" priority="7">
      <formula>I$28&gt;=66.6</formula>
    </cfRule>
    <cfRule type="expression" dxfId="18" priority="8">
      <formula>I$28&lt;33.3</formula>
    </cfRule>
  </conditionalFormatting>
  <conditionalFormatting sqref="M21">
    <cfRule type="expression" dxfId="17" priority="3">
      <formula>M$28&gt;=66.6</formula>
    </cfRule>
    <cfRule type="expression" dxfId="16" priority="4">
      <formula>M$28&lt;33.3</formula>
    </cfRule>
  </conditionalFormatting>
  <conditionalFormatting sqref="K21">
    <cfRule type="expression" dxfId="15" priority="1">
      <formula>K$28&gt;=66.6</formula>
    </cfRule>
    <cfRule type="expression" dxfId="14" priority="2">
      <formula>K$28&lt;33.3</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08D4-847C-4F11-A087-ECA2B77261D6}">
  <dimension ref="C3:G14"/>
  <sheetViews>
    <sheetView zoomScale="85" zoomScaleNormal="85" workbookViewId="0"/>
  </sheetViews>
  <sheetFormatPr defaultRowHeight="14.5" x14ac:dyDescent="0.35"/>
  <cols>
    <col min="3" max="3" width="13.1796875" customWidth="1"/>
    <col min="4" max="4" width="11.26953125" customWidth="1"/>
    <col min="5" max="5" width="12.1796875" customWidth="1"/>
    <col min="6" max="6" width="11" customWidth="1"/>
    <col min="7" max="7" width="11.6328125" customWidth="1"/>
  </cols>
  <sheetData>
    <row r="3" spans="3:7" x14ac:dyDescent="0.35">
      <c r="C3" t="s">
        <v>77</v>
      </c>
    </row>
    <row r="4" spans="3:7" x14ac:dyDescent="0.35">
      <c r="C4" t="s">
        <v>78</v>
      </c>
    </row>
    <row r="5" spans="3:7" x14ac:dyDescent="0.35">
      <c r="C5" t="s">
        <v>79</v>
      </c>
    </row>
    <row r="6" spans="3:7" x14ac:dyDescent="0.35">
      <c r="C6" t="s">
        <v>80</v>
      </c>
    </row>
    <row r="7" spans="3:7" x14ac:dyDescent="0.35">
      <c r="C7" t="s">
        <v>81</v>
      </c>
    </row>
    <row r="9" spans="3:7" x14ac:dyDescent="0.35">
      <c r="D9" t="s">
        <v>88</v>
      </c>
      <c r="E9" t="s">
        <v>89</v>
      </c>
      <c r="F9" t="s">
        <v>90</v>
      </c>
      <c r="G9" t="s">
        <v>91</v>
      </c>
    </row>
    <row r="10" spans="3:7" x14ac:dyDescent="0.35">
      <c r="C10" t="s">
        <v>83</v>
      </c>
      <c r="D10">
        <v>50.5</v>
      </c>
      <c r="E10">
        <v>69.3</v>
      </c>
      <c r="F10">
        <v>65.599999999999994</v>
      </c>
      <c r="G10">
        <v>59.6</v>
      </c>
    </row>
    <row r="11" spans="3:7" x14ac:dyDescent="0.35">
      <c r="C11" t="s">
        <v>85</v>
      </c>
      <c r="D11">
        <v>69.3</v>
      </c>
      <c r="E11">
        <v>77.2</v>
      </c>
      <c r="F11">
        <v>53.7</v>
      </c>
      <c r="G11">
        <v>65.400000000000006</v>
      </c>
    </row>
    <row r="12" spans="3:7" x14ac:dyDescent="0.35">
      <c r="C12" t="s">
        <v>86</v>
      </c>
      <c r="D12">
        <v>79.599999999999994</v>
      </c>
      <c r="E12">
        <v>67.099999999999994</v>
      </c>
      <c r="F12">
        <v>64.099999999999994</v>
      </c>
      <c r="G12">
        <v>71</v>
      </c>
    </row>
    <row r="13" spans="3:7" x14ac:dyDescent="0.35">
      <c r="C13" t="s">
        <v>87</v>
      </c>
      <c r="D13">
        <v>51.2</v>
      </c>
      <c r="E13">
        <v>74.8</v>
      </c>
      <c r="F13">
        <v>52</v>
      </c>
      <c r="G13">
        <v>56.6</v>
      </c>
    </row>
    <row r="14" spans="3:7" x14ac:dyDescent="0.35">
      <c r="C14" t="s">
        <v>38</v>
      </c>
      <c r="D14">
        <v>72.8</v>
      </c>
      <c r="E14">
        <v>52</v>
      </c>
      <c r="F14">
        <v>58.8</v>
      </c>
      <c r="G14">
        <v>62.3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415FC-E1A8-4AF3-8F91-5458CD15DAEA}">
  <dimension ref="B1:Q63"/>
  <sheetViews>
    <sheetView zoomScale="55" zoomScaleNormal="55" workbookViewId="0"/>
  </sheetViews>
  <sheetFormatPr defaultColWidth="9.1796875" defaultRowHeight="14" x14ac:dyDescent="0.3"/>
  <cols>
    <col min="1" max="1" width="9.1796875" style="1"/>
    <col min="2" max="2" width="25.7265625" style="1" customWidth="1"/>
    <col min="3" max="3" width="25.54296875" style="1" customWidth="1"/>
    <col min="4" max="4" width="13.1796875" style="1" customWidth="1"/>
    <col min="5" max="14" width="9.26953125" style="1" customWidth="1"/>
    <col min="15" max="16" width="9.1796875" style="1"/>
    <col min="17" max="17" width="9.54296875" style="11" customWidth="1"/>
    <col min="18" max="18" width="9.1796875" style="1"/>
    <col min="19" max="19" width="16" style="1" customWidth="1"/>
    <col min="20" max="16384" width="9.1796875" style="1"/>
  </cols>
  <sheetData>
    <row r="1" spans="2:17" ht="32.25" customHeight="1" thickBot="1" x14ac:dyDescent="0.35">
      <c r="B1" s="43" t="s">
        <v>92</v>
      </c>
      <c r="C1" s="43"/>
      <c r="D1" s="43"/>
      <c r="E1" s="43"/>
      <c r="F1" s="43"/>
      <c r="G1" s="43"/>
      <c r="H1" s="43"/>
      <c r="I1" s="43"/>
      <c r="J1" s="43"/>
      <c r="K1" s="43"/>
      <c r="L1" s="43"/>
      <c r="M1" s="43"/>
      <c r="N1" s="43"/>
      <c r="Q1" s="8" t="s">
        <v>9</v>
      </c>
    </row>
    <row r="2" spans="2:17" x14ac:dyDescent="0.3">
      <c r="B2" s="2"/>
      <c r="C2" s="3"/>
      <c r="D2" s="9"/>
      <c r="E2" s="105" t="s">
        <v>93</v>
      </c>
      <c r="F2" s="106" t="s">
        <v>93</v>
      </c>
      <c r="G2" s="106" t="s">
        <v>93</v>
      </c>
      <c r="H2" s="106" t="s">
        <v>93</v>
      </c>
      <c r="I2" s="106" t="s">
        <v>93</v>
      </c>
      <c r="J2" s="106" t="s">
        <v>93</v>
      </c>
      <c r="K2" s="106" t="s">
        <v>93</v>
      </c>
      <c r="L2" s="106" t="s">
        <v>93</v>
      </c>
      <c r="M2" s="106" t="s">
        <v>93</v>
      </c>
      <c r="N2" s="10" t="s">
        <v>93</v>
      </c>
    </row>
    <row r="3" spans="2:17" ht="15" customHeight="1" x14ac:dyDescent="0.3">
      <c r="B3" s="107" t="s">
        <v>0</v>
      </c>
      <c r="C3" s="108"/>
      <c r="D3" s="109" t="str">
        <f>"W="&amp;ROWS(E3:E10)</f>
        <v>W=8</v>
      </c>
      <c r="E3" s="110"/>
      <c r="F3" s="110"/>
      <c r="G3" s="110"/>
      <c r="H3" s="110"/>
      <c r="I3" s="110"/>
      <c r="J3" s="110"/>
      <c r="K3" s="110"/>
      <c r="L3" s="110"/>
      <c r="M3" s="110"/>
      <c r="N3" s="111"/>
      <c r="Q3" s="12">
        <f>C11</f>
        <v>0</v>
      </c>
    </row>
    <row r="4" spans="2:17" x14ac:dyDescent="0.3">
      <c r="B4" s="112"/>
      <c r="C4" s="108"/>
      <c r="D4" s="113"/>
      <c r="E4" s="110"/>
      <c r="F4" s="110"/>
      <c r="G4" s="110"/>
      <c r="H4" s="110"/>
      <c r="I4" s="110"/>
      <c r="J4" s="110"/>
      <c r="K4" s="110"/>
      <c r="L4" s="110"/>
      <c r="M4" s="110"/>
      <c r="N4" s="111"/>
      <c r="Q4" s="12">
        <f>C11</f>
        <v>0</v>
      </c>
    </row>
    <row r="5" spans="2:17" x14ac:dyDescent="0.3">
      <c r="B5" s="112"/>
      <c r="C5" s="108"/>
      <c r="D5" s="113"/>
      <c r="E5" s="110"/>
      <c r="F5" s="110"/>
      <c r="G5" s="110"/>
      <c r="H5" s="110"/>
      <c r="I5" s="110"/>
      <c r="J5" s="110"/>
      <c r="K5" s="110"/>
      <c r="L5" s="110"/>
      <c r="M5" s="110"/>
      <c r="N5" s="111"/>
      <c r="Q5" s="12">
        <f>C11</f>
        <v>0</v>
      </c>
    </row>
    <row r="6" spans="2:17" x14ac:dyDescent="0.3">
      <c r="B6" s="112"/>
      <c r="C6" s="108"/>
      <c r="D6" s="113"/>
      <c r="E6" s="110"/>
      <c r="F6" s="110"/>
      <c r="G6" s="110"/>
      <c r="H6" s="110"/>
      <c r="I6" s="110"/>
      <c r="J6" s="110"/>
      <c r="K6" s="110"/>
      <c r="L6" s="110"/>
      <c r="M6" s="110"/>
      <c r="N6" s="111"/>
      <c r="Q6" s="12">
        <f>C11</f>
        <v>0</v>
      </c>
    </row>
    <row r="7" spans="2:17" x14ac:dyDescent="0.3">
      <c r="B7" s="112"/>
      <c r="C7" s="108"/>
      <c r="D7" s="113"/>
      <c r="E7" s="110"/>
      <c r="F7" s="110"/>
      <c r="G7" s="110"/>
      <c r="H7" s="110"/>
      <c r="I7" s="110"/>
      <c r="J7" s="110"/>
      <c r="K7" s="110"/>
      <c r="L7" s="110"/>
      <c r="M7" s="110"/>
      <c r="N7" s="111"/>
      <c r="Q7" s="12">
        <f>C11</f>
        <v>0</v>
      </c>
    </row>
    <row r="8" spans="2:17" x14ac:dyDescent="0.3">
      <c r="B8" s="112"/>
      <c r="C8" s="108"/>
      <c r="D8" s="113"/>
      <c r="E8" s="110"/>
      <c r="F8" s="110"/>
      <c r="G8" s="110"/>
      <c r="H8" s="110"/>
      <c r="I8" s="110"/>
      <c r="J8" s="110"/>
      <c r="K8" s="110"/>
      <c r="L8" s="110"/>
      <c r="M8" s="110"/>
      <c r="N8" s="111"/>
      <c r="Q8" s="12">
        <f>C11</f>
        <v>0</v>
      </c>
    </row>
    <row r="9" spans="2:17" x14ac:dyDescent="0.3">
      <c r="B9" s="112"/>
      <c r="C9" s="108"/>
      <c r="D9" s="113"/>
      <c r="E9" s="110"/>
      <c r="F9" s="110"/>
      <c r="G9" s="110"/>
      <c r="H9" s="110"/>
      <c r="I9" s="110"/>
      <c r="J9" s="110"/>
      <c r="K9" s="110"/>
      <c r="L9" s="110"/>
      <c r="M9" s="110"/>
      <c r="N9" s="111"/>
      <c r="Q9" s="12">
        <f>C11</f>
        <v>0</v>
      </c>
    </row>
    <row r="10" spans="2:17" x14ac:dyDescent="0.3">
      <c r="B10" s="112"/>
      <c r="C10" s="108"/>
      <c r="D10" s="113"/>
      <c r="E10" s="110"/>
      <c r="F10" s="110"/>
      <c r="G10" s="110"/>
      <c r="H10" s="110"/>
      <c r="I10" s="110"/>
      <c r="J10" s="110"/>
      <c r="K10" s="110"/>
      <c r="L10" s="110"/>
      <c r="M10" s="110"/>
      <c r="N10" s="111"/>
      <c r="Q10" s="12">
        <f>C11</f>
        <v>0</v>
      </c>
    </row>
    <row r="11" spans="2:17" ht="14.25" customHeight="1" x14ac:dyDescent="0.3">
      <c r="B11" s="69" t="s">
        <v>2</v>
      </c>
      <c r="C11" s="114">
        <f>(IF(MIN(E14:N14)=0,0,(GEOMEAN(E14:N14))/100))</f>
        <v>0</v>
      </c>
      <c r="D11" s="115" t="s">
        <v>12</v>
      </c>
      <c r="E11" s="116"/>
      <c r="F11" s="116"/>
      <c r="G11" s="116"/>
      <c r="H11" s="116"/>
      <c r="I11" s="116"/>
      <c r="J11" s="116"/>
      <c r="K11" s="116"/>
      <c r="L11" s="116"/>
      <c r="M11" s="116"/>
      <c r="N11" s="13"/>
    </row>
    <row r="12" spans="2:17" ht="14.25" customHeight="1" x14ac:dyDescent="0.3">
      <c r="B12" s="69"/>
      <c r="C12" s="114"/>
      <c r="D12" s="115" t="s">
        <v>13</v>
      </c>
      <c r="E12" s="116"/>
      <c r="F12" s="116"/>
      <c r="G12" s="116"/>
      <c r="H12" s="116"/>
      <c r="I12" s="116"/>
      <c r="J12" s="116"/>
      <c r="K12" s="116"/>
      <c r="L12" s="116"/>
      <c r="M12" s="116"/>
      <c r="N12" s="13"/>
    </row>
    <row r="13" spans="2:17" ht="14.25" customHeight="1" x14ac:dyDescent="0.3">
      <c r="B13" s="69"/>
      <c r="C13" s="114"/>
      <c r="D13" s="6" t="s">
        <v>3</v>
      </c>
      <c r="E13" s="116"/>
      <c r="F13" s="116"/>
      <c r="G13" s="116"/>
      <c r="H13" s="116"/>
      <c r="I13" s="116"/>
      <c r="J13" s="116"/>
      <c r="K13" s="116"/>
      <c r="L13" s="116"/>
      <c r="M13" s="116"/>
      <c r="N13" s="13"/>
    </row>
    <row r="14" spans="2:17" ht="15" customHeight="1" thickBot="1" x14ac:dyDescent="0.35">
      <c r="B14" s="70"/>
      <c r="C14" s="72"/>
      <c r="D14" s="7" t="s">
        <v>14</v>
      </c>
      <c r="E14" s="4" t="s">
        <v>94</v>
      </c>
      <c r="F14" s="4" t="s">
        <v>94</v>
      </c>
      <c r="G14" s="4" t="s">
        <v>94</v>
      </c>
      <c r="H14" s="4" t="s">
        <v>94</v>
      </c>
      <c r="I14" s="4" t="s">
        <v>94</v>
      </c>
      <c r="J14" s="4" t="s">
        <v>94</v>
      </c>
      <c r="K14" s="4" t="s">
        <v>94</v>
      </c>
      <c r="L14" s="4" t="s">
        <v>94</v>
      </c>
      <c r="M14" s="4" t="s">
        <v>94</v>
      </c>
      <c r="N14" s="14" t="s">
        <v>94</v>
      </c>
    </row>
    <row r="15" spans="2:17" x14ac:dyDescent="0.3">
      <c r="B15" s="2"/>
      <c r="C15" s="3"/>
      <c r="D15" s="9"/>
      <c r="E15" s="105" t="s">
        <v>93</v>
      </c>
      <c r="F15" s="106" t="s">
        <v>93</v>
      </c>
      <c r="G15" s="106" t="s">
        <v>93</v>
      </c>
      <c r="H15" s="106" t="s">
        <v>93</v>
      </c>
      <c r="I15" s="106" t="s">
        <v>93</v>
      </c>
      <c r="J15" s="106" t="s">
        <v>93</v>
      </c>
      <c r="K15" s="106" t="s">
        <v>93</v>
      </c>
      <c r="L15" s="106" t="s">
        <v>93</v>
      </c>
      <c r="M15" s="106" t="s">
        <v>93</v>
      </c>
      <c r="N15" s="10" t="s">
        <v>93</v>
      </c>
    </row>
    <row r="16" spans="2:17" ht="15" customHeight="1" x14ac:dyDescent="0.3">
      <c r="B16" s="117" t="s">
        <v>1</v>
      </c>
      <c r="C16" s="118"/>
      <c r="D16" s="109" t="str">
        <f>"W="&amp;ROWS(E16:E23)</f>
        <v>W=8</v>
      </c>
      <c r="E16" s="110"/>
      <c r="F16" s="110"/>
      <c r="G16" s="110"/>
      <c r="H16" s="110"/>
      <c r="I16" s="110"/>
      <c r="J16" s="110"/>
      <c r="K16" s="110"/>
      <c r="L16" s="110"/>
      <c r="M16" s="110"/>
      <c r="N16" s="111"/>
      <c r="Q16" s="12">
        <f>C24</f>
        <v>0</v>
      </c>
    </row>
    <row r="17" spans="2:17" x14ac:dyDescent="0.3">
      <c r="B17" s="119"/>
      <c r="C17" s="118"/>
      <c r="D17" s="113"/>
      <c r="E17" s="110"/>
      <c r="F17" s="110"/>
      <c r="G17" s="110"/>
      <c r="H17" s="110"/>
      <c r="I17" s="110"/>
      <c r="J17" s="110"/>
      <c r="K17" s="110"/>
      <c r="L17" s="110"/>
      <c r="M17" s="110"/>
      <c r="N17" s="111"/>
      <c r="Q17" s="12">
        <f>C24</f>
        <v>0</v>
      </c>
    </row>
    <row r="18" spans="2:17" x14ac:dyDescent="0.3">
      <c r="B18" s="119"/>
      <c r="C18" s="118"/>
      <c r="D18" s="113"/>
      <c r="E18" s="110"/>
      <c r="F18" s="110"/>
      <c r="G18" s="110"/>
      <c r="H18" s="110"/>
      <c r="I18" s="110"/>
      <c r="J18" s="110"/>
      <c r="K18" s="110"/>
      <c r="L18" s="110"/>
      <c r="M18" s="110"/>
      <c r="N18" s="111"/>
      <c r="Q18" s="12">
        <f>C24</f>
        <v>0</v>
      </c>
    </row>
    <row r="19" spans="2:17" x14ac:dyDescent="0.3">
      <c r="B19" s="119"/>
      <c r="C19" s="118"/>
      <c r="D19" s="113"/>
      <c r="E19" s="110"/>
      <c r="F19" s="110"/>
      <c r="G19" s="110"/>
      <c r="H19" s="110"/>
      <c r="I19" s="110"/>
      <c r="J19" s="110"/>
      <c r="K19" s="110"/>
      <c r="L19" s="110"/>
      <c r="M19" s="110"/>
      <c r="N19" s="111"/>
      <c r="Q19" s="12">
        <f>C24</f>
        <v>0</v>
      </c>
    </row>
    <row r="20" spans="2:17" ht="15" customHeight="1" x14ac:dyDescent="0.3">
      <c r="B20" s="119"/>
      <c r="C20" s="118"/>
      <c r="D20" s="113"/>
      <c r="E20" s="110"/>
      <c r="F20" s="110"/>
      <c r="G20" s="110"/>
      <c r="H20" s="110"/>
      <c r="I20" s="110"/>
      <c r="J20" s="110"/>
      <c r="K20" s="110"/>
      <c r="L20" s="110"/>
      <c r="M20" s="110"/>
      <c r="N20" s="111"/>
      <c r="Q20" s="12">
        <f>C24</f>
        <v>0</v>
      </c>
    </row>
    <row r="21" spans="2:17" x14ac:dyDescent="0.3">
      <c r="B21" s="119"/>
      <c r="C21" s="118"/>
      <c r="D21" s="113"/>
      <c r="E21" s="110"/>
      <c r="F21" s="110"/>
      <c r="G21" s="110"/>
      <c r="H21" s="110"/>
      <c r="I21" s="110"/>
      <c r="J21" s="110"/>
      <c r="K21" s="110"/>
      <c r="L21" s="110"/>
      <c r="M21" s="110"/>
      <c r="N21" s="111"/>
      <c r="Q21" s="12">
        <f>C24</f>
        <v>0</v>
      </c>
    </row>
    <row r="22" spans="2:17" x14ac:dyDescent="0.3">
      <c r="B22" s="119"/>
      <c r="C22" s="118"/>
      <c r="D22" s="113"/>
      <c r="E22" s="110"/>
      <c r="F22" s="110"/>
      <c r="G22" s="110"/>
      <c r="H22" s="110"/>
      <c r="I22" s="110"/>
      <c r="J22" s="110"/>
      <c r="K22" s="110"/>
      <c r="L22" s="110"/>
      <c r="M22" s="110"/>
      <c r="N22" s="111"/>
      <c r="Q22" s="12">
        <f>C24</f>
        <v>0</v>
      </c>
    </row>
    <row r="23" spans="2:17" x14ac:dyDescent="0.3">
      <c r="B23" s="119"/>
      <c r="C23" s="118"/>
      <c r="D23" s="113"/>
      <c r="E23" s="110"/>
      <c r="F23" s="110"/>
      <c r="G23" s="110"/>
      <c r="H23" s="110"/>
      <c r="I23" s="110"/>
      <c r="J23" s="110"/>
      <c r="K23" s="110"/>
      <c r="L23" s="110"/>
      <c r="M23" s="110"/>
      <c r="N23" s="111"/>
      <c r="Q23" s="12">
        <f>C24</f>
        <v>0</v>
      </c>
    </row>
    <row r="24" spans="2:17" ht="15" customHeight="1" x14ac:dyDescent="0.3">
      <c r="B24" s="69" t="s">
        <v>2</v>
      </c>
      <c r="C24" s="114">
        <f>(IF(MIN(E27:N27)=0,0,(GEOMEAN(E27:N27))/100))</f>
        <v>0</v>
      </c>
      <c r="D24" s="115" t="s">
        <v>12</v>
      </c>
      <c r="E24" s="116"/>
      <c r="F24" s="116"/>
      <c r="G24" s="116"/>
      <c r="H24" s="116"/>
      <c r="I24" s="116"/>
      <c r="J24" s="116"/>
      <c r="K24" s="116"/>
      <c r="L24" s="116"/>
      <c r="M24" s="116"/>
      <c r="N24" s="13"/>
    </row>
    <row r="25" spans="2:17" ht="15" customHeight="1" x14ac:dyDescent="0.3">
      <c r="B25" s="69"/>
      <c r="C25" s="114"/>
      <c r="D25" s="115" t="s">
        <v>13</v>
      </c>
      <c r="E25" s="116"/>
      <c r="F25" s="116"/>
      <c r="G25" s="116"/>
      <c r="H25" s="116"/>
      <c r="I25" s="116"/>
      <c r="J25" s="116"/>
      <c r="K25" s="116"/>
      <c r="L25" s="116"/>
      <c r="M25" s="116"/>
      <c r="N25" s="13"/>
    </row>
    <row r="26" spans="2:17" ht="15" customHeight="1" x14ac:dyDescent="0.3">
      <c r="B26" s="69"/>
      <c r="C26" s="114"/>
      <c r="D26" s="6" t="s">
        <v>3</v>
      </c>
      <c r="E26" s="116"/>
      <c r="F26" s="116"/>
      <c r="G26" s="116"/>
      <c r="H26" s="116"/>
      <c r="I26" s="116"/>
      <c r="J26" s="116"/>
      <c r="K26" s="116"/>
      <c r="L26" s="116"/>
      <c r="M26" s="116"/>
      <c r="N26" s="13"/>
    </row>
    <row r="27" spans="2:17" ht="15.75" customHeight="1" thickBot="1" x14ac:dyDescent="0.35">
      <c r="B27" s="70"/>
      <c r="C27" s="72"/>
      <c r="D27" s="7" t="s">
        <v>14</v>
      </c>
      <c r="E27" s="4" t="s">
        <v>94</v>
      </c>
      <c r="F27" s="4" t="s">
        <v>94</v>
      </c>
      <c r="G27" s="4" t="s">
        <v>94</v>
      </c>
      <c r="H27" s="4" t="s">
        <v>94</v>
      </c>
      <c r="I27" s="4" t="s">
        <v>94</v>
      </c>
      <c r="J27" s="4" t="s">
        <v>94</v>
      </c>
      <c r="K27" s="4" t="s">
        <v>94</v>
      </c>
      <c r="L27" s="4" t="s">
        <v>94</v>
      </c>
      <c r="M27" s="4" t="s">
        <v>94</v>
      </c>
      <c r="N27" s="14" t="s">
        <v>94</v>
      </c>
    </row>
    <row r="28" spans="2:17" x14ac:dyDescent="0.3">
      <c r="B28" s="2"/>
      <c r="C28" s="3"/>
      <c r="D28" s="9"/>
      <c r="E28" s="105" t="s">
        <v>93</v>
      </c>
      <c r="F28" s="106" t="s">
        <v>93</v>
      </c>
      <c r="G28" s="106" t="s">
        <v>93</v>
      </c>
      <c r="H28" s="106" t="s">
        <v>93</v>
      </c>
      <c r="I28" s="106" t="s">
        <v>93</v>
      </c>
      <c r="J28" s="106" t="s">
        <v>93</v>
      </c>
      <c r="K28" s="106" t="s">
        <v>93</v>
      </c>
      <c r="L28" s="106" t="s">
        <v>93</v>
      </c>
      <c r="M28" s="106" t="s">
        <v>93</v>
      </c>
      <c r="N28" s="10" t="s">
        <v>93</v>
      </c>
    </row>
    <row r="29" spans="2:17" ht="15" customHeight="1" x14ac:dyDescent="0.3">
      <c r="B29" s="120" t="s">
        <v>8</v>
      </c>
      <c r="C29" s="121"/>
      <c r="D29" s="109" t="str">
        <f>"W="&amp;ROWS(E29:E36)</f>
        <v>W=8</v>
      </c>
      <c r="E29" s="110"/>
      <c r="F29" s="110"/>
      <c r="G29" s="110"/>
      <c r="H29" s="110"/>
      <c r="I29" s="110"/>
      <c r="J29" s="110"/>
      <c r="K29" s="110"/>
      <c r="L29" s="110"/>
      <c r="M29" s="110"/>
      <c r="N29" s="111"/>
      <c r="Q29" s="12">
        <f>C37</f>
        <v>0</v>
      </c>
    </row>
    <row r="30" spans="2:17" x14ac:dyDescent="0.3">
      <c r="B30" s="122"/>
      <c r="C30" s="121"/>
      <c r="D30" s="113"/>
      <c r="E30" s="110"/>
      <c r="F30" s="110"/>
      <c r="G30" s="110"/>
      <c r="H30" s="110"/>
      <c r="I30" s="110"/>
      <c r="J30" s="110"/>
      <c r="K30" s="110"/>
      <c r="L30" s="110"/>
      <c r="M30" s="110"/>
      <c r="N30" s="111"/>
      <c r="Q30" s="12">
        <f>C37</f>
        <v>0</v>
      </c>
    </row>
    <row r="31" spans="2:17" x14ac:dyDescent="0.3">
      <c r="B31" s="122"/>
      <c r="C31" s="121"/>
      <c r="D31" s="113"/>
      <c r="E31" s="110"/>
      <c r="F31" s="110"/>
      <c r="G31" s="110"/>
      <c r="H31" s="110"/>
      <c r="I31" s="110"/>
      <c r="J31" s="110"/>
      <c r="K31" s="110"/>
      <c r="L31" s="110"/>
      <c r="M31" s="110"/>
      <c r="N31" s="111"/>
      <c r="Q31" s="12">
        <f>C37</f>
        <v>0</v>
      </c>
    </row>
    <row r="32" spans="2:17" x14ac:dyDescent="0.3">
      <c r="B32" s="122"/>
      <c r="C32" s="121"/>
      <c r="D32" s="113"/>
      <c r="E32" s="110"/>
      <c r="F32" s="110"/>
      <c r="G32" s="110"/>
      <c r="H32" s="110"/>
      <c r="I32" s="110"/>
      <c r="J32" s="110"/>
      <c r="K32" s="110"/>
      <c r="L32" s="110"/>
      <c r="M32" s="110"/>
      <c r="N32" s="111"/>
      <c r="Q32" s="12">
        <f>C37</f>
        <v>0</v>
      </c>
    </row>
    <row r="33" spans="2:17" x14ac:dyDescent="0.3">
      <c r="B33" s="122"/>
      <c r="C33" s="121"/>
      <c r="D33" s="113"/>
      <c r="E33" s="110"/>
      <c r="F33" s="110"/>
      <c r="G33" s="110"/>
      <c r="H33" s="110"/>
      <c r="I33" s="110"/>
      <c r="J33" s="110"/>
      <c r="K33" s="110"/>
      <c r="L33" s="110"/>
      <c r="M33" s="110"/>
      <c r="N33" s="111"/>
      <c r="Q33" s="12">
        <f>C37</f>
        <v>0</v>
      </c>
    </row>
    <row r="34" spans="2:17" x14ac:dyDescent="0.3">
      <c r="B34" s="122"/>
      <c r="C34" s="121"/>
      <c r="D34" s="113"/>
      <c r="E34" s="110"/>
      <c r="F34" s="110"/>
      <c r="G34" s="110"/>
      <c r="H34" s="110"/>
      <c r="I34" s="110"/>
      <c r="J34" s="110"/>
      <c r="K34" s="110"/>
      <c r="L34" s="110"/>
      <c r="M34" s="110"/>
      <c r="N34" s="111"/>
      <c r="Q34" s="12">
        <f>C37</f>
        <v>0</v>
      </c>
    </row>
    <row r="35" spans="2:17" x14ac:dyDescent="0.3">
      <c r="B35" s="122"/>
      <c r="C35" s="121"/>
      <c r="D35" s="113"/>
      <c r="E35" s="110"/>
      <c r="F35" s="110"/>
      <c r="G35" s="110"/>
      <c r="H35" s="110"/>
      <c r="I35" s="110"/>
      <c r="J35" s="110"/>
      <c r="K35" s="110"/>
      <c r="L35" s="110"/>
      <c r="M35" s="110"/>
      <c r="N35" s="111"/>
      <c r="Q35" s="12">
        <f>C37</f>
        <v>0</v>
      </c>
    </row>
    <row r="36" spans="2:17" x14ac:dyDescent="0.3">
      <c r="B36" s="122"/>
      <c r="C36" s="121"/>
      <c r="D36" s="113"/>
      <c r="E36" s="110"/>
      <c r="F36" s="110"/>
      <c r="G36" s="110"/>
      <c r="H36" s="110"/>
      <c r="I36" s="110"/>
      <c r="J36" s="110"/>
      <c r="K36" s="110"/>
      <c r="L36" s="110"/>
      <c r="M36" s="110"/>
      <c r="N36" s="111"/>
      <c r="Q36" s="12">
        <f>C37</f>
        <v>0</v>
      </c>
    </row>
    <row r="37" spans="2:17" ht="15" customHeight="1" x14ac:dyDescent="0.3">
      <c r="B37" s="69" t="s">
        <v>2</v>
      </c>
      <c r="C37" s="114">
        <f>(IF(MIN(E40:N40)=0,0,(GEOMEAN(E40:N40))/100))</f>
        <v>0</v>
      </c>
      <c r="D37" s="115" t="s">
        <v>12</v>
      </c>
      <c r="E37" s="116"/>
      <c r="F37" s="116"/>
      <c r="G37" s="116"/>
      <c r="H37" s="116"/>
      <c r="I37" s="116"/>
      <c r="J37" s="116"/>
      <c r="K37" s="116"/>
      <c r="L37" s="116"/>
      <c r="M37" s="116"/>
      <c r="N37" s="13"/>
    </row>
    <row r="38" spans="2:17" ht="15" customHeight="1" x14ac:dyDescent="0.3">
      <c r="B38" s="69"/>
      <c r="C38" s="114"/>
      <c r="D38" s="115" t="s">
        <v>13</v>
      </c>
      <c r="E38" s="116"/>
      <c r="F38" s="116"/>
      <c r="G38" s="116"/>
      <c r="H38" s="116"/>
      <c r="I38" s="116"/>
      <c r="J38" s="116"/>
      <c r="K38" s="116"/>
      <c r="L38" s="116"/>
      <c r="M38" s="116"/>
      <c r="N38" s="13"/>
    </row>
    <row r="39" spans="2:17" ht="15" customHeight="1" x14ac:dyDescent="0.3">
      <c r="B39" s="69"/>
      <c r="C39" s="114"/>
      <c r="D39" s="6" t="s">
        <v>3</v>
      </c>
      <c r="E39" s="116"/>
      <c r="F39" s="116"/>
      <c r="G39" s="116"/>
      <c r="H39" s="116"/>
      <c r="I39" s="116"/>
      <c r="J39" s="116"/>
      <c r="K39" s="116"/>
      <c r="L39" s="116"/>
      <c r="M39" s="116"/>
      <c r="N39" s="13"/>
    </row>
    <row r="40" spans="2:17" ht="15.75" customHeight="1" thickBot="1" x14ac:dyDescent="0.35">
      <c r="B40" s="70"/>
      <c r="C40" s="72"/>
      <c r="D40" s="7" t="s">
        <v>14</v>
      </c>
      <c r="E40" s="4" t="s">
        <v>94</v>
      </c>
      <c r="F40" s="4" t="s">
        <v>94</v>
      </c>
      <c r="G40" s="4" t="s">
        <v>94</v>
      </c>
      <c r="H40" s="4" t="s">
        <v>94</v>
      </c>
      <c r="I40" s="4" t="s">
        <v>94</v>
      </c>
      <c r="J40" s="4" t="s">
        <v>94</v>
      </c>
      <c r="K40" s="4" t="s">
        <v>94</v>
      </c>
      <c r="L40" s="4" t="s">
        <v>94</v>
      </c>
      <c r="M40" s="4" t="s">
        <v>94</v>
      </c>
      <c r="N40" s="14" t="s">
        <v>94</v>
      </c>
    </row>
    <row r="41" spans="2:17" ht="22.5" customHeight="1" x14ac:dyDescent="0.3">
      <c r="B41" s="51" t="s">
        <v>7</v>
      </c>
      <c r="C41" s="52"/>
      <c r="D41" s="52"/>
      <c r="E41" s="53" t="s">
        <v>4</v>
      </c>
      <c r="F41" s="53"/>
      <c r="G41" s="54" t="s">
        <v>6</v>
      </c>
      <c r="H41" s="54"/>
      <c r="I41" s="55" t="s">
        <v>5</v>
      </c>
      <c r="J41" s="55"/>
      <c r="K41" s="56" t="s">
        <v>11</v>
      </c>
      <c r="L41" s="56"/>
      <c r="M41" s="59">
        <f>IF(MIN(Q2:Q40)=0,0,GEOMEAN(Q2:Q40))</f>
        <v>0</v>
      </c>
      <c r="N41" s="60"/>
    </row>
    <row r="42" spans="2:17" ht="22.5" customHeight="1" x14ac:dyDescent="0.3">
      <c r="B42" s="65" t="str">
        <f>IF(AND(C11&gt;=0.666, C37&gt;=0.666,C24&gt;=0.666),"WHITE",IF(AND(AND(C11&gt;=0.333,C11&lt;0.666), C37&gt;=0.666,C24&gt;=0.666),"CYAN",IF(AND(C11&gt;=0.666, AND(C37&gt;=0.333,C37&lt;0.666),C24&gt;=0.666),"YELLOW",IF(AND(C11&gt;=0.666, C37&gt;=0.666, AND(C24&gt;=0.333,C24&lt;0.666)),"MAGENTA",IF(AND(C11&gt;=0.666, AND(C37&gt;=0.333,C37&lt;0.666), AND(C24&gt;=0.333,C24&lt;0.666)),"RED",IF(AND(AND(C11&gt;=0.333,C11&lt;0.666), C37&gt;=0.666, AND(C24&gt;=0.333,C24&lt;0.666)),"BLUE",IF(AND(AND(C11&gt;=0.333,C11&lt;0.666), AND(C37&gt;=0.333,C37&lt;0.666), C24&gt;=0.666),"GREEN",IF(AND(AND(C11&gt;=0.333,C11&lt;0.666), AND(C37&gt;=0.333,C37&lt;0.666), AND(C24&gt;=0.333,C24&lt;0.666)),"COLORLESS (GRAY)","BLACK"))))))))</f>
        <v>BLACK</v>
      </c>
      <c r="C42" s="66"/>
      <c r="D42" s="66"/>
      <c r="E42" s="16" t="s">
        <v>15</v>
      </c>
      <c r="F42" s="16" t="s">
        <v>16</v>
      </c>
      <c r="G42" s="16" t="s">
        <v>15</v>
      </c>
      <c r="H42" s="16" t="s">
        <v>16</v>
      </c>
      <c r="I42" s="16" t="s">
        <v>15</v>
      </c>
      <c r="J42" s="16" t="s">
        <v>16</v>
      </c>
      <c r="K42" s="57"/>
      <c r="L42" s="57"/>
      <c r="M42" s="61"/>
      <c r="N42" s="62"/>
    </row>
    <row r="43" spans="2:17" ht="22.5" customHeight="1" thickBot="1" x14ac:dyDescent="0.35">
      <c r="B43" s="67"/>
      <c r="C43" s="68"/>
      <c r="D43" s="68"/>
      <c r="E43" s="4" t="str">
        <f>IF(C11&gt;=0.333, "yes", "no")</f>
        <v>no</v>
      </c>
      <c r="F43" s="4" t="str">
        <f>IF(C11&gt;=0.666, "yes", "no")</f>
        <v>no</v>
      </c>
      <c r="G43" s="4" t="str">
        <f>IF(C24&gt;=0.333, "yes", "no")</f>
        <v>no</v>
      </c>
      <c r="H43" s="4" t="str">
        <f>IF(C24&gt;=0.666, "yes", "no")</f>
        <v>no</v>
      </c>
      <c r="I43" s="4" t="str">
        <f>IF(C37&gt;=0.333, "yes", "no")</f>
        <v>no</v>
      </c>
      <c r="J43" s="4" t="str">
        <f>IF(C37&gt;=0.666, "yes", "no")</f>
        <v>no</v>
      </c>
      <c r="K43" s="58"/>
      <c r="L43" s="58"/>
      <c r="M43" s="63"/>
      <c r="N43" s="64"/>
    </row>
    <row r="44" spans="2:17" x14ac:dyDescent="0.3">
      <c r="B44" s="45" t="str">
        <f>"Short annotation: "&amp;TEXT(M41*100,"0.0")&amp;LOWER(B42)</f>
        <v>Short annotation: 0.0black</v>
      </c>
      <c r="C44" s="46"/>
      <c r="D44" s="46"/>
      <c r="E44" s="46" t="str">
        <f>"Long annotation: "&amp;TEXT(M41*100,"0.0")&amp;LOWER(B42)&amp;"("&amp;TEXT(C11*100,"0.0")&amp;"/"&amp;ROWS(E3:E10)&amp;"red-"&amp;TEXT(C24*100,"0.0")&amp;"/"&amp;ROWS(E16:E23)&amp;"green-"&amp;TEXT(C37*100,"0.0")&amp;"/"&amp;ROWS(E29:E36)&amp;"blue)"</f>
        <v>Long annotation: 0.0black(0.0/8red-0.0/8green-0.0/8blue)</v>
      </c>
      <c r="F44" s="46"/>
      <c r="G44" s="46"/>
      <c r="H44" s="46"/>
      <c r="I44" s="46"/>
      <c r="J44" s="46"/>
      <c r="K44" s="46"/>
      <c r="L44" s="46"/>
      <c r="M44" s="46"/>
      <c r="N44" s="49"/>
    </row>
    <row r="45" spans="2:17" ht="14.5" thickBot="1" x14ac:dyDescent="0.35">
      <c r="B45" s="47"/>
      <c r="C45" s="48"/>
      <c r="D45" s="48"/>
      <c r="E45" s="48"/>
      <c r="F45" s="48"/>
      <c r="G45" s="48"/>
      <c r="H45" s="48"/>
      <c r="I45" s="48"/>
      <c r="J45" s="48"/>
      <c r="K45" s="48"/>
      <c r="L45" s="48"/>
      <c r="M45" s="48"/>
      <c r="N45" s="50"/>
    </row>
    <row r="47" spans="2:17" ht="15.5" x14ac:dyDescent="0.35">
      <c r="B47" s="15" t="s">
        <v>10</v>
      </c>
    </row>
    <row r="48" spans="2:17" s="17" customFormat="1" ht="40.5" customHeight="1" x14ac:dyDescent="0.3">
      <c r="B48" s="44" t="s">
        <v>17</v>
      </c>
      <c r="C48" s="44"/>
      <c r="D48" s="44"/>
      <c r="E48" s="44"/>
      <c r="F48" s="44"/>
      <c r="G48" s="44"/>
      <c r="H48" s="44"/>
      <c r="I48" s="44"/>
      <c r="J48" s="44"/>
      <c r="K48" s="44"/>
      <c r="L48" s="44"/>
      <c r="M48" s="44"/>
      <c r="N48" s="44"/>
      <c r="Q48" s="18"/>
    </row>
    <row r="49" spans="2:17" s="17" customFormat="1" ht="32.25" customHeight="1" x14ac:dyDescent="0.3">
      <c r="B49" s="44" t="s">
        <v>18</v>
      </c>
      <c r="C49" s="44"/>
      <c r="D49" s="44"/>
      <c r="E49" s="44"/>
      <c r="F49" s="44"/>
      <c r="G49" s="44"/>
      <c r="H49" s="44"/>
      <c r="I49" s="44"/>
      <c r="J49" s="44"/>
      <c r="K49" s="44"/>
      <c r="L49" s="44"/>
      <c r="M49" s="44"/>
      <c r="N49" s="44"/>
      <c r="Q49" s="18"/>
    </row>
    <row r="50" spans="2:17" s="17" customFormat="1" ht="49.5" customHeight="1" x14ac:dyDescent="0.3">
      <c r="B50" s="44" t="s">
        <v>19</v>
      </c>
      <c r="C50" s="44"/>
      <c r="D50" s="44"/>
      <c r="E50" s="44"/>
      <c r="F50" s="44"/>
      <c r="G50" s="44"/>
      <c r="H50" s="44"/>
      <c r="I50" s="44"/>
      <c r="J50" s="44"/>
      <c r="K50" s="44"/>
      <c r="L50" s="44"/>
      <c r="M50" s="44"/>
      <c r="N50" s="44"/>
      <c r="Q50" s="18"/>
    </row>
    <row r="51" spans="2:17" s="17" customFormat="1" ht="32.25" customHeight="1" x14ac:dyDescent="0.3">
      <c r="B51" s="44" t="s">
        <v>20</v>
      </c>
      <c r="C51" s="44"/>
      <c r="D51" s="44"/>
      <c r="E51" s="44"/>
      <c r="F51" s="44"/>
      <c r="G51" s="44"/>
      <c r="H51" s="44"/>
      <c r="I51" s="44"/>
      <c r="J51" s="44"/>
      <c r="K51" s="44"/>
      <c r="L51" s="44"/>
      <c r="M51" s="44"/>
      <c r="N51" s="44"/>
      <c r="Q51" s="18"/>
    </row>
    <row r="52" spans="2:17" s="17" customFormat="1" ht="46.5" customHeight="1" x14ac:dyDescent="0.3">
      <c r="B52" s="44" t="s">
        <v>21</v>
      </c>
      <c r="C52" s="44"/>
      <c r="D52" s="44"/>
      <c r="E52" s="44"/>
      <c r="F52" s="44"/>
      <c r="G52" s="44"/>
      <c r="H52" s="44"/>
      <c r="I52" s="44"/>
      <c r="J52" s="44"/>
      <c r="K52" s="44"/>
      <c r="L52" s="44"/>
      <c r="M52" s="44"/>
      <c r="N52" s="44"/>
      <c r="Q52" s="18"/>
    </row>
    <row r="53" spans="2:17" s="17" customFormat="1" ht="38.25" customHeight="1" x14ac:dyDescent="0.3">
      <c r="B53" s="44" t="s">
        <v>22</v>
      </c>
      <c r="C53" s="44"/>
      <c r="D53" s="44"/>
      <c r="E53" s="44"/>
      <c r="F53" s="44"/>
      <c r="G53" s="44"/>
      <c r="H53" s="44"/>
      <c r="I53" s="44"/>
      <c r="J53" s="44"/>
      <c r="K53" s="44"/>
      <c r="L53" s="44"/>
      <c r="M53" s="44"/>
      <c r="N53" s="44"/>
      <c r="Q53" s="18"/>
    </row>
    <row r="54" spans="2:17" s="17" customFormat="1" ht="33.75" customHeight="1" x14ac:dyDescent="0.3">
      <c r="B54" s="44" t="s">
        <v>25</v>
      </c>
      <c r="C54" s="44"/>
      <c r="D54" s="44"/>
      <c r="E54" s="44"/>
      <c r="F54" s="44"/>
      <c r="G54" s="44"/>
      <c r="H54" s="44"/>
      <c r="I54" s="44"/>
      <c r="J54" s="44"/>
      <c r="K54" s="44"/>
      <c r="L54" s="44"/>
      <c r="M54" s="44"/>
      <c r="N54" s="44"/>
      <c r="Q54" s="18"/>
    </row>
    <row r="55" spans="2:17" s="17" customFormat="1" ht="44.25" customHeight="1" x14ac:dyDescent="0.3">
      <c r="B55" s="44" t="s">
        <v>23</v>
      </c>
      <c r="C55" s="44"/>
      <c r="D55" s="44"/>
      <c r="E55" s="44"/>
      <c r="F55" s="44"/>
      <c r="G55" s="44"/>
      <c r="H55" s="44"/>
      <c r="I55" s="44"/>
      <c r="J55" s="44"/>
      <c r="K55" s="44"/>
      <c r="L55" s="44"/>
      <c r="M55" s="44"/>
      <c r="N55" s="44"/>
      <c r="Q55" s="18"/>
    </row>
    <row r="56" spans="2:17" s="17" customFormat="1" ht="33.75" customHeight="1" x14ac:dyDescent="0.3">
      <c r="B56" s="44" t="s">
        <v>24</v>
      </c>
      <c r="C56" s="44"/>
      <c r="D56" s="44"/>
      <c r="E56" s="44"/>
      <c r="F56" s="44"/>
      <c r="G56" s="44"/>
      <c r="H56" s="44"/>
      <c r="I56" s="44"/>
      <c r="J56" s="44"/>
      <c r="K56" s="44"/>
      <c r="L56" s="44"/>
      <c r="M56" s="44"/>
      <c r="N56" s="19"/>
      <c r="Q56" s="18"/>
    </row>
    <row r="58" spans="2:17" x14ac:dyDescent="0.3">
      <c r="Q58" s="1"/>
    </row>
    <row r="59" spans="2:17" x14ac:dyDescent="0.3">
      <c r="Q59" s="1"/>
    </row>
    <row r="60" spans="2:17" x14ac:dyDescent="0.3">
      <c r="Q60" s="1"/>
    </row>
    <row r="61" spans="2:17" x14ac:dyDescent="0.3">
      <c r="Q61" s="1"/>
    </row>
    <row r="62" spans="2:17" x14ac:dyDescent="0.3">
      <c r="Q62" s="1"/>
    </row>
    <row r="63" spans="2:17" x14ac:dyDescent="0.3">
      <c r="Q63" s="1"/>
    </row>
  </sheetData>
  <mergeCells count="25">
    <mergeCell ref="B52:N52"/>
    <mergeCell ref="B53:N53"/>
    <mergeCell ref="B54:N54"/>
    <mergeCell ref="B55:N55"/>
    <mergeCell ref="B56:M56"/>
    <mergeCell ref="B44:D45"/>
    <mergeCell ref="E44:N45"/>
    <mergeCell ref="B48:N48"/>
    <mergeCell ref="B49:N49"/>
    <mergeCell ref="B50:N50"/>
    <mergeCell ref="B51:N51"/>
    <mergeCell ref="B41:D41"/>
    <mergeCell ref="E41:F41"/>
    <mergeCell ref="G41:H41"/>
    <mergeCell ref="I41:J41"/>
    <mergeCell ref="K41:L43"/>
    <mergeCell ref="M41:N43"/>
    <mergeCell ref="B42:D43"/>
    <mergeCell ref="B1:N1"/>
    <mergeCell ref="B11:B14"/>
    <mergeCell ref="C11:C14"/>
    <mergeCell ref="B24:B27"/>
    <mergeCell ref="C24:C27"/>
    <mergeCell ref="B37:B40"/>
    <mergeCell ref="C37:C40"/>
  </mergeCells>
  <conditionalFormatting sqref="B42:D43">
    <cfRule type="expression" dxfId="13" priority="1">
      <formula>OR($C$37&lt;0.333, $C$24&lt;0.333, $C$11&lt;0.333)</formula>
    </cfRule>
    <cfRule type="expression" dxfId="12" priority="2">
      <formula>AND($C$24&gt;=0.666, $C$37&lt;0.666, $C$11&lt;0.666)</formula>
    </cfRule>
    <cfRule type="expression" dxfId="11" priority="3">
      <formula>AND($C$24&lt;0.666, $C$37&gt;=0.666, $C$11&lt;0.666)</formula>
    </cfRule>
    <cfRule type="expression" dxfId="10" priority="4">
      <formula>AND($C$37&lt;0.666, $C$24&lt;0.666, $C$11&gt;=0.666)</formula>
    </cfRule>
    <cfRule type="expression" dxfId="9" priority="5">
      <formula>AND($C$24&gt;=0.666, $C$37&gt;=0.666, $C$11&lt;0.666)</formula>
    </cfRule>
    <cfRule type="expression" dxfId="8" priority="6">
      <formula>AND($C$24&gt;=0.666, $C$37&lt;0.666, $C$11&gt;=0.666)</formula>
    </cfRule>
    <cfRule type="expression" dxfId="7" priority="7">
      <formula>AND($C$24&lt;0.666, $C$37&gt;=0.666, $C$11&gt;=0.666)</formula>
    </cfRule>
    <cfRule type="expression" dxfId="6" priority="14">
      <formula>AND($C$37&gt;=0.666, $C$24&gt;=0.666, $C$11&gt;=0.666)</formula>
    </cfRule>
  </conditionalFormatting>
  <conditionalFormatting sqref="E3:N10">
    <cfRule type="expression" dxfId="5" priority="12">
      <formula>E$14&gt;=66.6</formula>
    </cfRule>
    <cfRule type="expression" dxfId="4" priority="13">
      <formula>E$14&lt;33.3</formula>
    </cfRule>
  </conditionalFormatting>
  <conditionalFormatting sqref="E16:N23">
    <cfRule type="expression" dxfId="3" priority="10">
      <formula>E$27&gt;=66.6</formula>
    </cfRule>
    <cfRule type="expression" dxfId="2" priority="11">
      <formula>E$27&lt;33.3</formula>
    </cfRule>
  </conditionalFormatting>
  <conditionalFormatting sqref="E29:N36">
    <cfRule type="expression" dxfId="1" priority="8">
      <formula>E$40&gt;=66.6</formula>
    </cfRule>
    <cfRule type="expression" dxfId="0" priority="9">
      <formula>E$40&lt;33.3</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CZE silica</vt:lpstr>
      <vt:lpstr>CZE amine</vt:lpstr>
      <vt:lpstr>MEKC silica</vt:lpstr>
      <vt:lpstr>MEKC amine</vt:lpstr>
      <vt:lpstr>HPLC</vt:lpstr>
      <vt:lpstr>Summary</vt:lpstr>
      <vt:lpstr>Empty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c:creator>
  <cp:lastModifiedBy>Pawel Nowak</cp:lastModifiedBy>
  <cp:lastPrinted>2019-03-11T15:53:11Z</cp:lastPrinted>
  <dcterms:created xsi:type="dcterms:W3CDTF">2019-02-04T14:00:51Z</dcterms:created>
  <dcterms:modified xsi:type="dcterms:W3CDTF">2020-03-18T10:46:30Z</dcterms:modified>
</cp:coreProperties>
</file>