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Documents\Studien\TX2017\Klöbl 2021\"/>
    </mc:Choice>
  </mc:AlternateContent>
  <bookViews>
    <workbookView xWindow="0" yWindow="0" windowWidth="14715" windowHeight="9405"/>
  </bookViews>
  <sheets>
    <sheet name="Priors - raw resp" sheetId="1" r:id="rId1"/>
    <sheet name="Priors - cat-spec resp" sheetId="2" r:id="rId2"/>
    <sheet name="Priors - arous-spec resp" sheetId="3" r:id="rId3"/>
    <sheet name="Contrasts - resp" sheetId="4" r:id="rId4"/>
    <sheet name="Contrasts - VS act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" i="1" l="1"/>
  <c r="F3" i="5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8" i="5"/>
  <c r="F2" i="5"/>
  <c r="F3" i="4"/>
  <c r="F4" i="4"/>
  <c r="F5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" i="4"/>
  <c r="H29" i="3"/>
  <c r="H30" i="3"/>
  <c r="H31" i="3"/>
  <c r="G31" i="3"/>
  <c r="G30" i="3"/>
  <c r="G29" i="3"/>
  <c r="H29" i="2"/>
  <c r="H30" i="2"/>
  <c r="H31" i="2"/>
  <c r="G31" i="2"/>
  <c r="G30" i="2"/>
  <c r="G29" i="2"/>
  <c r="H45" i="1"/>
  <c r="H46" i="1"/>
  <c r="H47" i="1"/>
  <c r="G47" i="1"/>
  <c r="G45" i="1"/>
  <c r="G46" i="1"/>
  <c r="F27" i="5" l="1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G7" i="5"/>
  <c r="G6" i="5"/>
  <c r="G5" i="5"/>
  <c r="G4" i="5"/>
  <c r="G2" i="5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  <c r="G11" i="4"/>
  <c r="G10" i="4"/>
  <c r="G9" i="4"/>
  <c r="G8" i="4"/>
  <c r="G7" i="4"/>
  <c r="G6" i="4"/>
  <c r="G5" i="4"/>
  <c r="G4" i="4"/>
  <c r="G3" i="4"/>
  <c r="G2" i="4"/>
  <c r="G25" i="3"/>
  <c r="H25" i="3" s="1"/>
  <c r="G24" i="3"/>
  <c r="H24" i="3" s="1"/>
  <c r="G23" i="3"/>
  <c r="H23" i="3" s="1"/>
  <c r="G22" i="3"/>
  <c r="H22" i="3" s="1"/>
  <c r="G21" i="3"/>
  <c r="H21" i="3" s="1"/>
  <c r="G20" i="3"/>
  <c r="H20" i="3" s="1"/>
  <c r="G19" i="3"/>
  <c r="H19" i="3" s="1"/>
  <c r="G18" i="3"/>
  <c r="H18" i="3" s="1"/>
  <c r="G17" i="3"/>
  <c r="H17" i="3" s="1"/>
  <c r="G16" i="3"/>
  <c r="H16" i="3" s="1"/>
  <c r="G15" i="3"/>
  <c r="H15" i="3" s="1"/>
  <c r="G14" i="3"/>
  <c r="H14" i="3" s="1"/>
  <c r="G13" i="3"/>
  <c r="H13" i="3" s="1"/>
  <c r="G12" i="3"/>
  <c r="H12" i="3" s="1"/>
  <c r="G11" i="3"/>
  <c r="H11" i="3" s="1"/>
  <c r="G10" i="3"/>
  <c r="H10" i="3" s="1"/>
  <c r="G9" i="3"/>
  <c r="H9" i="3" s="1"/>
  <c r="G8" i="3"/>
  <c r="H8" i="3" s="1"/>
  <c r="G7" i="3"/>
  <c r="H7" i="3" s="1"/>
  <c r="G6" i="3"/>
  <c r="H6" i="3" s="1"/>
  <c r="G5" i="3"/>
  <c r="H5" i="3" s="1"/>
  <c r="G4" i="3"/>
  <c r="H4" i="3" s="1"/>
  <c r="G3" i="3"/>
  <c r="H3" i="3" s="1"/>
  <c r="G2" i="3"/>
  <c r="H28" i="2"/>
  <c r="G28" i="2"/>
  <c r="H27" i="2"/>
  <c r="H26" i="2"/>
  <c r="H43" i="1"/>
  <c r="H42" i="1"/>
  <c r="G27" i="2"/>
  <c r="G26" i="2"/>
  <c r="H3" i="2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" i="2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" i="2"/>
  <c r="H44" i="1"/>
  <c r="G44" i="1"/>
  <c r="G43" i="1"/>
  <c r="G42" i="1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2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28" i="4" l="1"/>
  <c r="G26" i="4"/>
  <c r="G27" i="4"/>
  <c r="F28" i="4"/>
  <c r="F26" i="4"/>
  <c r="F27" i="4"/>
  <c r="G3" i="5"/>
  <c r="G26" i="5" s="1"/>
  <c r="G26" i="3"/>
  <c r="H2" i="3"/>
  <c r="H26" i="3" s="1"/>
  <c r="H28" i="3"/>
  <c r="G28" i="3"/>
  <c r="G27" i="3"/>
  <c r="G27" i="5" l="1"/>
  <c r="G28" i="5"/>
  <c r="H27" i="3"/>
</calcChain>
</file>

<file path=xl/sharedStrings.xml><?xml version="1.0" encoding="utf-8"?>
<sst xmlns="http://schemas.openxmlformats.org/spreadsheetml/2006/main" count="210" uniqueCount="33">
  <si>
    <t>XH</t>
  </si>
  <si>
    <t>G</t>
  </si>
  <si>
    <t>M</t>
  </si>
  <si>
    <t>emmean - cust</t>
  </si>
  <si>
    <t>emmean - flat</t>
  </si>
  <si>
    <t>CW</t>
  </si>
  <si>
    <t>TM</t>
  </si>
  <si>
    <t>CM</t>
  </si>
  <si>
    <t>TW</t>
  </si>
  <si>
    <t>cust prior</t>
  </si>
  <si>
    <t>XL</t>
  </si>
  <si>
    <t>XG</t>
  </si>
  <si>
    <t>SW</t>
  </si>
  <si>
    <t>SM</t>
  </si>
  <si>
    <t>% diff</t>
  </si>
  <si>
    <t>|% diff|</t>
  </si>
  <si>
    <t>median</t>
  </si>
  <si>
    <t>min</t>
  </si>
  <si>
    <t>max</t>
  </si>
  <si>
    <t>XHXL</t>
  </si>
  <si>
    <t>XHXG</t>
  </si>
  <si>
    <t>XLXG</t>
  </si>
  <si>
    <t>XHS</t>
  </si>
  <si>
    <t>XLSW</t>
  </si>
  <si>
    <t>XGSM</t>
  </si>
  <si>
    <t>emmean - raw</t>
  </si>
  <si>
    <t>emmean - arous-spec</t>
  </si>
  <si>
    <t>XH/XHS</t>
  </si>
  <si>
    <t>XL/XLSW</t>
  </si>
  <si>
    <t>XG/XGSM</t>
  </si>
  <si>
    <t>max w/ prior</t>
  </si>
  <si>
    <t>min w/ prior</t>
  </si>
  <si>
    <t>median w/prior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</si>
</sst>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0" fillId="0" borderId="1" xfId="0" applyBorder="1"/>
    <xf numFmtId="164" fontId="0" fillId="0" borderId="1" xfId="0" applyNumberFormat="1" applyBorder="1"/>
    <xf numFmtId="2" fontId="0" fillId="0" borderId="1" xfId="0" applyNumberFormat="1" applyBorder="1"/>
    <xf numFmtId="2" fontId="0" fillId="0" borderId="0" xfId="0" applyNumberFormat="1" applyFill="1" applyBorder="1"/>
    <xf numFmtId="0" fontId="0" fillId="0" borderId="1" xfId="0" applyBorder="1" applyAlignment="1">
      <alignment horizontal="center"/>
    </xf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0" fontId="0" fillId="0" borderId="0" xfId="0"/>
    <xf numFmtId="2" fontId="0" fillId="0" borderId="0" xfId="0" applyNumberFormat="1"/>
    <xf numFmtId="164" fontId="0" fillId="0" borderId="0" xfId="0" applyNumberFormat="1"/>
    <xf numFmtId="0" fontId="0" fillId="0" borderId="0" xfId="0" applyAlignment="1">
      <alignment horizontal="center"/>
    </xf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workbookViewId="0">
      <selection activeCell="H16" sqref="H16"/>
    </sheetView>
  </sheetViews>
  <sheetFormatPr baseColWidth="10" defaultRowHeight="15" x14ac:dyDescent="0.25"/>
  <cols>
    <col min="1" max="1" width="14.85546875" bestFit="1" customWidth="1"/>
    <col min="4" max="4" width="14" bestFit="1" customWidth="1"/>
    <col min="5" max="5" width="13.42578125" bestFit="1" customWidth="1"/>
    <col min="7" max="7" width="11.5703125" customWidth="1"/>
  </cols>
  <sheetData>
    <row r="1" spans="1:8" s="25" customFormat="1" x14ac:dyDescent="0.25">
      <c r="A1" s="16"/>
      <c r="B1" s="16" t="s">
        <v>1</v>
      </c>
      <c r="C1" s="16" t="s">
        <v>2</v>
      </c>
      <c r="D1" s="16" t="s">
        <v>3</v>
      </c>
      <c r="E1" s="16" t="s">
        <v>4</v>
      </c>
      <c r="F1" s="16" t="s">
        <v>9</v>
      </c>
      <c r="G1" s="16" t="s">
        <v>14</v>
      </c>
      <c r="H1" s="16" t="s">
        <v>15</v>
      </c>
    </row>
    <row r="2" spans="1:8" x14ac:dyDescent="0.25">
      <c r="A2" t="s">
        <v>0</v>
      </c>
      <c r="B2" s="25" t="s">
        <v>5</v>
      </c>
      <c r="C2" s="25">
        <v>1</v>
      </c>
      <c r="D2" s="1">
        <v>1.298</v>
      </c>
      <c r="E2" s="6">
        <v>1.23</v>
      </c>
      <c r="F2">
        <v>1</v>
      </c>
      <c r="G2" s="10">
        <f>(D2-E2)/E2*100</f>
        <v>5.5284552845528498</v>
      </c>
      <c r="H2" s="10">
        <f>ABS(G2)</f>
        <v>5.5284552845528498</v>
      </c>
    </row>
    <row r="3" spans="1:8" x14ac:dyDescent="0.25">
      <c r="B3" s="25" t="s">
        <v>6</v>
      </c>
      <c r="C3" s="25">
        <v>1</v>
      </c>
      <c r="D3" s="1">
        <v>0.27700000000000002</v>
      </c>
      <c r="E3" s="6">
        <v>0.192</v>
      </c>
      <c r="F3">
        <v>1</v>
      </c>
      <c r="G3" s="10">
        <f t="shared" ref="G3:G41" si="0">(D3-E3)/E3*100</f>
        <v>44.270833333333343</v>
      </c>
      <c r="H3" s="10">
        <f t="shared" ref="H3:H41" si="1">ABS(G3)</f>
        <v>44.270833333333343</v>
      </c>
    </row>
    <row r="4" spans="1:8" x14ac:dyDescent="0.25">
      <c r="B4" s="25" t="s">
        <v>7</v>
      </c>
      <c r="C4" s="25">
        <v>1</v>
      </c>
      <c r="D4" s="1">
        <v>1.964</v>
      </c>
      <c r="E4" s="6">
        <v>1.946</v>
      </c>
      <c r="F4">
        <v>1</v>
      </c>
      <c r="G4" s="10">
        <f t="shared" si="0"/>
        <v>0.92497430626927113</v>
      </c>
      <c r="H4" s="10">
        <f t="shared" si="1"/>
        <v>0.92497430626927113</v>
      </c>
    </row>
    <row r="5" spans="1:8" x14ac:dyDescent="0.25">
      <c r="B5" s="25" t="s">
        <v>8</v>
      </c>
      <c r="C5" s="25">
        <v>1</v>
      </c>
      <c r="D5" s="1">
        <v>0.627</v>
      </c>
      <c r="E5" s="6">
        <v>0.46100000000000002</v>
      </c>
      <c r="F5">
        <v>1</v>
      </c>
      <c r="G5" s="10">
        <f t="shared" si="0"/>
        <v>36.008676789587845</v>
      </c>
      <c r="H5" s="10">
        <f t="shared" si="1"/>
        <v>36.008676789587845</v>
      </c>
    </row>
    <row r="6" spans="1:8" x14ac:dyDescent="0.25">
      <c r="B6" s="25" t="s">
        <v>5</v>
      </c>
      <c r="C6" s="25">
        <v>2</v>
      </c>
      <c r="D6" s="1">
        <v>1.131</v>
      </c>
      <c r="E6" s="6">
        <v>1.0649999999999999</v>
      </c>
      <c r="G6" s="10">
        <f t="shared" si="0"/>
        <v>6.1971830985915553</v>
      </c>
      <c r="H6" s="10">
        <f t="shared" si="1"/>
        <v>6.1971830985915553</v>
      </c>
    </row>
    <row r="7" spans="1:8" x14ac:dyDescent="0.25">
      <c r="B7" s="25" t="s">
        <v>6</v>
      </c>
      <c r="C7" s="25">
        <v>2</v>
      </c>
      <c r="D7" s="1">
        <v>0.64600000000000002</v>
      </c>
      <c r="E7" s="6">
        <v>0.57299999999999995</v>
      </c>
      <c r="G7" s="10">
        <f t="shared" si="0"/>
        <v>12.739965095986051</v>
      </c>
      <c r="H7" s="10">
        <f t="shared" si="1"/>
        <v>12.739965095986051</v>
      </c>
    </row>
    <row r="8" spans="1:8" x14ac:dyDescent="0.25">
      <c r="B8" s="25" t="s">
        <v>7</v>
      </c>
      <c r="C8" s="25">
        <v>2</v>
      </c>
      <c r="D8" s="1">
        <v>1.7270000000000001</v>
      </c>
      <c r="E8" s="6">
        <v>1.7010000000000001</v>
      </c>
      <c r="G8" s="10">
        <f t="shared" si="0"/>
        <v>1.5285126396237521</v>
      </c>
      <c r="H8" s="10">
        <f t="shared" si="1"/>
        <v>1.5285126396237521</v>
      </c>
    </row>
    <row r="9" spans="1:8" x14ac:dyDescent="0.25">
      <c r="A9" s="12"/>
      <c r="B9" s="16" t="s">
        <v>8</v>
      </c>
      <c r="C9" s="16">
        <v>2</v>
      </c>
      <c r="D9" s="13">
        <v>0.35699999999999998</v>
      </c>
      <c r="E9" s="13">
        <v>0.21</v>
      </c>
      <c r="F9" s="12"/>
      <c r="G9" s="14">
        <f t="shared" si="0"/>
        <v>70</v>
      </c>
      <c r="H9" s="14">
        <f t="shared" si="1"/>
        <v>70</v>
      </c>
    </row>
    <row r="10" spans="1:8" x14ac:dyDescent="0.25">
      <c r="A10" t="s">
        <v>10</v>
      </c>
      <c r="B10" s="25" t="s">
        <v>5</v>
      </c>
      <c r="C10" s="25">
        <v>1</v>
      </c>
      <c r="D10" s="2">
        <v>-0.50190000000000001</v>
      </c>
      <c r="E10" s="7">
        <v>-0.67069999999999996</v>
      </c>
      <c r="F10">
        <v>1</v>
      </c>
      <c r="G10" s="10">
        <f t="shared" si="0"/>
        <v>-25.167735202027725</v>
      </c>
      <c r="H10" s="10">
        <f t="shared" si="1"/>
        <v>25.167735202027725</v>
      </c>
    </row>
    <row r="11" spans="1:8" x14ac:dyDescent="0.25">
      <c r="B11" s="25" t="s">
        <v>6</v>
      </c>
      <c r="C11" s="25">
        <v>1</v>
      </c>
      <c r="D11" s="2">
        <v>-0.42959999999999998</v>
      </c>
      <c r="E11" s="7">
        <v>-0.46189999999999998</v>
      </c>
      <c r="G11" s="10">
        <f t="shared" si="0"/>
        <v>-6.9928555964494477</v>
      </c>
      <c r="H11" s="10">
        <f t="shared" si="1"/>
        <v>6.9928555964494477</v>
      </c>
    </row>
    <row r="12" spans="1:8" x14ac:dyDescent="0.25">
      <c r="B12" s="25" t="s">
        <v>7</v>
      </c>
      <c r="C12" s="25">
        <v>1</v>
      </c>
      <c r="D12" s="2">
        <v>1.3653</v>
      </c>
      <c r="E12" s="7">
        <v>1.1752</v>
      </c>
      <c r="F12">
        <v>1</v>
      </c>
      <c r="G12" s="10">
        <f t="shared" si="0"/>
        <v>16.175970047651457</v>
      </c>
      <c r="H12" s="10">
        <f t="shared" si="1"/>
        <v>16.175970047651457</v>
      </c>
    </row>
    <row r="13" spans="1:8" x14ac:dyDescent="0.25">
      <c r="B13" s="25" t="s">
        <v>8</v>
      </c>
      <c r="C13" s="25">
        <v>1</v>
      </c>
      <c r="D13" s="2">
        <v>0.77349999999999997</v>
      </c>
      <c r="E13" s="7">
        <v>0.69789999999999996</v>
      </c>
      <c r="G13" s="10">
        <f t="shared" si="0"/>
        <v>10.832497492477433</v>
      </c>
      <c r="H13" s="10">
        <f t="shared" si="1"/>
        <v>10.832497492477433</v>
      </c>
    </row>
    <row r="14" spans="1:8" x14ac:dyDescent="0.25">
      <c r="B14" s="25" t="s">
        <v>5</v>
      </c>
      <c r="C14" s="25">
        <v>2</v>
      </c>
      <c r="D14" s="2">
        <v>-0.77959999999999996</v>
      </c>
      <c r="E14" s="7">
        <v>-0.8911</v>
      </c>
      <c r="G14" s="10">
        <f t="shared" si="0"/>
        <v>-12.512624845696335</v>
      </c>
      <c r="H14" s="10">
        <f t="shared" si="1"/>
        <v>12.512624845696335</v>
      </c>
    </row>
    <row r="15" spans="1:8" x14ac:dyDescent="0.25">
      <c r="B15" s="25" t="s">
        <v>6</v>
      </c>
      <c r="C15" s="25">
        <v>2</v>
      </c>
      <c r="D15" s="2">
        <v>8.6900000000000005E-2</v>
      </c>
      <c r="E15" s="7">
        <v>5.2699999999999997E-2</v>
      </c>
      <c r="G15" s="10">
        <f t="shared" si="0"/>
        <v>64.895635673624312</v>
      </c>
      <c r="H15" s="10">
        <f t="shared" si="1"/>
        <v>64.895635673624312</v>
      </c>
    </row>
    <row r="16" spans="1:8" x14ac:dyDescent="0.25">
      <c r="B16" s="25" t="s">
        <v>7</v>
      </c>
      <c r="C16" s="25">
        <v>2</v>
      </c>
      <c r="D16" s="2">
        <v>1.2761</v>
      </c>
      <c r="E16" s="7">
        <v>1.1496</v>
      </c>
      <c r="G16" s="10">
        <f t="shared" si="0"/>
        <v>11.003827418232435</v>
      </c>
      <c r="H16" s="10">
        <f t="shared" si="1"/>
        <v>11.003827418232435</v>
      </c>
    </row>
    <row r="17" spans="1:8" x14ac:dyDescent="0.25">
      <c r="A17" s="12"/>
      <c r="B17" s="16" t="s">
        <v>8</v>
      </c>
      <c r="C17" s="16">
        <v>2</v>
      </c>
      <c r="D17" s="13">
        <v>0.14480000000000001</v>
      </c>
      <c r="E17" s="13">
        <v>6.4000000000000001E-2</v>
      </c>
      <c r="F17" s="12"/>
      <c r="G17" s="14">
        <f t="shared" si="0"/>
        <v>126.25000000000001</v>
      </c>
      <c r="H17" s="14">
        <f t="shared" si="1"/>
        <v>126.25000000000001</v>
      </c>
    </row>
    <row r="18" spans="1:8" x14ac:dyDescent="0.25">
      <c r="A18" t="s">
        <v>11</v>
      </c>
      <c r="B18" s="25" t="s">
        <v>5</v>
      </c>
      <c r="C18" s="25">
        <v>1</v>
      </c>
      <c r="D18" s="3">
        <v>-0.93300000000000005</v>
      </c>
      <c r="E18" s="8">
        <v>-1.111</v>
      </c>
      <c r="F18">
        <v>1</v>
      </c>
      <c r="G18" s="10">
        <f t="shared" si="0"/>
        <v>-16.021602160216016</v>
      </c>
      <c r="H18" s="10">
        <f t="shared" si="1"/>
        <v>16.021602160216016</v>
      </c>
    </row>
    <row r="19" spans="1:8" x14ac:dyDescent="0.25">
      <c r="B19" s="25" t="s">
        <v>6</v>
      </c>
      <c r="C19" s="25">
        <v>1</v>
      </c>
      <c r="D19" s="3">
        <v>-0.66200000000000003</v>
      </c>
      <c r="E19" s="8">
        <v>-0.66700000000000004</v>
      </c>
      <c r="G19" s="10">
        <f t="shared" si="0"/>
        <v>-0.74962518740629747</v>
      </c>
      <c r="H19" s="10">
        <f t="shared" si="1"/>
        <v>0.74962518740629747</v>
      </c>
    </row>
    <row r="20" spans="1:8" x14ac:dyDescent="0.25">
      <c r="B20" s="25" t="s">
        <v>7</v>
      </c>
      <c r="C20" s="25">
        <v>1</v>
      </c>
      <c r="D20" s="3">
        <v>-1.7749999999999999</v>
      </c>
      <c r="E20" s="8">
        <v>-1.74</v>
      </c>
      <c r="F20">
        <v>1</v>
      </c>
      <c r="G20" s="10">
        <f t="shared" si="0"/>
        <v>2.0114942528735589</v>
      </c>
      <c r="H20" s="10">
        <f t="shared" si="1"/>
        <v>2.0114942528735589</v>
      </c>
    </row>
    <row r="21" spans="1:8" x14ac:dyDescent="0.25">
      <c r="B21" s="25" t="s">
        <v>8</v>
      </c>
      <c r="C21" s="25">
        <v>1</v>
      </c>
      <c r="D21" s="3">
        <v>-1.151</v>
      </c>
      <c r="E21" s="8">
        <v>-1.1639999999999999</v>
      </c>
      <c r="G21" s="10">
        <f t="shared" si="0"/>
        <v>-1.1168384879725002</v>
      </c>
      <c r="H21" s="10">
        <f t="shared" si="1"/>
        <v>1.1168384879725002</v>
      </c>
    </row>
    <row r="22" spans="1:8" x14ac:dyDescent="0.25">
      <c r="B22" s="25" t="s">
        <v>5</v>
      </c>
      <c r="C22" s="25">
        <v>2</v>
      </c>
      <c r="D22" s="3">
        <v>-1.0289999999999999</v>
      </c>
      <c r="E22" s="8">
        <v>-1.1639999999999999</v>
      </c>
      <c r="G22" s="10">
        <f t="shared" si="0"/>
        <v>-11.597938144329898</v>
      </c>
      <c r="H22" s="10">
        <f t="shared" si="1"/>
        <v>11.597938144329898</v>
      </c>
    </row>
    <row r="23" spans="1:8" x14ac:dyDescent="0.25">
      <c r="B23" s="25" t="s">
        <v>6</v>
      </c>
      <c r="C23" s="25">
        <v>2</v>
      </c>
      <c r="D23" s="3">
        <v>0.17100000000000001</v>
      </c>
      <c r="E23" s="8">
        <v>0.16800000000000001</v>
      </c>
      <c r="G23" s="10">
        <f t="shared" si="0"/>
        <v>1.7857142857142874</v>
      </c>
      <c r="H23" s="10">
        <f t="shared" si="1"/>
        <v>1.7857142857142874</v>
      </c>
    </row>
    <row r="24" spans="1:8" x14ac:dyDescent="0.25">
      <c r="B24" s="25" t="s">
        <v>7</v>
      </c>
      <c r="C24" s="25">
        <v>2</v>
      </c>
      <c r="D24" s="3">
        <v>-1.02</v>
      </c>
      <c r="E24" s="8">
        <v>-0.99099999999999999</v>
      </c>
      <c r="G24" s="10">
        <f t="shared" si="0"/>
        <v>2.9263370332996996</v>
      </c>
      <c r="H24" s="10">
        <f t="shared" si="1"/>
        <v>2.9263370332996996</v>
      </c>
    </row>
    <row r="25" spans="1:8" x14ac:dyDescent="0.25">
      <c r="A25" s="12"/>
      <c r="B25" s="16" t="s">
        <v>8</v>
      </c>
      <c r="C25" s="16">
        <v>2</v>
      </c>
      <c r="D25" s="13">
        <v>-1.9890000000000001</v>
      </c>
      <c r="E25" s="13">
        <v>-2.0059999999999998</v>
      </c>
      <c r="F25" s="12"/>
      <c r="G25" s="14">
        <f t="shared" si="0"/>
        <v>-0.84745762711862826</v>
      </c>
      <c r="H25" s="14">
        <f t="shared" si="1"/>
        <v>0.84745762711862826</v>
      </c>
    </row>
    <row r="26" spans="1:8" x14ac:dyDescent="0.25">
      <c r="A26" t="s">
        <v>12</v>
      </c>
      <c r="B26" s="25" t="s">
        <v>5</v>
      </c>
      <c r="C26" s="25">
        <v>1</v>
      </c>
      <c r="D26" s="4">
        <v>-1.014</v>
      </c>
      <c r="E26" s="9">
        <v>-1.0429999999999999</v>
      </c>
      <c r="G26" s="10">
        <f t="shared" si="0"/>
        <v>-2.7804410354745848</v>
      </c>
      <c r="H26" s="10">
        <f t="shared" si="1"/>
        <v>2.7804410354745848</v>
      </c>
    </row>
    <row r="27" spans="1:8" x14ac:dyDescent="0.25">
      <c r="B27" s="25" t="s">
        <v>6</v>
      </c>
      <c r="C27" s="25">
        <v>1</v>
      </c>
      <c r="D27" s="4">
        <v>-4.2799999999999998E-2</v>
      </c>
      <c r="E27" s="9">
        <v>-5.6599999999999998E-2</v>
      </c>
      <c r="G27" s="10">
        <f t="shared" si="0"/>
        <v>-24.381625441696116</v>
      </c>
      <c r="H27" s="10">
        <f t="shared" si="1"/>
        <v>24.381625441696116</v>
      </c>
    </row>
    <row r="28" spans="1:8" x14ac:dyDescent="0.25">
      <c r="B28" s="25" t="s">
        <v>7</v>
      </c>
      <c r="C28" s="25">
        <v>1</v>
      </c>
      <c r="D28" s="4">
        <v>-0.24340000000000001</v>
      </c>
      <c r="E28" s="9">
        <v>-0.3705</v>
      </c>
      <c r="F28">
        <v>1</v>
      </c>
      <c r="G28" s="10">
        <f t="shared" si="0"/>
        <v>-34.304993252361669</v>
      </c>
      <c r="H28" s="10">
        <f t="shared" si="1"/>
        <v>34.304993252361669</v>
      </c>
    </row>
    <row r="29" spans="1:8" x14ac:dyDescent="0.25">
      <c r="B29" s="25" t="s">
        <v>8</v>
      </c>
      <c r="C29" s="25">
        <v>1</v>
      </c>
      <c r="D29" s="4">
        <v>-0.61699999999999999</v>
      </c>
      <c r="E29" s="9">
        <v>-0.65049999999999997</v>
      </c>
      <c r="G29" s="10">
        <f t="shared" si="0"/>
        <v>-5.1498847040737861</v>
      </c>
      <c r="H29" s="10">
        <f t="shared" si="1"/>
        <v>5.1498847040737861</v>
      </c>
    </row>
    <row r="30" spans="1:8" x14ac:dyDescent="0.25">
      <c r="B30" s="25" t="s">
        <v>5</v>
      </c>
      <c r="C30" s="25">
        <v>2</v>
      </c>
      <c r="D30" s="4">
        <v>-1.2689999999999999</v>
      </c>
      <c r="E30" s="9">
        <v>-1.3005</v>
      </c>
      <c r="G30" s="10">
        <f t="shared" si="0"/>
        <v>-2.4221453287197297</v>
      </c>
      <c r="H30" s="10">
        <f t="shared" si="1"/>
        <v>2.4221453287197297</v>
      </c>
    </row>
    <row r="31" spans="1:8" x14ac:dyDescent="0.25">
      <c r="B31" s="25" t="s">
        <v>6</v>
      </c>
      <c r="C31" s="25">
        <v>2</v>
      </c>
      <c r="D31" s="4">
        <v>-0.44890000000000002</v>
      </c>
      <c r="E31" s="9">
        <v>-0.46</v>
      </c>
      <c r="G31" s="10">
        <f t="shared" si="0"/>
        <v>-2.4130434782608692</v>
      </c>
      <c r="H31" s="10">
        <f t="shared" si="1"/>
        <v>2.4130434782608692</v>
      </c>
    </row>
    <row r="32" spans="1:8" x14ac:dyDescent="0.25">
      <c r="B32" s="25" t="s">
        <v>7</v>
      </c>
      <c r="C32" s="25">
        <v>2</v>
      </c>
      <c r="D32" s="4">
        <v>-0.27960000000000002</v>
      </c>
      <c r="E32" s="9">
        <v>-0.34489999999999998</v>
      </c>
      <c r="G32" s="10">
        <f t="shared" si="0"/>
        <v>-18.933024064946352</v>
      </c>
      <c r="H32" s="10">
        <f t="shared" si="1"/>
        <v>18.933024064946352</v>
      </c>
    </row>
    <row r="33" spans="1:8" x14ac:dyDescent="0.25">
      <c r="A33" s="12"/>
      <c r="B33" s="16" t="s">
        <v>8</v>
      </c>
      <c r="C33" s="16">
        <v>2</v>
      </c>
      <c r="D33" s="13">
        <v>-0.78720000000000001</v>
      </c>
      <c r="E33" s="13">
        <v>-0.82799999999999996</v>
      </c>
      <c r="F33" s="12"/>
      <c r="G33" s="14">
        <f t="shared" si="0"/>
        <v>-4.9275362318840523</v>
      </c>
      <c r="H33" s="14">
        <f t="shared" si="1"/>
        <v>4.9275362318840523</v>
      </c>
    </row>
    <row r="34" spans="1:8" x14ac:dyDescent="0.25">
      <c r="A34" t="s">
        <v>13</v>
      </c>
      <c r="B34" s="25" t="s">
        <v>5</v>
      </c>
      <c r="C34" s="25">
        <v>1</v>
      </c>
      <c r="D34" s="5">
        <v>-1.0669999999999999</v>
      </c>
      <c r="E34" s="11">
        <v>-1.075</v>
      </c>
      <c r="G34" s="10">
        <f t="shared" si="0"/>
        <v>-0.74418604651162856</v>
      </c>
      <c r="H34" s="10">
        <f t="shared" si="1"/>
        <v>0.74418604651162856</v>
      </c>
    </row>
    <row r="35" spans="1:8" x14ac:dyDescent="0.25">
      <c r="B35" s="25" t="s">
        <v>6</v>
      </c>
      <c r="C35" s="25">
        <v>1</v>
      </c>
      <c r="D35" s="5">
        <v>-0.22800000000000001</v>
      </c>
      <c r="E35" s="11">
        <v>-0.23100000000000001</v>
      </c>
      <c r="G35" s="10">
        <f t="shared" si="0"/>
        <v>-1.2987012987012998</v>
      </c>
      <c r="H35" s="10">
        <f t="shared" si="1"/>
        <v>1.2987012987012998</v>
      </c>
    </row>
    <row r="36" spans="1:8" x14ac:dyDescent="0.25">
      <c r="B36" s="25" t="s">
        <v>7</v>
      </c>
      <c r="C36" s="25">
        <v>1</v>
      </c>
      <c r="D36" s="5">
        <v>-0.46500000000000002</v>
      </c>
      <c r="E36" s="11">
        <v>-0.57399999999999995</v>
      </c>
      <c r="F36">
        <v>1</v>
      </c>
      <c r="G36" s="10">
        <f t="shared" si="0"/>
        <v>-18.989547038327515</v>
      </c>
      <c r="H36" s="10">
        <f t="shared" si="1"/>
        <v>18.989547038327515</v>
      </c>
    </row>
    <row r="37" spans="1:8" x14ac:dyDescent="0.25">
      <c r="B37" s="25" t="s">
        <v>8</v>
      </c>
      <c r="C37" s="25">
        <v>1</v>
      </c>
      <c r="D37" s="5">
        <v>-0.9</v>
      </c>
      <c r="E37" s="11">
        <v>-0.91900000000000004</v>
      </c>
      <c r="G37" s="10">
        <f t="shared" si="0"/>
        <v>-2.0674646354733426</v>
      </c>
      <c r="H37" s="10">
        <f t="shared" si="1"/>
        <v>2.0674646354733426</v>
      </c>
    </row>
    <row r="38" spans="1:8" x14ac:dyDescent="0.25">
      <c r="B38" s="25" t="s">
        <v>5</v>
      </c>
      <c r="C38" s="25">
        <v>2</v>
      </c>
      <c r="D38" s="5">
        <v>-1.3140000000000001</v>
      </c>
      <c r="E38" s="11">
        <v>-1.323</v>
      </c>
      <c r="G38" s="10">
        <f t="shared" si="0"/>
        <v>-0.68027210884352962</v>
      </c>
      <c r="H38" s="10">
        <f t="shared" si="1"/>
        <v>0.68027210884352962</v>
      </c>
    </row>
    <row r="39" spans="1:8" x14ac:dyDescent="0.25">
      <c r="B39" s="25" t="s">
        <v>6</v>
      </c>
      <c r="C39" s="25">
        <v>2</v>
      </c>
      <c r="D39" s="5">
        <v>-0.51</v>
      </c>
      <c r="E39" s="11">
        <v>-0.51600000000000001</v>
      </c>
      <c r="G39" s="10">
        <f t="shared" si="0"/>
        <v>-1.1627906976744196</v>
      </c>
      <c r="H39" s="10">
        <f t="shared" si="1"/>
        <v>1.1627906976744196</v>
      </c>
    </row>
    <row r="40" spans="1:8" x14ac:dyDescent="0.25">
      <c r="B40" s="25" t="s">
        <v>7</v>
      </c>
      <c r="C40" s="25">
        <v>2</v>
      </c>
      <c r="D40" s="5">
        <v>-0.91</v>
      </c>
      <c r="E40" s="11">
        <v>-0.96099999999999997</v>
      </c>
      <c r="G40" s="10">
        <f t="shared" si="0"/>
        <v>-5.3069719042663825</v>
      </c>
      <c r="H40" s="10">
        <f t="shared" si="1"/>
        <v>5.3069719042663825</v>
      </c>
    </row>
    <row r="41" spans="1:8" x14ac:dyDescent="0.25">
      <c r="A41" s="12"/>
      <c r="B41" s="16" t="s">
        <v>8</v>
      </c>
      <c r="C41" s="16">
        <v>2</v>
      </c>
      <c r="D41" s="13">
        <v>-1.405</v>
      </c>
      <c r="E41" s="13">
        <v>-1.4410000000000001</v>
      </c>
      <c r="F41" s="12"/>
      <c r="G41" s="14">
        <f t="shared" si="0"/>
        <v>-2.4982650936849429</v>
      </c>
      <c r="H41" s="14">
        <f t="shared" si="1"/>
        <v>2.4982650936849429</v>
      </c>
    </row>
    <row r="42" spans="1:8" x14ac:dyDescent="0.25">
      <c r="A42" t="s">
        <v>17</v>
      </c>
      <c r="G42" s="10">
        <f>MIN(G2:G41)</f>
        <v>-34.304993252361669</v>
      </c>
      <c r="H42" s="15">
        <f>MIN(H2:H41)</f>
        <v>0.68027210884352962</v>
      </c>
    </row>
    <row r="43" spans="1:8" x14ac:dyDescent="0.25">
      <c r="A43" t="s">
        <v>18</v>
      </c>
      <c r="G43" s="10">
        <f>MAX(G2:G41)</f>
        <v>126.25000000000001</v>
      </c>
      <c r="H43" s="15">
        <f>MAX(H2:H41)</f>
        <v>126.25000000000001</v>
      </c>
    </row>
    <row r="44" spans="1:8" x14ac:dyDescent="0.25">
      <c r="A44" t="s">
        <v>16</v>
      </c>
      <c r="G44" s="10">
        <f>MEDIAN(MEDIAN(G2:G9),MEDIAN(G10:G17),MEDIAN(G18:G25),MEDIAN(G26:G33),MEDIAN(G34:G41))</f>
        <v>-0.79854140726246281</v>
      </c>
      <c r="H44" s="10">
        <f>MEDIAN(MEDIAN(H2:H9),MEDIAN(H10:H17),MEDIAN(H18:H25),MEDIAN(H26:H33),MEDIAN(H34:H41))</f>
        <v>5.0387104679789196</v>
      </c>
    </row>
    <row r="45" spans="1:8" x14ac:dyDescent="0.25">
      <c r="A45" t="s">
        <v>31</v>
      </c>
      <c r="G45" s="32">
        <f>MIN(G2,G3,G4,G5,G10,G12,G18,G20,G28,G36)</f>
        <v>-34.304993252361669</v>
      </c>
      <c r="H45" s="32">
        <f>MIN(H2,H3,H4,H5,H10,H12,H18,H20,H28,H36)</f>
        <v>0.92497430626927113</v>
      </c>
    </row>
    <row r="46" spans="1:8" x14ac:dyDescent="0.25">
      <c r="A46" t="s">
        <v>30</v>
      </c>
      <c r="G46" s="32">
        <f>MAX(G2,G3,G4,G5,G10,G12,G18,G20,G28,G36)</f>
        <v>44.270833333333343</v>
      </c>
      <c r="H46" s="32">
        <f>MAX(H2,H3,H4,H5,H10,H12,H18,H20,H28,H36)</f>
        <v>44.270833333333343</v>
      </c>
    </row>
    <row r="47" spans="1:8" x14ac:dyDescent="0.25">
      <c r="A47" t="s">
        <v>32</v>
      </c>
      <c r="G47" s="32">
        <f>MEDIAN(MEDIAN(G2:G5),MEDIAN(G10,G12),MEDIAN(G18,G20),G28,G36)</f>
        <v>-7.0050539536712293</v>
      </c>
      <c r="H47" s="32">
        <f>MEDIAN(MEDIAN(H2:H5),MEDIAN(H10,H12),MEDIAN(H18,H20),H28,H36)</f>
        <v>20.671852624839591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workbookViewId="0">
      <selection activeCell="H26" sqref="H26"/>
    </sheetView>
  </sheetViews>
  <sheetFormatPr baseColWidth="10" defaultRowHeight="15" x14ac:dyDescent="0.25"/>
  <cols>
    <col min="1" max="1" width="14.85546875" bestFit="1" customWidth="1"/>
    <col min="4" max="4" width="14" bestFit="1" customWidth="1"/>
    <col min="5" max="5" width="13.42578125" bestFit="1" customWidth="1"/>
  </cols>
  <sheetData>
    <row r="1" spans="1:8" s="25" customFormat="1" x14ac:dyDescent="0.25">
      <c r="A1" s="16"/>
      <c r="B1" s="16" t="s">
        <v>1</v>
      </c>
      <c r="C1" s="16" t="s">
        <v>2</v>
      </c>
      <c r="D1" s="16" t="s">
        <v>3</v>
      </c>
      <c r="E1" s="16" t="s">
        <v>4</v>
      </c>
      <c r="F1" s="16" t="s">
        <v>9</v>
      </c>
      <c r="G1" s="16" t="s">
        <v>14</v>
      </c>
      <c r="H1" s="16" t="s">
        <v>15</v>
      </c>
    </row>
    <row r="2" spans="1:8" x14ac:dyDescent="0.25">
      <c r="A2" t="s">
        <v>20</v>
      </c>
      <c r="B2" s="25" t="s">
        <v>5</v>
      </c>
      <c r="C2" s="25">
        <v>1</v>
      </c>
      <c r="D2" s="17">
        <v>1.9400000000000001E-2</v>
      </c>
      <c r="E2" s="20">
        <v>9.5200000000000007E-2</v>
      </c>
      <c r="F2">
        <v>1</v>
      </c>
      <c r="G2" s="23">
        <f>(D2-E2)/E2*100</f>
        <v>-79.621848739495803</v>
      </c>
      <c r="H2" s="23">
        <f>ABS(G2)</f>
        <v>79.621848739495803</v>
      </c>
    </row>
    <row r="3" spans="1:8" x14ac:dyDescent="0.25">
      <c r="B3" s="25" t="s">
        <v>6</v>
      </c>
      <c r="C3" s="25">
        <v>1</v>
      </c>
      <c r="D3" s="17">
        <v>-0.16370000000000001</v>
      </c>
      <c r="E3" s="20">
        <v>-0.17777000000000001</v>
      </c>
      <c r="G3" s="23">
        <f t="shared" ref="G3:G25" si="0">(D3-E3)/E3*100</f>
        <v>-7.9147212690555202</v>
      </c>
      <c r="H3" s="23">
        <f t="shared" ref="H3:H25" si="1">ABS(G3)</f>
        <v>7.9147212690555202</v>
      </c>
    </row>
    <row r="4" spans="1:8" x14ac:dyDescent="0.25">
      <c r="B4" s="25" t="s">
        <v>7</v>
      </c>
      <c r="C4" s="25">
        <v>1</v>
      </c>
      <c r="D4" s="17">
        <v>1.3220000000000001</v>
      </c>
      <c r="E4" s="20">
        <v>1.52834</v>
      </c>
      <c r="F4">
        <v>1</v>
      </c>
      <c r="G4" s="23">
        <f t="shared" si="0"/>
        <v>-13.500922569585299</v>
      </c>
      <c r="H4" s="23">
        <f t="shared" si="1"/>
        <v>13.500922569585299</v>
      </c>
    </row>
    <row r="5" spans="1:8" x14ac:dyDescent="0.25">
      <c r="B5" s="25" t="s">
        <v>8</v>
      </c>
      <c r="C5" s="25">
        <v>1</v>
      </c>
      <c r="D5" s="17">
        <v>-0.66410000000000002</v>
      </c>
      <c r="E5" s="20">
        <v>-0.66359000000000001</v>
      </c>
      <c r="G5" s="23">
        <f t="shared" si="0"/>
        <v>7.6854684368361556E-2</v>
      </c>
      <c r="H5" s="23">
        <f t="shared" si="1"/>
        <v>7.6854684368361556E-2</v>
      </c>
    </row>
    <row r="6" spans="1:8" x14ac:dyDescent="0.25">
      <c r="B6" s="25" t="s">
        <v>5</v>
      </c>
      <c r="C6" s="25">
        <v>2</v>
      </c>
      <c r="D6" s="17">
        <v>-5.21E-2</v>
      </c>
      <c r="E6" s="20">
        <v>8.8599999999999998E-3</v>
      </c>
      <c r="G6" s="23">
        <f t="shared" si="0"/>
        <v>-688.03611738148982</v>
      </c>
      <c r="H6" s="23">
        <f t="shared" si="1"/>
        <v>688.03611738148982</v>
      </c>
    </row>
    <row r="7" spans="1:8" x14ac:dyDescent="0.25">
      <c r="B7" s="25" t="s">
        <v>6</v>
      </c>
      <c r="C7" s="25">
        <v>2</v>
      </c>
      <c r="D7" s="17">
        <v>-0.68159999999999998</v>
      </c>
      <c r="E7" s="20">
        <v>-0.69618999999999998</v>
      </c>
      <c r="G7" s="23">
        <f t="shared" si="0"/>
        <v>-2.0956922679153669</v>
      </c>
      <c r="H7" s="23">
        <f t="shared" si="1"/>
        <v>2.0956922679153669</v>
      </c>
    </row>
    <row r="8" spans="1:8" x14ac:dyDescent="0.25">
      <c r="B8" s="25" t="s">
        <v>7</v>
      </c>
      <c r="C8" s="25">
        <v>2</v>
      </c>
      <c r="D8" s="17">
        <v>1.05</v>
      </c>
      <c r="E8" s="20">
        <v>1.20974</v>
      </c>
      <c r="G8" s="23">
        <f t="shared" si="0"/>
        <v>-13.204490221039231</v>
      </c>
      <c r="H8" s="23">
        <f t="shared" si="1"/>
        <v>13.204490221039231</v>
      </c>
    </row>
    <row r="9" spans="1:8" x14ac:dyDescent="0.25">
      <c r="A9" s="12"/>
      <c r="B9" s="16" t="s">
        <v>8</v>
      </c>
      <c r="C9" s="16">
        <v>2</v>
      </c>
      <c r="D9" s="13">
        <v>-0.39779999999999999</v>
      </c>
      <c r="E9" s="13">
        <v>-0.39326</v>
      </c>
      <c r="F9" s="12"/>
      <c r="G9" s="14">
        <f t="shared" si="0"/>
        <v>1.1544525250470399</v>
      </c>
      <c r="H9" s="14">
        <f t="shared" si="1"/>
        <v>1.1544525250470399</v>
      </c>
    </row>
    <row r="10" spans="1:8" x14ac:dyDescent="0.25">
      <c r="A10" t="s">
        <v>19</v>
      </c>
      <c r="B10" s="25" t="s">
        <v>5</v>
      </c>
      <c r="C10" s="25">
        <v>1</v>
      </c>
      <c r="D10" s="18">
        <v>-0.45800000000000002</v>
      </c>
      <c r="E10" s="21">
        <v>-0.42799999999999999</v>
      </c>
      <c r="F10">
        <v>1</v>
      </c>
      <c r="G10" s="23">
        <f t="shared" si="0"/>
        <v>7.0093457943925301</v>
      </c>
      <c r="H10" s="23">
        <f t="shared" si="1"/>
        <v>7.0093457943925301</v>
      </c>
    </row>
    <row r="11" spans="1:8" x14ac:dyDescent="0.25">
      <c r="B11" s="25" t="s">
        <v>6</v>
      </c>
      <c r="C11" s="25">
        <v>1</v>
      </c>
      <c r="D11" s="18">
        <v>-1.8759999999999999</v>
      </c>
      <c r="E11" s="21">
        <v>-1.877</v>
      </c>
      <c r="G11" s="23">
        <f t="shared" si="0"/>
        <v>-5.3276505061273939E-2</v>
      </c>
      <c r="H11" s="23">
        <f t="shared" si="1"/>
        <v>5.3276505061273939E-2</v>
      </c>
    </row>
    <row r="12" spans="1:8" x14ac:dyDescent="0.25">
      <c r="B12" s="25" t="s">
        <v>7</v>
      </c>
      <c r="C12" s="25">
        <v>1</v>
      </c>
      <c r="D12" s="18">
        <v>-1.764</v>
      </c>
      <c r="E12" s="21">
        <v>-1.7450000000000001</v>
      </c>
      <c r="F12">
        <v>1</v>
      </c>
      <c r="G12" s="23">
        <f t="shared" si="0"/>
        <v>1.088825214899708</v>
      </c>
      <c r="H12" s="23">
        <f t="shared" si="1"/>
        <v>1.088825214899708</v>
      </c>
    </row>
    <row r="13" spans="1:8" x14ac:dyDescent="0.25">
      <c r="B13" s="25" t="s">
        <v>8</v>
      </c>
      <c r="C13" s="25">
        <v>1</v>
      </c>
      <c r="D13" s="18">
        <v>-1.1870000000000001</v>
      </c>
      <c r="E13" s="21">
        <v>-1.1850000000000001</v>
      </c>
      <c r="G13" s="23">
        <f t="shared" si="0"/>
        <v>0.16877637130801701</v>
      </c>
      <c r="H13" s="23">
        <f t="shared" si="1"/>
        <v>0.16877637130801701</v>
      </c>
    </row>
    <row r="14" spans="1:8" x14ac:dyDescent="0.25">
      <c r="B14" s="25" t="s">
        <v>5</v>
      </c>
      <c r="C14" s="25">
        <v>2</v>
      </c>
      <c r="D14" s="18">
        <v>-0.33800000000000002</v>
      </c>
      <c r="E14" s="21">
        <v>-0.32</v>
      </c>
      <c r="G14" s="23">
        <f t="shared" si="0"/>
        <v>5.6250000000000053</v>
      </c>
      <c r="H14" s="23">
        <f t="shared" si="1"/>
        <v>5.6250000000000053</v>
      </c>
    </row>
    <row r="15" spans="1:8" x14ac:dyDescent="0.25">
      <c r="B15" s="25" t="s">
        <v>6</v>
      </c>
      <c r="C15" s="25">
        <v>2</v>
      </c>
      <c r="D15" s="18">
        <v>-2.028</v>
      </c>
      <c r="E15" s="21">
        <v>-2.0230000000000001</v>
      </c>
      <c r="G15" s="23">
        <f t="shared" si="0"/>
        <v>0.2471576866040481</v>
      </c>
      <c r="H15" s="23">
        <f t="shared" si="1"/>
        <v>0.2471576866040481</v>
      </c>
    </row>
    <row r="16" spans="1:8" x14ac:dyDescent="0.25">
      <c r="B16" s="25" t="s">
        <v>7</v>
      </c>
      <c r="C16" s="25">
        <v>2</v>
      </c>
      <c r="D16" s="18">
        <v>-1.9810000000000001</v>
      </c>
      <c r="E16" s="21">
        <v>-1.9650000000000001</v>
      </c>
      <c r="G16" s="23">
        <f t="shared" si="0"/>
        <v>0.81424936386768521</v>
      </c>
      <c r="H16" s="23">
        <f t="shared" si="1"/>
        <v>0.81424936386768521</v>
      </c>
    </row>
    <row r="17" spans="1:8" x14ac:dyDescent="0.25">
      <c r="A17" s="12"/>
      <c r="B17" s="16" t="s">
        <v>8</v>
      </c>
      <c r="C17" s="16">
        <v>2</v>
      </c>
      <c r="D17" s="13">
        <v>-1.1439999999999999</v>
      </c>
      <c r="E17" s="13">
        <v>-1.141</v>
      </c>
      <c r="F17" s="12"/>
      <c r="G17" s="14">
        <f t="shared" si="0"/>
        <v>0.26292725679227796</v>
      </c>
      <c r="H17" s="14">
        <f t="shared" si="1"/>
        <v>0.26292725679227796</v>
      </c>
    </row>
    <row r="18" spans="1:8" x14ac:dyDescent="0.25">
      <c r="A18" t="s">
        <v>21</v>
      </c>
      <c r="B18" s="25" t="s">
        <v>5</v>
      </c>
      <c r="C18" s="25">
        <v>1</v>
      </c>
      <c r="D18" s="19">
        <v>-0.91700000000000004</v>
      </c>
      <c r="E18" s="24">
        <v>-0.873</v>
      </c>
      <c r="F18">
        <v>1</v>
      </c>
      <c r="G18" s="23">
        <f t="shared" si="0"/>
        <v>5.0400916380297867</v>
      </c>
      <c r="H18" s="23">
        <f t="shared" si="1"/>
        <v>5.0400916380297867</v>
      </c>
    </row>
    <row r="19" spans="1:8" x14ac:dyDescent="0.25">
      <c r="B19" s="25" t="s">
        <v>6</v>
      </c>
      <c r="C19" s="25">
        <v>1</v>
      </c>
      <c r="D19" s="19">
        <v>-0.42499999999999999</v>
      </c>
      <c r="E19" s="24">
        <v>-0.42799999999999999</v>
      </c>
      <c r="G19" s="23">
        <f t="shared" si="0"/>
        <v>-0.70093457943925297</v>
      </c>
      <c r="H19" s="23">
        <f t="shared" si="1"/>
        <v>0.70093457943925297</v>
      </c>
    </row>
    <row r="20" spans="1:8" x14ac:dyDescent="0.25">
      <c r="B20" s="25" t="s">
        <v>7</v>
      </c>
      <c r="C20" s="25">
        <v>1</v>
      </c>
      <c r="D20" s="19">
        <v>0.83099999999999996</v>
      </c>
      <c r="E20" s="24">
        <v>0.89300000000000002</v>
      </c>
      <c r="F20">
        <v>1</v>
      </c>
      <c r="G20" s="23">
        <f t="shared" si="0"/>
        <v>-6.9428891377379678</v>
      </c>
      <c r="H20" s="23">
        <f t="shared" si="1"/>
        <v>6.9428891377379678</v>
      </c>
    </row>
    <row r="21" spans="1:8" x14ac:dyDescent="0.25">
      <c r="B21" s="25" t="s">
        <v>8</v>
      </c>
      <c r="C21" s="25">
        <v>1</v>
      </c>
      <c r="D21" s="19">
        <v>-0.27700000000000002</v>
      </c>
      <c r="E21" s="24">
        <v>-0.27700000000000002</v>
      </c>
      <c r="G21" s="23">
        <f t="shared" si="0"/>
        <v>0</v>
      </c>
      <c r="H21" s="23">
        <f t="shared" si="1"/>
        <v>0</v>
      </c>
    </row>
    <row r="22" spans="1:8" x14ac:dyDescent="0.25">
      <c r="B22" s="25" t="s">
        <v>5</v>
      </c>
      <c r="C22" s="25">
        <v>2</v>
      </c>
      <c r="D22" s="19">
        <v>-1.0429999999999999</v>
      </c>
      <c r="E22" s="24">
        <v>-1.014</v>
      </c>
      <c r="G22" s="23">
        <f t="shared" si="0"/>
        <v>2.8599605522682361</v>
      </c>
      <c r="H22" s="23">
        <f t="shared" si="1"/>
        <v>2.8599605522682361</v>
      </c>
    </row>
    <row r="23" spans="1:8" x14ac:dyDescent="0.25">
      <c r="B23" s="25" t="s">
        <v>6</v>
      </c>
      <c r="C23" s="25">
        <v>2</v>
      </c>
      <c r="D23" s="19">
        <v>-0.41</v>
      </c>
      <c r="E23" s="24">
        <v>-0.41499999999999998</v>
      </c>
      <c r="G23" s="23">
        <f t="shared" si="0"/>
        <v>-1.2048192771084349</v>
      </c>
      <c r="H23" s="23">
        <f t="shared" si="1"/>
        <v>1.2048192771084349</v>
      </c>
    </row>
    <row r="24" spans="1:8" x14ac:dyDescent="0.25">
      <c r="B24" s="25" t="s">
        <v>7</v>
      </c>
      <c r="C24" s="25">
        <v>2</v>
      </c>
      <c r="D24" s="19">
        <v>1.105</v>
      </c>
      <c r="E24" s="24">
        <v>1.167</v>
      </c>
      <c r="G24" s="23">
        <f t="shared" si="0"/>
        <v>-5.3127677806341094</v>
      </c>
      <c r="H24" s="23">
        <f t="shared" si="1"/>
        <v>5.3127677806341094</v>
      </c>
    </row>
    <row r="25" spans="1:8" x14ac:dyDescent="0.25">
      <c r="A25" s="12"/>
      <c r="B25" s="16" t="s">
        <v>8</v>
      </c>
      <c r="C25" s="16">
        <v>2</v>
      </c>
      <c r="D25" s="13">
        <v>-0.65600000000000003</v>
      </c>
      <c r="E25" s="13">
        <v>-0.65900000000000003</v>
      </c>
      <c r="F25" s="12"/>
      <c r="G25" s="14">
        <f t="shared" si="0"/>
        <v>-0.45523520485584257</v>
      </c>
      <c r="H25" s="14">
        <f t="shared" si="1"/>
        <v>0.45523520485584257</v>
      </c>
    </row>
    <row r="26" spans="1:8" x14ac:dyDescent="0.25">
      <c r="A26" t="s">
        <v>17</v>
      </c>
      <c r="G26" s="23">
        <f>MIN(G2:G25)</f>
        <v>-688.03611738148982</v>
      </c>
      <c r="H26" s="23">
        <f>MIN(H2:H25)</f>
        <v>0</v>
      </c>
    </row>
    <row r="27" spans="1:8" x14ac:dyDescent="0.25">
      <c r="A27" t="s">
        <v>18</v>
      </c>
      <c r="G27" s="23">
        <f>MAX(G2:G25)</f>
        <v>7.0093457943925301</v>
      </c>
      <c r="H27" s="23">
        <f>MAX(H2:H25)</f>
        <v>688.03611738148982</v>
      </c>
    </row>
    <row r="28" spans="1:8" x14ac:dyDescent="0.25">
      <c r="A28" t="s">
        <v>16</v>
      </c>
      <c r="G28" s="23">
        <f>MEDIAN(MEDIAN(G2:G9),MEDIAN(G10:G17),MEDIAN(G18:G25))</f>
        <v>-0.57808489214754777</v>
      </c>
      <c r="H28" s="23">
        <f>MEDIAN(MEDIAN(H2:H9),MEDIAN(H10:H17),MEDIAN(H18:H25))</f>
        <v>2.0323899146883355</v>
      </c>
    </row>
    <row r="29" spans="1:8" x14ac:dyDescent="0.25">
      <c r="A29" s="31" t="s">
        <v>31</v>
      </c>
      <c r="G29" s="32">
        <f>MIN(G2,G4,G10,G12,G18,G20)</f>
        <v>-79.621848739495803</v>
      </c>
      <c r="H29" s="32">
        <f>MIN(H2,H4,H10,H12,H18,H20)</f>
        <v>1.088825214899708</v>
      </c>
    </row>
    <row r="30" spans="1:8" x14ac:dyDescent="0.25">
      <c r="A30" s="31" t="s">
        <v>30</v>
      </c>
      <c r="G30" s="32">
        <f>MAX(G2,G4,G10,G12,G18,G20)</f>
        <v>7.0093457943925301</v>
      </c>
      <c r="H30" s="32">
        <f>MAX(H2,H4,H10,H12,H18,H20)</f>
        <v>79.621848739495803</v>
      </c>
    </row>
    <row r="31" spans="1:8" x14ac:dyDescent="0.25">
      <c r="A31" s="31" t="s">
        <v>32</v>
      </c>
      <c r="G31" s="32">
        <f>MEDIAN(MEDIAN(G2,G4),MEDIAN(G10,G12),MEDIAN(G18,G20))</f>
        <v>-0.95139874985409101</v>
      </c>
      <c r="H31" s="32">
        <f>MEDIAN(MEDIAN(H2,H4),MEDIAN(H10,H12),MEDIAN(H18,H20))</f>
        <v>5.9914903878838768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workbookViewId="0">
      <selection activeCell="H26" sqref="H26"/>
    </sheetView>
  </sheetViews>
  <sheetFormatPr baseColWidth="10" defaultRowHeight="15" x14ac:dyDescent="0.25"/>
  <cols>
    <col min="1" max="1" width="14.85546875" bestFit="1" customWidth="1"/>
    <col min="4" max="4" width="14" bestFit="1" customWidth="1"/>
    <col min="5" max="5" width="13.42578125" bestFit="1" customWidth="1"/>
  </cols>
  <sheetData>
    <row r="1" spans="1:8" x14ac:dyDescent="0.25">
      <c r="A1" s="16"/>
      <c r="B1" s="16" t="s">
        <v>1</v>
      </c>
      <c r="C1" s="16" t="s">
        <v>2</v>
      </c>
      <c r="D1" s="16" t="s">
        <v>3</v>
      </c>
      <c r="E1" s="16" t="s">
        <v>4</v>
      </c>
      <c r="F1" s="16" t="s">
        <v>9</v>
      </c>
      <c r="G1" s="16" t="s">
        <v>14</v>
      </c>
      <c r="H1" s="16" t="s">
        <v>15</v>
      </c>
    </row>
    <row r="2" spans="1:8" x14ac:dyDescent="0.25">
      <c r="A2" s="22" t="s">
        <v>22</v>
      </c>
      <c r="B2" s="25" t="s">
        <v>5</v>
      </c>
      <c r="C2" s="25">
        <v>1</v>
      </c>
      <c r="D2" s="26">
        <v>1.21</v>
      </c>
      <c r="E2" s="29">
        <v>1.208</v>
      </c>
      <c r="F2" s="22"/>
      <c r="G2" s="23">
        <f>(D2-E2)/E2*100</f>
        <v>0.16556291390728492</v>
      </c>
      <c r="H2" s="23">
        <f>ABS(G2)</f>
        <v>0.16556291390728492</v>
      </c>
    </row>
    <row r="3" spans="1:8" x14ac:dyDescent="0.25">
      <c r="A3" s="22"/>
      <c r="B3" s="25" t="s">
        <v>6</v>
      </c>
      <c r="C3" s="25">
        <v>1</v>
      </c>
      <c r="D3" s="26">
        <v>0.152</v>
      </c>
      <c r="E3" s="29">
        <v>0.152</v>
      </c>
      <c r="F3" s="22"/>
      <c r="G3" s="23">
        <f t="shared" ref="G3:G25" si="0">(D3-E3)/E3*100</f>
        <v>0</v>
      </c>
      <c r="H3" s="23">
        <f t="shared" ref="H3:H25" si="1">ABS(G3)</f>
        <v>0</v>
      </c>
    </row>
    <row r="4" spans="1:8" x14ac:dyDescent="0.25">
      <c r="A4" s="22"/>
      <c r="B4" s="25" t="s">
        <v>7</v>
      </c>
      <c r="C4" s="25">
        <v>1</v>
      </c>
      <c r="D4" s="26">
        <v>0.875</v>
      </c>
      <c r="E4" s="29">
        <v>1.0629999999999999</v>
      </c>
      <c r="F4" s="22">
        <v>1</v>
      </c>
      <c r="G4" s="23">
        <f t="shared" si="0"/>
        <v>-17.685794920037626</v>
      </c>
      <c r="H4" s="23">
        <f t="shared" si="1"/>
        <v>17.685794920037626</v>
      </c>
    </row>
    <row r="5" spans="1:8" x14ac:dyDescent="0.25">
      <c r="A5" s="22"/>
      <c r="B5" s="25" t="s">
        <v>8</v>
      </c>
      <c r="C5" s="25">
        <v>1</v>
      </c>
      <c r="D5" s="26">
        <v>0.66600000000000004</v>
      </c>
      <c r="E5" s="29">
        <v>0.66700000000000004</v>
      </c>
      <c r="F5" s="22"/>
      <c r="G5" s="23">
        <f t="shared" si="0"/>
        <v>-0.14992503748125949</v>
      </c>
      <c r="H5" s="23">
        <f t="shared" si="1"/>
        <v>0.14992503748125949</v>
      </c>
    </row>
    <row r="6" spans="1:8" x14ac:dyDescent="0.25">
      <c r="A6" s="22"/>
      <c r="B6" s="25" t="s">
        <v>5</v>
      </c>
      <c r="C6" s="25">
        <v>2</v>
      </c>
      <c r="D6" s="26">
        <v>1.177</v>
      </c>
      <c r="E6" s="29">
        <v>1.173</v>
      </c>
      <c r="F6" s="22"/>
      <c r="G6" s="23">
        <f t="shared" si="0"/>
        <v>0.34100596760443336</v>
      </c>
      <c r="H6" s="23">
        <f t="shared" si="1"/>
        <v>0.34100596760443336</v>
      </c>
    </row>
    <row r="7" spans="1:8" x14ac:dyDescent="0.25">
      <c r="A7" s="22"/>
      <c r="B7" s="25" t="s">
        <v>6</v>
      </c>
      <c r="C7" s="25">
        <v>2</v>
      </c>
      <c r="D7" s="26">
        <v>0.68500000000000005</v>
      </c>
      <c r="E7" s="29">
        <v>0.68700000000000006</v>
      </c>
      <c r="F7" s="22"/>
      <c r="G7" s="23">
        <f t="shared" si="0"/>
        <v>-0.29112081513828264</v>
      </c>
      <c r="H7" s="23">
        <f t="shared" si="1"/>
        <v>0.29112081513828264</v>
      </c>
    </row>
    <row r="8" spans="1:8" x14ac:dyDescent="0.25">
      <c r="A8" s="22"/>
      <c r="B8" s="25" t="s">
        <v>7</v>
      </c>
      <c r="C8" s="25">
        <v>2</v>
      </c>
      <c r="D8" s="26">
        <v>1.202</v>
      </c>
      <c r="E8" s="29">
        <v>1.35</v>
      </c>
      <c r="F8" s="22"/>
      <c r="G8" s="23">
        <f t="shared" si="0"/>
        <v>-10.962962962962971</v>
      </c>
      <c r="H8" s="23">
        <f t="shared" si="1"/>
        <v>10.962962962962971</v>
      </c>
    </row>
    <row r="9" spans="1:8" x14ac:dyDescent="0.25">
      <c r="A9" s="12"/>
      <c r="B9" s="16" t="s">
        <v>8</v>
      </c>
      <c r="C9" s="16">
        <v>2</v>
      </c>
      <c r="D9" s="13">
        <v>0.71899999999999997</v>
      </c>
      <c r="E9" s="13">
        <v>0.71899999999999997</v>
      </c>
      <c r="F9" s="12"/>
      <c r="G9" s="14">
        <f t="shared" si="0"/>
        <v>0</v>
      </c>
      <c r="H9" s="14">
        <f t="shared" si="1"/>
        <v>0</v>
      </c>
    </row>
    <row r="10" spans="1:8" x14ac:dyDescent="0.25">
      <c r="A10" s="22" t="s">
        <v>23</v>
      </c>
      <c r="B10" s="25" t="s">
        <v>5</v>
      </c>
      <c r="C10" s="25">
        <v>1</v>
      </c>
      <c r="D10" s="27">
        <v>0.25600000000000001</v>
      </c>
      <c r="E10" s="30">
        <v>0.255</v>
      </c>
      <c r="F10" s="22"/>
      <c r="G10" s="23">
        <f t="shared" si="0"/>
        <v>0.39215686274509837</v>
      </c>
      <c r="H10" s="23">
        <f t="shared" si="1"/>
        <v>0.39215686274509837</v>
      </c>
    </row>
    <row r="11" spans="1:8" x14ac:dyDescent="0.25">
      <c r="A11" s="22"/>
      <c r="B11" s="25" t="s">
        <v>6</v>
      </c>
      <c r="C11" s="25">
        <v>1</v>
      </c>
      <c r="D11" s="27">
        <v>-0.11799999999999999</v>
      </c>
      <c r="E11" s="30">
        <v>-0.12</v>
      </c>
      <c r="F11" s="22"/>
      <c r="G11" s="23">
        <f t="shared" si="0"/>
        <v>-1.6666666666666683</v>
      </c>
      <c r="H11" s="23">
        <f t="shared" si="1"/>
        <v>1.6666666666666683</v>
      </c>
    </row>
    <row r="12" spans="1:8" x14ac:dyDescent="0.25">
      <c r="A12" s="22"/>
      <c r="B12" s="25" t="s">
        <v>7</v>
      </c>
      <c r="C12" s="25">
        <v>1</v>
      </c>
      <c r="D12" s="27">
        <v>0.49099999999999999</v>
      </c>
      <c r="E12" s="30">
        <v>0.79500000000000004</v>
      </c>
      <c r="F12" s="22">
        <v>1</v>
      </c>
      <c r="G12" s="23">
        <f t="shared" si="0"/>
        <v>-38.23899371069183</v>
      </c>
      <c r="H12" s="23">
        <f t="shared" si="1"/>
        <v>38.23899371069183</v>
      </c>
    </row>
    <row r="13" spans="1:8" x14ac:dyDescent="0.25">
      <c r="A13" s="22"/>
      <c r="B13" s="25" t="s">
        <v>8</v>
      </c>
      <c r="C13" s="25">
        <v>1</v>
      </c>
      <c r="D13" s="27">
        <v>0.69899999999999995</v>
      </c>
      <c r="E13" s="30">
        <v>0.69899999999999995</v>
      </c>
      <c r="F13" s="22"/>
      <c r="G13" s="23">
        <f t="shared" si="0"/>
        <v>0</v>
      </c>
      <c r="H13" s="23">
        <f t="shared" si="1"/>
        <v>0</v>
      </c>
    </row>
    <row r="14" spans="1:8" x14ac:dyDescent="0.25">
      <c r="A14" s="22"/>
      <c r="B14" s="25" t="s">
        <v>5</v>
      </c>
      <c r="C14" s="25">
        <v>2</v>
      </c>
      <c r="D14" s="27">
        <v>0.309</v>
      </c>
      <c r="E14" s="30">
        <v>0.30599999999999999</v>
      </c>
      <c r="F14" s="22"/>
      <c r="G14" s="23">
        <f t="shared" si="0"/>
        <v>0.98039215686274594</v>
      </c>
      <c r="H14" s="23">
        <f t="shared" si="1"/>
        <v>0.98039215686274594</v>
      </c>
    </row>
    <row r="15" spans="1:8" x14ac:dyDescent="0.25">
      <c r="A15" s="22"/>
      <c r="B15" s="25" t="s">
        <v>6</v>
      </c>
      <c r="C15" s="25">
        <v>2</v>
      </c>
      <c r="D15" s="27">
        <v>0.34200000000000003</v>
      </c>
      <c r="E15" s="30">
        <v>0.34</v>
      </c>
      <c r="F15" s="22"/>
      <c r="G15" s="23">
        <f t="shared" si="0"/>
        <v>0.58823529411764752</v>
      </c>
      <c r="H15" s="23">
        <f t="shared" si="1"/>
        <v>0.58823529411764752</v>
      </c>
    </row>
    <row r="16" spans="1:8" x14ac:dyDescent="0.25">
      <c r="A16" s="22"/>
      <c r="B16" s="25" t="s">
        <v>7</v>
      </c>
      <c r="C16" s="25">
        <v>2</v>
      </c>
      <c r="D16" s="27">
        <v>0.7</v>
      </c>
      <c r="E16" s="30">
        <v>0.84799999999999998</v>
      </c>
      <c r="F16" s="22"/>
      <c r="G16" s="23">
        <f t="shared" si="0"/>
        <v>-17.452830188679247</v>
      </c>
      <c r="H16" s="23">
        <f t="shared" si="1"/>
        <v>17.452830188679247</v>
      </c>
    </row>
    <row r="17" spans="1:8" x14ac:dyDescent="0.25">
      <c r="A17" s="12"/>
      <c r="B17" s="16" t="s">
        <v>8</v>
      </c>
      <c r="C17" s="16">
        <v>2</v>
      </c>
      <c r="D17" s="13">
        <v>0.58799999999999997</v>
      </c>
      <c r="E17" s="13">
        <v>0.59</v>
      </c>
      <c r="F17" s="12"/>
      <c r="G17" s="14">
        <f t="shared" si="0"/>
        <v>-0.33898305084745795</v>
      </c>
      <c r="H17" s="14">
        <f t="shared" si="1"/>
        <v>0.33898305084745795</v>
      </c>
    </row>
    <row r="18" spans="1:8" x14ac:dyDescent="0.25">
      <c r="A18" s="22" t="s">
        <v>24</v>
      </c>
      <c r="B18" s="25" t="s">
        <v>5</v>
      </c>
      <c r="C18" s="25">
        <v>1</v>
      </c>
      <c r="D18" s="28">
        <v>1.9800000000000002E-2</v>
      </c>
      <c r="E18" s="33">
        <v>2.1999999999999999E-2</v>
      </c>
      <c r="F18" s="22"/>
      <c r="G18" s="23">
        <f t="shared" si="0"/>
        <v>-9.9999999999999876</v>
      </c>
      <c r="H18" s="23">
        <f t="shared" si="1"/>
        <v>9.9999999999999876</v>
      </c>
    </row>
    <row r="19" spans="1:8" x14ac:dyDescent="0.25">
      <c r="A19" s="22"/>
      <c r="B19" s="25" t="s">
        <v>6</v>
      </c>
      <c r="C19" s="25">
        <v>1</v>
      </c>
      <c r="D19" s="28">
        <v>-0.18559999999999999</v>
      </c>
      <c r="E19" s="33">
        <v>-0.18479999999999999</v>
      </c>
      <c r="F19" s="22"/>
      <c r="G19" s="23">
        <f t="shared" si="0"/>
        <v>0.43290043290043029</v>
      </c>
      <c r="H19" s="23">
        <f t="shared" si="1"/>
        <v>0.43290043290043029</v>
      </c>
    </row>
    <row r="20" spans="1:8" x14ac:dyDescent="0.25">
      <c r="A20" s="22"/>
      <c r="B20" s="25" t="s">
        <v>7</v>
      </c>
      <c r="C20" s="25">
        <v>1</v>
      </c>
      <c r="D20" s="28">
        <v>-9.64E-2</v>
      </c>
      <c r="E20" s="33">
        <v>-0.42699999999999999</v>
      </c>
      <c r="F20" s="22">
        <v>1</v>
      </c>
      <c r="G20" s="23">
        <f t="shared" si="0"/>
        <v>-77.423887587822009</v>
      </c>
      <c r="H20" s="23">
        <f t="shared" si="1"/>
        <v>77.423887587822009</v>
      </c>
    </row>
    <row r="21" spans="1:8" x14ac:dyDescent="0.25">
      <c r="A21" s="22"/>
      <c r="B21" s="25" t="s">
        <v>8</v>
      </c>
      <c r="C21" s="25">
        <v>1</v>
      </c>
      <c r="D21" s="28">
        <v>-7.8899999999999998E-2</v>
      </c>
      <c r="E21" s="33">
        <v>-7.3099999999999998E-2</v>
      </c>
      <c r="F21" s="22"/>
      <c r="G21" s="23">
        <f t="shared" si="0"/>
        <v>7.9343365253077973</v>
      </c>
      <c r="H21" s="23">
        <f t="shared" si="1"/>
        <v>7.9343365253077973</v>
      </c>
    </row>
    <row r="22" spans="1:8" x14ac:dyDescent="0.25">
      <c r="A22" s="22"/>
      <c r="B22" s="25" t="s">
        <v>5</v>
      </c>
      <c r="C22" s="25">
        <v>2</v>
      </c>
      <c r="D22" s="28">
        <v>9.7500000000000003E-2</v>
      </c>
      <c r="E22" s="33">
        <v>9.8799999999999999E-2</v>
      </c>
      <c r="F22" s="22"/>
      <c r="G22" s="23">
        <f t="shared" si="0"/>
        <v>-1.3157894736842062</v>
      </c>
      <c r="H22" s="23">
        <f t="shared" si="1"/>
        <v>1.3157894736842062</v>
      </c>
    </row>
    <row r="23" spans="1:8" x14ac:dyDescent="0.25">
      <c r="A23" s="22"/>
      <c r="B23" s="25" t="s">
        <v>6</v>
      </c>
      <c r="C23" s="25">
        <v>2</v>
      </c>
      <c r="D23" s="28">
        <v>0.41589999999999999</v>
      </c>
      <c r="E23" s="33">
        <v>0.41549999999999998</v>
      </c>
      <c r="F23" s="22"/>
      <c r="G23" s="23">
        <f t="shared" si="0"/>
        <v>9.6269554753312031E-2</v>
      </c>
      <c r="H23" s="23">
        <f t="shared" si="1"/>
        <v>9.6269554753312031E-2</v>
      </c>
    </row>
    <row r="24" spans="1:8" x14ac:dyDescent="0.25">
      <c r="A24" s="22"/>
      <c r="B24" s="25" t="s">
        <v>7</v>
      </c>
      <c r="C24" s="25">
        <v>2</v>
      </c>
      <c r="D24" s="28">
        <v>0.254</v>
      </c>
      <c r="E24" s="33">
        <v>8.2500000000000004E-2</v>
      </c>
      <c r="F24" s="22"/>
      <c r="G24" s="23">
        <f t="shared" si="0"/>
        <v>207.87878787878788</v>
      </c>
      <c r="H24" s="23">
        <f t="shared" si="1"/>
        <v>207.87878787878788</v>
      </c>
    </row>
    <row r="25" spans="1:8" x14ac:dyDescent="0.25">
      <c r="A25" s="12"/>
      <c r="B25" s="16" t="s">
        <v>8</v>
      </c>
      <c r="C25" s="16">
        <v>2</v>
      </c>
      <c r="D25" s="13">
        <v>-0.18959999999999999</v>
      </c>
      <c r="E25" s="13">
        <v>-0.18720000000000001</v>
      </c>
      <c r="F25" s="12"/>
      <c r="G25" s="14">
        <f t="shared" si="0"/>
        <v>1.2820512820512742</v>
      </c>
      <c r="H25" s="14">
        <f t="shared" si="1"/>
        <v>1.2820512820512742</v>
      </c>
    </row>
    <row r="26" spans="1:8" x14ac:dyDescent="0.25">
      <c r="A26" s="22" t="s">
        <v>17</v>
      </c>
      <c r="B26" s="22"/>
      <c r="C26" s="22"/>
      <c r="D26" s="22"/>
      <c r="E26" s="22"/>
      <c r="F26" s="22"/>
      <c r="G26" s="23">
        <f>MIN(G2:G25)</f>
        <v>-77.423887587822009</v>
      </c>
      <c r="H26" s="23">
        <f>MIN(H2:H25)</f>
        <v>0</v>
      </c>
    </row>
    <row r="27" spans="1:8" x14ac:dyDescent="0.25">
      <c r="A27" s="22" t="s">
        <v>18</v>
      </c>
      <c r="B27" s="22"/>
      <c r="C27" s="22"/>
      <c r="D27" s="22"/>
      <c r="E27" s="22"/>
      <c r="F27" s="22"/>
      <c r="G27" s="23">
        <f>MAX(G2:G25)</f>
        <v>207.87878787878788</v>
      </c>
      <c r="H27" s="23">
        <f>MAX(H2:H25)</f>
        <v>207.87878787878788</v>
      </c>
    </row>
    <row r="28" spans="1:8" x14ac:dyDescent="0.25">
      <c r="A28" s="22" t="s">
        <v>16</v>
      </c>
      <c r="B28" s="22"/>
      <c r="C28" s="22"/>
      <c r="D28" s="22"/>
      <c r="E28" s="22"/>
      <c r="F28" s="22"/>
      <c r="G28" s="23">
        <f>MEDIAN(MEDIAN(G2:G9),MEDIAN(G10:G17),MEDIAN(G18:G25))</f>
        <v>-7.4962518740629744E-2</v>
      </c>
      <c r="H28" s="23">
        <f>MEDIAN(MEDIAN(H2:H9),MEDIAN(H10:H17),MEDIAN(H18:H25))</f>
        <v>0.78431372549019673</v>
      </c>
    </row>
    <row r="29" spans="1:8" x14ac:dyDescent="0.25">
      <c r="A29" s="31" t="s">
        <v>31</v>
      </c>
      <c r="G29" s="32">
        <f>MIN(G4,G12,G20)</f>
        <v>-77.423887587822009</v>
      </c>
      <c r="H29" s="32">
        <f>MIN(H4,H12,H20)</f>
        <v>17.685794920037626</v>
      </c>
    </row>
    <row r="30" spans="1:8" x14ac:dyDescent="0.25">
      <c r="A30" s="31" t="s">
        <v>30</v>
      </c>
      <c r="G30" s="32">
        <f>MAX(G4,G12,G20)</f>
        <v>-17.685794920037626</v>
      </c>
      <c r="H30" s="32">
        <f>MAX(H4,H12,H20)</f>
        <v>77.423887587822009</v>
      </c>
    </row>
    <row r="31" spans="1:8" x14ac:dyDescent="0.25">
      <c r="A31" s="31" t="s">
        <v>32</v>
      </c>
      <c r="G31" s="32">
        <f>MEDIAN(G4,G12,G20)</f>
        <v>-38.23899371069183</v>
      </c>
      <c r="H31" s="32">
        <f>MEDIAN(H4,H12,H20)</f>
        <v>38.23899371069183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workbookViewId="0">
      <selection activeCell="F16" sqref="F16"/>
    </sheetView>
  </sheetViews>
  <sheetFormatPr baseColWidth="10" defaultRowHeight="15" x14ac:dyDescent="0.25"/>
  <cols>
    <col min="4" max="4" width="14" bestFit="1" customWidth="1"/>
    <col min="5" max="5" width="20.140625" bestFit="1" customWidth="1"/>
  </cols>
  <sheetData>
    <row r="1" spans="1:7" x14ac:dyDescent="0.25">
      <c r="A1" s="16"/>
      <c r="B1" s="16" t="s">
        <v>1</v>
      </c>
      <c r="C1" s="16" t="s">
        <v>2</v>
      </c>
      <c r="D1" s="16" t="s">
        <v>25</v>
      </c>
      <c r="E1" s="16" t="s">
        <v>26</v>
      </c>
      <c r="F1" s="16" t="s">
        <v>14</v>
      </c>
      <c r="G1" s="16" t="s">
        <v>15</v>
      </c>
    </row>
    <row r="2" spans="1:7" x14ac:dyDescent="0.25">
      <c r="A2" s="31" t="s">
        <v>27</v>
      </c>
      <c r="B2" s="25" t="s">
        <v>5</v>
      </c>
      <c r="C2" s="25">
        <v>1</v>
      </c>
      <c r="D2" s="33">
        <v>1.298</v>
      </c>
      <c r="E2" s="33">
        <v>1.21</v>
      </c>
      <c r="F2" s="32">
        <f>(D2-E2)/D2*100</f>
        <v>6.7796610169491585</v>
      </c>
      <c r="G2" s="32">
        <f>ABS(F2)</f>
        <v>6.7796610169491585</v>
      </c>
    </row>
    <row r="3" spans="1:7" x14ac:dyDescent="0.25">
      <c r="A3" s="31"/>
      <c r="B3" s="25" t="s">
        <v>6</v>
      </c>
      <c r="C3" s="25">
        <v>1</v>
      </c>
      <c r="D3" s="33">
        <v>0.27700000000000002</v>
      </c>
      <c r="E3" s="33">
        <v>0.152</v>
      </c>
      <c r="F3" s="32">
        <f t="shared" ref="F3:F25" si="0">(D3-E3)/D3*100</f>
        <v>45.126353790613727</v>
      </c>
      <c r="G3" s="32">
        <f t="shared" ref="G3:G25" si="1">ABS(F3)</f>
        <v>45.126353790613727</v>
      </c>
    </row>
    <row r="4" spans="1:7" x14ac:dyDescent="0.25">
      <c r="A4" s="31"/>
      <c r="B4" s="25" t="s">
        <v>7</v>
      </c>
      <c r="C4" s="25">
        <v>1</v>
      </c>
      <c r="D4" s="33">
        <v>1.964</v>
      </c>
      <c r="E4" s="33">
        <v>0.875</v>
      </c>
      <c r="F4" s="32">
        <f t="shared" si="0"/>
        <v>55.448065173116092</v>
      </c>
      <c r="G4" s="32">
        <f t="shared" si="1"/>
        <v>55.448065173116092</v>
      </c>
    </row>
    <row r="5" spans="1:7" x14ac:dyDescent="0.25">
      <c r="A5" s="31"/>
      <c r="B5" s="25" t="s">
        <v>8</v>
      </c>
      <c r="C5" s="25">
        <v>1</v>
      </c>
      <c r="D5" s="33">
        <v>0.627</v>
      </c>
      <c r="E5" s="33">
        <v>0.66600000000000004</v>
      </c>
      <c r="F5" s="32">
        <f t="shared" si="0"/>
        <v>-6.2200956937799097</v>
      </c>
      <c r="G5" s="32">
        <f t="shared" si="1"/>
        <v>6.2200956937799097</v>
      </c>
    </row>
    <row r="6" spans="1:7" x14ac:dyDescent="0.25">
      <c r="A6" s="31"/>
      <c r="B6" s="25" t="s">
        <v>5</v>
      </c>
      <c r="C6" s="25">
        <v>2</v>
      </c>
      <c r="D6" s="33">
        <v>1.131</v>
      </c>
      <c r="E6" s="33">
        <v>1.177</v>
      </c>
      <c r="F6" s="32">
        <f t="shared" si="0"/>
        <v>-4.0671971706454499</v>
      </c>
      <c r="G6" s="32">
        <f t="shared" si="1"/>
        <v>4.0671971706454499</v>
      </c>
    </row>
    <row r="7" spans="1:7" x14ac:dyDescent="0.25">
      <c r="A7" s="31"/>
      <c r="B7" s="25" t="s">
        <v>6</v>
      </c>
      <c r="C7" s="25">
        <v>2</v>
      </c>
      <c r="D7" s="33">
        <v>0.64600000000000002</v>
      </c>
      <c r="E7" s="33">
        <v>0.68500000000000005</v>
      </c>
      <c r="F7" s="32">
        <f t="shared" si="0"/>
        <v>-6.0371517027863826</v>
      </c>
      <c r="G7" s="32">
        <f t="shared" si="1"/>
        <v>6.0371517027863826</v>
      </c>
    </row>
    <row r="8" spans="1:7" x14ac:dyDescent="0.25">
      <c r="A8" s="31"/>
      <c r="B8" s="25" t="s">
        <v>7</v>
      </c>
      <c r="C8" s="25">
        <v>2</v>
      </c>
      <c r="D8" s="33">
        <v>1.7270000000000001</v>
      </c>
      <c r="E8" s="33">
        <v>1.202</v>
      </c>
      <c r="F8" s="32">
        <f t="shared" si="0"/>
        <v>30.399536768963525</v>
      </c>
      <c r="G8" s="32">
        <f t="shared" si="1"/>
        <v>30.399536768963525</v>
      </c>
    </row>
    <row r="9" spans="1:7" x14ac:dyDescent="0.25">
      <c r="A9" s="12"/>
      <c r="B9" s="16" t="s">
        <v>8</v>
      </c>
      <c r="C9" s="16">
        <v>2</v>
      </c>
      <c r="D9" s="13">
        <v>0.35699999999999998</v>
      </c>
      <c r="E9" s="13">
        <v>0.71899999999999997</v>
      </c>
      <c r="F9" s="14">
        <f t="shared" si="0"/>
        <v>-101.40056022408963</v>
      </c>
      <c r="G9" s="14">
        <f t="shared" si="1"/>
        <v>101.40056022408963</v>
      </c>
    </row>
    <row r="10" spans="1:7" x14ac:dyDescent="0.25">
      <c r="A10" s="31" t="s">
        <v>28</v>
      </c>
      <c r="B10" s="25" t="s">
        <v>5</v>
      </c>
      <c r="C10" s="25">
        <v>1</v>
      </c>
      <c r="D10" s="33">
        <v>-0.50190000000000001</v>
      </c>
      <c r="E10" s="33">
        <v>0.25600000000000001</v>
      </c>
      <c r="F10" s="32">
        <f t="shared" si="0"/>
        <v>151.00617652918908</v>
      </c>
      <c r="G10" s="32">
        <f t="shared" si="1"/>
        <v>151.00617652918908</v>
      </c>
    </row>
    <row r="11" spans="1:7" x14ac:dyDescent="0.25">
      <c r="A11" s="31"/>
      <c r="B11" s="25" t="s">
        <v>6</v>
      </c>
      <c r="C11" s="25">
        <v>1</v>
      </c>
      <c r="D11" s="33">
        <v>-0.42959999999999998</v>
      </c>
      <c r="E11" s="33">
        <v>-0.11799999999999999</v>
      </c>
      <c r="F11" s="32">
        <f t="shared" si="0"/>
        <v>72.532588454376167</v>
      </c>
      <c r="G11" s="32">
        <f t="shared" si="1"/>
        <v>72.532588454376167</v>
      </c>
    </row>
    <row r="12" spans="1:7" x14ac:dyDescent="0.25">
      <c r="A12" s="31"/>
      <c r="B12" s="25" t="s">
        <v>7</v>
      </c>
      <c r="C12" s="25">
        <v>1</v>
      </c>
      <c r="D12" s="33">
        <v>1.3653</v>
      </c>
      <c r="E12" s="33">
        <v>0.49099999999999999</v>
      </c>
      <c r="F12" s="32">
        <f t="shared" si="0"/>
        <v>64.037207939646962</v>
      </c>
      <c r="G12" s="32">
        <f t="shared" si="1"/>
        <v>64.037207939646962</v>
      </c>
    </row>
    <row r="13" spans="1:7" x14ac:dyDescent="0.25">
      <c r="A13" s="31"/>
      <c r="B13" s="25" t="s">
        <v>8</v>
      </c>
      <c r="C13" s="25">
        <v>1</v>
      </c>
      <c r="D13" s="33">
        <v>0.77349999999999997</v>
      </c>
      <c r="E13" s="33">
        <v>0.69899999999999995</v>
      </c>
      <c r="F13" s="32">
        <f t="shared" si="0"/>
        <v>9.631544925662574</v>
      </c>
      <c r="G13" s="32">
        <f t="shared" si="1"/>
        <v>9.631544925662574</v>
      </c>
    </row>
    <row r="14" spans="1:7" x14ac:dyDescent="0.25">
      <c r="A14" s="31"/>
      <c r="B14" s="25" t="s">
        <v>5</v>
      </c>
      <c r="C14" s="25">
        <v>2</v>
      </c>
      <c r="D14" s="33">
        <v>-0.77959999999999996</v>
      </c>
      <c r="E14" s="33">
        <v>0.309</v>
      </c>
      <c r="F14" s="32">
        <f t="shared" si="0"/>
        <v>139.63571062083119</v>
      </c>
      <c r="G14" s="32">
        <f t="shared" si="1"/>
        <v>139.63571062083119</v>
      </c>
    </row>
    <row r="15" spans="1:7" x14ac:dyDescent="0.25">
      <c r="A15" s="31"/>
      <c r="B15" s="25" t="s">
        <v>6</v>
      </c>
      <c r="C15" s="25">
        <v>2</v>
      </c>
      <c r="D15" s="33">
        <v>8.6900000000000005E-2</v>
      </c>
      <c r="E15" s="33">
        <v>0.34200000000000003</v>
      </c>
      <c r="F15" s="32">
        <f t="shared" si="0"/>
        <v>-293.55581127733024</v>
      </c>
      <c r="G15" s="32">
        <f t="shared" si="1"/>
        <v>293.55581127733024</v>
      </c>
    </row>
    <row r="16" spans="1:7" x14ac:dyDescent="0.25">
      <c r="A16" s="31"/>
      <c r="B16" s="25" t="s">
        <v>7</v>
      </c>
      <c r="C16" s="25">
        <v>2</v>
      </c>
      <c r="D16" s="33">
        <v>1.2761</v>
      </c>
      <c r="E16" s="33">
        <v>0.7</v>
      </c>
      <c r="F16" s="32">
        <f t="shared" si="0"/>
        <v>45.14536478332419</v>
      </c>
      <c r="G16" s="32">
        <f t="shared" si="1"/>
        <v>45.14536478332419</v>
      </c>
    </row>
    <row r="17" spans="1:7" x14ac:dyDescent="0.25">
      <c r="A17" s="12"/>
      <c r="B17" s="16" t="s">
        <v>8</v>
      </c>
      <c r="C17" s="16">
        <v>2</v>
      </c>
      <c r="D17" s="13">
        <v>0.14480000000000001</v>
      </c>
      <c r="E17" s="13">
        <v>0.58799999999999997</v>
      </c>
      <c r="F17" s="14">
        <f t="shared" si="0"/>
        <v>-306.07734806629827</v>
      </c>
      <c r="G17" s="14">
        <f t="shared" si="1"/>
        <v>306.07734806629827</v>
      </c>
    </row>
    <row r="18" spans="1:7" x14ac:dyDescent="0.25">
      <c r="A18" s="31" t="s">
        <v>29</v>
      </c>
      <c r="B18" s="25" t="s">
        <v>5</v>
      </c>
      <c r="C18" s="25">
        <v>1</v>
      </c>
      <c r="D18" s="33">
        <v>-0.93300000000000005</v>
      </c>
      <c r="E18" s="33">
        <v>1.9800000000000002E-2</v>
      </c>
      <c r="F18" s="32">
        <f t="shared" si="0"/>
        <v>102.12218649517686</v>
      </c>
      <c r="G18" s="32">
        <f t="shared" si="1"/>
        <v>102.12218649517686</v>
      </c>
    </row>
    <row r="19" spans="1:7" x14ac:dyDescent="0.25">
      <c r="A19" s="31"/>
      <c r="B19" s="25" t="s">
        <v>6</v>
      </c>
      <c r="C19" s="25">
        <v>1</v>
      </c>
      <c r="D19" s="33">
        <v>-0.66200000000000003</v>
      </c>
      <c r="E19" s="33">
        <v>-0.18559999999999999</v>
      </c>
      <c r="F19" s="32">
        <f t="shared" si="0"/>
        <v>71.963746223564968</v>
      </c>
      <c r="G19" s="32">
        <f t="shared" si="1"/>
        <v>71.963746223564968</v>
      </c>
    </row>
    <row r="20" spans="1:7" x14ac:dyDescent="0.25">
      <c r="A20" s="31"/>
      <c r="B20" s="25" t="s">
        <v>7</v>
      </c>
      <c r="C20" s="25">
        <v>1</v>
      </c>
      <c r="D20" s="33">
        <v>-1.7749999999999999</v>
      </c>
      <c r="E20" s="33">
        <v>-9.64E-2</v>
      </c>
      <c r="F20" s="32">
        <f t="shared" si="0"/>
        <v>94.569014084507046</v>
      </c>
      <c r="G20" s="32">
        <f t="shared" si="1"/>
        <v>94.569014084507046</v>
      </c>
    </row>
    <row r="21" spans="1:7" x14ac:dyDescent="0.25">
      <c r="A21" s="31"/>
      <c r="B21" s="25" t="s">
        <v>8</v>
      </c>
      <c r="C21" s="25">
        <v>1</v>
      </c>
      <c r="D21" s="33">
        <v>-1.151</v>
      </c>
      <c r="E21" s="33">
        <v>-7.8899999999999998E-2</v>
      </c>
      <c r="F21" s="32">
        <f t="shared" si="0"/>
        <v>93.14509122502173</v>
      </c>
      <c r="G21" s="32">
        <f t="shared" si="1"/>
        <v>93.14509122502173</v>
      </c>
    </row>
    <row r="22" spans="1:7" x14ac:dyDescent="0.25">
      <c r="A22" s="31"/>
      <c r="B22" s="25" t="s">
        <v>5</v>
      </c>
      <c r="C22" s="25">
        <v>2</v>
      </c>
      <c r="D22" s="33">
        <v>-1.0289999999999999</v>
      </c>
      <c r="E22" s="33">
        <v>9.7500000000000003E-2</v>
      </c>
      <c r="F22" s="32">
        <f t="shared" si="0"/>
        <v>109.47521865889212</v>
      </c>
      <c r="G22" s="32">
        <f t="shared" si="1"/>
        <v>109.47521865889212</v>
      </c>
    </row>
    <row r="23" spans="1:7" x14ac:dyDescent="0.25">
      <c r="A23" s="31"/>
      <c r="B23" s="25" t="s">
        <v>6</v>
      </c>
      <c r="C23" s="25">
        <v>2</v>
      </c>
      <c r="D23" s="33">
        <v>0.17100000000000001</v>
      </c>
      <c r="E23" s="33">
        <v>0.41589999999999999</v>
      </c>
      <c r="F23" s="32">
        <f t="shared" si="0"/>
        <v>-143.21637426900583</v>
      </c>
      <c r="G23" s="32">
        <f t="shared" si="1"/>
        <v>143.21637426900583</v>
      </c>
    </row>
    <row r="24" spans="1:7" x14ac:dyDescent="0.25">
      <c r="A24" s="31"/>
      <c r="B24" s="25" t="s">
        <v>7</v>
      </c>
      <c r="C24" s="25">
        <v>2</v>
      </c>
      <c r="D24" s="33">
        <v>-1.02</v>
      </c>
      <c r="E24" s="33">
        <v>0.254</v>
      </c>
      <c r="F24" s="32">
        <f t="shared" si="0"/>
        <v>124.90196078431373</v>
      </c>
      <c r="G24" s="32">
        <f t="shared" si="1"/>
        <v>124.90196078431373</v>
      </c>
    </row>
    <row r="25" spans="1:7" x14ac:dyDescent="0.25">
      <c r="A25" s="12"/>
      <c r="B25" s="16" t="s">
        <v>8</v>
      </c>
      <c r="C25" s="16">
        <v>2</v>
      </c>
      <c r="D25" s="13">
        <v>-1.9890000000000001</v>
      </c>
      <c r="E25" s="13">
        <v>-0.18959999999999999</v>
      </c>
      <c r="F25" s="14">
        <f t="shared" si="0"/>
        <v>90.467571644042238</v>
      </c>
      <c r="G25" s="14">
        <f t="shared" si="1"/>
        <v>90.467571644042238</v>
      </c>
    </row>
    <row r="26" spans="1:7" x14ac:dyDescent="0.25">
      <c r="A26" s="31" t="s">
        <v>17</v>
      </c>
      <c r="B26" s="31"/>
      <c r="C26" s="31"/>
      <c r="D26" s="31"/>
      <c r="E26" s="31"/>
      <c r="F26" s="32">
        <f>MIN(F2:F25)</f>
        <v>-306.07734806629827</v>
      </c>
      <c r="G26" s="32">
        <f>MIN(G2:G25)</f>
        <v>4.0671971706454499</v>
      </c>
    </row>
    <row r="27" spans="1:7" x14ac:dyDescent="0.25">
      <c r="A27" s="31" t="s">
        <v>18</v>
      </c>
      <c r="B27" s="31"/>
      <c r="C27" s="31"/>
      <c r="D27" s="31"/>
      <c r="E27" s="31"/>
      <c r="F27" s="32">
        <f>MAX(F2:F25)</f>
        <v>151.00617652918908</v>
      </c>
      <c r="G27" s="32">
        <f>MAX(G2:G25)</f>
        <v>306.07734806629827</v>
      </c>
    </row>
    <row r="28" spans="1:7" x14ac:dyDescent="0.25">
      <c r="A28" s="31" t="s">
        <v>16</v>
      </c>
      <c r="B28" s="31"/>
      <c r="C28" s="31"/>
      <c r="D28" s="31"/>
      <c r="E28" s="31"/>
      <c r="F28" s="32">
        <f>MEDIAN(MEDIAN(F2:F9),MEDIAN(F10:F17),MEDIAN(F18:F25))</f>
        <v>54.591286361485572</v>
      </c>
      <c r="G28" s="32">
        <f>MEDIAN(MEDIAN(G2:G9),MEDIAN(G10:G17),MEDIAN(G18:G25))</f>
        <v>98.345600289841954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workbookViewId="0">
      <selection activeCell="E10" sqref="E10"/>
    </sheetView>
  </sheetViews>
  <sheetFormatPr baseColWidth="10" defaultRowHeight="15" x14ac:dyDescent="0.25"/>
  <cols>
    <col min="4" max="4" width="13.7109375" bestFit="1" customWidth="1"/>
    <col min="5" max="5" width="20.140625" bestFit="1" customWidth="1"/>
  </cols>
  <sheetData>
    <row r="1" spans="1:7" x14ac:dyDescent="0.25">
      <c r="A1" s="16"/>
      <c r="B1" s="16" t="s">
        <v>1</v>
      </c>
      <c r="C1" s="16" t="s">
        <v>2</v>
      </c>
      <c r="D1" s="16" t="s">
        <v>25</v>
      </c>
      <c r="E1" s="16" t="s">
        <v>26</v>
      </c>
      <c r="F1" s="16" t="s">
        <v>14</v>
      </c>
      <c r="G1" s="16" t="s">
        <v>15</v>
      </c>
    </row>
    <row r="2" spans="1:7" x14ac:dyDescent="0.25">
      <c r="A2" s="31" t="s">
        <v>27</v>
      </c>
      <c r="B2" s="25" t="s">
        <v>5</v>
      </c>
      <c r="C2" s="25">
        <v>1</v>
      </c>
      <c r="D2" s="34">
        <v>-8.2000000000000003E-2</v>
      </c>
      <c r="E2" s="37">
        <v>3.3799999999999997E-2</v>
      </c>
      <c r="F2" s="32">
        <f>(D2-E2)/D2*100</f>
        <v>141.21951219512195</v>
      </c>
      <c r="G2" s="32">
        <f>ABS(F2)</f>
        <v>141.21951219512195</v>
      </c>
    </row>
    <row r="3" spans="1:7" x14ac:dyDescent="0.25">
      <c r="A3" s="31"/>
      <c r="B3" s="25" t="s">
        <v>6</v>
      </c>
      <c r="C3" s="25">
        <v>1</v>
      </c>
      <c r="D3" s="34">
        <v>-5.5800000000000002E-2</v>
      </c>
      <c r="E3" s="37">
        <v>4.2700000000000002E-2</v>
      </c>
      <c r="F3" s="32">
        <f t="shared" ref="F3:F25" si="0">(D3-E3)/D3*100</f>
        <v>176.52329749103944</v>
      </c>
      <c r="G3" s="32">
        <f t="shared" ref="G3:G25" si="1">ABS(F3)</f>
        <v>176.52329749103944</v>
      </c>
    </row>
    <row r="4" spans="1:7" x14ac:dyDescent="0.25">
      <c r="A4" s="31"/>
      <c r="B4" s="25" t="s">
        <v>7</v>
      </c>
      <c r="C4" s="25">
        <v>1</v>
      </c>
      <c r="D4" s="34">
        <v>-4.8899999999999999E-2</v>
      </c>
      <c r="E4" s="37">
        <v>0.04</v>
      </c>
      <c r="F4" s="32">
        <f t="shared" si="0"/>
        <v>181.79959100204502</v>
      </c>
      <c r="G4" s="32">
        <f t="shared" si="1"/>
        <v>181.79959100204502</v>
      </c>
    </row>
    <row r="5" spans="1:7" x14ac:dyDescent="0.25">
      <c r="A5" s="31"/>
      <c r="B5" s="25" t="s">
        <v>8</v>
      </c>
      <c r="C5" s="25">
        <v>1</v>
      </c>
      <c r="D5" s="34">
        <v>-1.37E-2</v>
      </c>
      <c r="E5" s="37">
        <v>2.86E-2</v>
      </c>
      <c r="F5" s="32">
        <f t="shared" si="0"/>
        <v>308.75912408759126</v>
      </c>
      <c r="G5" s="32">
        <f t="shared" si="1"/>
        <v>308.75912408759126</v>
      </c>
    </row>
    <row r="6" spans="1:7" x14ac:dyDescent="0.25">
      <c r="A6" s="31"/>
      <c r="B6" s="25" t="s">
        <v>5</v>
      </c>
      <c r="C6" s="25">
        <v>2</v>
      </c>
      <c r="D6" s="34">
        <v>-5.0299999999999997E-2</v>
      </c>
      <c r="E6" s="37">
        <v>5.5100000000000003E-2</v>
      </c>
      <c r="F6" s="32">
        <f t="shared" si="0"/>
        <v>209.54274353876738</v>
      </c>
      <c r="G6" s="32">
        <f t="shared" si="1"/>
        <v>209.54274353876738</v>
      </c>
    </row>
    <row r="7" spans="1:7" x14ac:dyDescent="0.25">
      <c r="A7" s="31"/>
      <c r="B7" s="25" t="s">
        <v>6</v>
      </c>
      <c r="C7" s="25">
        <v>2</v>
      </c>
      <c r="D7" s="34">
        <v>-8.0399999999999999E-2</v>
      </c>
      <c r="E7" s="37">
        <v>2.6599999999999999E-2</v>
      </c>
      <c r="F7" s="32">
        <f t="shared" si="0"/>
        <v>133.08457711442784</v>
      </c>
      <c r="G7" s="32">
        <f t="shared" si="1"/>
        <v>133.08457711442784</v>
      </c>
    </row>
    <row r="8" spans="1:7" x14ac:dyDescent="0.25">
      <c r="A8" s="31"/>
      <c r="B8" s="25" t="s">
        <v>7</v>
      </c>
      <c r="C8" s="25">
        <v>2</v>
      </c>
      <c r="D8" s="34">
        <v>-4.1700000000000001E-2</v>
      </c>
      <c r="E8" s="37">
        <v>3.6999999999999998E-2</v>
      </c>
      <c r="F8" s="32">
        <f t="shared" si="0"/>
        <v>188.72901678657072</v>
      </c>
      <c r="G8" s="32">
        <f t="shared" si="1"/>
        <v>188.72901678657072</v>
      </c>
    </row>
    <row r="9" spans="1:7" x14ac:dyDescent="0.25">
      <c r="A9" s="12"/>
      <c r="B9" s="16" t="s">
        <v>8</v>
      </c>
      <c r="C9" s="16">
        <v>2</v>
      </c>
      <c r="D9" s="13">
        <v>-2.4299999999999999E-2</v>
      </c>
      <c r="E9" s="13">
        <v>4.6399999999999997E-2</v>
      </c>
      <c r="F9" s="14">
        <f t="shared" si="0"/>
        <v>290.9465020576132</v>
      </c>
      <c r="G9" s="14">
        <f t="shared" si="1"/>
        <v>290.9465020576132</v>
      </c>
    </row>
    <row r="10" spans="1:7" x14ac:dyDescent="0.25">
      <c r="A10" s="31" t="s">
        <v>28</v>
      </c>
      <c r="B10" s="25" t="s">
        <v>5</v>
      </c>
      <c r="C10" s="25">
        <v>1</v>
      </c>
      <c r="D10" s="35">
        <v>-0.12429</v>
      </c>
      <c r="E10" s="38">
        <v>1.15E-2</v>
      </c>
      <c r="F10" s="32">
        <f t="shared" si="0"/>
        <v>109.25255450961461</v>
      </c>
      <c r="G10" s="32">
        <f t="shared" si="1"/>
        <v>109.25255450961461</v>
      </c>
    </row>
    <row r="11" spans="1:7" x14ac:dyDescent="0.25">
      <c r="A11" s="31"/>
      <c r="B11" s="25" t="s">
        <v>6</v>
      </c>
      <c r="C11" s="25">
        <v>1</v>
      </c>
      <c r="D11" s="35">
        <v>-5.9979999999999999E-2</v>
      </c>
      <c r="E11" s="38">
        <v>0.06</v>
      </c>
      <c r="F11" s="32">
        <f t="shared" si="0"/>
        <v>200.03334444814936</v>
      </c>
      <c r="G11" s="32">
        <f t="shared" si="1"/>
        <v>200.03334444814936</v>
      </c>
    </row>
    <row r="12" spans="1:7" x14ac:dyDescent="0.25">
      <c r="A12" s="31"/>
      <c r="B12" s="25" t="s">
        <v>7</v>
      </c>
      <c r="C12" s="25">
        <v>1</v>
      </c>
      <c r="D12" s="35">
        <v>-3.918E-2</v>
      </c>
      <c r="E12" s="38">
        <v>6.3500000000000001E-2</v>
      </c>
      <c r="F12" s="32">
        <f t="shared" si="0"/>
        <v>262.07248596222558</v>
      </c>
      <c r="G12" s="32">
        <f t="shared" si="1"/>
        <v>262.07248596222558</v>
      </c>
    </row>
    <row r="13" spans="1:7" x14ac:dyDescent="0.25">
      <c r="A13" s="31"/>
      <c r="B13" s="25" t="s">
        <v>8</v>
      </c>
      <c r="C13" s="25">
        <v>1</v>
      </c>
      <c r="D13" s="35">
        <v>6.5900000000000004E-3</v>
      </c>
      <c r="E13" s="38">
        <v>5.0599999999999999E-2</v>
      </c>
      <c r="F13" s="32">
        <f t="shared" si="0"/>
        <v>-667.83004552352043</v>
      </c>
      <c r="G13" s="32">
        <f t="shared" si="1"/>
        <v>667.83004552352043</v>
      </c>
    </row>
    <row r="14" spans="1:7" x14ac:dyDescent="0.25">
      <c r="A14" s="31"/>
      <c r="B14" s="25" t="s">
        <v>5</v>
      </c>
      <c r="C14" s="25">
        <v>2</v>
      </c>
      <c r="D14" s="35">
        <v>-7.1150000000000005E-2</v>
      </c>
      <c r="E14" s="38">
        <v>6.4000000000000001E-2</v>
      </c>
      <c r="F14" s="32">
        <f t="shared" si="0"/>
        <v>189.95080815179196</v>
      </c>
      <c r="G14" s="32">
        <f t="shared" si="1"/>
        <v>189.95080815179196</v>
      </c>
    </row>
    <row r="15" spans="1:7" x14ac:dyDescent="0.25">
      <c r="A15" s="31"/>
      <c r="B15" s="25" t="s">
        <v>6</v>
      </c>
      <c r="C15" s="25">
        <v>2</v>
      </c>
      <c r="D15" s="35">
        <v>-7.5579999999999994E-2</v>
      </c>
      <c r="E15" s="38">
        <v>4.7800000000000002E-2</v>
      </c>
      <c r="F15" s="32">
        <f t="shared" si="0"/>
        <v>163.2442445091294</v>
      </c>
      <c r="G15" s="32">
        <f t="shared" si="1"/>
        <v>163.2442445091294</v>
      </c>
    </row>
    <row r="16" spans="1:7" x14ac:dyDescent="0.25">
      <c r="A16" s="31"/>
      <c r="B16" s="25" t="s">
        <v>7</v>
      </c>
      <c r="C16" s="25">
        <v>2</v>
      </c>
      <c r="D16" s="35">
        <v>-3.2129999999999999E-2</v>
      </c>
      <c r="E16" s="38">
        <v>5.0799999999999998E-2</v>
      </c>
      <c r="F16" s="32">
        <f t="shared" si="0"/>
        <v>258.10768751945227</v>
      </c>
      <c r="G16" s="32">
        <f t="shared" si="1"/>
        <v>258.10768751945227</v>
      </c>
    </row>
    <row r="17" spans="1:7" x14ac:dyDescent="0.25">
      <c r="A17" s="12"/>
      <c r="B17" s="16" t="s">
        <v>8</v>
      </c>
      <c r="C17" s="16">
        <v>2</v>
      </c>
      <c r="D17" s="13">
        <v>-4.7509999999999997E-2</v>
      </c>
      <c r="E17" s="13">
        <v>1.9699999999999999E-2</v>
      </c>
      <c r="F17" s="14">
        <f t="shared" si="0"/>
        <v>141.46495474636919</v>
      </c>
      <c r="G17" s="14">
        <f t="shared" si="1"/>
        <v>141.46495474636919</v>
      </c>
    </row>
    <row r="18" spans="1:7" x14ac:dyDescent="0.25">
      <c r="A18" s="31" t="s">
        <v>29</v>
      </c>
      <c r="B18" s="25" t="s">
        <v>5</v>
      </c>
      <c r="C18" s="25">
        <v>1</v>
      </c>
      <c r="D18" s="36">
        <v>-8.9099999999999999E-2</v>
      </c>
      <c r="E18" s="39">
        <v>4.4900000000000001E-3</v>
      </c>
      <c r="F18" s="32">
        <f t="shared" si="0"/>
        <v>105.03928170594835</v>
      </c>
      <c r="G18" s="32">
        <f t="shared" si="1"/>
        <v>105.03928170594835</v>
      </c>
    </row>
    <row r="19" spans="1:7" x14ac:dyDescent="0.25">
      <c r="A19" s="31"/>
      <c r="B19" s="25" t="s">
        <v>6</v>
      </c>
      <c r="C19" s="25">
        <v>1</v>
      </c>
      <c r="D19" s="36">
        <v>-8.5400000000000004E-2</v>
      </c>
      <c r="E19" s="39">
        <v>-3.3500000000000001E-3</v>
      </c>
      <c r="F19" s="32">
        <f t="shared" si="0"/>
        <v>96.077283372365329</v>
      </c>
      <c r="G19" s="32">
        <f t="shared" si="1"/>
        <v>96.077283372365329</v>
      </c>
    </row>
    <row r="20" spans="1:7" x14ac:dyDescent="0.25">
      <c r="A20" s="31"/>
      <c r="B20" s="25" t="s">
        <v>7</v>
      </c>
      <c r="C20" s="25">
        <v>1</v>
      </c>
      <c r="D20" s="36">
        <v>-6.9099999999999995E-2</v>
      </c>
      <c r="E20" s="39">
        <v>1.7000000000000001E-2</v>
      </c>
      <c r="F20" s="32">
        <f t="shared" si="0"/>
        <v>124.60202604920406</v>
      </c>
      <c r="G20" s="32">
        <f t="shared" si="1"/>
        <v>124.60202604920406</v>
      </c>
    </row>
    <row r="21" spans="1:7" x14ac:dyDescent="0.25">
      <c r="A21" s="31"/>
      <c r="B21" s="25" t="s">
        <v>8</v>
      </c>
      <c r="C21" s="25">
        <v>1</v>
      </c>
      <c r="D21" s="36">
        <v>-1.46E-2</v>
      </c>
      <c r="E21" s="39">
        <v>3.3140000000000003E-2</v>
      </c>
      <c r="F21" s="32">
        <f t="shared" si="0"/>
        <v>326.98630136986304</v>
      </c>
      <c r="G21" s="32">
        <f t="shared" si="1"/>
        <v>326.98630136986304</v>
      </c>
    </row>
    <row r="22" spans="1:7" x14ac:dyDescent="0.25">
      <c r="A22" s="31"/>
      <c r="B22" s="25" t="s">
        <v>5</v>
      </c>
      <c r="C22" s="25">
        <v>2</v>
      </c>
      <c r="D22" s="36">
        <v>-7.2400000000000006E-2</v>
      </c>
      <c r="E22" s="39">
        <v>1.993E-2</v>
      </c>
      <c r="F22" s="32">
        <f t="shared" si="0"/>
        <v>127.52762430939227</v>
      </c>
      <c r="G22" s="32">
        <f t="shared" si="1"/>
        <v>127.52762430939227</v>
      </c>
    </row>
    <row r="23" spans="1:7" x14ac:dyDescent="0.25">
      <c r="A23" s="31"/>
      <c r="B23" s="25" t="s">
        <v>6</v>
      </c>
      <c r="C23" s="25">
        <v>2</v>
      </c>
      <c r="D23" s="36">
        <v>-8.4699999999999998E-2</v>
      </c>
      <c r="E23" s="39">
        <v>1.196E-2</v>
      </c>
      <c r="F23" s="32">
        <f t="shared" si="0"/>
        <v>114.12042502951594</v>
      </c>
      <c r="G23" s="32">
        <f t="shared" si="1"/>
        <v>114.12042502951594</v>
      </c>
    </row>
    <row r="24" spans="1:7" x14ac:dyDescent="0.25">
      <c r="A24" s="31"/>
      <c r="B24" s="25" t="s">
        <v>7</v>
      </c>
      <c r="C24" s="25">
        <v>2</v>
      </c>
      <c r="D24" s="36">
        <v>-4.4400000000000002E-2</v>
      </c>
      <c r="E24" s="39">
        <v>3.9960000000000002E-2</v>
      </c>
      <c r="F24" s="32">
        <f t="shared" si="0"/>
        <v>190</v>
      </c>
      <c r="G24" s="32">
        <f t="shared" si="1"/>
        <v>190</v>
      </c>
    </row>
    <row r="25" spans="1:7" x14ac:dyDescent="0.25">
      <c r="A25" s="12"/>
      <c r="B25" s="16" t="s">
        <v>8</v>
      </c>
      <c r="C25" s="16">
        <v>2</v>
      </c>
      <c r="D25" s="13">
        <v>-4.4600000000000001E-2</v>
      </c>
      <c r="E25" s="13">
        <v>3.8559999999999997E-2</v>
      </c>
      <c r="F25" s="14">
        <f t="shared" si="0"/>
        <v>186.45739910313901</v>
      </c>
      <c r="G25" s="14">
        <f t="shared" si="1"/>
        <v>186.45739910313901</v>
      </c>
    </row>
    <row r="26" spans="1:7" x14ac:dyDescent="0.25">
      <c r="A26" s="31" t="s">
        <v>17</v>
      </c>
      <c r="B26" s="31"/>
      <c r="C26" s="31"/>
      <c r="D26" s="31"/>
      <c r="E26" s="31"/>
      <c r="F26" s="32">
        <f>MIN(F2:F25)</f>
        <v>-667.83004552352043</v>
      </c>
      <c r="G26" s="32">
        <f>MIN(G2:G25)</f>
        <v>96.077283372365329</v>
      </c>
    </row>
    <row r="27" spans="1:7" x14ac:dyDescent="0.25">
      <c r="A27" s="31" t="s">
        <v>18</v>
      </c>
      <c r="B27" s="31"/>
      <c r="C27" s="31"/>
      <c r="D27" s="31"/>
      <c r="E27" s="31"/>
      <c r="F27" s="32">
        <f>MAX(F2:F25)</f>
        <v>326.98630136986304</v>
      </c>
      <c r="G27" s="32">
        <f>MAX(G2:G25)</f>
        <v>667.83004552352043</v>
      </c>
    </row>
    <row r="28" spans="1:7" x14ac:dyDescent="0.25">
      <c r="A28" s="31" t="s">
        <v>16</v>
      </c>
      <c r="B28" s="31"/>
      <c r="C28" s="31"/>
      <c r="D28" s="31"/>
      <c r="E28" s="31"/>
      <c r="F28" s="32">
        <f>MEDIAN(MEDIAN(F2:F9),MEDIAN(F10:F17),MEDIAN(F18:F25))</f>
        <v>176.59752633046068</v>
      </c>
      <c r="G28" s="32">
        <f>MEDIAN(MEDIAN(G2:G9),MEDIAN(G10:G17),MEDIAN(G18:G25))</f>
        <v>185.26430389430789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Priors - raw resp</vt:lpstr>
      <vt:lpstr>Priors - cat-spec resp</vt:lpstr>
      <vt:lpstr>Priors - arous-spec resp</vt:lpstr>
      <vt:lpstr>Contrasts - resp</vt:lpstr>
      <vt:lpstr>Contrasts - VS act</vt:lpstr>
    </vt:vector>
  </TitlesOfParts>
  <Company>Medizinische Universitaet Wien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Manfred</dc:creator>
  <cp:lastModifiedBy>Manfred</cp:lastModifiedBy>
  <dcterms:created xsi:type="dcterms:W3CDTF">2022-10-20T07:53:29Z</dcterms:created>
  <dcterms:modified xsi:type="dcterms:W3CDTF">2022-10-24T17:35:19Z</dcterms:modified>
</cp:coreProperties>
</file>