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0025hd\Dropbox (Dartmouth College)\Research\COVID-19\Age-Specific IFRs Paper\Excel\"/>
    </mc:Choice>
  </mc:AlternateContent>
  <xr:revisionPtr revIDLastSave="0" documentId="8_{DA34C478-188E-456D-B481-23627F83B849}" xr6:coauthVersionLast="45" xr6:coauthVersionMax="45" xr10:uidLastSave="{00000000-0000-0000-0000-000000000000}"/>
  <bookViews>
    <workbookView xWindow="1545" yWindow="90" windowWidth="22905" windowHeight="15180" xr2:uid="{D2926D51-3D69-45E1-B25D-88FF920389A2}"/>
  </bookViews>
  <sheets>
    <sheet name="Contents" sheetId="22" r:id="rId1"/>
    <sheet name="Representative Samples" sheetId="1" r:id="rId2"/>
    <sheet name="Convenience Samples" sheetId="3" r:id="rId3"/>
    <sheet name="Comprehensive Tracing" sheetId="19" r:id="rId4"/>
    <sheet name="Other Studies" sheetId="20" r:id="rId5"/>
    <sheet name="Metaregression Predictions" sheetId="2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20" l="1"/>
  <c r="J14" i="20"/>
  <c r="I15" i="20"/>
  <c r="J15" i="20"/>
  <c r="K15" i="20"/>
  <c r="I16" i="20"/>
  <c r="J16" i="20"/>
  <c r="K16" i="20"/>
  <c r="I17" i="20"/>
  <c r="J17" i="20"/>
  <c r="K17" i="20"/>
  <c r="I18" i="20"/>
  <c r="J18" i="20"/>
  <c r="K18" i="20"/>
  <c r="I19" i="20"/>
  <c r="J19" i="20"/>
  <c r="K19" i="20"/>
  <c r="I20" i="20"/>
  <c r="J20" i="20"/>
  <c r="K20" i="20"/>
  <c r="I21" i="20"/>
  <c r="J21" i="20"/>
  <c r="K21" i="20"/>
  <c r="I22" i="20"/>
  <c r="J22" i="20"/>
  <c r="K22" i="20"/>
  <c r="G45" i="3" l="1"/>
  <c r="F45" i="3"/>
  <c r="E45" i="3"/>
  <c r="J51" i="1"/>
  <c r="I51" i="1"/>
  <c r="K50" i="1"/>
  <c r="J50" i="1"/>
  <c r="I50" i="1"/>
  <c r="K49" i="1"/>
  <c r="J49" i="1"/>
  <c r="I49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I23" i="1"/>
  <c r="J23" i="1"/>
  <c r="K23" i="1"/>
  <c r="I24" i="1"/>
  <c r="J24" i="1"/>
  <c r="K24" i="1"/>
  <c r="I25" i="1"/>
  <c r="J25" i="1"/>
  <c r="K25" i="1"/>
  <c r="I3" i="1"/>
  <c r="J3" i="1"/>
  <c r="K3" i="1"/>
  <c r="I4" i="1"/>
  <c r="J4" i="1"/>
  <c r="K4" i="1"/>
  <c r="I5" i="1"/>
  <c r="J5" i="1"/>
  <c r="D2" i="3"/>
  <c r="D3" i="3"/>
  <c r="D4" i="3"/>
  <c r="D5" i="3"/>
  <c r="D6" i="3"/>
  <c r="D7" i="3"/>
  <c r="K26" i="1" l="1"/>
  <c r="J26" i="1"/>
  <c r="I26" i="1"/>
  <c r="K27" i="1"/>
  <c r="J27" i="1"/>
  <c r="I27" i="1"/>
  <c r="H30" i="3" l="1"/>
  <c r="K30" i="3" s="1"/>
  <c r="I29" i="3"/>
  <c r="J29" i="3"/>
  <c r="K29" i="3"/>
  <c r="I28" i="3"/>
  <c r="J28" i="3"/>
  <c r="K28" i="3"/>
  <c r="I30" i="3" l="1"/>
  <c r="J30" i="3"/>
  <c r="D19" i="1"/>
  <c r="D54" i="1" l="1"/>
  <c r="J54" i="1" s="1"/>
  <c r="D53" i="1"/>
  <c r="K53" i="1" s="1"/>
  <c r="D52" i="1"/>
  <c r="K52" i="1" s="1"/>
  <c r="I52" i="1" l="1"/>
  <c r="J52" i="1"/>
  <c r="I53" i="1"/>
  <c r="J53" i="1"/>
  <c r="K54" i="1"/>
  <c r="I54" i="1"/>
  <c r="K13" i="20" l="1"/>
  <c r="J13" i="20"/>
  <c r="I13" i="20"/>
  <c r="K12" i="20"/>
  <c r="J12" i="20"/>
  <c r="I12" i="20"/>
  <c r="K11" i="20"/>
  <c r="J11" i="20"/>
  <c r="I11" i="20"/>
  <c r="K19" i="3" l="1"/>
  <c r="J19" i="3"/>
  <c r="K18" i="3"/>
  <c r="J18" i="3"/>
  <c r="K17" i="3"/>
  <c r="J17" i="3"/>
  <c r="J16" i="3"/>
  <c r="J39" i="3" l="1"/>
  <c r="I39" i="3"/>
  <c r="J35" i="3"/>
  <c r="I35" i="3"/>
  <c r="J31" i="3"/>
  <c r="I31" i="3"/>
  <c r="I24" i="3"/>
  <c r="I20" i="3"/>
  <c r="I12" i="3"/>
  <c r="I16" i="3"/>
  <c r="J8" i="3"/>
  <c r="I8" i="3"/>
  <c r="H33" i="1" l="1"/>
  <c r="K33" i="1" s="1"/>
  <c r="I32" i="1"/>
  <c r="J32" i="1"/>
  <c r="K32" i="1"/>
  <c r="I31" i="1"/>
  <c r="J31" i="1"/>
  <c r="K31" i="1"/>
  <c r="I30" i="1"/>
  <c r="J30" i="1"/>
  <c r="K30" i="1"/>
  <c r="I29" i="1"/>
  <c r="J29" i="1"/>
  <c r="K29" i="1"/>
  <c r="I28" i="1"/>
  <c r="J28" i="1"/>
  <c r="K28" i="1"/>
  <c r="I33" i="1" l="1"/>
  <c r="J33" i="1"/>
  <c r="K48" i="1"/>
  <c r="J48" i="1"/>
  <c r="I48" i="1"/>
  <c r="K47" i="1"/>
  <c r="J47" i="1"/>
  <c r="I47" i="1"/>
  <c r="J46" i="1"/>
  <c r="I46" i="1"/>
  <c r="K42" i="3" l="1"/>
  <c r="J42" i="3"/>
  <c r="K41" i="3"/>
  <c r="J41" i="3"/>
  <c r="K40" i="3"/>
  <c r="J40" i="3"/>
  <c r="K38" i="3"/>
  <c r="J38" i="3"/>
  <c r="J37" i="3"/>
  <c r="J36" i="3"/>
  <c r="J34" i="3"/>
  <c r="J33" i="3"/>
  <c r="K32" i="3"/>
  <c r="J32" i="3"/>
  <c r="K27" i="3"/>
  <c r="J27" i="3"/>
  <c r="K26" i="3"/>
  <c r="J26" i="3"/>
  <c r="K25" i="3"/>
  <c r="J25" i="3"/>
  <c r="J23" i="3"/>
  <c r="J22" i="3"/>
  <c r="K21" i="3"/>
  <c r="J21" i="3"/>
  <c r="K14" i="3"/>
  <c r="J14" i="3"/>
  <c r="K13" i="3"/>
  <c r="J13" i="3"/>
  <c r="K11" i="3"/>
  <c r="J11" i="3"/>
  <c r="K10" i="3"/>
  <c r="J10" i="3"/>
  <c r="K9" i="3"/>
  <c r="J9" i="3"/>
  <c r="I38" i="3" l="1"/>
  <c r="I37" i="3"/>
  <c r="I36" i="3"/>
  <c r="I23" i="3" l="1"/>
  <c r="I22" i="3"/>
  <c r="I21" i="3"/>
  <c r="I34" i="3"/>
  <c r="I33" i="3"/>
  <c r="I32" i="3"/>
  <c r="I14" i="3"/>
  <c r="H15" i="3"/>
  <c r="I13" i="3"/>
  <c r="K15" i="3" l="1"/>
  <c r="J15" i="3"/>
  <c r="I15" i="3"/>
  <c r="G7" i="19" l="1"/>
  <c r="I11" i="3" l="1"/>
  <c r="I10" i="3"/>
  <c r="I9" i="3"/>
  <c r="I27" i="3"/>
  <c r="I26" i="3"/>
  <c r="I25" i="3"/>
  <c r="I19" i="3"/>
  <c r="I18" i="3"/>
  <c r="I17" i="3"/>
  <c r="I42" i="3"/>
  <c r="I41" i="3"/>
  <c r="I40" i="3"/>
  <c r="E11" i="19" l="1"/>
  <c r="E10" i="19"/>
  <c r="E9" i="19"/>
</calcChain>
</file>

<file path=xl/sharedStrings.xml><?xml version="1.0" encoding="utf-8"?>
<sst xmlns="http://schemas.openxmlformats.org/spreadsheetml/2006/main" count="381" uniqueCount="110">
  <si>
    <t>Belgium</t>
  </si>
  <si>
    <t>Iceland</t>
  </si>
  <si>
    <t>Korea</t>
  </si>
  <si>
    <t>New Zealand</t>
  </si>
  <si>
    <t>Spain</t>
  </si>
  <si>
    <t>Sweden</t>
  </si>
  <si>
    <t>Study</t>
  </si>
  <si>
    <t>AgeGroup</t>
  </si>
  <si>
    <t>Median_Age</t>
  </si>
  <si>
    <t>IFR</t>
  </si>
  <si>
    <t>ifr_ci95_low</t>
  </si>
  <si>
    <t>ifr_ci95_high</t>
  </si>
  <si>
    <t>Geneva</t>
  </si>
  <si>
    <t>20-49</t>
  </si>
  <si>
    <t>50-64</t>
  </si>
  <si>
    <t>65+</t>
  </si>
  <si>
    <t>0-24</t>
  </si>
  <si>
    <t>25-44</t>
  </si>
  <si>
    <t>45-64</t>
  </si>
  <si>
    <t>65-74</t>
  </si>
  <si>
    <t>75-84</t>
  </si>
  <si>
    <t>85+</t>
  </si>
  <si>
    <t>0-49</t>
  </si>
  <si>
    <t>50-59</t>
  </si>
  <si>
    <t>60-69</t>
  </si>
  <si>
    <t>70-79</t>
  </si>
  <si>
    <t>30-39</t>
  </si>
  <si>
    <t>40-49</t>
  </si>
  <si>
    <t>80+</t>
  </si>
  <si>
    <t>0-39</t>
  </si>
  <si>
    <t>Population</t>
  </si>
  <si>
    <t>0-19</t>
  </si>
  <si>
    <t>20-39</t>
  </si>
  <si>
    <t>40-59</t>
  </si>
  <si>
    <t>60+</t>
  </si>
  <si>
    <t>19-49</t>
  </si>
  <si>
    <t>Missouri</t>
  </si>
  <si>
    <t>Connecticut</t>
  </si>
  <si>
    <t>Deaths</t>
  </si>
  <si>
    <t>Infections</t>
  </si>
  <si>
    <t>50-69</t>
  </si>
  <si>
    <t>0-29</t>
  </si>
  <si>
    <t>Indiana</t>
  </si>
  <si>
    <t>Louisiana</t>
  </si>
  <si>
    <t>infrate_ci95_low</t>
  </si>
  <si>
    <t>infrate_ci95_high</t>
  </si>
  <si>
    <t>InfectionRate</t>
  </si>
  <si>
    <t>Philadelphia</t>
  </si>
  <si>
    <t>Minneapolis</t>
  </si>
  <si>
    <t>New York</t>
  </si>
  <si>
    <t>Atlanta</t>
  </si>
  <si>
    <t>18-49</t>
  </si>
  <si>
    <t>Portugal</t>
  </si>
  <si>
    <t>Netherlands</t>
  </si>
  <si>
    <t>San Francisco</t>
  </si>
  <si>
    <t>Italy</t>
  </si>
  <si>
    <t>70+</t>
  </si>
  <si>
    <t>20-29</t>
  </si>
  <si>
    <t>30-49</t>
  </si>
  <si>
    <t>0-44</t>
  </si>
  <si>
    <t>Seattle</t>
  </si>
  <si>
    <t>Miami</t>
  </si>
  <si>
    <t>30–39</t>
  </si>
  <si>
    <t>40–49</t>
  </si>
  <si>
    <t>50–59</t>
  </si>
  <si>
    <t>60–69</t>
  </si>
  <si>
    <t>Salt Lake City</t>
  </si>
  <si>
    <t>0-9</t>
  </si>
  <si>
    <t>10-19</t>
  </si>
  <si>
    <t>0-17</t>
  </si>
  <si>
    <t>0-18</t>
  </si>
  <si>
    <t>5-19</t>
  </si>
  <si>
    <t>0-59</t>
  </si>
  <si>
    <t>30-59</t>
  </si>
  <si>
    <t>England</t>
  </si>
  <si>
    <t>75+</t>
  </si>
  <si>
    <t>18-24</t>
  </si>
  <si>
    <t>25-34</t>
  </si>
  <si>
    <t>35-44</t>
  </si>
  <si>
    <t>45-54</t>
  </si>
  <si>
    <t>55-64</t>
  </si>
  <si>
    <t>Diamond Princess</t>
  </si>
  <si>
    <t>Castiglione d'Adda</t>
  </si>
  <si>
    <t>15-64</t>
  </si>
  <si>
    <t>95% Confidence Interval</t>
  </si>
  <si>
    <t>Lower Bound</t>
  </si>
  <si>
    <t>Upper Bound</t>
  </si>
  <si>
    <t>19-44</t>
  </si>
  <si>
    <t>UK Biobank</t>
  </si>
  <si>
    <t>Predicted IFR</t>
  </si>
  <si>
    <t>Age</t>
  </si>
  <si>
    <t>"Assessing the Age Specificity of Infection Fatality Rates for COVID-19: Systematic Review, Meta-Analysis, and Public Policy Implications"</t>
  </si>
  <si>
    <t>1. Non-US seroprevalence studies: Belgium, England, Geneva, Iceland, Netherlands, Portugal, Spain, Sweden</t>
  </si>
  <si>
    <t>2. US Studies: Atlanta, Connecticut, Indiana, Louisiana, Miami, Minneapolis, Missouri, New York, Philadelphia, Salt Lake City, San Francisco, Seattle</t>
  </si>
  <si>
    <t>3. Comprehensive Tracing Programs: Korea, New Zealand</t>
  </si>
  <si>
    <t>4. Other Studies: Diamond Princess, Castiglione d'Adda, UK Biobank, Utah</t>
  </si>
  <si>
    <t>Australia</t>
  </si>
  <si>
    <t>Lithuania</t>
  </si>
  <si>
    <t>15-49</t>
  </si>
  <si>
    <t>Utah (CDC)</t>
  </si>
  <si>
    <t>England (ONS)</t>
  </si>
  <si>
    <t>95% Prediction Interval</t>
  </si>
  <si>
    <t>France</t>
  </si>
  <si>
    <t>5. Metaregression Predictions</t>
  </si>
  <si>
    <t>Ontario</t>
  </si>
  <si>
    <t>20-59</t>
  </si>
  <si>
    <t>Ireland</t>
  </si>
  <si>
    <t>15-44</t>
  </si>
  <si>
    <t>Levin, Hanage, Owusu-Boaitey, Cochrane, Walsh, and Meyerowitz-Katz (2020)</t>
  </si>
  <si>
    <t>Supplementary Data as of 23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</si>
</sst>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0.000"/>
    <numFmt numFmtId="167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Calibri"/>
      <family val="2"/>
    </font>
    <font>
      <sz val="10"/>
      <name val="Helv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3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6" fontId="0" fillId="0" borderId="0" xfId="0" quotePrefix="1" applyNumberFormat="1" applyFont="1" applyAlignment="1">
      <alignment horizontal="center"/>
    </xf>
    <xf numFmtId="0" fontId="0" fillId="0" borderId="0" xfId="0" quotePrefix="1" applyAlignment="1">
      <alignment horizontal="center"/>
    </xf>
    <xf numFmtId="164" fontId="2" fillId="0" borderId="0" xfId="0" applyNumberFormat="1" applyFont="1" applyAlignment="1">
      <alignment horizontal="center" vertical="top" shrinkToFit="1"/>
    </xf>
    <xf numFmtId="164" fontId="2" fillId="0" borderId="0" xfId="0" applyNumberFormat="1" applyFont="1" applyBorder="1" applyAlignment="1">
      <alignment horizontal="center" vertical="top" shrinkToFit="1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 wrapText="1"/>
    </xf>
    <xf numFmtId="2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/>
    </xf>
    <xf numFmtId="1" fontId="0" fillId="0" borderId="0" xfId="0" quotePrefix="1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" fontId="0" fillId="0" borderId="0" xfId="0" applyNumberFormat="1" applyFont="1" applyAlignment="1">
      <alignment horizontal="center"/>
    </xf>
    <xf numFmtId="0" fontId="0" fillId="0" borderId="0" xfId="0" quotePrefix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167" fontId="0" fillId="0" borderId="0" xfId="0" applyNumberFormat="1" applyAlignment="1">
      <alignment horizontal="center"/>
    </xf>
    <xf numFmtId="167" fontId="0" fillId="0" borderId="0" xfId="0" applyNumberFormat="1"/>
    <xf numFmtId="164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/>
    </xf>
  </cellXfs>
  <cellStyles count="3">
    <cellStyle name="Normal" xfId="0" builtinId="0"/>
    <cellStyle name="Normal 2" xfId="1" xr:uid="{93D3586C-1837-4757-B42C-C25EBF2B6CE5}"/>
    <cellStyle name="Normal 3" xfId="2" xr:uid="{161300B3-CD17-4F91-8A3E-C30FCF2656FF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5C88-75E5-47FD-9046-29B374ADD357}">
  <dimension ref="A1:A9"/>
  <sheetViews>
    <sheetView tabSelected="1" workbookViewId="0">
      <selection activeCell="G13" sqref="G13"/>
    </sheetView>
  </sheetViews>
  <sheetFormatPr defaultRowHeight="15" x14ac:dyDescent="0.25"/>
  <sheetData>
    <row r="1" spans="1:1" x14ac:dyDescent="0.25">
      <c r="A1" s="33" t="s">
        <v>108</v>
      </c>
    </row>
    <row r="2" spans="1:1" x14ac:dyDescent="0.25">
      <c r="A2" s="33" t="s">
        <v>91</v>
      </c>
    </row>
    <row r="3" spans="1:1" x14ac:dyDescent="0.25">
      <c r="A3" s="33" t="s">
        <v>109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BFD9-E961-4A2F-A5E4-69B95594898F}">
  <dimension ref="A1:K65"/>
  <sheetViews>
    <sheetView topLeftCell="A6" workbookViewId="0">
      <selection activeCell="M19" sqref="M19"/>
    </sheetView>
  </sheetViews>
  <sheetFormatPr defaultRowHeight="15" x14ac:dyDescent="0.25"/>
  <cols>
    <col min="1" max="1" width="15.85546875" style="1" customWidth="1"/>
    <col min="2" max="2" width="10.5703125" style="1" customWidth="1"/>
    <col min="3" max="3" width="13.42578125" style="1" customWidth="1"/>
    <col min="4" max="4" width="13.140625" style="7" customWidth="1"/>
    <col min="5" max="5" width="14.5703125" style="15" customWidth="1"/>
    <col min="6" max="6" width="15.85546875" style="15" customWidth="1"/>
    <col min="7" max="7" width="17.5703125" style="15" customWidth="1"/>
    <col min="10" max="10" width="12.5703125" customWidth="1"/>
    <col min="11" max="11" width="14.140625" customWidth="1"/>
  </cols>
  <sheetData>
    <row r="1" spans="1:11" x14ac:dyDescent="0.25">
      <c r="A1" s="16" t="s">
        <v>6</v>
      </c>
      <c r="B1" s="16" t="s">
        <v>7</v>
      </c>
      <c r="C1" s="16" t="s">
        <v>8</v>
      </c>
      <c r="D1" s="10" t="s">
        <v>30</v>
      </c>
      <c r="E1" s="39" t="s">
        <v>46</v>
      </c>
      <c r="F1" s="39" t="s">
        <v>44</v>
      </c>
      <c r="G1" s="39" t="s">
        <v>45</v>
      </c>
      <c r="H1" s="10" t="s">
        <v>38</v>
      </c>
      <c r="I1" s="10" t="s">
        <v>9</v>
      </c>
      <c r="J1" s="10" t="s">
        <v>10</v>
      </c>
      <c r="K1" s="10" t="s">
        <v>11</v>
      </c>
    </row>
    <row r="2" spans="1:11" x14ac:dyDescent="0.25">
      <c r="A2" s="25" t="s">
        <v>50</v>
      </c>
      <c r="B2" s="25" t="s">
        <v>69</v>
      </c>
      <c r="C2" s="25">
        <v>8.5</v>
      </c>
      <c r="D2" s="9">
        <v>402362</v>
      </c>
      <c r="E2" s="11">
        <v>0</v>
      </c>
      <c r="F2" s="11">
        <v>0</v>
      </c>
      <c r="G2" s="25">
        <v>1</v>
      </c>
      <c r="H2" s="11">
        <v>1</v>
      </c>
      <c r="I2" s="11">
        <v>0</v>
      </c>
      <c r="J2" s="11">
        <v>0</v>
      </c>
      <c r="K2" s="11"/>
    </row>
    <row r="3" spans="1:11" x14ac:dyDescent="0.25">
      <c r="A3" s="25" t="s">
        <v>50</v>
      </c>
      <c r="B3" s="25" t="s">
        <v>51</v>
      </c>
      <c r="C3" s="25">
        <v>33.5</v>
      </c>
      <c r="D3" s="9">
        <v>867468</v>
      </c>
      <c r="E3" s="11">
        <v>3.3</v>
      </c>
      <c r="F3" s="11">
        <v>1.6</v>
      </c>
      <c r="G3" s="25">
        <v>6.4</v>
      </c>
      <c r="H3" s="9">
        <v>20</v>
      </c>
      <c r="I3" s="7">
        <f>100*$H3/(0.01*E3*$D3)</f>
        <v>6.9865471240507543E-2</v>
      </c>
      <c r="J3" s="7">
        <f>100*$H3/(0.01*G3*$D3)</f>
        <v>3.6024383608386702E-2</v>
      </c>
      <c r="K3" s="7">
        <f>100*$H3/(0.01*F3*$D3)</f>
        <v>0.14409753443354681</v>
      </c>
    </row>
    <row r="4" spans="1:11" x14ac:dyDescent="0.25">
      <c r="A4" s="25" t="s">
        <v>50</v>
      </c>
      <c r="B4" s="25" t="s">
        <v>14</v>
      </c>
      <c r="C4" s="25">
        <v>57</v>
      </c>
      <c r="D4" s="9">
        <v>327713</v>
      </c>
      <c r="E4" s="11">
        <v>4.9000000000000004</v>
      </c>
      <c r="F4" s="11">
        <v>1.8</v>
      </c>
      <c r="G4" s="25">
        <v>12.9</v>
      </c>
      <c r="H4" s="9">
        <v>51</v>
      </c>
      <c r="I4" s="7">
        <f>100*$H4/(0.01*E4*$D4)</f>
        <v>0.31759995072841551</v>
      </c>
      <c r="J4" s="7">
        <f>100*$H4/(0.01*G4*$D4)</f>
        <v>0.12063874097435938</v>
      </c>
      <c r="K4" s="7">
        <f>100*$H4/(0.01*F4*$D4)</f>
        <v>0.86457764364957534</v>
      </c>
    </row>
    <row r="5" spans="1:11" x14ac:dyDescent="0.25">
      <c r="A5" s="25" t="s">
        <v>50</v>
      </c>
      <c r="B5" s="27" t="s">
        <v>15</v>
      </c>
      <c r="C5" s="25">
        <v>75</v>
      </c>
      <c r="D5" s="9">
        <v>225691</v>
      </c>
      <c r="E5" s="11">
        <v>0.7</v>
      </c>
      <c r="F5" s="11">
        <v>0.1</v>
      </c>
      <c r="G5" s="25">
        <v>4.5</v>
      </c>
      <c r="H5" s="9">
        <v>294</v>
      </c>
      <c r="I5" s="7">
        <f>100*$H5/(0.01*E5*$D5)</f>
        <v>18.609514779056322</v>
      </c>
      <c r="J5" s="7">
        <f>100*$H5/(0.01*G5*$D5)</f>
        <v>2.8948134100754279</v>
      </c>
      <c r="K5" s="7"/>
    </row>
    <row r="6" spans="1:11" x14ac:dyDescent="0.25">
      <c r="A6" s="1" t="s">
        <v>74</v>
      </c>
      <c r="B6" s="1" t="s">
        <v>69</v>
      </c>
      <c r="C6" s="12">
        <v>8.3958351630730572</v>
      </c>
      <c r="D6" s="13">
        <v>12023568</v>
      </c>
      <c r="E6" s="15">
        <v>9.2113133384602239</v>
      </c>
      <c r="F6" s="15">
        <v>6.2252042147106099</v>
      </c>
      <c r="G6" s="15">
        <v>12.197422462209838</v>
      </c>
      <c r="H6" s="14">
        <v>11</v>
      </c>
      <c r="I6" s="37">
        <v>1.1580631167812576E-3</v>
      </c>
      <c r="J6" s="37">
        <v>1.0763174850084629E-3</v>
      </c>
      <c r="K6" s="37">
        <v>1.2532463866536899E-3</v>
      </c>
    </row>
    <row r="7" spans="1:11" x14ac:dyDescent="0.25">
      <c r="A7" s="14" t="s">
        <v>74</v>
      </c>
      <c r="B7" s="1" t="s">
        <v>76</v>
      </c>
      <c r="C7" s="12">
        <v>21.102512611089669</v>
      </c>
      <c r="D7" s="13">
        <v>4746616</v>
      </c>
      <c r="E7" s="15">
        <v>7.9</v>
      </c>
      <c r="F7" s="15">
        <v>7.3</v>
      </c>
      <c r="G7" s="15">
        <v>8.5</v>
      </c>
      <c r="H7" s="14">
        <v>30</v>
      </c>
      <c r="I7" s="37">
        <v>8.0003698517646677E-3</v>
      </c>
      <c r="J7" s="37">
        <v>7.4356378622283366E-3</v>
      </c>
      <c r="K7" s="37">
        <v>8.6579344971151884E-3</v>
      </c>
    </row>
    <row r="8" spans="1:11" x14ac:dyDescent="0.25">
      <c r="A8" s="14" t="s">
        <v>74</v>
      </c>
      <c r="B8" s="1" t="s">
        <v>77</v>
      </c>
      <c r="C8" s="12">
        <v>29.512991166277651</v>
      </c>
      <c r="D8" s="13">
        <v>7609363</v>
      </c>
      <c r="E8" s="15">
        <v>7.8</v>
      </c>
      <c r="F8" s="15">
        <v>7.4</v>
      </c>
      <c r="G8" s="15">
        <v>8.3000000000000007</v>
      </c>
      <c r="H8" s="14">
        <v>131</v>
      </c>
      <c r="I8" s="7">
        <v>2.2071324228942417E-2</v>
      </c>
      <c r="J8" s="7">
        <v>2.0741726383825401E-2</v>
      </c>
      <c r="K8" s="7">
        <v>2.3264368781858218E-2</v>
      </c>
    </row>
    <row r="9" spans="1:11" x14ac:dyDescent="0.25">
      <c r="A9" s="14" t="s">
        <v>74</v>
      </c>
      <c r="B9" s="1" t="s">
        <v>78</v>
      </c>
      <c r="C9" s="12">
        <v>39.381370630051542</v>
      </c>
      <c r="D9" s="13">
        <v>7147939</v>
      </c>
      <c r="E9" s="15">
        <v>6.1</v>
      </c>
      <c r="F9" s="15">
        <v>5.7</v>
      </c>
      <c r="G9" s="15">
        <v>6.6</v>
      </c>
      <c r="H9" s="13">
        <v>394</v>
      </c>
      <c r="I9" s="7">
        <v>9.0361940601936072E-2</v>
      </c>
      <c r="J9" s="7">
        <v>8.351633904118333E-2</v>
      </c>
      <c r="K9" s="7">
        <v>9.6703129416107023E-2</v>
      </c>
    </row>
    <row r="10" spans="1:11" x14ac:dyDescent="0.25">
      <c r="A10" s="14" t="s">
        <v>74</v>
      </c>
      <c r="B10" s="1" t="s">
        <v>79</v>
      </c>
      <c r="C10" s="12">
        <v>49.590066891215884</v>
      </c>
      <c r="D10" s="13">
        <v>7623273</v>
      </c>
      <c r="E10" s="15">
        <v>6.4</v>
      </c>
      <c r="F10" s="15">
        <v>6</v>
      </c>
      <c r="G10" s="15">
        <v>6.9</v>
      </c>
      <c r="H10" s="13">
        <v>1348</v>
      </c>
      <c r="I10" s="7">
        <v>0.27629208608953137</v>
      </c>
      <c r="J10" s="7">
        <v>0.25627092043086963</v>
      </c>
      <c r="K10" s="7">
        <v>0.29471155849550013</v>
      </c>
    </row>
    <row r="11" spans="1:11" x14ac:dyDescent="0.25">
      <c r="A11" s="14" t="s">
        <v>74</v>
      </c>
      <c r="B11" s="14" t="s">
        <v>80</v>
      </c>
      <c r="C11" s="12">
        <v>59.225576433183939</v>
      </c>
      <c r="D11" s="13">
        <v>6782486</v>
      </c>
      <c r="E11" s="15">
        <v>5.9</v>
      </c>
      <c r="F11" s="15">
        <v>5.5</v>
      </c>
      <c r="G11" s="15">
        <v>6.4</v>
      </c>
      <c r="H11" s="13">
        <v>3605</v>
      </c>
      <c r="I11" s="7">
        <v>0.90087461905935728</v>
      </c>
      <c r="J11" s="7">
        <v>0.83049378944534502</v>
      </c>
      <c r="K11" s="7">
        <v>0.96639277317276506</v>
      </c>
    </row>
    <row r="12" spans="1:11" x14ac:dyDescent="0.25">
      <c r="A12" s="14" t="s">
        <v>74</v>
      </c>
      <c r="B12" s="14" t="s">
        <v>19</v>
      </c>
      <c r="C12" s="12">
        <v>69.429445777722137</v>
      </c>
      <c r="D12" s="13">
        <v>5576066</v>
      </c>
      <c r="E12" s="15">
        <v>3.2</v>
      </c>
      <c r="F12" s="15">
        <v>2.8</v>
      </c>
      <c r="G12" s="15">
        <v>3.6</v>
      </c>
      <c r="H12" s="13">
        <v>7631</v>
      </c>
      <c r="I12" s="7">
        <v>4.2766486264689121</v>
      </c>
      <c r="J12" s="7">
        <v>3.8014654457501438</v>
      </c>
      <c r="K12" s="7">
        <v>4.8875984302501854</v>
      </c>
    </row>
    <row r="13" spans="1:11" x14ac:dyDescent="0.25">
      <c r="A13" s="14" t="s">
        <v>74</v>
      </c>
      <c r="B13" s="14" t="s">
        <v>75</v>
      </c>
      <c r="C13" s="12">
        <v>81.812564545330858</v>
      </c>
      <c r="D13" s="13">
        <v>4777650</v>
      </c>
      <c r="E13" s="15">
        <v>3.3</v>
      </c>
      <c r="F13" s="15">
        <v>2.9</v>
      </c>
      <c r="G13" s="15">
        <v>3.8</v>
      </c>
      <c r="H13" s="13">
        <v>38629</v>
      </c>
      <c r="I13" s="7">
        <v>24.501078094371866</v>
      </c>
      <c r="J13" s="7">
        <v>21.277252029322941</v>
      </c>
      <c r="K13" s="7">
        <v>27.880537141871443</v>
      </c>
    </row>
    <row r="14" spans="1:11" x14ac:dyDescent="0.25">
      <c r="A14" s="14" t="s">
        <v>102</v>
      </c>
      <c r="B14" s="12" t="s">
        <v>29</v>
      </c>
      <c r="C14" s="1">
        <v>20</v>
      </c>
      <c r="D14" s="13">
        <v>11668882</v>
      </c>
      <c r="E14" s="15">
        <v>12.034581000098241</v>
      </c>
      <c r="F14" s="15">
        <v>10.611562152315654</v>
      </c>
      <c r="G14" s="15">
        <v>13.457599847880825</v>
      </c>
      <c r="H14" s="13">
        <v>78</v>
      </c>
      <c r="I14" s="7">
        <v>5.5543645475030021E-3</v>
      </c>
      <c r="J14" s="7">
        <v>4.9670409884809376E-3</v>
      </c>
      <c r="K14" s="7">
        <v>6.2992092108146479E-3</v>
      </c>
    </row>
    <row r="15" spans="1:11" x14ac:dyDescent="0.25">
      <c r="A15" s="14" t="s">
        <v>102</v>
      </c>
      <c r="B15" s="12" t="s">
        <v>27</v>
      </c>
      <c r="C15" s="1">
        <v>45</v>
      </c>
      <c r="D15" s="13">
        <v>3123542</v>
      </c>
      <c r="E15" s="15">
        <v>12.73347907797338</v>
      </c>
      <c r="F15" s="15">
        <v>11.444625606337956</v>
      </c>
      <c r="G15" s="15">
        <v>14.022332549608803</v>
      </c>
      <c r="H15" s="13">
        <v>167</v>
      </c>
      <c r="I15" s="7">
        <v>4.198769580345045E-2</v>
      </c>
      <c r="J15" s="7">
        <v>3.8128424365492797E-2</v>
      </c>
      <c r="K15" s="7">
        <v>4.6716202384939683E-2</v>
      </c>
    </row>
    <row r="16" spans="1:11" x14ac:dyDescent="0.25">
      <c r="A16" s="14" t="s">
        <v>102</v>
      </c>
      <c r="B16" s="12" t="s">
        <v>23</v>
      </c>
      <c r="C16" s="1">
        <v>55</v>
      </c>
      <c r="D16" s="13">
        <v>3097487</v>
      </c>
      <c r="E16" s="15">
        <v>6.4774943873983348</v>
      </c>
      <c r="F16" s="15">
        <v>5.5488195976644494</v>
      </c>
      <c r="G16" s="15">
        <v>7.4061691771322193</v>
      </c>
      <c r="H16" s="13">
        <v>610</v>
      </c>
      <c r="I16" s="7">
        <v>0.30402780030744542</v>
      </c>
      <c r="J16" s="7">
        <v>0.26590512895454771</v>
      </c>
      <c r="K16" s="7">
        <v>0.35491122669287223</v>
      </c>
    </row>
    <row r="17" spans="1:11" x14ac:dyDescent="0.25">
      <c r="A17" s="14" t="s">
        <v>102</v>
      </c>
      <c r="B17" s="12" t="s">
        <v>24</v>
      </c>
      <c r="C17" s="1">
        <v>65</v>
      </c>
      <c r="D17" s="13">
        <v>2690539</v>
      </c>
      <c r="E17" s="15">
        <v>4.5164357511545781</v>
      </c>
      <c r="F17" s="15">
        <v>3.7646136338593852</v>
      </c>
      <c r="G17" s="15">
        <v>5.268257868449771</v>
      </c>
      <c r="H17" s="13">
        <v>1494</v>
      </c>
      <c r="I17" s="7">
        <v>1.2294630166998961</v>
      </c>
      <c r="J17" s="7">
        <v>1.0540089080680715</v>
      </c>
      <c r="K17" s="7">
        <v>1.4749961784665773</v>
      </c>
    </row>
    <row r="18" spans="1:11" x14ac:dyDescent="0.25">
      <c r="A18" s="14" t="s">
        <v>102</v>
      </c>
      <c r="B18" s="12" t="s">
        <v>56</v>
      </c>
      <c r="C18" s="1">
        <v>78</v>
      </c>
      <c r="D18" s="13">
        <v>3209489</v>
      </c>
      <c r="E18" s="15">
        <v>3.3945756780402467</v>
      </c>
      <c r="F18" s="15">
        <v>2.7294279034944084</v>
      </c>
      <c r="G18" s="15">
        <v>4.059723452586085</v>
      </c>
      <c r="H18" s="13">
        <v>15050</v>
      </c>
      <c r="I18" s="7">
        <v>13.813862002433995</v>
      </c>
      <c r="J18" s="7">
        <v>11.550589718961266</v>
      </c>
      <c r="K18" s="7">
        <v>17.180230301460622</v>
      </c>
    </row>
    <row r="19" spans="1:11" x14ac:dyDescent="0.25">
      <c r="A19" s="14" t="s">
        <v>12</v>
      </c>
      <c r="B19" s="2" t="s">
        <v>71</v>
      </c>
      <c r="C19" s="17">
        <v>10</v>
      </c>
      <c r="D19" s="13">
        <f>26466+53180</f>
        <v>79646</v>
      </c>
      <c r="E19" s="15">
        <v>9.165557592346131</v>
      </c>
      <c r="F19" s="15">
        <v>5.3988900886422417</v>
      </c>
      <c r="G19" s="8">
        <v>14.062225347161188</v>
      </c>
      <c r="H19" s="14">
        <v>0</v>
      </c>
      <c r="I19" s="11">
        <v>3.2000000000000003E-4</v>
      </c>
      <c r="J19" s="11">
        <v>0</v>
      </c>
      <c r="K19" s="11"/>
    </row>
    <row r="20" spans="1:11" x14ac:dyDescent="0.25">
      <c r="A20" s="14" t="s">
        <v>12</v>
      </c>
      <c r="B20" s="14" t="s">
        <v>13</v>
      </c>
      <c r="C20" s="14">
        <v>35</v>
      </c>
      <c r="D20" s="13">
        <v>219440</v>
      </c>
      <c r="E20" s="15">
        <v>13.124316441851986</v>
      </c>
      <c r="F20" s="15">
        <v>9.752096244987241</v>
      </c>
      <c r="G20" s="8">
        <v>16.997812613926357</v>
      </c>
      <c r="H20" s="14">
        <v>2</v>
      </c>
      <c r="I20" s="7">
        <v>9.1999999999999998E-3</v>
      </c>
      <c r="J20" s="37">
        <v>4.1999999999999997E-3</v>
      </c>
      <c r="K20" s="7">
        <v>1.6E-2</v>
      </c>
    </row>
    <row r="21" spans="1:11" x14ac:dyDescent="0.25">
      <c r="A21" s="14" t="s">
        <v>12</v>
      </c>
      <c r="B21" s="14" t="s">
        <v>14</v>
      </c>
      <c r="C21" s="14">
        <v>57.5</v>
      </c>
      <c r="D21" s="13">
        <v>98528</v>
      </c>
      <c r="E21" s="15">
        <v>10.45388113023709</v>
      </c>
      <c r="F21" s="15">
        <v>7.3075673920103927</v>
      </c>
      <c r="G21" s="8">
        <v>14.107664826242287</v>
      </c>
      <c r="H21" s="14">
        <v>16</v>
      </c>
      <c r="I21" s="7">
        <v>0.14000000000000001</v>
      </c>
      <c r="J21" s="7">
        <v>9.5999999999999992E-3</v>
      </c>
      <c r="K21" s="7">
        <v>0.19</v>
      </c>
    </row>
    <row r="22" spans="1:11" x14ac:dyDescent="0.25">
      <c r="A22" s="14" t="s">
        <v>12</v>
      </c>
      <c r="B22" s="14" t="s">
        <v>15</v>
      </c>
      <c r="C22" s="14">
        <v>74</v>
      </c>
      <c r="D22" s="13">
        <v>83574</v>
      </c>
      <c r="E22" s="15">
        <v>6.8203029650369729</v>
      </c>
      <c r="F22" s="15">
        <v>3.8289420154593534</v>
      </c>
      <c r="G22" s="8">
        <v>10.529590542513223</v>
      </c>
      <c r="H22" s="14">
        <v>268</v>
      </c>
      <c r="I22" s="7">
        <v>5.6</v>
      </c>
      <c r="J22" s="7">
        <v>4.3</v>
      </c>
      <c r="K22" s="7">
        <v>7.4</v>
      </c>
    </row>
    <row r="23" spans="1:11" x14ac:dyDescent="0.25">
      <c r="A23" s="1" t="s">
        <v>42</v>
      </c>
      <c r="B23" s="1" t="s">
        <v>29</v>
      </c>
      <c r="C23" s="15">
        <v>19.5</v>
      </c>
      <c r="D23" s="13">
        <v>3545671</v>
      </c>
      <c r="E23" s="15">
        <v>2.698722446661018</v>
      </c>
      <c r="F23" s="15">
        <v>1.525254447641244</v>
      </c>
      <c r="G23" s="15">
        <v>3.8721904456807921</v>
      </c>
      <c r="H23" s="1">
        <v>20</v>
      </c>
      <c r="I23" s="7">
        <f>100*$H23/(0.01*E23*$D23)</f>
        <v>2.0901301937075296E-2</v>
      </c>
      <c r="J23" s="7">
        <f>100*$H23/(0.01*G23*$D23)</f>
        <v>1.4567158690488254E-2</v>
      </c>
      <c r="K23" s="7">
        <f>100*$H23/(0.01*F23*$D23)</f>
        <v>3.6981903438639899E-2</v>
      </c>
    </row>
    <row r="24" spans="1:11" x14ac:dyDescent="0.25">
      <c r="A24" s="14" t="s">
        <v>42</v>
      </c>
      <c r="B24" s="1" t="s">
        <v>33</v>
      </c>
      <c r="C24" s="15">
        <v>49.5</v>
      </c>
      <c r="D24" s="13">
        <v>1674389</v>
      </c>
      <c r="E24" s="15">
        <v>2.7688105535130458</v>
      </c>
      <c r="F24" s="15">
        <v>1.3587040367195775</v>
      </c>
      <c r="G24" s="15">
        <v>4.1789170703065146</v>
      </c>
      <c r="H24" s="1">
        <v>148</v>
      </c>
      <c r="I24" s="7">
        <f>100*$H24/(0.01*E24*$D24)</f>
        <v>0.31923618453791031</v>
      </c>
      <c r="J24" s="7">
        <f>100*$H24/(0.01*G24*$D24)</f>
        <v>0.21151520883063893</v>
      </c>
      <c r="K24" s="7">
        <f>100*$H24/(0.01*F24*$D24)</f>
        <v>0.65054970981456872</v>
      </c>
    </row>
    <row r="25" spans="1:11" x14ac:dyDescent="0.25">
      <c r="A25" s="14" t="s">
        <v>42</v>
      </c>
      <c r="B25" s="1" t="s">
        <v>34</v>
      </c>
      <c r="C25" s="15">
        <v>72.5</v>
      </c>
      <c r="D25" s="13">
        <v>1512159</v>
      </c>
      <c r="E25" s="15">
        <v>1.2676592938919864</v>
      </c>
      <c r="F25" s="15">
        <v>0.55587999375714103</v>
      </c>
      <c r="G25" s="15">
        <v>1.9794385940268318</v>
      </c>
      <c r="H25" s="13">
        <v>1864</v>
      </c>
      <c r="I25" s="7">
        <f>100*$H25/(0.01*E25*$D25)</f>
        <v>9.7240213695223954</v>
      </c>
      <c r="J25" s="7">
        <f>100*$H25/(0.01*G25*$D25)</f>
        <v>6.2273950302255514</v>
      </c>
      <c r="K25" s="7">
        <f>100*$H25/(0.01*F25*$D25)</f>
        <v>22.175192850104242</v>
      </c>
    </row>
    <row r="26" spans="1:11" x14ac:dyDescent="0.25">
      <c r="A26" s="14" t="s">
        <v>106</v>
      </c>
      <c r="B26" s="14" t="s">
        <v>107</v>
      </c>
      <c r="C26" s="15">
        <v>30</v>
      </c>
      <c r="D26" s="13">
        <v>1970855</v>
      </c>
      <c r="E26" s="15">
        <v>1.5342808359185196</v>
      </c>
      <c r="F26" s="15">
        <v>0.34602944510523437</v>
      </c>
      <c r="G26" s="8">
        <v>2.7225322267318051</v>
      </c>
      <c r="H26" s="14">
        <v>18</v>
      </c>
      <c r="I26" s="7">
        <f t="shared" ref="I26" si="0">100*$H26/(0.01*E26*$D26)</f>
        <v>5.9526859549500002E-2</v>
      </c>
      <c r="J26" s="7">
        <f t="shared" ref="J26" si="1">100*$H26/(0.01*G26*$D26)</f>
        <v>3.3546313587202996E-2</v>
      </c>
      <c r="K26" s="7">
        <f t="shared" ref="K26" si="2">100*$H26/(0.01*F26*$D26)</f>
        <v>0.26393973438137802</v>
      </c>
    </row>
    <row r="27" spans="1:11" x14ac:dyDescent="0.25">
      <c r="A27" s="14" t="s">
        <v>106</v>
      </c>
      <c r="B27" s="14" t="s">
        <v>18</v>
      </c>
      <c r="C27" s="15">
        <v>55</v>
      </c>
      <c r="D27" s="13">
        <v>1218455</v>
      </c>
      <c r="E27" s="15">
        <v>1.2133640946765729</v>
      </c>
      <c r="F27" s="15">
        <v>0.30698722340609652</v>
      </c>
      <c r="G27" s="8">
        <v>2.1197409659470492</v>
      </c>
      <c r="H27" s="14">
        <v>94</v>
      </c>
      <c r="I27" s="7">
        <f t="shared" ref="I27" si="3">100*$H27/(0.01*E27*$D27)</f>
        <v>0.63580980323673875</v>
      </c>
      <c r="J27" s="7">
        <f t="shared" ref="J27" si="4">100*$H27/(0.01*G27*$D27)</f>
        <v>0.36394483981025566</v>
      </c>
      <c r="K27" s="7">
        <f t="shared" ref="K27" si="5">100*$H27/(0.01*F27*$D27)</f>
        <v>2.5130322289351494</v>
      </c>
    </row>
    <row r="28" spans="1:11" x14ac:dyDescent="0.25">
      <c r="A28" s="14" t="s">
        <v>55</v>
      </c>
      <c r="B28" s="3" t="s">
        <v>31</v>
      </c>
      <c r="C28" s="15">
        <v>9.9325299769157578</v>
      </c>
      <c r="D28" s="13">
        <v>10859356</v>
      </c>
      <c r="E28" s="15">
        <v>1.8059553223464628</v>
      </c>
      <c r="F28" s="15">
        <v>1.305220883534131</v>
      </c>
      <c r="G28" s="15">
        <v>2.4096385542168619</v>
      </c>
      <c r="H28" s="13">
        <v>4</v>
      </c>
      <c r="I28" s="37">
        <f t="shared" ref="I28:I33" si="6">100*$H28/(0.01*E28*$D28)</f>
        <v>2.0396183873218092E-3</v>
      </c>
      <c r="J28" s="37">
        <f t="shared" ref="J28:J33" si="7">100*$H28/(0.01*G28*$D28)</f>
        <v>1.5286357680879084E-3</v>
      </c>
      <c r="K28" s="37">
        <f t="shared" ref="K28:K33" si="8">100*$H28/(0.01*F28*$D28)</f>
        <v>2.8220968026238364E-3</v>
      </c>
    </row>
    <row r="29" spans="1:11" x14ac:dyDescent="0.25">
      <c r="A29" s="14" t="s">
        <v>55</v>
      </c>
      <c r="B29" s="14" t="s">
        <v>57</v>
      </c>
      <c r="C29" s="15">
        <v>24.605951845347807</v>
      </c>
      <c r="D29" s="13">
        <v>6201270</v>
      </c>
      <c r="E29" s="15">
        <v>1.7037891434788803</v>
      </c>
      <c r="F29" s="15">
        <v>1.3052208835341288</v>
      </c>
      <c r="G29" s="15">
        <v>2.0080321285140483</v>
      </c>
      <c r="H29" s="13">
        <v>16</v>
      </c>
      <c r="I29" s="37">
        <f t="shared" si="6"/>
        <v>1.5143403533232923E-2</v>
      </c>
      <c r="J29" s="37">
        <f t="shared" si="7"/>
        <v>1.2848980934550554E-2</v>
      </c>
      <c r="K29" s="37">
        <f t="shared" si="8"/>
        <v>1.976766297623166E-2</v>
      </c>
    </row>
    <row r="30" spans="1:11" x14ac:dyDescent="0.25">
      <c r="A30" s="14" t="s">
        <v>55</v>
      </c>
      <c r="B30" s="14" t="s">
        <v>58</v>
      </c>
      <c r="C30" s="15">
        <v>40.318666163465643</v>
      </c>
      <c r="D30" s="13">
        <v>16316872</v>
      </c>
      <c r="E30" s="15">
        <v>2.0110552226276179</v>
      </c>
      <c r="F30" s="15">
        <v>1.7068273092369388</v>
      </c>
      <c r="G30" s="15">
        <v>2.4096385542168584</v>
      </c>
      <c r="H30" s="13">
        <v>369</v>
      </c>
      <c r="I30" s="7">
        <f t="shared" si="6"/>
        <v>0.11245155445596604</v>
      </c>
      <c r="J30" s="7">
        <f t="shared" si="7"/>
        <v>9.3850708640725103E-2</v>
      </c>
      <c r="K30" s="7">
        <f t="shared" si="8"/>
        <v>0.1324951180810239</v>
      </c>
    </row>
    <row r="31" spans="1:11" x14ac:dyDescent="0.25">
      <c r="A31" s="14" t="s">
        <v>55</v>
      </c>
      <c r="B31" s="14" t="s">
        <v>23</v>
      </c>
      <c r="C31" s="15">
        <v>54.339913866541579</v>
      </c>
      <c r="D31" s="13">
        <v>9352231</v>
      </c>
      <c r="E31" s="15">
        <v>2.7126458649712939</v>
      </c>
      <c r="F31" s="15">
        <v>2.3092369477911534</v>
      </c>
      <c r="G31" s="15">
        <v>3.1124497991967757</v>
      </c>
      <c r="H31" s="13">
        <v>1186</v>
      </c>
      <c r="I31" s="7">
        <f t="shared" si="6"/>
        <v>0.46749434647912003</v>
      </c>
      <c r="J31" s="7">
        <f t="shared" si="7"/>
        <v>0.40744323208082278</v>
      </c>
      <c r="K31" s="7">
        <f t="shared" si="8"/>
        <v>0.54916261715241399</v>
      </c>
    </row>
    <row r="32" spans="1:11" x14ac:dyDescent="0.25">
      <c r="A32" s="14" t="s">
        <v>55</v>
      </c>
      <c r="B32" s="14" t="s">
        <v>24</v>
      </c>
      <c r="C32" s="15">
        <v>64.361807417260778</v>
      </c>
      <c r="D32" s="13">
        <v>7337210</v>
      </c>
      <c r="E32" s="15">
        <v>2.2037211797695222</v>
      </c>
      <c r="F32" s="15">
        <v>1.7068273092369355</v>
      </c>
      <c r="G32" s="15">
        <v>2.510040160642558</v>
      </c>
      <c r="H32" s="13">
        <v>3433</v>
      </c>
      <c r="I32" s="7">
        <f t="shared" si="6"/>
        <v>2.1231770370102949</v>
      </c>
      <c r="J32" s="7">
        <f t="shared" si="7"/>
        <v>1.8640698576161874</v>
      </c>
      <c r="K32" s="7">
        <f t="shared" si="8"/>
        <v>2.7412792023767527</v>
      </c>
    </row>
    <row r="33" spans="1:11" x14ac:dyDescent="0.25">
      <c r="A33" s="14" t="s">
        <v>55</v>
      </c>
      <c r="B33" s="14" t="s">
        <v>56</v>
      </c>
      <c r="C33" s="15">
        <v>78.863315687811948</v>
      </c>
      <c r="D33" s="13">
        <v>10278151</v>
      </c>
      <c r="E33" s="15">
        <v>2.1088852622217518</v>
      </c>
      <c r="F33" s="15">
        <v>1.7068273092369399</v>
      </c>
      <c r="G33" s="15">
        <v>2.5100401606425624</v>
      </c>
      <c r="H33" s="13">
        <f>8989+13948+6197</f>
        <v>29134</v>
      </c>
      <c r="I33" s="7">
        <f t="shared" si="6"/>
        <v>13.44101823617687</v>
      </c>
      <c r="J33" s="7">
        <f t="shared" si="7"/>
        <v>11.292873202582872</v>
      </c>
      <c r="K33" s="7">
        <f t="shared" si="8"/>
        <v>16.607166474386602</v>
      </c>
    </row>
    <row r="34" spans="1:11" x14ac:dyDescent="0.25">
      <c r="A34" s="1" t="s">
        <v>53</v>
      </c>
      <c r="B34" s="1" t="s">
        <v>22</v>
      </c>
      <c r="C34" s="12">
        <v>26</v>
      </c>
      <c r="D34" s="13">
        <v>10052901</v>
      </c>
      <c r="E34" s="15">
        <v>3.521017219256795</v>
      </c>
      <c r="F34" s="15">
        <v>2.4687294252241889</v>
      </c>
      <c r="G34" s="15">
        <v>5.2097009808676642</v>
      </c>
      <c r="H34" s="13">
        <v>40</v>
      </c>
      <c r="I34" s="7">
        <v>1.2350361351907537E-2</v>
      </c>
      <c r="J34" s="7">
        <v>8.6099250685394615E-3</v>
      </c>
      <c r="K34" s="7">
        <v>1.726154480891505E-2</v>
      </c>
    </row>
    <row r="35" spans="1:11" x14ac:dyDescent="0.25">
      <c r="A35" s="14" t="s">
        <v>53</v>
      </c>
      <c r="B35" s="1" t="s">
        <v>23</v>
      </c>
      <c r="C35" s="12">
        <v>54.976870707333227</v>
      </c>
      <c r="D35" s="13">
        <v>2524072</v>
      </c>
      <c r="E35" s="15">
        <v>4.3152154114709997</v>
      </c>
      <c r="F35" s="15">
        <v>3.1494031445149999</v>
      </c>
      <c r="G35" s="15">
        <v>5.8127143823819996</v>
      </c>
      <c r="H35" s="13">
        <v>137</v>
      </c>
      <c r="I35" s="7">
        <v>0.12578137785831625</v>
      </c>
      <c r="J35" s="7">
        <v>9.3376984400847074E-2</v>
      </c>
      <c r="K35" s="7">
        <v>0.17234177884008217</v>
      </c>
    </row>
    <row r="36" spans="1:11" x14ac:dyDescent="0.25">
      <c r="A36" s="14" t="s">
        <v>53</v>
      </c>
      <c r="B36" s="1" t="s">
        <v>24</v>
      </c>
      <c r="C36" s="12">
        <v>64.622773363337231</v>
      </c>
      <c r="D36" s="13">
        <v>2129501</v>
      </c>
      <c r="E36" s="15">
        <v>3.5065568408250001</v>
      </c>
      <c r="F36" s="15">
        <v>2.4571064734219998</v>
      </c>
      <c r="G36" s="15">
        <v>5.0293601657029994</v>
      </c>
      <c r="H36" s="13">
        <v>454</v>
      </c>
      <c r="I36" s="7">
        <v>0.60799095916788093</v>
      </c>
      <c r="J36" s="7">
        <v>0.42390180595306082</v>
      </c>
      <c r="K36" s="7">
        <v>0.86766889432378713</v>
      </c>
    </row>
    <row r="37" spans="1:11" x14ac:dyDescent="0.25">
      <c r="A37" s="14" t="s">
        <v>53</v>
      </c>
      <c r="B37" s="1" t="s">
        <v>25</v>
      </c>
      <c r="C37" s="12">
        <v>74.007745406289814</v>
      </c>
      <c r="D37" s="13">
        <v>1591524</v>
      </c>
      <c r="E37" s="15">
        <v>2.9858572252290001</v>
      </c>
      <c r="F37" s="15">
        <v>1.6597459617920003</v>
      </c>
      <c r="G37" s="15">
        <v>5.2802199548099988</v>
      </c>
      <c r="H37" s="13">
        <v>1539</v>
      </c>
      <c r="I37" s="7">
        <v>3.2385931316039276</v>
      </c>
      <c r="J37" s="7">
        <v>1.8313586904211763</v>
      </c>
      <c r="K37" s="7">
        <v>5.8261787792729969</v>
      </c>
    </row>
    <row r="38" spans="1:11" x14ac:dyDescent="0.25">
      <c r="A38" s="25" t="s">
        <v>53</v>
      </c>
      <c r="B38" s="25" t="s">
        <v>28</v>
      </c>
      <c r="C38" s="12">
        <v>85</v>
      </c>
      <c r="D38" s="13">
        <v>836874</v>
      </c>
      <c r="E38" s="15">
        <v>2.8055642582570002</v>
      </c>
      <c r="F38" s="15">
        <v>0.93033467940250003</v>
      </c>
      <c r="G38" s="15">
        <v>7.3180100150650009</v>
      </c>
      <c r="H38" s="13">
        <v>2426</v>
      </c>
      <c r="I38" s="7">
        <v>12.349827030146139</v>
      </c>
      <c r="J38" s="7">
        <v>4.7346523494920971</v>
      </c>
      <c r="K38" s="7">
        <v>37.242762286026732</v>
      </c>
    </row>
    <row r="39" spans="1:11" x14ac:dyDescent="0.25">
      <c r="A39" s="14" t="s">
        <v>49</v>
      </c>
      <c r="B39" s="3" t="s">
        <v>31</v>
      </c>
      <c r="C39" s="12">
        <v>10</v>
      </c>
      <c r="D39" s="13">
        <v>4897511</v>
      </c>
      <c r="E39" s="4">
        <v>14.6</v>
      </c>
      <c r="F39" s="15">
        <v>13.1</v>
      </c>
      <c r="G39" s="15">
        <v>16.100000000000001</v>
      </c>
      <c r="H39" s="14">
        <v>12</v>
      </c>
      <c r="I39" s="37">
        <f>100*$H39/(0.01*E39*$D39)</f>
        <v>1.6782357573452682E-3</v>
      </c>
      <c r="J39" s="37">
        <f>100*$H39/(0.01*G39*$D39)</f>
        <v>1.5218783886485037E-3</v>
      </c>
      <c r="K39" s="37">
        <f>100*$H39/(0.01*F39*$D39)</f>
        <v>1.8704001570412911E-3</v>
      </c>
    </row>
    <row r="40" spans="1:11" x14ac:dyDescent="0.25">
      <c r="A40" s="14" t="s">
        <v>49</v>
      </c>
      <c r="B40" s="3" t="s">
        <v>32</v>
      </c>
      <c r="C40" s="26">
        <v>30</v>
      </c>
      <c r="D40" s="13">
        <v>5408503</v>
      </c>
      <c r="E40" s="4">
        <v>14.6</v>
      </c>
      <c r="F40" s="15">
        <v>13.1</v>
      </c>
      <c r="G40" s="15">
        <v>16.100000000000001</v>
      </c>
      <c r="H40" s="13">
        <v>482</v>
      </c>
      <c r="I40" s="7">
        <f>100*$H40/(0.01*E40*$D40)</f>
        <v>6.1040362980545611E-2</v>
      </c>
      <c r="J40" s="7">
        <f>100*$H40/(0.01*G40*$D40)</f>
        <v>5.535337264074322E-2</v>
      </c>
      <c r="K40" s="7">
        <f>100*$H40/(0.01*F40*$D40)</f>
        <v>6.8029717520302735E-2</v>
      </c>
    </row>
    <row r="41" spans="1:11" x14ac:dyDescent="0.25">
      <c r="A41" s="14" t="s">
        <v>49</v>
      </c>
      <c r="B41" s="3" t="s">
        <v>27</v>
      </c>
      <c r="C41" s="26">
        <v>45</v>
      </c>
      <c r="D41" s="13">
        <v>2355707</v>
      </c>
      <c r="E41" s="4">
        <v>15.3</v>
      </c>
      <c r="F41" s="15">
        <v>13.7</v>
      </c>
      <c r="G41" s="15">
        <v>17</v>
      </c>
      <c r="H41" s="13">
        <v>1026</v>
      </c>
      <c r="I41" s="7">
        <f>100*$H41/(0.01*E41*$D41)</f>
        <v>0.28466538295896632</v>
      </c>
      <c r="J41" s="7">
        <f>100*$H41/(0.01*G41*$D41)</f>
        <v>0.25619884466306969</v>
      </c>
      <c r="K41" s="7">
        <f>100*$H41/(0.01*F41*$D41)</f>
        <v>0.31791097512935662</v>
      </c>
    </row>
    <row r="42" spans="1:11" x14ac:dyDescent="0.25">
      <c r="A42" s="14" t="s">
        <v>49</v>
      </c>
      <c r="B42" s="3" t="s">
        <v>23</v>
      </c>
      <c r="C42" s="26">
        <v>55</v>
      </c>
      <c r="D42" s="13">
        <v>2623899</v>
      </c>
      <c r="E42" s="4">
        <v>16</v>
      </c>
      <c r="F42" s="15">
        <v>14.6</v>
      </c>
      <c r="G42" s="15">
        <v>17.5</v>
      </c>
      <c r="H42" s="13">
        <v>2764</v>
      </c>
      <c r="I42" s="7">
        <f>100*$H42/(0.01*E42*$D42)</f>
        <v>0.65837137786172406</v>
      </c>
      <c r="J42" s="7">
        <f>100*$H42/(0.01*G42*$D42)</f>
        <v>0.6019395454735762</v>
      </c>
      <c r="K42" s="7">
        <f>100*$H42/(0.01*F42*$D42)</f>
        <v>0.72150287984846484</v>
      </c>
    </row>
    <row r="43" spans="1:11" x14ac:dyDescent="0.25">
      <c r="A43" s="14" t="s">
        <v>49</v>
      </c>
      <c r="B43" s="3" t="s">
        <v>34</v>
      </c>
      <c r="C43" s="26">
        <v>73</v>
      </c>
      <c r="D43" s="13">
        <v>4544456</v>
      </c>
      <c r="E43" s="5">
        <v>12.1</v>
      </c>
      <c r="F43" s="6">
        <v>11.2</v>
      </c>
      <c r="G43" s="6">
        <v>13.1</v>
      </c>
      <c r="H43" s="22">
        <v>24376</v>
      </c>
      <c r="I43" s="7">
        <f>100*$H43/(0.01*E43*$D43)</f>
        <v>4.4329738356922253</v>
      </c>
      <c r="J43" s="7">
        <f>100*$H43/(0.01*G43*$D43)</f>
        <v>4.0945788864027417</v>
      </c>
      <c r="K43" s="7">
        <f>100*$H43/(0.01*F43*$D43)</f>
        <v>4.7891949474889222</v>
      </c>
    </row>
    <row r="44" spans="1:11" x14ac:dyDescent="0.25">
      <c r="A44" s="14" t="s">
        <v>52</v>
      </c>
      <c r="B44" s="14" t="s">
        <v>67</v>
      </c>
      <c r="C44" s="12">
        <v>5</v>
      </c>
      <c r="D44" s="13">
        <v>841076</v>
      </c>
      <c r="E44" s="15">
        <v>2.2002200220021941</v>
      </c>
      <c r="F44" s="15">
        <v>0.88888888888888284</v>
      </c>
      <c r="G44" s="15">
        <v>5.9999999999999938</v>
      </c>
      <c r="H44" s="13">
        <v>0</v>
      </c>
      <c r="I44" s="7">
        <v>0</v>
      </c>
      <c r="J44" s="7">
        <v>0</v>
      </c>
      <c r="K44" s="7"/>
    </row>
    <row r="45" spans="1:11" x14ac:dyDescent="0.25">
      <c r="A45" s="14" t="s">
        <v>52</v>
      </c>
      <c r="B45" s="3" t="s">
        <v>68</v>
      </c>
      <c r="C45" s="12">
        <v>15</v>
      </c>
      <c r="D45" s="13">
        <v>1015166</v>
      </c>
      <c r="E45" s="15">
        <v>2.3577954612437364</v>
      </c>
      <c r="F45" s="15">
        <v>0.88888888888888795</v>
      </c>
      <c r="G45" s="15">
        <v>6.1111111111111098</v>
      </c>
      <c r="H45" s="13">
        <v>0</v>
      </c>
      <c r="I45" s="7">
        <v>0</v>
      </c>
      <c r="J45" s="7">
        <v>0</v>
      </c>
      <c r="K45" s="7"/>
    </row>
    <row r="46" spans="1:11" x14ac:dyDescent="0.25">
      <c r="A46" s="14" t="s">
        <v>52</v>
      </c>
      <c r="B46" s="14" t="s">
        <v>32</v>
      </c>
      <c r="C46" s="26">
        <v>30.404724625132207</v>
      </c>
      <c r="D46" s="13">
        <v>2289007</v>
      </c>
      <c r="E46" s="5">
        <v>0.88417329796639721</v>
      </c>
      <c r="F46" s="6">
        <v>0.11111111111110683</v>
      </c>
      <c r="G46" s="6">
        <v>5.3333333333333286</v>
      </c>
      <c r="H46" s="22">
        <v>4</v>
      </c>
      <c r="I46" s="7">
        <f t="shared" ref="I46:I51" si="9">100*$H46/(0.01*E46*$D46)</f>
        <v>1.9764028681432694E-2</v>
      </c>
      <c r="J46" s="37">
        <f t="shared" ref="J46:J51" si="10">100*$H46/(0.01*G46*$D46)</f>
        <v>3.2765299538184051E-3</v>
      </c>
      <c r="K46" s="7"/>
    </row>
    <row r="47" spans="1:11" x14ac:dyDescent="0.25">
      <c r="A47" s="14" t="s">
        <v>52</v>
      </c>
      <c r="B47" s="14" t="s">
        <v>33</v>
      </c>
      <c r="C47" s="26">
        <v>49.876861270076596</v>
      </c>
      <c r="D47" s="13">
        <v>3056918</v>
      </c>
      <c r="E47" s="5">
        <v>2.5516121549524464</v>
      </c>
      <c r="F47" s="6">
        <v>0.99999999999999911</v>
      </c>
      <c r="G47" s="6">
        <v>6.5555555555555554</v>
      </c>
      <c r="H47" s="22">
        <v>75</v>
      </c>
      <c r="I47" s="7">
        <f t="shared" si="9"/>
        <v>9.6152994022678503E-2</v>
      </c>
      <c r="J47" s="7">
        <f t="shared" si="10"/>
        <v>3.7425531094068251E-2</v>
      </c>
      <c r="K47" s="7">
        <f>100*$H47/(0.01*F47*$D47)</f>
        <v>0.24534514828333656</v>
      </c>
    </row>
    <row r="48" spans="1:11" x14ac:dyDescent="0.25">
      <c r="A48" s="14" t="s">
        <v>52</v>
      </c>
      <c r="B48" s="14" t="s">
        <v>34</v>
      </c>
      <c r="C48" s="26">
        <v>72.569867659139632</v>
      </c>
      <c r="D48" s="13">
        <v>2994540</v>
      </c>
      <c r="E48" s="5">
        <v>2.6773761713520767</v>
      </c>
      <c r="F48" s="6">
        <v>1.2222222222222237</v>
      </c>
      <c r="G48" s="6">
        <v>5.4444444444444464</v>
      </c>
      <c r="H48" s="22">
        <v>1581</v>
      </c>
      <c r="I48" s="7">
        <f t="shared" si="9"/>
        <v>1.9719339197339143</v>
      </c>
      <c r="J48" s="7">
        <f t="shared" si="10"/>
        <v>0.96972408150180245</v>
      </c>
      <c r="K48" s="7">
        <f>100*$H48/(0.01*F48*$D48)</f>
        <v>4.319679999417116</v>
      </c>
    </row>
    <row r="49" spans="1:11" x14ac:dyDescent="0.25">
      <c r="A49" s="1" t="s">
        <v>66</v>
      </c>
      <c r="B49" s="1" t="s">
        <v>59</v>
      </c>
      <c r="C49" s="1">
        <v>22</v>
      </c>
      <c r="D49" s="13">
        <v>1544324</v>
      </c>
      <c r="E49" s="7">
        <v>1.2</v>
      </c>
      <c r="F49" s="7">
        <v>0.4</v>
      </c>
      <c r="G49" s="1">
        <v>2.5</v>
      </c>
      <c r="H49" s="13">
        <v>4</v>
      </c>
      <c r="I49" s="7">
        <f t="shared" si="9"/>
        <v>2.1584417086915268E-2</v>
      </c>
      <c r="J49" s="7">
        <f t="shared" si="10"/>
        <v>1.0360520201719329E-2</v>
      </c>
      <c r="K49" s="7">
        <f>100*$H49/(0.01*F49*$D49)</f>
        <v>6.4753251260745798E-2</v>
      </c>
    </row>
    <row r="50" spans="1:11" x14ac:dyDescent="0.25">
      <c r="A50" s="14" t="s">
        <v>66</v>
      </c>
      <c r="B50" s="1" t="s">
        <v>18</v>
      </c>
      <c r="C50" s="1">
        <v>54.5</v>
      </c>
      <c r="D50" s="13">
        <v>427160</v>
      </c>
      <c r="E50" s="7">
        <v>0.9</v>
      </c>
      <c r="F50" s="7">
        <v>0.2</v>
      </c>
      <c r="G50" s="1">
        <v>2.1</v>
      </c>
      <c r="H50" s="13">
        <v>31</v>
      </c>
      <c r="I50" s="7">
        <f t="shared" si="9"/>
        <v>0.80635931371018921</v>
      </c>
      <c r="J50" s="7">
        <f t="shared" si="10"/>
        <v>0.34558256301865253</v>
      </c>
      <c r="K50" s="7">
        <f>100*$H50/(0.01*F50*$D50)</f>
        <v>3.6286169116958513</v>
      </c>
    </row>
    <row r="51" spans="1:11" x14ac:dyDescent="0.25">
      <c r="A51" s="14" t="s">
        <v>66</v>
      </c>
      <c r="B51" s="25" t="s">
        <v>15</v>
      </c>
      <c r="C51" s="1">
        <v>75</v>
      </c>
      <c r="D51" s="13">
        <v>222814</v>
      </c>
      <c r="E51" s="7">
        <v>0.6</v>
      </c>
      <c r="F51" s="11">
        <v>0</v>
      </c>
      <c r="G51" s="1">
        <v>1.4</v>
      </c>
      <c r="H51" s="13">
        <v>90</v>
      </c>
      <c r="I51" s="7">
        <f t="shared" si="9"/>
        <v>6.7320724909565826</v>
      </c>
      <c r="J51" s="7">
        <f t="shared" si="10"/>
        <v>2.8851739246956787</v>
      </c>
      <c r="K51" s="7"/>
    </row>
    <row r="52" spans="1:11" x14ac:dyDescent="0.25">
      <c r="A52" s="14" t="s">
        <v>4</v>
      </c>
      <c r="B52" s="14" t="s">
        <v>67</v>
      </c>
      <c r="C52" s="12">
        <v>5</v>
      </c>
      <c r="D52" s="13">
        <f>2205500+2078300</f>
        <v>4283800</v>
      </c>
      <c r="E52" s="15">
        <v>2.3768028087191491</v>
      </c>
      <c r="F52" s="15">
        <v>1.0692905546349942</v>
      </c>
      <c r="G52" s="15">
        <v>4.8011886838355871</v>
      </c>
      <c r="H52" s="14">
        <v>5</v>
      </c>
      <c r="I52" s="37">
        <f>100*$E52/(0.01*E52*$D52)</f>
        <v>2.3343760212895092E-3</v>
      </c>
      <c r="J52" s="37">
        <f>100*$E52/(0.01*G52*$D52)</f>
        <v>1.1556203784882401E-3</v>
      </c>
      <c r="K52" s="37">
        <f>100*$E52/(0.01*F52*$D52)</f>
        <v>5.1888155749224641E-3</v>
      </c>
    </row>
    <row r="53" spans="1:11" x14ac:dyDescent="0.25">
      <c r="A53" s="14" t="s">
        <v>4</v>
      </c>
      <c r="B53" s="3" t="s">
        <v>68</v>
      </c>
      <c r="C53" s="12">
        <v>15</v>
      </c>
      <c r="D53" s="13">
        <f>2557900+2396700</f>
        <v>4954600</v>
      </c>
      <c r="E53" s="15">
        <v>2.9132531747406798</v>
      </c>
      <c r="F53" s="15">
        <v>2.013540368730411</v>
      </c>
      <c r="G53" s="15">
        <v>4.1274823438865349</v>
      </c>
      <c r="H53" s="14">
        <v>6</v>
      </c>
      <c r="I53" s="37">
        <f>100*$E53/(0.01*E53*$D53)</f>
        <v>2.0183264037460136E-3</v>
      </c>
      <c r="J53" s="37">
        <f>100*$E53/(0.01*G53*$D53)</f>
        <v>1.4245720062461525E-3</v>
      </c>
      <c r="K53" s="37">
        <f>100*$E53/(0.01*F53*$D53)</f>
        <v>2.9201777598744836E-3</v>
      </c>
    </row>
    <row r="54" spans="1:11" x14ac:dyDescent="0.25">
      <c r="A54" s="14" t="s">
        <v>4</v>
      </c>
      <c r="B54" s="3" t="s">
        <v>57</v>
      </c>
      <c r="C54" s="12">
        <v>25</v>
      </c>
      <c r="D54" s="13">
        <f>2479100+2404100</f>
        <v>4883200</v>
      </c>
      <c r="E54" s="15">
        <v>3.4198357489859617</v>
      </c>
      <c r="F54" s="15">
        <v>2.3605877623334246</v>
      </c>
      <c r="G54" s="15">
        <v>4.8261771764101784</v>
      </c>
      <c r="H54" s="14">
        <v>35</v>
      </c>
      <c r="I54" s="37">
        <f>100*$E54/(0.01*E54*$D54)</f>
        <v>2.0478374836173001E-3</v>
      </c>
      <c r="J54" s="37">
        <f>100*$E54/(0.01*G54*$D54)</f>
        <v>1.4511004421510045E-3</v>
      </c>
      <c r="K54" s="37">
        <f>100*$E54/(0.01*F54*$D54)</f>
        <v>2.966747496676512E-3</v>
      </c>
    </row>
    <row r="55" spans="1:11" x14ac:dyDescent="0.25">
      <c r="A55" s="14" t="s">
        <v>4</v>
      </c>
      <c r="B55" s="14" t="s">
        <v>62</v>
      </c>
      <c r="C55" s="14">
        <v>35</v>
      </c>
      <c r="D55" s="13">
        <v>5901993</v>
      </c>
      <c r="E55" s="15">
        <v>3.0723358912765004</v>
      </c>
      <c r="F55" s="15">
        <v>2.2314282473026088</v>
      </c>
      <c r="G55" s="15">
        <v>4.127762316422384</v>
      </c>
      <c r="H55" s="13">
        <v>77</v>
      </c>
      <c r="I55" s="7">
        <v>3.7631680581200491E-2</v>
      </c>
      <c r="J55" s="7">
        <v>2.8919782210453431E-2</v>
      </c>
      <c r="K55" s="7">
        <v>4.9748056459728289E-2</v>
      </c>
    </row>
    <row r="56" spans="1:11" x14ac:dyDescent="0.25">
      <c r="A56" s="14" t="s">
        <v>4</v>
      </c>
      <c r="B56" s="14" t="s">
        <v>63</v>
      </c>
      <c r="C56" s="14">
        <v>45</v>
      </c>
      <c r="D56" s="13">
        <v>7938499</v>
      </c>
      <c r="E56" s="15">
        <v>3.5646204258606171</v>
      </c>
      <c r="F56" s="15">
        <v>2.7598441949197201</v>
      </c>
      <c r="G56" s="15">
        <v>4.5156723255824254</v>
      </c>
      <c r="H56" s="13">
        <v>295</v>
      </c>
      <c r="I56" s="7">
        <v>9.4106138600522596E-2</v>
      </c>
      <c r="J56" s="7">
        <v>7.5875131159809359E-2</v>
      </c>
      <c r="K56" s="7">
        <v>0.11801518194506615</v>
      </c>
    </row>
    <row r="57" spans="1:11" x14ac:dyDescent="0.25">
      <c r="A57" s="14" t="s">
        <v>4</v>
      </c>
      <c r="B57" s="14" t="s">
        <v>64</v>
      </c>
      <c r="C57" s="14">
        <v>55</v>
      </c>
      <c r="D57" s="13">
        <v>7046327</v>
      </c>
      <c r="E57" s="15">
        <v>3.6656364371701389</v>
      </c>
      <c r="F57" s="15">
        <v>2.8143534523554532</v>
      </c>
      <c r="G57" s="15">
        <v>4.6733374074488463</v>
      </c>
      <c r="H57" s="13">
        <v>1023</v>
      </c>
      <c r="I57" s="7">
        <v>0.35806354321642686</v>
      </c>
      <c r="J57" s="7">
        <v>0.28722501549407686</v>
      </c>
      <c r="K57" s="7">
        <v>0.45325528811903437</v>
      </c>
    </row>
    <row r="58" spans="1:11" x14ac:dyDescent="0.25">
      <c r="A58" s="14" t="s">
        <v>4</v>
      </c>
      <c r="B58" s="14" t="s">
        <v>65</v>
      </c>
      <c r="C58" s="14">
        <v>65</v>
      </c>
      <c r="D58" s="13">
        <v>5340654</v>
      </c>
      <c r="E58" s="15">
        <v>3.3813731923994181</v>
      </c>
      <c r="F58" s="15">
        <v>2.4898131055269852</v>
      </c>
      <c r="G58" s="15">
        <v>4.5328757459172078</v>
      </c>
      <c r="H58" s="13">
        <v>3049</v>
      </c>
      <c r="I58" s="7">
        <v>1.5144219158993879</v>
      </c>
      <c r="J58" s="7">
        <v>1.1616145924699601</v>
      </c>
      <c r="K58" s="7">
        <v>1.9824056782236346</v>
      </c>
    </row>
    <row r="59" spans="1:11" x14ac:dyDescent="0.25">
      <c r="A59" s="14" t="s">
        <v>4</v>
      </c>
      <c r="B59" s="14" t="s">
        <v>56</v>
      </c>
      <c r="C59" s="14">
        <v>79</v>
      </c>
      <c r="D59" s="13">
        <v>6939147</v>
      </c>
      <c r="E59" s="15">
        <v>3.108939253517558</v>
      </c>
      <c r="F59" s="15">
        <v>1.9373940121731812</v>
      </c>
      <c r="G59" s="15">
        <v>4.9885042147435179</v>
      </c>
      <c r="H59" s="13">
        <v>24647</v>
      </c>
      <c r="I59" s="7">
        <v>10.174474969722402</v>
      </c>
      <c r="J59" s="7">
        <v>6.6160832159227096</v>
      </c>
      <c r="K59" s="7">
        <v>15.246436025726796</v>
      </c>
    </row>
    <row r="65" spans="1:1" x14ac:dyDescent="0.25">
      <c r="A65" s="14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B55B-CC77-4D49-84CC-B4050A3C8A16}">
  <dimension ref="A1:K46"/>
  <sheetViews>
    <sheetView topLeftCell="A2" workbookViewId="0">
      <pane xSplit="1" topLeftCell="B1" activePane="topRight" state="frozen"/>
      <selection activeCell="A15" sqref="A15"/>
      <selection pane="topRight" activeCell="D32" sqref="D32"/>
    </sheetView>
  </sheetViews>
  <sheetFormatPr defaultRowHeight="15" x14ac:dyDescent="0.25"/>
  <cols>
    <col min="1" max="1" width="21.42578125" style="1" customWidth="1"/>
    <col min="2" max="2" width="14.5703125" style="1" customWidth="1"/>
    <col min="3" max="3" width="14.5703125" style="15" customWidth="1"/>
    <col min="4" max="4" width="14.5703125" style="13" customWidth="1"/>
    <col min="5" max="5" width="17.28515625" style="1" customWidth="1"/>
    <col min="6" max="6" width="16.5703125" style="1" customWidth="1"/>
    <col min="7" max="7" width="17.28515625" style="1" customWidth="1"/>
    <col min="8" max="8" width="13.7109375" style="1" customWidth="1"/>
    <col min="10" max="10" width="13.5703125" customWidth="1"/>
    <col min="11" max="11" width="13.28515625" customWidth="1"/>
  </cols>
  <sheetData>
    <row r="1" spans="1:11" ht="17.25" customHeight="1" x14ac:dyDescent="0.25">
      <c r="A1" s="27" t="s">
        <v>6</v>
      </c>
      <c r="B1" s="27" t="s">
        <v>7</v>
      </c>
      <c r="C1" s="27" t="s">
        <v>8</v>
      </c>
      <c r="D1" s="10" t="s">
        <v>30</v>
      </c>
      <c r="E1" s="10" t="s">
        <v>46</v>
      </c>
      <c r="F1" s="10" t="s">
        <v>44</v>
      </c>
      <c r="G1" s="27" t="s">
        <v>45</v>
      </c>
      <c r="H1" s="10" t="s">
        <v>38</v>
      </c>
      <c r="I1" s="10" t="s">
        <v>9</v>
      </c>
      <c r="J1" s="10" t="s">
        <v>10</v>
      </c>
      <c r="K1" s="10" t="s">
        <v>11</v>
      </c>
    </row>
    <row r="2" spans="1:11" ht="17.25" customHeight="1" x14ac:dyDescent="0.25">
      <c r="A2" s="14" t="s">
        <v>0</v>
      </c>
      <c r="B2" s="14" t="s">
        <v>16</v>
      </c>
      <c r="C2" s="14">
        <v>12</v>
      </c>
      <c r="D2" s="13">
        <f>1649324+1579570</f>
        <v>3228894</v>
      </c>
      <c r="E2" s="15">
        <v>6.6860209378024162</v>
      </c>
      <c r="F2" s="15">
        <v>4.6666666666666723</v>
      </c>
      <c r="G2" s="15">
        <v>9.5555555555555607</v>
      </c>
      <c r="H2" s="14">
        <v>1</v>
      </c>
      <c r="I2" s="37">
        <v>5.0000000000000001E-4</v>
      </c>
      <c r="J2" s="37">
        <v>4.0000000000000002E-4</v>
      </c>
      <c r="K2" s="37">
        <v>6.9999999999999999E-4</v>
      </c>
    </row>
    <row r="3" spans="1:11" ht="17.25" customHeight="1" x14ac:dyDescent="0.25">
      <c r="A3" s="14" t="s">
        <v>0</v>
      </c>
      <c r="B3" s="14" t="s">
        <v>17</v>
      </c>
      <c r="C3" s="14">
        <v>35</v>
      </c>
      <c r="D3" s="13">
        <f>1481713+1474971</f>
        <v>2956684</v>
      </c>
      <c r="E3" s="15">
        <v>6.5627030539311209</v>
      </c>
      <c r="F3" s="15">
        <v>4.6666666666666634</v>
      </c>
      <c r="G3" s="15">
        <v>9.2222222222222197</v>
      </c>
      <c r="H3" s="14">
        <v>30</v>
      </c>
      <c r="I3" s="7">
        <v>1.7000000000000001E-2</v>
      </c>
      <c r="J3" s="7">
        <v>1.2E-2</v>
      </c>
      <c r="K3" s="7">
        <v>2.4E-2</v>
      </c>
    </row>
    <row r="4" spans="1:11" ht="17.25" customHeight="1" x14ac:dyDescent="0.25">
      <c r="A4" s="14" t="s">
        <v>0</v>
      </c>
      <c r="B4" s="14" t="s">
        <v>18</v>
      </c>
      <c r="C4" s="14">
        <v>55</v>
      </c>
      <c r="D4" s="13">
        <f>1544678+1535850</f>
        <v>3080528</v>
      </c>
      <c r="E4" s="15">
        <v>6.917895503367931</v>
      </c>
      <c r="F4" s="15">
        <v>5.2222222222222303</v>
      </c>
      <c r="G4" s="15">
        <v>9.2222222222222303</v>
      </c>
      <c r="H4" s="14">
        <v>409</v>
      </c>
      <c r="I4" s="7">
        <v>0.21</v>
      </c>
      <c r="J4" s="7">
        <v>0.16</v>
      </c>
      <c r="K4" s="7">
        <v>0.28999999999999998</v>
      </c>
    </row>
    <row r="5" spans="1:11" ht="17.25" customHeight="1" x14ac:dyDescent="0.25">
      <c r="A5" s="14" t="s">
        <v>0</v>
      </c>
      <c r="B5" s="14" t="s">
        <v>19</v>
      </c>
      <c r="C5" s="14">
        <v>70</v>
      </c>
      <c r="D5" s="13">
        <f>548448+598561</f>
        <v>1147009</v>
      </c>
      <c r="E5" s="15">
        <v>4.555808656036441</v>
      </c>
      <c r="F5" s="15">
        <v>2.5555555555555491</v>
      </c>
      <c r="G5" s="15">
        <v>7.9999999999999938</v>
      </c>
      <c r="H5" s="14">
        <v>1061</v>
      </c>
      <c r="I5" s="7">
        <v>2.2400000000000002</v>
      </c>
      <c r="J5" s="7">
        <v>1.28</v>
      </c>
      <c r="K5" s="7">
        <v>4.0599999999999996</v>
      </c>
    </row>
    <row r="6" spans="1:11" ht="17.25" customHeight="1" x14ac:dyDescent="0.25">
      <c r="A6" s="14" t="s">
        <v>0</v>
      </c>
      <c r="B6" s="14" t="s">
        <v>20</v>
      </c>
      <c r="C6" s="14">
        <v>80</v>
      </c>
      <c r="D6" s="13">
        <f>296421+394264</f>
        <v>690685</v>
      </c>
      <c r="E6" s="15">
        <v>7.761437908496732</v>
      </c>
      <c r="F6" s="15">
        <v>4.6666666666666661</v>
      </c>
      <c r="G6" s="15">
        <v>12.999999999999998</v>
      </c>
      <c r="H6" s="14">
        <v>2144</v>
      </c>
      <c r="I6" s="7">
        <v>4.29</v>
      </c>
      <c r="J6" s="7">
        <v>2.65</v>
      </c>
      <c r="K6" s="7">
        <v>7.35</v>
      </c>
    </row>
    <row r="7" spans="1:11" ht="17.25" customHeight="1" x14ac:dyDescent="0.25">
      <c r="A7" s="14" t="s">
        <v>0</v>
      </c>
      <c r="B7" s="14" t="s">
        <v>21</v>
      </c>
      <c r="C7" s="14">
        <v>89.2</v>
      </c>
      <c r="D7" s="13">
        <f>107542+219117</f>
        <v>326659</v>
      </c>
      <c r="E7" s="15">
        <v>14.695783546216177</v>
      </c>
      <c r="F7" s="15">
        <v>9.8888888888888857</v>
      </c>
      <c r="G7" s="15">
        <v>21.777777777777775</v>
      </c>
      <c r="H7" s="14">
        <v>5087</v>
      </c>
      <c r="I7" s="7">
        <v>11.77</v>
      </c>
      <c r="J7" s="7">
        <v>7.93</v>
      </c>
      <c r="K7" s="7">
        <v>17.48</v>
      </c>
    </row>
    <row r="8" spans="1:11" ht="17.25" customHeight="1" x14ac:dyDescent="0.25">
      <c r="A8" s="14" t="s">
        <v>37</v>
      </c>
      <c r="B8" s="3" t="s">
        <v>31</v>
      </c>
      <c r="C8" s="12">
        <v>10</v>
      </c>
      <c r="D8" s="13">
        <v>829582</v>
      </c>
      <c r="E8" s="14">
        <v>0.8</v>
      </c>
      <c r="F8" s="14">
        <v>0</v>
      </c>
      <c r="G8" s="14">
        <v>2.9</v>
      </c>
      <c r="H8" s="13">
        <v>2</v>
      </c>
      <c r="I8" s="7">
        <f>100*$H8/(0.01*E8*$D8)</f>
        <v>3.0135658681118924E-2</v>
      </c>
      <c r="J8" s="7">
        <f>100*$H8/(0.01*G8*$D8)</f>
        <v>8.3132851534121182E-3</v>
      </c>
      <c r="K8" s="7"/>
    </row>
    <row r="9" spans="1:11" x14ac:dyDescent="0.25">
      <c r="A9" s="14" t="s">
        <v>37</v>
      </c>
      <c r="B9" s="3" t="s">
        <v>13</v>
      </c>
      <c r="C9" s="12">
        <v>35</v>
      </c>
      <c r="D9" s="13">
        <v>1340595</v>
      </c>
      <c r="E9" s="14">
        <v>6.1</v>
      </c>
      <c r="F9" s="14">
        <v>3.1</v>
      </c>
      <c r="G9" s="14">
        <v>9.3000000000000007</v>
      </c>
      <c r="H9" s="13">
        <v>75</v>
      </c>
      <c r="I9" s="7">
        <f>100*$H9/(0.01*E9*$D9)</f>
        <v>9.1713619454146217E-2</v>
      </c>
      <c r="J9" s="7">
        <f>100*$H9/(0.01*G9*$D9)</f>
        <v>6.0156245018310947E-2</v>
      </c>
      <c r="K9" s="7">
        <f>100*$H9/(0.01*F9*$D9)</f>
        <v>0.18046873505493286</v>
      </c>
    </row>
    <row r="10" spans="1:11" x14ac:dyDescent="0.25">
      <c r="A10" s="14" t="s">
        <v>37</v>
      </c>
      <c r="B10" s="14" t="s">
        <v>23</v>
      </c>
      <c r="C10" s="12">
        <v>55</v>
      </c>
      <c r="D10" s="13">
        <v>519378</v>
      </c>
      <c r="E10" s="14">
        <v>8.1</v>
      </c>
      <c r="F10" s="14">
        <v>4.8</v>
      </c>
      <c r="G10" s="14">
        <v>11.6</v>
      </c>
      <c r="H10" s="13">
        <v>157</v>
      </c>
      <c r="I10" s="7">
        <f>100*$H10/(0.01*E10*$D10)</f>
        <v>0.3731909331812806</v>
      </c>
      <c r="J10" s="7">
        <f>100*$H10/(0.01*G10*$D10)</f>
        <v>0.26059022058348041</v>
      </c>
      <c r="K10" s="7">
        <f>100*$H10/(0.01*F10*$D10)</f>
        <v>0.62975969974341106</v>
      </c>
    </row>
    <row r="11" spans="1:11" x14ac:dyDescent="0.25">
      <c r="A11" s="14" t="s">
        <v>37</v>
      </c>
      <c r="B11" s="3" t="s">
        <v>34</v>
      </c>
      <c r="C11" s="12">
        <v>72</v>
      </c>
      <c r="D11" s="13">
        <v>875732</v>
      </c>
      <c r="E11" s="14">
        <v>4.2</v>
      </c>
      <c r="F11" s="14">
        <v>2.2999999999999998</v>
      </c>
      <c r="G11" s="14">
        <v>6</v>
      </c>
      <c r="H11" s="13">
        <v>3633</v>
      </c>
      <c r="I11" s="7">
        <f>100*$H11/(0.01*E11*$D11)</f>
        <v>9.8774510923433194</v>
      </c>
      <c r="J11" s="7">
        <f>100*$H11/(0.01*G11*$D11)</f>
        <v>6.9142157646403239</v>
      </c>
      <c r="K11" s="7">
        <f>100*$H11/(0.01*F11*$D11)</f>
        <v>18.037084603409539</v>
      </c>
    </row>
    <row r="12" spans="1:11" x14ac:dyDescent="0.25">
      <c r="A12" s="14" t="s">
        <v>43</v>
      </c>
      <c r="B12" s="3" t="s">
        <v>70</v>
      </c>
      <c r="C12" s="12">
        <v>9</v>
      </c>
      <c r="D12" s="13">
        <v>1145705</v>
      </c>
      <c r="E12" s="14">
        <v>2.8</v>
      </c>
      <c r="F12" s="14">
        <v>0</v>
      </c>
      <c r="G12" s="14">
        <v>11.5</v>
      </c>
      <c r="H12" s="14">
        <v>1</v>
      </c>
      <c r="I12" s="7">
        <f t="shared" ref="I12:I29" si="0">100*$H12/(0.01*E12*$D12)</f>
        <v>3.1172322468947691E-3</v>
      </c>
      <c r="J12" s="7">
        <v>0</v>
      </c>
      <c r="K12" s="11"/>
    </row>
    <row r="13" spans="1:11" x14ac:dyDescent="0.25">
      <c r="A13" s="14" t="s">
        <v>43</v>
      </c>
      <c r="B13" s="3" t="s">
        <v>35</v>
      </c>
      <c r="C13" s="12">
        <v>34</v>
      </c>
      <c r="D13" s="13">
        <v>1878546</v>
      </c>
      <c r="E13" s="1">
        <v>7.4</v>
      </c>
      <c r="F13" s="14">
        <v>4.7</v>
      </c>
      <c r="G13" s="14">
        <v>10</v>
      </c>
      <c r="H13" s="14">
        <v>85</v>
      </c>
      <c r="I13" s="7">
        <f t="shared" si="0"/>
        <v>6.114562265968726E-2</v>
      </c>
      <c r="J13" s="7">
        <f t="shared" ref="J13:J19" si="1">100*$H13/(0.01*G13*$D13)</f>
        <v>4.5247760768168568E-2</v>
      </c>
      <c r="K13" s="7">
        <f>100*$H13/(0.01*F13*$D13)</f>
        <v>9.6271831421635271E-2</v>
      </c>
    </row>
    <row r="14" spans="1:11" x14ac:dyDescent="0.25">
      <c r="A14" s="14" t="s">
        <v>43</v>
      </c>
      <c r="B14" s="14" t="s">
        <v>23</v>
      </c>
      <c r="C14" s="15">
        <v>54.5</v>
      </c>
      <c r="D14" s="13">
        <v>587197</v>
      </c>
      <c r="E14" s="1">
        <v>8.3000000000000007</v>
      </c>
      <c r="F14" s="14">
        <v>4.5</v>
      </c>
      <c r="G14" s="14">
        <v>11.9</v>
      </c>
      <c r="H14" s="14">
        <v>126</v>
      </c>
      <c r="I14" s="7">
        <f t="shared" si="0"/>
        <v>0.25852861802029409</v>
      </c>
      <c r="J14" s="7">
        <f t="shared" si="1"/>
        <v>0.18031827979566734</v>
      </c>
      <c r="K14" s="7">
        <f>100*$H14/(0.01*F14*$D14)</f>
        <v>0.47684167323743143</v>
      </c>
    </row>
    <row r="15" spans="1:11" x14ac:dyDescent="0.25">
      <c r="A15" s="14" t="s">
        <v>43</v>
      </c>
      <c r="B15" s="3" t="s">
        <v>34</v>
      </c>
      <c r="C15" s="15">
        <v>72.5</v>
      </c>
      <c r="D15" s="13">
        <v>1037346</v>
      </c>
      <c r="E15" s="1">
        <v>4.4000000000000004</v>
      </c>
      <c r="F15" s="14">
        <v>1.5</v>
      </c>
      <c r="G15" s="14">
        <v>8</v>
      </c>
      <c r="H15" s="14">
        <f>809+244</f>
        <v>1053</v>
      </c>
      <c r="I15" s="7">
        <f t="shared" si="0"/>
        <v>2.3070237106826634</v>
      </c>
      <c r="J15" s="7">
        <f t="shared" si="1"/>
        <v>1.2688630408754649</v>
      </c>
      <c r="K15" s="7">
        <f>100*$H15/(0.01*F15*$D15)</f>
        <v>6.7672695513358132</v>
      </c>
    </row>
    <row r="16" spans="1:11" x14ac:dyDescent="0.25">
      <c r="A16" s="14" t="s">
        <v>61</v>
      </c>
      <c r="B16" s="3" t="s">
        <v>70</v>
      </c>
      <c r="C16" s="12">
        <v>9</v>
      </c>
      <c r="D16" s="13">
        <v>1340746</v>
      </c>
      <c r="E16" s="14">
        <v>2.4</v>
      </c>
      <c r="F16" s="14">
        <v>0</v>
      </c>
      <c r="G16" s="14">
        <v>7.8</v>
      </c>
      <c r="H16" s="13">
        <v>0</v>
      </c>
      <c r="I16" s="7">
        <f t="shared" si="0"/>
        <v>0</v>
      </c>
      <c r="J16" s="7">
        <f t="shared" si="1"/>
        <v>0</v>
      </c>
      <c r="K16" s="7"/>
    </row>
    <row r="17" spans="1:11" x14ac:dyDescent="0.25">
      <c r="A17" s="14" t="s">
        <v>61</v>
      </c>
      <c r="B17" s="3" t="s">
        <v>35</v>
      </c>
      <c r="C17" s="12">
        <v>34</v>
      </c>
      <c r="D17" s="13">
        <v>2512589</v>
      </c>
      <c r="E17" s="14">
        <v>0.9</v>
      </c>
      <c r="F17" s="14">
        <v>0.2</v>
      </c>
      <c r="G17" s="14">
        <v>2.2000000000000002</v>
      </c>
      <c r="H17" s="13">
        <v>61</v>
      </c>
      <c r="I17" s="7">
        <f t="shared" si="0"/>
        <v>0.26975274419245554</v>
      </c>
      <c r="J17" s="7">
        <f t="shared" si="1"/>
        <v>0.11035339535145909</v>
      </c>
      <c r="K17" s="7">
        <f>100*$H17/(0.01*F17*$D17)</f>
        <v>1.2138873488660502</v>
      </c>
    </row>
    <row r="18" spans="1:11" x14ac:dyDescent="0.25">
      <c r="A18" s="14" t="s">
        <v>61</v>
      </c>
      <c r="B18" s="14" t="s">
        <v>14</v>
      </c>
      <c r="C18" s="12">
        <v>57</v>
      </c>
      <c r="D18" s="13">
        <v>1271646</v>
      </c>
      <c r="E18" s="14">
        <v>2</v>
      </c>
      <c r="F18" s="14">
        <v>0.3</v>
      </c>
      <c r="G18" s="14">
        <v>4</v>
      </c>
      <c r="H18" s="13">
        <v>169</v>
      </c>
      <c r="I18" s="7">
        <f t="shared" si="0"/>
        <v>0.66449310578572962</v>
      </c>
      <c r="J18" s="7">
        <f t="shared" si="1"/>
        <v>0.33224655289286481</v>
      </c>
      <c r="K18" s="7">
        <f>100*$H18/(0.01*F18*$D18)</f>
        <v>4.4299540385715312</v>
      </c>
    </row>
    <row r="19" spans="1:11" x14ac:dyDescent="0.25">
      <c r="A19" s="14" t="s">
        <v>61</v>
      </c>
      <c r="B19" s="3" t="s">
        <v>15</v>
      </c>
      <c r="C19" s="12">
        <v>76</v>
      </c>
      <c r="D19" s="13">
        <v>1202507</v>
      </c>
      <c r="E19" s="14">
        <v>3</v>
      </c>
      <c r="F19" s="14">
        <v>1.7</v>
      </c>
      <c r="G19" s="14">
        <v>4.5</v>
      </c>
      <c r="H19" s="13">
        <v>1060</v>
      </c>
      <c r="I19" s="7">
        <f t="shared" si="0"/>
        <v>2.9383058338399142</v>
      </c>
      <c r="J19" s="7">
        <f t="shared" si="1"/>
        <v>1.9588705558932762</v>
      </c>
      <c r="K19" s="7">
        <f>100*$H19/(0.01*F19*$D19)</f>
        <v>5.1852455891292593</v>
      </c>
    </row>
    <row r="20" spans="1:11" x14ac:dyDescent="0.25">
      <c r="A20" s="14" t="s">
        <v>48</v>
      </c>
      <c r="B20" s="3" t="s">
        <v>70</v>
      </c>
      <c r="C20" s="12">
        <v>9</v>
      </c>
      <c r="D20" s="13">
        <v>965699</v>
      </c>
      <c r="E20" s="14">
        <v>5.8</v>
      </c>
      <c r="F20" s="14">
        <v>0</v>
      </c>
      <c r="G20" s="14">
        <v>14.3</v>
      </c>
      <c r="H20" s="14">
        <v>0</v>
      </c>
      <c r="I20" s="7">
        <f t="shared" si="0"/>
        <v>0</v>
      </c>
      <c r="J20" s="7">
        <v>0</v>
      </c>
      <c r="K20" s="11"/>
    </row>
    <row r="21" spans="1:11" x14ac:dyDescent="0.25">
      <c r="A21" s="14" t="s">
        <v>48</v>
      </c>
      <c r="B21" s="3" t="s">
        <v>35</v>
      </c>
      <c r="C21" s="15">
        <v>34</v>
      </c>
      <c r="D21" s="13">
        <v>1609989</v>
      </c>
      <c r="E21" s="1">
        <v>2.2999999999999998</v>
      </c>
      <c r="F21" s="14">
        <v>0.8</v>
      </c>
      <c r="G21" s="14">
        <v>4.2</v>
      </c>
      <c r="H21" s="14">
        <v>18</v>
      </c>
      <c r="I21" s="7">
        <f t="shared" si="0"/>
        <v>4.8609567869853397E-2</v>
      </c>
      <c r="J21" s="7">
        <f>100*$H21/(0.01*G21*$D21)</f>
        <v>2.6619525262062571E-2</v>
      </c>
      <c r="K21" s="7">
        <f>100*$H21/(0.01*F21*$D21)</f>
        <v>0.1397525076258285</v>
      </c>
    </row>
    <row r="22" spans="1:11" x14ac:dyDescent="0.25">
      <c r="A22" s="25" t="s">
        <v>48</v>
      </c>
      <c r="B22" s="25" t="s">
        <v>23</v>
      </c>
      <c r="C22" s="15">
        <v>54.5</v>
      </c>
      <c r="D22" s="13">
        <v>512936</v>
      </c>
      <c r="E22" s="1">
        <v>0.7</v>
      </c>
      <c r="F22" s="14">
        <v>0</v>
      </c>
      <c r="G22" s="14">
        <v>2.8</v>
      </c>
      <c r="H22" s="14">
        <v>47</v>
      </c>
      <c r="I22" s="7">
        <f t="shared" si="0"/>
        <v>1.3089909295283846</v>
      </c>
      <c r="J22" s="7">
        <f>100*$H22/(0.01*G22*$D22)</f>
        <v>0.32724773238209615</v>
      </c>
      <c r="K22" s="7"/>
    </row>
    <row r="23" spans="1:11" x14ac:dyDescent="0.25">
      <c r="A23" s="25" t="s">
        <v>48</v>
      </c>
      <c r="B23" s="31" t="s">
        <v>34</v>
      </c>
      <c r="C23" s="15">
        <v>72.5</v>
      </c>
      <c r="D23" s="13">
        <v>809388</v>
      </c>
      <c r="E23" s="1">
        <v>1</v>
      </c>
      <c r="F23" s="14">
        <v>0</v>
      </c>
      <c r="G23" s="14">
        <v>3.2</v>
      </c>
      <c r="H23" s="14">
        <v>928</v>
      </c>
      <c r="I23" s="7">
        <f t="shared" si="0"/>
        <v>11.465452910099977</v>
      </c>
      <c r="J23" s="7">
        <f>100*$H23/(0.01*G23*$D23)</f>
        <v>3.5829540344062427</v>
      </c>
      <c r="K23" s="7"/>
    </row>
    <row r="24" spans="1:11" x14ac:dyDescent="0.25">
      <c r="A24" s="14" t="s">
        <v>36</v>
      </c>
      <c r="B24" s="3" t="s">
        <v>31</v>
      </c>
      <c r="C24" s="12">
        <v>9.5</v>
      </c>
      <c r="D24" s="13">
        <v>1527291</v>
      </c>
      <c r="E24" s="14">
        <v>1.4</v>
      </c>
      <c r="F24" s="14">
        <v>0</v>
      </c>
      <c r="G24" s="14">
        <v>4.0999999999999996</v>
      </c>
      <c r="H24" s="13">
        <v>0</v>
      </c>
      <c r="I24" s="7">
        <f t="shared" si="0"/>
        <v>0</v>
      </c>
      <c r="J24" s="7">
        <v>0</v>
      </c>
      <c r="K24" s="11">
        <v>0</v>
      </c>
    </row>
    <row r="25" spans="1:11" x14ac:dyDescent="0.25">
      <c r="A25" s="14" t="s">
        <v>36</v>
      </c>
      <c r="B25" s="3" t="s">
        <v>13</v>
      </c>
      <c r="C25" s="12">
        <v>34.5</v>
      </c>
      <c r="D25" s="13">
        <v>2347889</v>
      </c>
      <c r="E25" s="14">
        <v>3.4</v>
      </c>
      <c r="F25" s="14">
        <v>1.4</v>
      </c>
      <c r="G25" s="14">
        <v>5.5</v>
      </c>
      <c r="H25" s="13">
        <v>18</v>
      </c>
      <c r="I25" s="7">
        <f t="shared" si="0"/>
        <v>2.254841539382323E-2</v>
      </c>
      <c r="J25" s="7">
        <f>100*$H25/(0.01*G25*$D25)</f>
        <v>1.3939020425272543E-2</v>
      </c>
      <c r="K25" s="7">
        <f>100*$H25/(0.01*F25*$D25)</f>
        <v>5.4760437384999285E-2</v>
      </c>
    </row>
    <row r="26" spans="1:11" x14ac:dyDescent="0.25">
      <c r="A26" s="14" t="s">
        <v>36</v>
      </c>
      <c r="B26" s="14" t="s">
        <v>23</v>
      </c>
      <c r="C26" s="12">
        <v>54.5</v>
      </c>
      <c r="D26" s="13">
        <v>795924</v>
      </c>
      <c r="E26" s="14">
        <v>2</v>
      </c>
      <c r="F26" s="14">
        <v>0.5</v>
      </c>
      <c r="G26" s="14">
        <v>3.8</v>
      </c>
      <c r="H26" s="13">
        <v>43</v>
      </c>
      <c r="I26" s="7">
        <f t="shared" si="0"/>
        <v>0.27012629346520522</v>
      </c>
      <c r="J26" s="7">
        <f>100*$H26/(0.01*G26*$D26)</f>
        <v>0.14217173340273959</v>
      </c>
      <c r="K26" s="7">
        <f>100*$H26/(0.01*F26*$D26)</f>
        <v>1.0805051738608209</v>
      </c>
    </row>
    <row r="27" spans="1:11" x14ac:dyDescent="0.25">
      <c r="A27" s="14" t="s">
        <v>36</v>
      </c>
      <c r="B27" s="3" t="s">
        <v>34</v>
      </c>
      <c r="C27" s="12">
        <v>72.5</v>
      </c>
      <c r="D27" s="13">
        <v>1466324</v>
      </c>
      <c r="E27" s="14">
        <v>3.2</v>
      </c>
      <c r="F27" s="14">
        <v>1.9</v>
      </c>
      <c r="G27" s="14">
        <v>4.5999999999999996</v>
      </c>
      <c r="H27" s="13">
        <v>620</v>
      </c>
      <c r="I27" s="7">
        <f t="shared" si="0"/>
        <v>1.3213314383451407</v>
      </c>
      <c r="J27" s="7">
        <f>100*$H27/(0.01*G27*$D27)</f>
        <v>0.91918708754444578</v>
      </c>
      <c r="K27" s="7">
        <f>100*$H27/(0.01*F27*$D27)</f>
        <v>2.2254003172128685</v>
      </c>
    </row>
    <row r="28" spans="1:11" x14ac:dyDescent="0.25">
      <c r="A28" s="14" t="s">
        <v>104</v>
      </c>
      <c r="B28" s="3" t="s">
        <v>31</v>
      </c>
      <c r="C28" s="26">
        <v>10</v>
      </c>
      <c r="D28" s="22">
        <v>3141693</v>
      </c>
      <c r="E28" s="5">
        <v>0.8</v>
      </c>
      <c r="F28" s="6">
        <v>0.3</v>
      </c>
      <c r="G28" s="6">
        <v>1.4</v>
      </c>
      <c r="H28" s="1">
        <v>1</v>
      </c>
      <c r="I28" s="7">
        <f t="shared" si="0"/>
        <v>3.9787464911434688E-3</v>
      </c>
      <c r="J28" s="7">
        <f>100*$H28/(0.01*G28*$D28)</f>
        <v>2.2735694235105539E-3</v>
      </c>
      <c r="K28" s="7">
        <f>100*$H28/(0.01*F28*$D28)</f>
        <v>1.0609990643049252E-2</v>
      </c>
    </row>
    <row r="29" spans="1:11" x14ac:dyDescent="0.25">
      <c r="A29" s="14" t="s">
        <v>104</v>
      </c>
      <c r="B29" s="3" t="s">
        <v>105</v>
      </c>
      <c r="C29" s="26">
        <v>40</v>
      </c>
      <c r="D29" s="22">
        <v>7977131</v>
      </c>
      <c r="E29" s="5">
        <v>1</v>
      </c>
      <c r="F29" s="6">
        <v>0.7</v>
      </c>
      <c r="G29" s="6">
        <v>1.3</v>
      </c>
      <c r="H29" s="1">
        <v>122</v>
      </c>
      <c r="I29" s="7">
        <f t="shared" si="0"/>
        <v>0.15293719007497808</v>
      </c>
      <c r="J29" s="7">
        <f>100*$H29/(0.01*G29*$D29)</f>
        <v>0.11764399236536775</v>
      </c>
      <c r="K29" s="7">
        <f>100*$H29/(0.01*F29*$D29)</f>
        <v>0.21848170010711157</v>
      </c>
    </row>
    <row r="30" spans="1:11" x14ac:dyDescent="0.25">
      <c r="A30" s="14" t="s">
        <v>104</v>
      </c>
      <c r="B30" s="3" t="s">
        <v>34</v>
      </c>
      <c r="C30" s="26">
        <v>72</v>
      </c>
      <c r="D30" s="22">
        <v>3447723</v>
      </c>
      <c r="E30" s="5">
        <v>1.6</v>
      </c>
      <c r="F30" s="6">
        <v>1.1000000000000001</v>
      </c>
      <c r="G30" s="6">
        <v>2.1</v>
      </c>
      <c r="H30" s="1">
        <f>240+484+991+885</f>
        <v>2600</v>
      </c>
      <c r="I30" s="7">
        <f t="shared" ref="I30" si="2">100*$H30/(0.01*E30*$D30)</f>
        <v>4.7132556762825786</v>
      </c>
      <c r="J30" s="7">
        <f t="shared" ref="J30" si="3">100*$H30/(0.01*G30*$D30)</f>
        <v>3.5910519438343451</v>
      </c>
      <c r="K30" s="7">
        <f t="shared" ref="K30" si="4">100*$H30/(0.01*F30*$D30)</f>
        <v>6.8556446200473866</v>
      </c>
    </row>
    <row r="31" spans="1:11" x14ac:dyDescent="0.25">
      <c r="A31" s="14" t="s">
        <v>47</v>
      </c>
      <c r="B31" s="3" t="s">
        <v>70</v>
      </c>
      <c r="C31" s="12">
        <v>9</v>
      </c>
      <c r="D31" s="13">
        <v>943738</v>
      </c>
      <c r="E31" s="14">
        <v>2.2000000000000002</v>
      </c>
      <c r="F31" s="15">
        <v>0</v>
      </c>
      <c r="G31" s="15">
        <v>6.9</v>
      </c>
      <c r="H31" s="13">
        <v>1</v>
      </c>
      <c r="I31" s="7">
        <f t="shared" ref="I31:I42" si="5">100*$H31/(0.01*E31*$D31)</f>
        <v>4.8164369194146524E-3</v>
      </c>
      <c r="J31" s="7">
        <f t="shared" ref="J31:J42" si="6">100*$H31/(0.01*G31*$D31)</f>
        <v>1.5356755395235123E-3</v>
      </c>
      <c r="K31" s="7"/>
    </row>
    <row r="32" spans="1:11" x14ac:dyDescent="0.25">
      <c r="A32" s="14" t="s">
        <v>47</v>
      </c>
      <c r="B32" s="3" t="s">
        <v>35</v>
      </c>
      <c r="C32" s="15">
        <v>31.5</v>
      </c>
      <c r="D32" s="13">
        <v>1707431</v>
      </c>
      <c r="E32" s="1">
        <v>5.9</v>
      </c>
      <c r="F32" s="6">
        <v>2.4</v>
      </c>
      <c r="G32" s="6">
        <v>9.8000000000000007</v>
      </c>
      <c r="H32" s="22">
        <v>57</v>
      </c>
      <c r="I32" s="7">
        <f t="shared" si="5"/>
        <v>5.6582180768373902E-2</v>
      </c>
      <c r="J32" s="7">
        <f t="shared" si="6"/>
        <v>3.4064782299327141E-2</v>
      </c>
      <c r="K32" s="7">
        <f>100*$H32/(0.01*F32*$D32)</f>
        <v>0.13909786105558586</v>
      </c>
    </row>
    <row r="33" spans="1:11" x14ac:dyDescent="0.25">
      <c r="A33" s="25" t="s">
        <v>47</v>
      </c>
      <c r="B33" s="25" t="s">
        <v>14</v>
      </c>
      <c r="C33" s="15">
        <v>54.5</v>
      </c>
      <c r="D33" s="13">
        <v>1267899</v>
      </c>
      <c r="E33" s="1">
        <v>0.8</v>
      </c>
      <c r="F33" s="14">
        <v>0</v>
      </c>
      <c r="G33" s="6">
        <v>2.8</v>
      </c>
      <c r="H33" s="22">
        <v>323</v>
      </c>
      <c r="I33" s="7">
        <f t="shared" si="5"/>
        <v>3.1844019121396889</v>
      </c>
      <c r="J33" s="7">
        <f t="shared" si="6"/>
        <v>0.90982911775419695</v>
      </c>
      <c r="K33" s="7"/>
    </row>
    <row r="34" spans="1:11" x14ac:dyDescent="0.25">
      <c r="A34" s="25" t="s">
        <v>47</v>
      </c>
      <c r="B34" s="31" t="s">
        <v>15</v>
      </c>
      <c r="C34" s="12">
        <v>75</v>
      </c>
      <c r="D34" s="13">
        <v>824917</v>
      </c>
      <c r="E34" s="1">
        <v>1.6</v>
      </c>
      <c r="F34" s="6">
        <v>0.3</v>
      </c>
      <c r="G34" s="6">
        <v>3.5</v>
      </c>
      <c r="H34" s="22">
        <v>2639</v>
      </c>
      <c r="I34" s="7">
        <f t="shared" si="5"/>
        <v>19.994435803844507</v>
      </c>
      <c r="J34" s="7">
        <f t="shared" si="6"/>
        <v>9.1403135103289177</v>
      </c>
      <c r="K34" s="7"/>
    </row>
    <row r="35" spans="1:11" x14ac:dyDescent="0.25">
      <c r="A35" s="25" t="s">
        <v>54</v>
      </c>
      <c r="B35" s="3" t="s">
        <v>70</v>
      </c>
      <c r="C35" s="12">
        <v>9</v>
      </c>
      <c r="D35" s="13">
        <v>1649429</v>
      </c>
      <c r="E35" s="14">
        <v>1.7</v>
      </c>
      <c r="F35" s="14">
        <v>0</v>
      </c>
      <c r="G35" s="15">
        <v>7.7</v>
      </c>
      <c r="H35" s="13">
        <v>0</v>
      </c>
      <c r="I35" s="7">
        <f t="shared" si="5"/>
        <v>0</v>
      </c>
      <c r="J35" s="7">
        <f t="shared" si="6"/>
        <v>0</v>
      </c>
      <c r="K35" s="11"/>
    </row>
    <row r="36" spans="1:11" x14ac:dyDescent="0.25">
      <c r="A36" s="25" t="s">
        <v>54</v>
      </c>
      <c r="B36" s="31" t="s">
        <v>35</v>
      </c>
      <c r="C36" s="12">
        <v>34</v>
      </c>
      <c r="D36" s="13">
        <v>2959832</v>
      </c>
      <c r="E36" s="1">
        <v>1.1000000000000001</v>
      </c>
      <c r="F36" s="14">
        <v>0</v>
      </c>
      <c r="G36" s="6">
        <v>2.6</v>
      </c>
      <c r="H36" s="22">
        <v>25</v>
      </c>
      <c r="I36" s="7">
        <f t="shared" si="5"/>
        <v>7.6785684887766353E-2</v>
      </c>
      <c r="J36" s="7">
        <f t="shared" si="6"/>
        <v>3.2486251298670374E-2</v>
      </c>
      <c r="K36" s="7"/>
    </row>
    <row r="37" spans="1:11" x14ac:dyDescent="0.25">
      <c r="A37" s="25" t="s">
        <v>54</v>
      </c>
      <c r="B37" s="25" t="s">
        <v>14</v>
      </c>
      <c r="C37" s="12">
        <v>57</v>
      </c>
      <c r="D37" s="13">
        <v>1262490</v>
      </c>
      <c r="E37" s="1">
        <v>0.7</v>
      </c>
      <c r="F37" s="14">
        <v>0</v>
      </c>
      <c r="G37" s="6">
        <v>2.4</v>
      </c>
      <c r="H37" s="22">
        <v>66</v>
      </c>
      <c r="I37" s="7">
        <f t="shared" si="5"/>
        <v>0.7468234543300486</v>
      </c>
      <c r="J37" s="7">
        <f t="shared" si="6"/>
        <v>0.21782350751293078</v>
      </c>
      <c r="K37" s="7"/>
    </row>
    <row r="38" spans="1:11" x14ac:dyDescent="0.25">
      <c r="A38" s="14" t="s">
        <v>54</v>
      </c>
      <c r="B38" s="3" t="s">
        <v>15</v>
      </c>
      <c r="C38" s="12">
        <v>75</v>
      </c>
      <c r="D38" s="13">
        <v>1022725</v>
      </c>
      <c r="E38" s="1">
        <v>0.9</v>
      </c>
      <c r="F38" s="6">
        <v>0.2</v>
      </c>
      <c r="G38" s="6">
        <v>2.5</v>
      </c>
      <c r="H38" s="22">
        <v>333</v>
      </c>
      <c r="I38" s="7">
        <f t="shared" si="5"/>
        <v>3.6177858173018156</v>
      </c>
      <c r="J38" s="7">
        <f t="shared" si="6"/>
        <v>1.3024028942286539</v>
      </c>
      <c r="K38" s="7">
        <f>100*$H38/(0.01*F38*$D38)</f>
        <v>16.280036177858172</v>
      </c>
    </row>
    <row r="39" spans="1:11" x14ac:dyDescent="0.25">
      <c r="A39" s="14" t="s">
        <v>60</v>
      </c>
      <c r="B39" s="3" t="s">
        <v>31</v>
      </c>
      <c r="C39" s="12">
        <v>10</v>
      </c>
      <c r="D39" s="13">
        <v>1009250</v>
      </c>
      <c r="E39" s="14">
        <v>0.7</v>
      </c>
      <c r="F39" s="14">
        <v>0</v>
      </c>
      <c r="G39" s="14">
        <v>2.5</v>
      </c>
      <c r="H39" s="13">
        <v>0</v>
      </c>
      <c r="I39" s="7">
        <f t="shared" si="5"/>
        <v>0</v>
      </c>
      <c r="J39" s="7">
        <f t="shared" si="6"/>
        <v>0</v>
      </c>
      <c r="K39" s="11"/>
    </row>
    <row r="40" spans="1:11" x14ac:dyDescent="0.25">
      <c r="A40" s="14" t="s">
        <v>60</v>
      </c>
      <c r="B40" s="3" t="s">
        <v>32</v>
      </c>
      <c r="C40" s="12">
        <v>30</v>
      </c>
      <c r="D40" s="13">
        <v>1332151</v>
      </c>
      <c r="E40" s="14">
        <v>1.3</v>
      </c>
      <c r="F40" s="14">
        <v>0.7</v>
      </c>
      <c r="G40" s="14">
        <v>2.2999999999999998</v>
      </c>
      <c r="H40" s="13">
        <v>8</v>
      </c>
      <c r="I40" s="7">
        <f t="shared" si="5"/>
        <v>4.6194809401082566E-2</v>
      </c>
      <c r="J40" s="7">
        <f t="shared" si="6"/>
        <v>2.6110109661481452E-2</v>
      </c>
      <c r="K40" s="7">
        <f>100*$H40/(0.01*F40*$D40)</f>
        <v>8.5790360316296194E-2</v>
      </c>
    </row>
    <row r="41" spans="1:11" x14ac:dyDescent="0.25">
      <c r="A41" s="14" t="s">
        <v>60</v>
      </c>
      <c r="B41" s="14" t="s">
        <v>33</v>
      </c>
      <c r="C41" s="12">
        <v>50</v>
      </c>
      <c r="D41" s="13">
        <v>1114532</v>
      </c>
      <c r="E41" s="14">
        <v>0.9</v>
      </c>
      <c r="F41" s="14">
        <v>0.3</v>
      </c>
      <c r="G41" s="14">
        <v>1.9</v>
      </c>
      <c r="H41" s="13">
        <v>69</v>
      </c>
      <c r="I41" s="7">
        <f t="shared" si="5"/>
        <v>0.68788214844137863</v>
      </c>
      <c r="J41" s="7">
        <f t="shared" si="6"/>
        <v>0.32583891241960045</v>
      </c>
      <c r="K41" s="7">
        <f>100*$H41/(0.01*F41*$D41)</f>
        <v>2.0636464453241361</v>
      </c>
    </row>
    <row r="42" spans="1:11" x14ac:dyDescent="0.25">
      <c r="A42" s="14" t="s">
        <v>60</v>
      </c>
      <c r="B42" s="3" t="s">
        <v>34</v>
      </c>
      <c r="C42" s="12">
        <v>72.5</v>
      </c>
      <c r="D42" s="13">
        <v>870446</v>
      </c>
      <c r="E42" s="14">
        <v>1.7</v>
      </c>
      <c r="F42" s="14">
        <v>0.9</v>
      </c>
      <c r="G42" s="14">
        <v>2.7</v>
      </c>
      <c r="H42" s="13">
        <v>700</v>
      </c>
      <c r="I42" s="7">
        <f t="shared" si="5"/>
        <v>4.7305025915720558</v>
      </c>
      <c r="J42" s="7">
        <f t="shared" si="6"/>
        <v>2.9784645946935164</v>
      </c>
      <c r="K42" s="7">
        <f>100*$H42/(0.01*F42*$D42)</f>
        <v>8.9353937840805475</v>
      </c>
    </row>
    <row r="43" spans="1:11" x14ac:dyDescent="0.25">
      <c r="A43" s="14" t="s">
        <v>5</v>
      </c>
      <c r="B43" s="14" t="s">
        <v>31</v>
      </c>
      <c r="C43" s="1">
        <v>10</v>
      </c>
      <c r="D43" s="13">
        <v>2321078</v>
      </c>
      <c r="E43" s="15">
        <v>5.7250000000000005</v>
      </c>
      <c r="F43" s="15">
        <v>4.4495963541666672</v>
      </c>
      <c r="G43" s="15">
        <v>7.0004036458333339</v>
      </c>
      <c r="H43" s="13">
        <v>1</v>
      </c>
      <c r="I43" s="37">
        <v>7.5254737285712137E-4</v>
      </c>
      <c r="J43" s="37">
        <v>6.1544142536234115E-4</v>
      </c>
      <c r="K43" s="37">
        <v>9.6825104813175959E-4</v>
      </c>
    </row>
    <row r="44" spans="1:11" x14ac:dyDescent="0.25">
      <c r="A44" s="14" t="s">
        <v>5</v>
      </c>
      <c r="B44" s="14" t="s">
        <v>13</v>
      </c>
      <c r="C44" s="1">
        <v>35</v>
      </c>
      <c r="D44" s="13">
        <v>3861352</v>
      </c>
      <c r="E44" s="15">
        <v>6.5</v>
      </c>
      <c r="F44" s="15">
        <v>5.1607942708333336</v>
      </c>
      <c r="G44" s="15">
        <v>7.8392057291666664</v>
      </c>
      <c r="H44" s="14">
        <v>63</v>
      </c>
      <c r="I44" s="7">
        <v>2.5100801631950533E-2</v>
      </c>
      <c r="J44" s="7">
        <v>2.0812754584587329E-2</v>
      </c>
      <c r="K44" s="7">
        <v>3.1614444288323731E-2</v>
      </c>
    </row>
    <row r="45" spans="1:11" x14ac:dyDescent="0.25">
      <c r="A45" s="14" t="s">
        <v>5</v>
      </c>
      <c r="B45" s="14" t="s">
        <v>40</v>
      </c>
      <c r="C45" s="1">
        <v>59</v>
      </c>
      <c r="D45" s="13">
        <v>2390515</v>
      </c>
      <c r="E45" s="15">
        <f>AVERAGE(E44,E46)</f>
        <v>4.8125</v>
      </c>
      <c r="F45" s="15">
        <f>AVERAGE(F44,F46)</f>
        <v>3.6436458333333333</v>
      </c>
      <c r="G45" s="15">
        <f>AVERAGE(G44,G46)</f>
        <v>5.9813541666666667</v>
      </c>
      <c r="H45" s="14">
        <v>504</v>
      </c>
      <c r="I45" s="7">
        <v>0.43809325127777199</v>
      </c>
      <c r="J45" s="7">
        <v>0.35248452634891769</v>
      </c>
      <c r="K45" s="7">
        <v>0.57863194874974166</v>
      </c>
    </row>
    <row r="46" spans="1:11" x14ac:dyDescent="0.25">
      <c r="A46" s="14" t="s">
        <v>5</v>
      </c>
      <c r="B46" s="14" t="s">
        <v>56</v>
      </c>
      <c r="C46" s="1">
        <v>78</v>
      </c>
      <c r="D46" s="13">
        <v>1526325</v>
      </c>
      <c r="E46" s="15">
        <v>3.125</v>
      </c>
      <c r="F46" s="15">
        <v>2.1264973958333333</v>
      </c>
      <c r="G46" s="15">
        <v>4.1235026041666671</v>
      </c>
      <c r="H46" s="13">
        <v>4485</v>
      </c>
      <c r="I46" s="7">
        <v>9.4029099752610179</v>
      </c>
      <c r="J46" s="7">
        <v>7.1260605675426607</v>
      </c>
      <c r="K46" s="7">
        <v>13.81828265089195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F702-9871-4EF5-BA36-6A48A2672D20}">
  <dimension ref="A1:L29"/>
  <sheetViews>
    <sheetView workbookViewId="0">
      <selection activeCell="L15" sqref="L15"/>
    </sheetView>
  </sheetViews>
  <sheetFormatPr defaultRowHeight="15" x14ac:dyDescent="0.25"/>
  <cols>
    <col min="1" max="1" width="20.42578125" customWidth="1"/>
    <col min="2" max="2" width="10.5703125" customWidth="1"/>
    <col min="3" max="3" width="12" customWidth="1"/>
    <col min="4" max="5" width="11.7109375" customWidth="1"/>
    <col min="7" max="7" width="13.5703125" customWidth="1"/>
    <col min="8" max="8" width="13.42578125" customWidth="1"/>
    <col min="9" max="9" width="17" customWidth="1"/>
    <col min="10" max="10" width="9.85546875" customWidth="1"/>
    <col min="11" max="11" width="14.42578125" customWidth="1"/>
    <col min="12" max="12" width="16.28515625" customWidth="1"/>
  </cols>
  <sheetData>
    <row r="1" spans="1:12" x14ac:dyDescent="0.25">
      <c r="A1" s="19" t="s">
        <v>6</v>
      </c>
      <c r="B1" s="27" t="s">
        <v>7</v>
      </c>
      <c r="C1" s="27" t="s">
        <v>8</v>
      </c>
      <c r="D1" s="19" t="s">
        <v>30</v>
      </c>
      <c r="E1" s="19" t="s">
        <v>39</v>
      </c>
      <c r="F1" s="19" t="s">
        <v>38</v>
      </c>
      <c r="G1" s="28" t="s">
        <v>46</v>
      </c>
      <c r="H1" s="10" t="s">
        <v>44</v>
      </c>
      <c r="I1" s="27" t="s">
        <v>45</v>
      </c>
      <c r="J1" s="29" t="s">
        <v>9</v>
      </c>
      <c r="K1" s="10" t="s">
        <v>10</v>
      </c>
      <c r="L1" s="10" t="s">
        <v>11</v>
      </c>
    </row>
    <row r="2" spans="1:12" x14ac:dyDescent="0.25">
      <c r="A2" s="25" t="s">
        <v>96</v>
      </c>
      <c r="B2" s="14" t="s">
        <v>29</v>
      </c>
      <c r="C2" s="30">
        <v>20.55027424302747</v>
      </c>
      <c r="D2" s="9">
        <v>13533252</v>
      </c>
      <c r="E2" s="9">
        <v>2800</v>
      </c>
      <c r="F2" s="25">
        <v>0</v>
      </c>
      <c r="G2" s="11">
        <v>6.2069338544793226E-2</v>
      </c>
      <c r="H2" s="11">
        <v>3.1034669272396613E-2</v>
      </c>
      <c r="I2" s="24">
        <v>9.3104007817189832E-2</v>
      </c>
      <c r="J2" s="11">
        <v>0</v>
      </c>
      <c r="K2" s="11">
        <v>0</v>
      </c>
      <c r="L2" s="7"/>
    </row>
    <row r="3" spans="1:12" x14ac:dyDescent="0.25">
      <c r="A3" s="25" t="s">
        <v>96</v>
      </c>
      <c r="B3" s="14" t="s">
        <v>33</v>
      </c>
      <c r="C3" s="30">
        <v>50</v>
      </c>
      <c r="D3" s="13">
        <v>6413795</v>
      </c>
      <c r="E3" s="13">
        <v>2080</v>
      </c>
      <c r="F3" s="14">
        <v>3</v>
      </c>
      <c r="G3" s="11">
        <v>6.486019587467326E-2</v>
      </c>
      <c r="H3" s="11">
        <v>3.8916117524803957E-2</v>
      </c>
      <c r="I3" s="24">
        <v>9.729029381200989E-2</v>
      </c>
      <c r="J3" s="11">
        <v>7.2115384615384609E-2</v>
      </c>
      <c r="K3" s="11">
        <v>4.807692307692308E-2</v>
      </c>
      <c r="L3" s="7">
        <v>0.1201923076923077</v>
      </c>
    </row>
    <row r="4" spans="1:12" x14ac:dyDescent="0.25">
      <c r="A4" s="25" t="s">
        <v>96</v>
      </c>
      <c r="B4" s="14" t="s">
        <v>24</v>
      </c>
      <c r="C4" s="30">
        <v>64.824734166243275</v>
      </c>
      <c r="D4" s="9">
        <v>2651187</v>
      </c>
      <c r="E4" s="9">
        <v>1150</v>
      </c>
      <c r="F4" s="25">
        <v>13</v>
      </c>
      <c r="G4" s="11">
        <v>8.6753593767621817E-2</v>
      </c>
      <c r="H4" s="11">
        <v>4.7714476572192001E-2</v>
      </c>
      <c r="I4" s="24">
        <v>0.13013039065143273</v>
      </c>
      <c r="J4" s="11">
        <v>0.56521739130434778</v>
      </c>
      <c r="K4" s="11">
        <v>0.37681159420289856</v>
      </c>
      <c r="L4" s="7">
        <v>1.0276679841897234</v>
      </c>
    </row>
    <row r="5" spans="1:12" x14ac:dyDescent="0.25">
      <c r="A5" s="25" t="s">
        <v>96</v>
      </c>
      <c r="B5" s="14" t="s">
        <v>25</v>
      </c>
      <c r="C5" s="30">
        <v>74.359581417869379</v>
      </c>
      <c r="D5" s="9">
        <v>1846376</v>
      </c>
      <c r="E5" s="25">
        <v>740</v>
      </c>
      <c r="F5" s="25">
        <v>31</v>
      </c>
      <c r="G5" s="11">
        <v>8.0157021105127013E-2</v>
      </c>
      <c r="H5" s="11">
        <v>4.4086361607819868E-2</v>
      </c>
      <c r="I5" s="24">
        <v>0.12023553165769052</v>
      </c>
      <c r="J5" s="11">
        <v>2.0945945945945947</v>
      </c>
      <c r="K5" s="11">
        <v>1.3963963963963963</v>
      </c>
      <c r="L5" s="7">
        <v>3.8083538083538078</v>
      </c>
    </row>
    <row r="6" spans="1:12" x14ac:dyDescent="0.25">
      <c r="A6" s="25" t="s">
        <v>96</v>
      </c>
      <c r="B6" s="14" t="s">
        <v>28</v>
      </c>
      <c r="C6" s="30">
        <v>85.606773994547368</v>
      </c>
      <c r="D6" s="9">
        <v>1055271</v>
      </c>
      <c r="E6" s="25">
        <v>249</v>
      </c>
      <c r="F6" s="25">
        <v>55</v>
      </c>
      <c r="G6" s="11">
        <v>4.7191669248941741E-2</v>
      </c>
      <c r="H6" s="11">
        <v>2.595541808691796E-2</v>
      </c>
      <c r="I6" s="24">
        <v>7.0787503873412608E-2</v>
      </c>
      <c r="J6" s="11">
        <v>11.04417670682731</v>
      </c>
      <c r="K6" s="11">
        <v>7.3627844712182062</v>
      </c>
      <c r="L6" s="7">
        <v>20.08032128514056</v>
      </c>
    </row>
    <row r="7" spans="1:12" x14ac:dyDescent="0.25">
      <c r="A7" s="21" t="s">
        <v>1</v>
      </c>
      <c r="B7" s="21" t="s">
        <v>41</v>
      </c>
      <c r="C7" s="21">
        <v>15</v>
      </c>
      <c r="D7" s="9">
        <v>135576</v>
      </c>
      <c r="E7" s="21">
        <v>554</v>
      </c>
      <c r="F7" s="21">
        <v>0</v>
      </c>
      <c r="G7" s="24">
        <f>100*E7/D7</f>
        <v>0.40862689561574322</v>
      </c>
      <c r="H7" s="25">
        <v>0.3</v>
      </c>
      <c r="I7" s="11">
        <v>0.5</v>
      </c>
      <c r="J7" s="23">
        <v>0</v>
      </c>
      <c r="K7" s="21">
        <v>0</v>
      </c>
      <c r="L7" s="21"/>
    </row>
    <row r="8" spans="1:12" x14ac:dyDescent="0.25">
      <c r="A8" s="14" t="s">
        <v>1</v>
      </c>
      <c r="B8" s="20" t="s">
        <v>73</v>
      </c>
      <c r="C8" s="20">
        <v>45</v>
      </c>
      <c r="D8" s="13">
        <v>131948</v>
      </c>
      <c r="E8" s="13">
        <v>1450</v>
      </c>
      <c r="F8" s="13">
        <v>1</v>
      </c>
      <c r="G8" s="7">
        <v>1.1000000000000001</v>
      </c>
      <c r="H8" s="7">
        <v>0.77</v>
      </c>
      <c r="I8" s="7">
        <v>1.6</v>
      </c>
      <c r="J8" s="7">
        <v>7.0000000000000007E-2</v>
      </c>
      <c r="K8" s="7">
        <v>0.05</v>
      </c>
      <c r="L8" s="7">
        <v>0.1</v>
      </c>
    </row>
    <row r="9" spans="1:12" x14ac:dyDescent="0.25">
      <c r="A9" s="14" t="s">
        <v>1</v>
      </c>
      <c r="B9" s="20" t="s">
        <v>24</v>
      </c>
      <c r="C9" s="20">
        <v>65</v>
      </c>
      <c r="D9" s="13">
        <v>37536</v>
      </c>
      <c r="E9" s="13">
        <f>ROUND(0.01*G9*D9,0)</f>
        <v>188</v>
      </c>
      <c r="F9" s="13">
        <v>2</v>
      </c>
      <c r="G9" s="7">
        <v>0.5</v>
      </c>
      <c r="H9" s="7">
        <v>0.3</v>
      </c>
      <c r="I9" s="7">
        <v>1</v>
      </c>
      <c r="J9" s="15">
        <v>0.88803637396987778</v>
      </c>
      <c r="K9" s="15">
        <v>0.10000000149011612</v>
      </c>
      <c r="L9" s="15">
        <v>3.55</v>
      </c>
    </row>
    <row r="10" spans="1:12" x14ac:dyDescent="0.25">
      <c r="A10" s="14" t="s">
        <v>1</v>
      </c>
      <c r="B10" s="20" t="s">
        <v>25</v>
      </c>
      <c r="C10" s="20">
        <v>75</v>
      </c>
      <c r="D10" s="13">
        <v>23415</v>
      </c>
      <c r="E10" s="13">
        <f>ROUND(0.01*G10*D10,0)</f>
        <v>70</v>
      </c>
      <c r="F10" s="13">
        <v>3</v>
      </c>
      <c r="G10" s="7">
        <v>0.3</v>
      </c>
      <c r="H10" s="7">
        <v>0.26905829596412556</v>
      </c>
      <c r="I10" s="7">
        <v>1.3</v>
      </c>
      <c r="J10" s="15">
        <v>4.2707666026051676</v>
      </c>
      <c r="K10" s="15">
        <v>0.65</v>
      </c>
      <c r="L10" s="15">
        <v>35.15</v>
      </c>
    </row>
    <row r="11" spans="1:12" x14ac:dyDescent="0.25">
      <c r="A11" s="14" t="s">
        <v>1</v>
      </c>
      <c r="B11" s="20" t="s">
        <v>28</v>
      </c>
      <c r="C11" s="20">
        <v>83</v>
      </c>
      <c r="D11" s="13">
        <v>12775</v>
      </c>
      <c r="E11" s="13">
        <f>ROUND(0.01*G11*D11,0)</f>
        <v>26</v>
      </c>
      <c r="F11" s="13">
        <v>4</v>
      </c>
      <c r="G11" s="7">
        <v>0.2</v>
      </c>
      <c r="H11" s="7">
        <v>0.1</v>
      </c>
      <c r="I11" s="7">
        <v>2.5</v>
      </c>
      <c r="J11" s="15">
        <v>15.655577299412915</v>
      </c>
      <c r="K11" s="15">
        <v>1.8</v>
      </c>
      <c r="L11" s="15">
        <v>50</v>
      </c>
    </row>
    <row r="12" spans="1:12" x14ac:dyDescent="0.25">
      <c r="A12" s="14" t="s">
        <v>2</v>
      </c>
      <c r="B12" s="21" t="s">
        <v>41</v>
      </c>
      <c r="C12" s="21">
        <v>15</v>
      </c>
      <c r="D12" s="9">
        <v>15623365</v>
      </c>
      <c r="E12" s="13">
        <v>15179.5</v>
      </c>
      <c r="F12" s="13">
        <v>0</v>
      </c>
      <c r="G12" s="7">
        <v>9.7158966714276984E-2</v>
      </c>
      <c r="H12" s="7">
        <v>4.4415527640812344E-2</v>
      </c>
      <c r="I12" s="7">
        <v>0.13879852387753855</v>
      </c>
      <c r="J12" s="7">
        <v>0</v>
      </c>
      <c r="K12" s="7">
        <v>0</v>
      </c>
      <c r="L12" s="7"/>
    </row>
    <row r="13" spans="1:12" x14ac:dyDescent="0.25">
      <c r="A13" s="14" t="s">
        <v>2</v>
      </c>
      <c r="B13" s="20" t="s">
        <v>26</v>
      </c>
      <c r="C13" s="14">
        <v>35</v>
      </c>
      <c r="D13" s="9">
        <v>7079839</v>
      </c>
      <c r="E13" s="13">
        <v>3882.5</v>
      </c>
      <c r="F13" s="13">
        <v>2</v>
      </c>
      <c r="G13" s="7">
        <v>5.4838817662379045E-2</v>
      </c>
      <c r="H13" s="7">
        <v>3.0709737890932263E-2</v>
      </c>
      <c r="I13" s="7">
        <v>8.7742108259806467E-2</v>
      </c>
      <c r="J13" s="7">
        <v>5.1513200257565998E-2</v>
      </c>
      <c r="K13" s="7">
        <v>0</v>
      </c>
      <c r="L13" s="7">
        <v>0.34999999403953552</v>
      </c>
    </row>
    <row r="14" spans="1:12" x14ac:dyDescent="0.25">
      <c r="A14" s="14" t="s">
        <v>2</v>
      </c>
      <c r="B14" s="20" t="s">
        <v>27</v>
      </c>
      <c r="C14" s="14">
        <v>45</v>
      </c>
      <c r="D14" s="9">
        <v>8218844</v>
      </c>
      <c r="E14" s="13">
        <v>3422</v>
      </c>
      <c r="F14" s="13">
        <v>3</v>
      </c>
      <c r="G14" s="7">
        <v>4.1636025698991247E-2</v>
      </c>
      <c r="H14" s="7">
        <v>2.4981615419394743E-2</v>
      </c>
      <c r="I14" s="7">
        <v>8.3272051397982494E-2</v>
      </c>
      <c r="J14" s="7">
        <v>8.766803039158387E-2</v>
      </c>
      <c r="K14" s="7">
        <v>0</v>
      </c>
      <c r="L14" s="7">
        <v>0.40000000596046448</v>
      </c>
    </row>
    <row r="15" spans="1:12" x14ac:dyDescent="0.25">
      <c r="A15" s="14" t="s">
        <v>2</v>
      </c>
      <c r="B15" s="20" t="s">
        <v>23</v>
      </c>
      <c r="C15" s="14">
        <v>55</v>
      </c>
      <c r="D15" s="9">
        <v>8476699</v>
      </c>
      <c r="E15" s="13">
        <v>4682</v>
      </c>
      <c r="F15" s="13">
        <v>15</v>
      </c>
      <c r="G15" s="7">
        <v>5.5233764936091279E-2</v>
      </c>
      <c r="H15" s="7">
        <v>3.3140258961654769E-2</v>
      </c>
      <c r="I15" s="7">
        <v>8.2850647404136918E-2</v>
      </c>
      <c r="J15" s="7">
        <v>0.32037590773173857</v>
      </c>
      <c r="K15" s="7">
        <v>0.15000000596046448</v>
      </c>
      <c r="L15" s="7">
        <v>0.80000001192092896</v>
      </c>
    </row>
    <row r="16" spans="1:12" x14ac:dyDescent="0.25">
      <c r="A16" s="14" t="s">
        <v>2</v>
      </c>
      <c r="B16" s="20" t="s">
        <v>24</v>
      </c>
      <c r="C16" s="14">
        <v>65</v>
      </c>
      <c r="D16" s="9">
        <v>6453706</v>
      </c>
      <c r="E16" s="13">
        <v>3442</v>
      </c>
      <c r="F16" s="13">
        <v>41</v>
      </c>
      <c r="G16" s="7">
        <v>5.3333696948698932E-2</v>
      </c>
      <c r="H16" s="7">
        <v>2.9333533321784414E-2</v>
      </c>
      <c r="I16" s="7">
        <v>8.0000545423048394E-2</v>
      </c>
      <c r="J16" s="7">
        <v>1.1911679256246368</v>
      </c>
      <c r="K16" s="7">
        <v>0.75</v>
      </c>
      <c r="L16" s="7">
        <v>2.5999999046325684</v>
      </c>
    </row>
    <row r="17" spans="1:12" x14ac:dyDescent="0.25">
      <c r="A17" s="14" t="s">
        <v>2</v>
      </c>
      <c r="B17" s="20" t="s">
        <v>25</v>
      </c>
      <c r="C17" s="14">
        <v>75</v>
      </c>
      <c r="D17" s="9">
        <v>3560646</v>
      </c>
      <c r="E17" s="13">
        <v>1754</v>
      </c>
      <c r="F17" s="13">
        <v>84</v>
      </c>
      <c r="G17" s="7">
        <v>4.9260724037155056E-2</v>
      </c>
      <c r="H17" s="7">
        <v>2.7093398220435279E-2</v>
      </c>
      <c r="I17" s="7">
        <v>7.389108605573258E-2</v>
      </c>
      <c r="J17" s="7">
        <v>4.7890535917901937</v>
      </c>
      <c r="K17" s="7">
        <v>3.2000000476837158</v>
      </c>
      <c r="L17" s="7">
        <v>9.5500001907348633</v>
      </c>
    </row>
    <row r="18" spans="1:12" x14ac:dyDescent="0.25">
      <c r="A18" s="14" t="s">
        <v>2</v>
      </c>
      <c r="B18" s="20" t="s">
        <v>28</v>
      </c>
      <c r="C18" s="14">
        <v>84</v>
      </c>
      <c r="D18" s="9">
        <v>1856084</v>
      </c>
      <c r="E18" s="13">
        <v>1132</v>
      </c>
      <c r="F18" s="13">
        <v>144</v>
      </c>
      <c r="G18" s="7">
        <v>6.0988619049568878E-2</v>
      </c>
      <c r="H18" s="7">
        <v>3.3543740477262884E-2</v>
      </c>
      <c r="I18" s="7">
        <v>9.148292857435332E-2</v>
      </c>
      <c r="J18" s="7">
        <v>12.720848056537102</v>
      </c>
      <c r="K18" s="7">
        <v>8</v>
      </c>
      <c r="L18" s="7">
        <v>22.149999618530273</v>
      </c>
    </row>
    <row r="19" spans="1:12" x14ac:dyDescent="0.25">
      <c r="A19" s="14" t="s">
        <v>97</v>
      </c>
      <c r="B19" s="14" t="s">
        <v>29</v>
      </c>
      <c r="C19" s="12">
        <v>20.825905415715741</v>
      </c>
      <c r="D19" s="13">
        <v>1197958</v>
      </c>
      <c r="E19" s="13">
        <v>1844.5</v>
      </c>
      <c r="F19" s="14">
        <v>0</v>
      </c>
      <c r="G19" s="10">
        <v>0.15397033952776307</v>
      </c>
      <c r="H19" s="10">
        <v>7.0386440926977406E-2</v>
      </c>
      <c r="I19" s="10">
        <v>0.2199576278968044</v>
      </c>
      <c r="J19" s="7">
        <v>0</v>
      </c>
      <c r="K19" s="7">
        <v>0</v>
      </c>
      <c r="L19" s="7"/>
    </row>
    <row r="20" spans="1:12" x14ac:dyDescent="0.25">
      <c r="A20" s="14" t="s">
        <v>97</v>
      </c>
      <c r="B20" s="14" t="s">
        <v>27</v>
      </c>
      <c r="C20" s="12">
        <v>45.23567119685088</v>
      </c>
      <c r="D20" s="13">
        <v>355909</v>
      </c>
      <c r="E20" s="13">
        <v>637.5</v>
      </c>
      <c r="F20" s="14">
        <v>1</v>
      </c>
      <c r="G20" s="10">
        <v>0.17911881969829366</v>
      </c>
      <c r="H20" s="10">
        <v>0.10030653903104446</v>
      </c>
      <c r="I20" s="10">
        <v>0.28659011151726987</v>
      </c>
      <c r="J20" s="7">
        <v>0.15686274509803921</v>
      </c>
      <c r="K20" s="7">
        <v>9.8039215686274508E-2</v>
      </c>
      <c r="L20" s="7">
        <v>0.28011204481792717</v>
      </c>
    </row>
    <row r="21" spans="1:12" x14ac:dyDescent="0.25">
      <c r="A21" s="14" t="s">
        <v>97</v>
      </c>
      <c r="B21" s="14" t="s">
        <v>23</v>
      </c>
      <c r="C21" s="12">
        <v>55.302276974876236</v>
      </c>
      <c r="D21" s="13">
        <v>420558</v>
      </c>
      <c r="E21" s="13">
        <v>702</v>
      </c>
      <c r="F21" s="14">
        <v>3</v>
      </c>
      <c r="G21" s="10">
        <v>0.16692109055112495</v>
      </c>
      <c r="H21" s="10">
        <v>0.10015265433067497</v>
      </c>
      <c r="I21" s="10">
        <v>0.33384218110224989</v>
      </c>
      <c r="J21" s="7">
        <v>0.42735042735042733</v>
      </c>
      <c r="K21" s="7">
        <v>0.21367521367521367</v>
      </c>
      <c r="L21" s="7">
        <v>0.71225071225071224</v>
      </c>
    </row>
    <row r="22" spans="1:12" x14ac:dyDescent="0.25">
      <c r="A22" s="14" t="s">
        <v>97</v>
      </c>
      <c r="B22" s="14" t="s">
        <v>24</v>
      </c>
      <c r="C22" s="12">
        <v>64.855765551527583</v>
      </c>
      <c r="D22" s="13">
        <v>352811</v>
      </c>
      <c r="E22" s="13">
        <v>462</v>
      </c>
      <c r="F22" s="14">
        <v>12</v>
      </c>
      <c r="G22" s="10">
        <v>0.13094829809728153</v>
      </c>
      <c r="H22" s="10">
        <v>7.8568978858368929E-2</v>
      </c>
      <c r="I22" s="10">
        <v>0.19642244714592233</v>
      </c>
      <c r="J22" s="7">
        <v>2.5974025974025974</v>
      </c>
      <c r="K22" s="7">
        <v>1.7316017316017316</v>
      </c>
      <c r="L22" s="7">
        <v>4.329004329004329</v>
      </c>
    </row>
    <row r="23" spans="1:12" x14ac:dyDescent="0.25">
      <c r="A23" s="14" t="s">
        <v>97</v>
      </c>
      <c r="B23" s="14" t="s">
        <v>25</v>
      </c>
      <c r="C23" s="12">
        <v>74.571310847668656</v>
      </c>
      <c r="D23" s="13">
        <v>223283</v>
      </c>
      <c r="E23" s="13">
        <v>206</v>
      </c>
      <c r="F23" s="14">
        <v>23</v>
      </c>
      <c r="G23" s="10">
        <v>9.2259598805103843E-2</v>
      </c>
      <c r="H23" s="10">
        <v>5.0742779342807118E-2</v>
      </c>
      <c r="I23" s="10">
        <v>0.13838939820765575</v>
      </c>
      <c r="J23" s="7">
        <v>11.16504854368932</v>
      </c>
      <c r="K23" s="7">
        <v>7.4433656957928802</v>
      </c>
      <c r="L23" s="7">
        <v>20.300088261253308</v>
      </c>
    </row>
    <row r="24" spans="1:12" x14ac:dyDescent="0.25">
      <c r="A24" s="14" t="s">
        <v>97</v>
      </c>
      <c r="B24" s="14" t="s">
        <v>28</v>
      </c>
      <c r="C24" s="12">
        <v>85.224032135995813</v>
      </c>
      <c r="D24" s="13">
        <v>171770</v>
      </c>
      <c r="E24" s="13">
        <v>220</v>
      </c>
      <c r="F24" s="14">
        <v>37</v>
      </c>
      <c r="G24" s="10">
        <v>0.12807824416370728</v>
      </c>
      <c r="H24" s="10">
        <v>7.0443034290039022E-2</v>
      </c>
      <c r="I24" s="10">
        <v>0.19211736624556092</v>
      </c>
      <c r="J24" s="7">
        <v>16.818181818181817</v>
      </c>
      <c r="K24" s="7">
        <v>11.212121212121213</v>
      </c>
      <c r="L24" s="7">
        <v>30.578512396694212</v>
      </c>
    </row>
    <row r="25" spans="1:12" x14ac:dyDescent="0.25">
      <c r="A25" s="14" t="s">
        <v>3</v>
      </c>
      <c r="B25" s="20" t="s">
        <v>72</v>
      </c>
      <c r="C25" s="14">
        <v>30</v>
      </c>
      <c r="D25" s="13">
        <v>3751103</v>
      </c>
      <c r="E25" s="13">
        <v>3726</v>
      </c>
      <c r="F25" s="14">
        <v>0</v>
      </c>
      <c r="G25" s="18">
        <v>0.1</v>
      </c>
      <c r="H25" s="18">
        <v>0.05</v>
      </c>
      <c r="I25" s="18">
        <v>0.15</v>
      </c>
      <c r="J25" s="7">
        <v>0</v>
      </c>
      <c r="K25" s="15">
        <v>0</v>
      </c>
      <c r="L25" s="15"/>
    </row>
    <row r="26" spans="1:12" x14ac:dyDescent="0.25">
      <c r="A26" s="14" t="s">
        <v>3</v>
      </c>
      <c r="B26" s="20" t="s">
        <v>24</v>
      </c>
      <c r="C26" s="14">
        <v>65</v>
      </c>
      <c r="D26" s="13">
        <v>522312</v>
      </c>
      <c r="E26" s="13">
        <v>360</v>
      </c>
      <c r="F26" s="14">
        <v>3</v>
      </c>
      <c r="G26" s="18">
        <v>6.892432109543721E-2</v>
      </c>
      <c r="H26" s="18">
        <v>3.7908376602490475E-2</v>
      </c>
      <c r="I26" s="18">
        <v>0.10338648164315581</v>
      </c>
      <c r="J26" s="7">
        <v>0.83333333333333337</v>
      </c>
      <c r="K26" s="15">
        <v>0.55555555555555558</v>
      </c>
      <c r="L26" s="15">
        <v>1.5151515151515149</v>
      </c>
    </row>
    <row r="27" spans="1:12" x14ac:dyDescent="0.25">
      <c r="A27" s="14" t="s">
        <v>3</v>
      </c>
      <c r="B27" s="20" t="s">
        <v>25</v>
      </c>
      <c r="C27" s="14">
        <v>74</v>
      </c>
      <c r="D27" s="13">
        <v>361832</v>
      </c>
      <c r="E27" s="13">
        <v>158</v>
      </c>
      <c r="F27" s="14">
        <v>7</v>
      </c>
      <c r="G27" s="18">
        <v>4.3666674036569458E-2</v>
      </c>
      <c r="H27" s="18">
        <v>2.4016670720113202E-2</v>
      </c>
      <c r="I27" s="18">
        <v>6.5500011054854188E-2</v>
      </c>
      <c r="J27" s="7">
        <v>4.4303797468354427</v>
      </c>
      <c r="K27" s="15">
        <v>2.9535864978902953</v>
      </c>
      <c r="L27" s="15">
        <v>8.0552359033371683</v>
      </c>
    </row>
    <row r="28" spans="1:12" x14ac:dyDescent="0.25">
      <c r="A28" s="14" t="s">
        <v>3</v>
      </c>
      <c r="B28" s="20" t="s">
        <v>28</v>
      </c>
      <c r="C28" s="14">
        <v>84</v>
      </c>
      <c r="D28" s="13">
        <v>186985</v>
      </c>
      <c r="E28" s="13">
        <v>78</v>
      </c>
      <c r="F28" s="14">
        <v>12</v>
      </c>
      <c r="G28" s="18">
        <v>4.1714576035510868E-2</v>
      </c>
      <c r="H28" s="18">
        <v>2.2943016819530985E-2</v>
      </c>
      <c r="I28" s="18">
        <v>6.2571864053266299E-2</v>
      </c>
      <c r="J28" s="7">
        <v>15.384615384615385</v>
      </c>
      <c r="K28" s="15">
        <v>10.256410256410257</v>
      </c>
      <c r="L28" s="15">
        <v>27.97202797202797</v>
      </c>
    </row>
    <row r="29" spans="1:12" x14ac:dyDescent="0.25">
      <c r="E29" s="3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FA47-6762-4A64-927B-E99875A4B857}">
  <dimension ref="A1:K31"/>
  <sheetViews>
    <sheetView workbookViewId="0">
      <selection activeCell="K19" sqref="K19"/>
    </sheetView>
  </sheetViews>
  <sheetFormatPr defaultRowHeight="15" x14ac:dyDescent="0.25"/>
  <cols>
    <col min="1" max="1" width="17.85546875" customWidth="1"/>
    <col min="2" max="2" width="12.5703125" customWidth="1"/>
    <col min="3" max="3" width="12.42578125" customWidth="1"/>
    <col min="4" max="4" width="11.7109375" customWidth="1"/>
    <col min="6" max="6" width="14.5703125" customWidth="1"/>
    <col min="7" max="7" width="14.42578125" customWidth="1"/>
    <col min="8" max="8" width="12.85546875" customWidth="1"/>
    <col min="10" max="10" width="12.28515625" customWidth="1"/>
    <col min="11" max="11" width="13.7109375" customWidth="1"/>
  </cols>
  <sheetData>
    <row r="1" spans="1:11" ht="18" customHeight="1" x14ac:dyDescent="0.25">
      <c r="A1" s="27" t="s">
        <v>6</v>
      </c>
      <c r="B1" s="27" t="s">
        <v>7</v>
      </c>
      <c r="C1" s="27" t="s">
        <v>8</v>
      </c>
      <c r="D1" s="27" t="s">
        <v>30</v>
      </c>
      <c r="E1" s="27" t="s">
        <v>38</v>
      </c>
      <c r="F1" s="10" t="s">
        <v>46</v>
      </c>
      <c r="G1" s="10" t="s">
        <v>44</v>
      </c>
      <c r="H1" s="35" t="s">
        <v>45</v>
      </c>
      <c r="I1" s="29" t="s">
        <v>9</v>
      </c>
      <c r="J1" s="10" t="s">
        <v>10</v>
      </c>
      <c r="K1" s="10" t="s">
        <v>11</v>
      </c>
    </row>
    <row r="2" spans="1:11" x14ac:dyDescent="0.25">
      <c r="A2" s="14" t="s">
        <v>82</v>
      </c>
      <c r="B2" s="14" t="s">
        <v>83</v>
      </c>
      <c r="C2" s="14">
        <v>46</v>
      </c>
      <c r="D2" s="13">
        <v>3052</v>
      </c>
      <c r="E2" s="14">
        <v>4</v>
      </c>
      <c r="F2" s="14">
        <v>19.100000000000001</v>
      </c>
      <c r="G2" s="15">
        <v>14.862453582350373</v>
      </c>
      <c r="H2" s="15">
        <v>23.236497924858018</v>
      </c>
      <c r="I2" s="15">
        <v>0.68618638194506376</v>
      </c>
      <c r="J2" s="15">
        <v>0.15000000596046448</v>
      </c>
      <c r="K2" s="15">
        <v>1.8500000238418579</v>
      </c>
    </row>
    <row r="3" spans="1:11" x14ac:dyDescent="0.25">
      <c r="A3" s="14" t="s">
        <v>82</v>
      </c>
      <c r="B3" s="14" t="s">
        <v>19</v>
      </c>
      <c r="C3" s="14">
        <v>69</v>
      </c>
      <c r="D3" s="13">
        <v>538</v>
      </c>
      <c r="E3" s="14">
        <v>17</v>
      </c>
      <c r="F3" s="14">
        <v>31.3</v>
      </c>
      <c r="G3" s="15">
        <v>25.4</v>
      </c>
      <c r="H3" s="15">
        <v>37.299999999999997</v>
      </c>
      <c r="I3" s="15">
        <v>10.09537156905828</v>
      </c>
      <c r="J3" s="15">
        <v>5.8000001907348633</v>
      </c>
      <c r="K3" s="15">
        <v>16.5</v>
      </c>
    </row>
    <row r="4" spans="1:11" x14ac:dyDescent="0.25">
      <c r="A4" s="14" t="s">
        <v>82</v>
      </c>
      <c r="B4" s="14" t="s">
        <v>20</v>
      </c>
      <c r="C4" s="14">
        <v>79</v>
      </c>
      <c r="D4" s="13">
        <v>401</v>
      </c>
      <c r="E4" s="14">
        <v>25</v>
      </c>
      <c r="F4" s="14">
        <v>36.6</v>
      </c>
      <c r="G4" s="15">
        <v>28.3</v>
      </c>
      <c r="H4" s="15">
        <v>44.9</v>
      </c>
      <c r="I4" s="15">
        <v>17.033917937396943</v>
      </c>
      <c r="J4" s="15">
        <v>10.699999809265137</v>
      </c>
      <c r="K4" s="15">
        <v>26.049999237060547</v>
      </c>
    </row>
    <row r="5" spans="1:11" x14ac:dyDescent="0.25">
      <c r="A5" s="14" t="s">
        <v>82</v>
      </c>
      <c r="B5" s="14" t="s">
        <v>21</v>
      </c>
      <c r="C5" s="14">
        <v>88</v>
      </c>
      <c r="D5" s="13">
        <v>149</v>
      </c>
      <c r="E5" s="14">
        <v>16</v>
      </c>
      <c r="F5" s="14">
        <v>42.1</v>
      </c>
      <c r="G5" s="15">
        <v>31.1</v>
      </c>
      <c r="H5" s="15">
        <v>53.1</v>
      </c>
      <c r="I5" s="15">
        <v>25.506544022700822</v>
      </c>
      <c r="J5" s="15">
        <v>14.399999618530273</v>
      </c>
      <c r="K5" s="15">
        <v>41.5</v>
      </c>
    </row>
    <row r="6" spans="1:11" x14ac:dyDescent="0.25">
      <c r="A6" s="14" t="s">
        <v>81</v>
      </c>
      <c r="B6" s="14" t="s">
        <v>22</v>
      </c>
      <c r="C6" s="14">
        <v>35</v>
      </c>
      <c r="D6" s="13">
        <v>1150</v>
      </c>
      <c r="E6" s="14">
        <v>0</v>
      </c>
      <c r="F6" s="15">
        <v>8.2608695652173907</v>
      </c>
      <c r="G6" s="15">
        <v>8.24</v>
      </c>
      <c r="H6" s="15">
        <v>8.2799999999999994</v>
      </c>
      <c r="I6" s="15">
        <v>0</v>
      </c>
      <c r="J6" s="15">
        <v>0</v>
      </c>
      <c r="K6" s="15"/>
    </row>
    <row r="7" spans="1:11" x14ac:dyDescent="0.25">
      <c r="A7" s="14" t="s">
        <v>81</v>
      </c>
      <c r="B7" s="14" t="s">
        <v>23</v>
      </c>
      <c r="C7" s="14">
        <v>55</v>
      </c>
      <c r="D7" s="13">
        <v>398</v>
      </c>
      <c r="E7" s="14">
        <v>0</v>
      </c>
      <c r="F7" s="15">
        <v>14.824120603015075</v>
      </c>
      <c r="G7" s="15">
        <v>14.7</v>
      </c>
      <c r="H7" s="15">
        <v>14.9</v>
      </c>
      <c r="I7" s="15">
        <v>0</v>
      </c>
      <c r="J7" s="15">
        <v>0</v>
      </c>
      <c r="K7" s="15"/>
    </row>
    <row r="8" spans="1:11" x14ac:dyDescent="0.25">
      <c r="A8" s="14" t="s">
        <v>81</v>
      </c>
      <c r="B8" s="14" t="s">
        <v>24</v>
      </c>
      <c r="C8" s="14">
        <v>65</v>
      </c>
      <c r="D8" s="13">
        <v>923</v>
      </c>
      <c r="E8" s="12">
        <v>1</v>
      </c>
      <c r="F8" s="15">
        <v>19.176598049837487</v>
      </c>
      <c r="G8" s="15">
        <v>19.100000000000001</v>
      </c>
      <c r="H8" s="15">
        <v>19.3</v>
      </c>
      <c r="I8" s="15">
        <v>0.48543689320388345</v>
      </c>
      <c r="J8" s="15">
        <v>0</v>
      </c>
      <c r="K8" s="15">
        <v>2.7000000476837158</v>
      </c>
    </row>
    <row r="9" spans="1:11" x14ac:dyDescent="0.25">
      <c r="A9" s="14" t="s">
        <v>81</v>
      </c>
      <c r="B9" s="14" t="s">
        <v>25</v>
      </c>
      <c r="C9" s="14">
        <v>75</v>
      </c>
      <c r="D9" s="13">
        <v>1015</v>
      </c>
      <c r="E9" s="12">
        <v>8.1666666666666679</v>
      </c>
      <c r="F9" s="15">
        <v>23.054187192118228</v>
      </c>
      <c r="G9" s="15">
        <v>23</v>
      </c>
      <c r="H9" s="15">
        <v>23.2</v>
      </c>
      <c r="I9" s="15">
        <v>2.9411764705882355</v>
      </c>
      <c r="J9" s="15">
        <v>1.25</v>
      </c>
      <c r="K9" s="15">
        <v>5.75</v>
      </c>
    </row>
    <row r="10" spans="1:11" x14ac:dyDescent="0.25">
      <c r="A10" s="14" t="s">
        <v>81</v>
      </c>
      <c r="B10" s="14" t="s">
        <v>28</v>
      </c>
      <c r="C10" s="14">
        <v>83</v>
      </c>
      <c r="D10" s="13">
        <v>216</v>
      </c>
      <c r="E10" s="12">
        <v>4.666666666666667</v>
      </c>
      <c r="F10" s="14">
        <v>25</v>
      </c>
      <c r="G10" s="14">
        <v>24.9</v>
      </c>
      <c r="H10" s="14">
        <v>25.1</v>
      </c>
      <c r="I10" s="15">
        <v>7.9365079365079358</v>
      </c>
      <c r="J10" s="15">
        <v>1.75</v>
      </c>
      <c r="K10" s="15">
        <v>15.5</v>
      </c>
    </row>
    <row r="11" spans="1:11" x14ac:dyDescent="0.25">
      <c r="A11" s="14" t="s">
        <v>100</v>
      </c>
      <c r="B11" s="14" t="s">
        <v>98</v>
      </c>
      <c r="C11" s="12">
        <v>33</v>
      </c>
      <c r="D11" s="13">
        <v>25051209</v>
      </c>
      <c r="E11" s="13">
        <v>1035</v>
      </c>
      <c r="F11" s="14">
        <v>6.1</v>
      </c>
      <c r="G11" s="14">
        <v>4.9000000000000004</v>
      </c>
      <c r="H11" s="14">
        <v>7.5</v>
      </c>
      <c r="I11" s="7">
        <f>100*E11/(0.01*F11*$D11)</f>
        <v>6.7730116796974146E-2</v>
      </c>
      <c r="J11" s="7">
        <f>100*$E11/(0.01*H11*$D11)</f>
        <v>5.5087161661538972E-2</v>
      </c>
      <c r="K11" s="7">
        <f>100*$E11/(0.01*G11*$D11)</f>
        <v>8.4317084175824938E-2</v>
      </c>
    </row>
    <row r="12" spans="1:11" x14ac:dyDescent="0.25">
      <c r="A12" s="14" t="s">
        <v>100</v>
      </c>
      <c r="B12" s="14" t="s">
        <v>40</v>
      </c>
      <c r="C12" s="12">
        <v>59</v>
      </c>
      <c r="D12" s="13">
        <v>15737992</v>
      </c>
      <c r="E12" s="13">
        <v>7118</v>
      </c>
      <c r="F12" s="14">
        <v>4.8</v>
      </c>
      <c r="G12" s="14">
        <v>4</v>
      </c>
      <c r="H12" s="14">
        <v>5.8000000000000007</v>
      </c>
      <c r="I12" s="7">
        <f>100*E12/(0.01*F12*$D12)</f>
        <v>0.94225277701670362</v>
      </c>
      <c r="J12" s="7">
        <f>100*$E12/(0.01*H12*$D12)</f>
        <v>0.77979540166899597</v>
      </c>
      <c r="K12" s="7">
        <f>100*$E12/(0.01*G12*$D12)</f>
        <v>1.1307033324200444</v>
      </c>
    </row>
    <row r="13" spans="1:11" x14ac:dyDescent="0.25">
      <c r="A13" s="14" t="s">
        <v>100</v>
      </c>
      <c r="B13" s="14" t="s">
        <v>56</v>
      </c>
      <c r="C13" s="12">
        <v>78.202626740352983</v>
      </c>
      <c r="D13" s="13">
        <v>8781911</v>
      </c>
      <c r="E13" s="13">
        <v>42834</v>
      </c>
      <c r="F13" s="14">
        <v>3.9</v>
      </c>
      <c r="G13" s="14">
        <v>3</v>
      </c>
      <c r="H13" s="14">
        <v>5.2</v>
      </c>
      <c r="I13" s="7">
        <f>100*E13/(0.01*F13*$D13)</f>
        <v>12.506477147259774</v>
      </c>
      <c r="J13" s="7">
        <f>100*$E13/(0.01*H13*$D13)</f>
        <v>9.3798578604448295</v>
      </c>
      <c r="K13" s="7">
        <f>100*$E13/(0.01*G13*$D13)</f>
        <v>16.258420291437705</v>
      </c>
    </row>
    <row r="14" spans="1:11" x14ac:dyDescent="0.25">
      <c r="A14" s="14" t="s">
        <v>102</v>
      </c>
      <c r="B14" s="14" t="s">
        <v>67</v>
      </c>
      <c r="C14" s="14">
        <v>5</v>
      </c>
      <c r="D14" s="13">
        <v>7527474</v>
      </c>
      <c r="E14" s="15">
        <v>5.91</v>
      </c>
      <c r="F14" s="15">
        <v>1.58</v>
      </c>
      <c r="G14" s="15">
        <v>10.24</v>
      </c>
      <c r="H14" s="14">
        <v>3</v>
      </c>
      <c r="I14" s="18">
        <f t="shared" ref="I14:I22" si="0">100*H14/(0.01*E14*$D14)</f>
        <v>6.7434867685756139E-4</v>
      </c>
      <c r="J14" s="18">
        <f t="shared" ref="J14:J22" si="1">100*$H14/(0.01*G14*$D14)</f>
        <v>3.8919928517853396E-4</v>
      </c>
      <c r="K14" s="18"/>
    </row>
    <row r="15" spans="1:11" x14ac:dyDescent="0.25">
      <c r="A15" s="14" t="s">
        <v>102</v>
      </c>
      <c r="B15" s="3" t="s">
        <v>68</v>
      </c>
      <c r="C15" s="14">
        <v>15</v>
      </c>
      <c r="D15" s="13">
        <v>7883477</v>
      </c>
      <c r="E15" s="15">
        <v>3.51</v>
      </c>
      <c r="F15" s="15">
        <v>0.65</v>
      </c>
      <c r="G15" s="15">
        <v>6.35</v>
      </c>
      <c r="H15" s="14">
        <v>3</v>
      </c>
      <c r="I15" s="18">
        <f t="shared" si="0"/>
        <v>1.0841673727225369E-3</v>
      </c>
      <c r="J15" s="18">
        <f t="shared" si="1"/>
        <v>5.9927991783560698E-4</v>
      </c>
      <c r="K15" s="18">
        <f t="shared" ref="K15:K22" si="2">100*$H15/(0.01*F15*$D15)</f>
        <v>5.8545038127016981E-3</v>
      </c>
    </row>
    <row r="16" spans="1:11" x14ac:dyDescent="0.25">
      <c r="A16" s="14" t="s">
        <v>102</v>
      </c>
      <c r="B16" s="14" t="s">
        <v>57</v>
      </c>
      <c r="C16" s="14">
        <v>25</v>
      </c>
      <c r="D16" s="13">
        <v>7371029</v>
      </c>
      <c r="E16" s="15">
        <v>7.02</v>
      </c>
      <c r="F16" s="15">
        <v>3.81</v>
      </c>
      <c r="G16" s="15">
        <v>10.24</v>
      </c>
      <c r="H16" s="14">
        <v>21</v>
      </c>
      <c r="I16" s="18">
        <f t="shared" si="0"/>
        <v>4.0583926497277266E-3</v>
      </c>
      <c r="J16" s="18">
        <f t="shared" si="1"/>
        <v>2.782218398543812E-3</v>
      </c>
      <c r="K16" s="18">
        <f t="shared" si="2"/>
        <v>7.4776683467424254E-3</v>
      </c>
    </row>
    <row r="17" spans="1:11" x14ac:dyDescent="0.25">
      <c r="A17" s="14" t="s">
        <v>102</v>
      </c>
      <c r="B17" s="14" t="s">
        <v>26</v>
      </c>
      <c r="C17" s="14">
        <v>35</v>
      </c>
      <c r="D17" s="13">
        <v>8011050</v>
      </c>
      <c r="E17" s="15">
        <v>3.4</v>
      </c>
      <c r="F17" s="15">
        <v>0.98</v>
      </c>
      <c r="G17" s="15">
        <v>5.82</v>
      </c>
      <c r="H17" s="14">
        <v>84</v>
      </c>
      <c r="I17" s="7">
        <f t="shared" si="0"/>
        <v>3.0839755528852243E-2</v>
      </c>
      <c r="J17" s="7">
        <f t="shared" si="1"/>
        <v>1.8016352027164541E-2</v>
      </c>
      <c r="K17" s="7">
        <f t="shared" si="2"/>
        <v>0.10699507020214044</v>
      </c>
    </row>
    <row r="18" spans="1:11" x14ac:dyDescent="0.25">
      <c r="A18" s="14" t="s">
        <v>102</v>
      </c>
      <c r="B18" s="14" t="s">
        <v>27</v>
      </c>
      <c r="C18" s="14">
        <v>45</v>
      </c>
      <c r="D18" s="13">
        <v>8325667</v>
      </c>
      <c r="E18" s="15">
        <v>7.71</v>
      </c>
      <c r="F18" s="15">
        <v>4.57</v>
      </c>
      <c r="G18" s="15">
        <v>10.85</v>
      </c>
      <c r="H18" s="14">
        <v>231</v>
      </c>
      <c r="I18" s="7">
        <f t="shared" si="0"/>
        <v>3.5986413453917176E-2</v>
      </c>
      <c r="J18" s="7">
        <f t="shared" si="1"/>
        <v>2.5571912233152205E-2</v>
      </c>
      <c r="K18" s="7">
        <f t="shared" si="2"/>
        <v>6.0712308037133789E-2</v>
      </c>
    </row>
    <row r="19" spans="1:11" x14ac:dyDescent="0.25">
      <c r="A19" s="14" t="s">
        <v>102</v>
      </c>
      <c r="B19" s="14" t="s">
        <v>23</v>
      </c>
      <c r="C19" s="14">
        <v>55</v>
      </c>
      <c r="D19" s="13">
        <v>8635056</v>
      </c>
      <c r="E19" s="15">
        <v>9.73</v>
      </c>
      <c r="F19" s="15">
        <v>6.35</v>
      </c>
      <c r="G19" s="15">
        <v>13.1</v>
      </c>
      <c r="H19" s="14">
        <v>860</v>
      </c>
      <c r="I19" s="7">
        <f t="shared" si="0"/>
        <v>0.10235768443212725</v>
      </c>
      <c r="J19" s="7">
        <f t="shared" si="1"/>
        <v>7.6025974772870097E-2</v>
      </c>
      <c r="K19" s="7">
        <f t="shared" si="2"/>
        <v>0.1568409873267084</v>
      </c>
    </row>
    <row r="20" spans="1:11" x14ac:dyDescent="0.25">
      <c r="A20" s="14" t="s">
        <v>102</v>
      </c>
      <c r="B20" s="14" t="s">
        <v>24</v>
      </c>
      <c r="C20" s="14">
        <v>65</v>
      </c>
      <c r="D20" s="13">
        <v>7764785</v>
      </c>
      <c r="E20" s="15">
        <v>10.01</v>
      </c>
      <c r="F20" s="15">
        <v>6.53</v>
      </c>
      <c r="G20" s="15">
        <v>13.49</v>
      </c>
      <c r="H20" s="14">
        <v>2204</v>
      </c>
      <c r="I20" s="7">
        <f t="shared" si="0"/>
        <v>0.28356203060332025</v>
      </c>
      <c r="J20" s="7">
        <f t="shared" si="1"/>
        <v>0.21041185517711161</v>
      </c>
      <c r="K20" s="7">
        <f t="shared" si="2"/>
        <v>0.43467931490646794</v>
      </c>
    </row>
    <row r="21" spans="1:11" x14ac:dyDescent="0.25">
      <c r="A21" s="14" t="s">
        <v>102</v>
      </c>
      <c r="B21" s="14" t="s">
        <v>25</v>
      </c>
      <c r="C21" s="14">
        <v>74</v>
      </c>
      <c r="D21" s="13">
        <v>5727704</v>
      </c>
      <c r="E21" s="15">
        <v>5.91</v>
      </c>
      <c r="F21" s="15">
        <v>3.14</v>
      </c>
      <c r="G21" s="15">
        <v>8.68</v>
      </c>
      <c r="H21" s="14">
        <v>5650</v>
      </c>
      <c r="I21" s="7">
        <f t="shared" si="0"/>
        <v>1.6690924813668955</v>
      </c>
      <c r="J21" s="7">
        <f t="shared" si="1"/>
        <v>1.1364443047094877</v>
      </c>
      <c r="K21" s="7">
        <f t="shared" si="2"/>
        <v>3.1415084601523411</v>
      </c>
    </row>
    <row r="22" spans="1:11" x14ac:dyDescent="0.25">
      <c r="A22" s="14" t="s">
        <v>102</v>
      </c>
      <c r="B22" s="14" t="s">
        <v>28</v>
      </c>
      <c r="C22" s="14">
        <v>86</v>
      </c>
      <c r="D22" s="13">
        <v>4027268</v>
      </c>
      <c r="E22" s="15">
        <v>7.25</v>
      </c>
      <c r="F22" s="15">
        <v>4.16</v>
      </c>
      <c r="G22" s="15">
        <v>10.34</v>
      </c>
      <c r="H22" s="14">
        <v>19746</v>
      </c>
      <c r="I22" s="7">
        <f t="shared" si="0"/>
        <v>6.7628630796275582</v>
      </c>
      <c r="J22" s="7">
        <f t="shared" si="1"/>
        <v>4.7418527395841199</v>
      </c>
      <c r="K22" s="7">
        <f t="shared" si="2"/>
        <v>11.786239742139374</v>
      </c>
    </row>
    <row r="23" spans="1:11" x14ac:dyDescent="0.25">
      <c r="A23" s="14" t="s">
        <v>88</v>
      </c>
      <c r="B23" s="14" t="s">
        <v>41</v>
      </c>
      <c r="C23" s="12">
        <v>14.839274633411078</v>
      </c>
      <c r="D23" s="13">
        <v>23562155</v>
      </c>
      <c r="E23" s="14">
        <v>82</v>
      </c>
      <c r="F23" s="15">
        <v>10.8</v>
      </c>
      <c r="G23" s="15">
        <v>9.4</v>
      </c>
      <c r="H23" s="15">
        <v>12.3</v>
      </c>
      <c r="I23" s="7">
        <v>3.2223676453162252E-3</v>
      </c>
      <c r="J23" s="7">
        <v>2.8293959812532707E-3</v>
      </c>
      <c r="K23" s="7">
        <v>3.7022947414271528E-3</v>
      </c>
    </row>
    <row r="24" spans="1:11" x14ac:dyDescent="0.25">
      <c r="A24" s="14" t="s">
        <v>88</v>
      </c>
      <c r="B24" s="14" t="s">
        <v>26</v>
      </c>
      <c r="C24" s="12">
        <v>34.470381318886695</v>
      </c>
      <c r="D24" s="13">
        <v>8641455</v>
      </c>
      <c r="E24" s="14">
        <v>203</v>
      </c>
      <c r="F24" s="15">
        <v>8.1999999999999993</v>
      </c>
      <c r="G24" s="15">
        <v>7.2</v>
      </c>
      <c r="H24" s="15">
        <v>9.3000000000000007</v>
      </c>
      <c r="I24" s="7">
        <v>2.8648066281633834E-2</v>
      </c>
      <c r="J24" s="7">
        <v>2.525958532359112E-2</v>
      </c>
      <c r="K24" s="7">
        <v>3.262696437630519E-2</v>
      </c>
    </row>
    <row r="25" spans="1:11" x14ac:dyDescent="0.25">
      <c r="A25" s="14" t="s">
        <v>88</v>
      </c>
      <c r="B25" s="14" t="s">
        <v>27</v>
      </c>
      <c r="C25" s="12">
        <v>44.631997155860532</v>
      </c>
      <c r="D25" s="13">
        <v>8179627</v>
      </c>
      <c r="E25" s="14">
        <v>673</v>
      </c>
      <c r="F25" s="15">
        <v>7.2</v>
      </c>
      <c r="G25" s="15">
        <v>6.2</v>
      </c>
      <c r="H25" s="15">
        <v>8.4</v>
      </c>
      <c r="I25" s="7">
        <v>0.11427443112286441</v>
      </c>
      <c r="J25" s="7">
        <v>9.7949512391026644E-2</v>
      </c>
      <c r="K25" s="7">
        <v>0.13270579098139093</v>
      </c>
    </row>
    <row r="26" spans="1:11" x14ac:dyDescent="0.25">
      <c r="A26" s="14" t="s">
        <v>88</v>
      </c>
      <c r="B26" s="14" t="s">
        <v>23</v>
      </c>
      <c r="C26" s="12">
        <v>54.404068199836892</v>
      </c>
      <c r="D26" s="13">
        <v>8810285</v>
      </c>
      <c r="E26" s="13">
        <v>2264</v>
      </c>
      <c r="F26" s="15">
        <v>7.1</v>
      </c>
      <c r="G26" s="15">
        <v>6.2</v>
      </c>
      <c r="H26" s="15">
        <v>8</v>
      </c>
      <c r="I26" s="7">
        <v>0.36193294477604271</v>
      </c>
      <c r="J26" s="7">
        <v>0.32121548848873788</v>
      </c>
      <c r="K26" s="7">
        <v>0.41447159804998435</v>
      </c>
    </row>
    <row r="27" spans="1:11" x14ac:dyDescent="0.25">
      <c r="A27" s="14" t="s">
        <v>88</v>
      </c>
      <c r="B27" s="14" t="s">
        <v>24</v>
      </c>
      <c r="C27" s="12">
        <v>64.318902055182178</v>
      </c>
      <c r="D27" s="13">
        <v>6927707</v>
      </c>
      <c r="E27" s="13">
        <v>4854</v>
      </c>
      <c r="F27" s="15">
        <v>6.4</v>
      </c>
      <c r="G27" s="15">
        <v>5.6</v>
      </c>
      <c r="H27" s="15">
        <v>7.2</v>
      </c>
      <c r="I27" s="7">
        <v>1.0947886508479645</v>
      </c>
      <c r="J27" s="7">
        <v>0.97314546742041286</v>
      </c>
      <c r="K27" s="7">
        <v>1.2511870295405312</v>
      </c>
    </row>
    <row r="28" spans="1:11" x14ac:dyDescent="0.25">
      <c r="A28" s="14" t="s">
        <v>88</v>
      </c>
      <c r="B28" s="14" t="s">
        <v>56</v>
      </c>
      <c r="C28" s="12">
        <v>78.202626740352983</v>
      </c>
      <c r="D28" s="13">
        <v>8781911</v>
      </c>
      <c r="E28" s="13">
        <v>42834</v>
      </c>
      <c r="F28" s="15">
        <v>5.4</v>
      </c>
      <c r="G28" s="15">
        <v>4.7</v>
      </c>
      <c r="H28" s="15">
        <v>6.1</v>
      </c>
      <c r="I28" s="7">
        <v>9.0324557174653908</v>
      </c>
      <c r="J28" s="7">
        <v>7.9959444056251012</v>
      </c>
      <c r="K28" s="7">
        <v>10.37771507964109</v>
      </c>
    </row>
    <row r="29" spans="1:11" x14ac:dyDescent="0.25">
      <c r="A29" s="14" t="s">
        <v>99</v>
      </c>
      <c r="B29" s="3" t="s">
        <v>87</v>
      </c>
      <c r="C29" s="12">
        <v>31.5</v>
      </c>
      <c r="D29" s="13">
        <v>1227871</v>
      </c>
      <c r="E29" s="13">
        <v>3</v>
      </c>
      <c r="F29" s="14">
        <v>1.8</v>
      </c>
      <c r="G29" s="14">
        <v>0.6</v>
      </c>
      <c r="H29" s="14">
        <v>3.5</v>
      </c>
      <c r="I29" s="7">
        <v>1.3573630020308864E-2</v>
      </c>
      <c r="J29" s="7">
        <v>6.9807240104445591E-3</v>
      </c>
      <c r="K29" s="7">
        <v>4.0720890060926593E-2</v>
      </c>
    </row>
    <row r="30" spans="1:11" x14ac:dyDescent="0.25">
      <c r="A30" s="14" t="s">
        <v>99</v>
      </c>
      <c r="B30" s="3" t="s">
        <v>18</v>
      </c>
      <c r="C30" s="12">
        <v>54.5</v>
      </c>
      <c r="D30" s="13">
        <v>631564</v>
      </c>
      <c r="E30" s="32">
        <v>24</v>
      </c>
      <c r="F30" s="14">
        <v>2.9</v>
      </c>
      <c r="G30" s="14">
        <v>0.9</v>
      </c>
      <c r="H30" s="14">
        <v>5.2</v>
      </c>
      <c r="I30" s="7">
        <v>0.13103758398144158</v>
      </c>
      <c r="J30" s="7">
        <v>7.3078652605034725E-2</v>
      </c>
      <c r="K30" s="7">
        <v>0.4222322150513117</v>
      </c>
    </row>
    <row r="31" spans="1:11" x14ac:dyDescent="0.25">
      <c r="A31" s="14" t="s">
        <v>99</v>
      </c>
      <c r="B31" s="3" t="s">
        <v>15</v>
      </c>
      <c r="C31" s="12">
        <v>75</v>
      </c>
      <c r="D31" s="13">
        <v>365872</v>
      </c>
      <c r="E31" s="32">
        <v>71</v>
      </c>
      <c r="F31" s="14">
        <v>2.7</v>
      </c>
      <c r="G31" s="14">
        <v>0.9</v>
      </c>
      <c r="H31" s="14">
        <v>5</v>
      </c>
      <c r="I31" s="7">
        <v>0.71872939979818873</v>
      </c>
      <c r="J31" s="7">
        <v>0.38811387589102198</v>
      </c>
      <c r="K31" s="7">
        <v>2.1561881993945664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7C74-3256-473B-845A-5C3B1524FEC6}">
  <dimension ref="A1:I193"/>
  <sheetViews>
    <sheetView topLeftCell="A102" workbookViewId="0">
      <selection activeCell="H102" sqref="H102"/>
    </sheetView>
  </sheetViews>
  <sheetFormatPr defaultRowHeight="15" x14ac:dyDescent="0.25"/>
  <cols>
    <col min="1" max="1" width="9.140625" style="15"/>
    <col min="2" max="2" width="12.140625" style="14" customWidth="1"/>
    <col min="3" max="3" width="13.7109375" style="14" customWidth="1"/>
    <col min="4" max="4" width="14.28515625" style="14" customWidth="1"/>
    <col min="5" max="5" width="13.85546875" style="14" customWidth="1"/>
    <col min="6" max="6" width="14.85546875" style="14" customWidth="1"/>
  </cols>
  <sheetData>
    <row r="1" spans="1:9" x14ac:dyDescent="0.25">
      <c r="A1" s="34"/>
      <c r="B1" s="41" t="s">
        <v>89</v>
      </c>
      <c r="C1" s="42" t="s">
        <v>84</v>
      </c>
      <c r="D1" s="42"/>
      <c r="E1" s="42" t="s">
        <v>101</v>
      </c>
      <c r="F1" s="42"/>
    </row>
    <row r="2" spans="1:9" x14ac:dyDescent="0.25">
      <c r="A2" s="34" t="s">
        <v>90</v>
      </c>
      <c r="B2" s="41"/>
      <c r="C2" s="40" t="s">
        <v>85</v>
      </c>
      <c r="D2" s="40" t="s">
        <v>86</v>
      </c>
      <c r="E2" s="40" t="s">
        <v>85</v>
      </c>
      <c r="F2" s="40" t="s">
        <v>86</v>
      </c>
    </row>
    <row r="3" spans="1:9" x14ac:dyDescent="0.25">
      <c r="A3" s="15">
        <v>1</v>
      </c>
      <c r="B3" s="37">
        <v>6.0768402181565762E-4</v>
      </c>
      <c r="C3" s="37">
        <v>4.3871486559510231E-4</v>
      </c>
      <c r="D3" s="37">
        <v>8.4173091454431415E-4</v>
      </c>
      <c r="E3" s="37">
        <v>1.7530639888718724E-4</v>
      </c>
      <c r="F3" s="37">
        <v>2.106482395902276E-3</v>
      </c>
      <c r="H3" s="38"/>
      <c r="I3" s="38"/>
    </row>
    <row r="4" spans="1:9" x14ac:dyDescent="0.25">
      <c r="A4" s="15">
        <v>1.5</v>
      </c>
      <c r="B4" s="37">
        <v>6.4550811657682061E-4</v>
      </c>
      <c r="C4" s="37">
        <v>4.6727480366826057E-4</v>
      </c>
      <c r="D4" s="37">
        <v>8.9172529987990856E-4</v>
      </c>
      <c r="E4" s="37">
        <v>1.8634859588928521E-4</v>
      </c>
      <c r="F4" s="37">
        <v>2.2360282018780708E-3</v>
      </c>
      <c r="H4" s="38"/>
      <c r="I4" s="38"/>
    </row>
    <row r="5" spans="1:9" x14ac:dyDescent="0.25">
      <c r="A5" s="15">
        <v>2</v>
      </c>
      <c r="B5" s="37">
        <v>6.8568653659895062E-4</v>
      </c>
      <c r="C5" s="37">
        <v>4.9769203178584576E-4</v>
      </c>
      <c r="D5" s="37">
        <v>9.4469264149665833E-4</v>
      </c>
      <c r="E5" s="37">
        <v>1.9808502111118287E-4</v>
      </c>
      <c r="F5" s="37">
        <v>2.3735566064715385E-3</v>
      </c>
      <c r="H5" s="38"/>
      <c r="I5" s="38"/>
    </row>
    <row r="6" spans="1:9" x14ac:dyDescent="0.25">
      <c r="A6" s="15">
        <v>2.5</v>
      </c>
      <c r="B6" s="37">
        <v>7.2836532490327954E-4</v>
      </c>
      <c r="C6" s="37">
        <v>5.3008663235232234E-4</v>
      </c>
      <c r="D6" s="37">
        <v>1.0008100653067231E-3</v>
      </c>
      <c r="E6" s="37">
        <v>2.105591120198369E-4</v>
      </c>
      <c r="F6" s="37">
        <v>2.5195588823407888E-3</v>
      </c>
      <c r="H6" s="38"/>
      <c r="I6" s="38"/>
    </row>
    <row r="7" spans="1:9" x14ac:dyDescent="0.25">
      <c r="A7" s="15">
        <v>3</v>
      </c>
      <c r="B7" s="37">
        <v>7.7370100189000368E-4</v>
      </c>
      <c r="C7" s="37">
        <v>5.6458736071363091E-4</v>
      </c>
      <c r="D7" s="37">
        <v>1.0602668626233935E-3</v>
      </c>
      <c r="E7" s="37">
        <v>2.2381750750355422E-4</v>
      </c>
      <c r="F7" s="37">
        <v>2.6745595969259739E-3</v>
      </c>
      <c r="H7" s="38"/>
      <c r="I7" s="38"/>
    </row>
    <row r="8" spans="1:9" x14ac:dyDescent="0.25">
      <c r="A8" s="15">
        <v>3.5</v>
      </c>
      <c r="B8" s="37">
        <v>8.2185852807015181E-4</v>
      </c>
      <c r="C8" s="37">
        <v>6.013308884575963E-4</v>
      </c>
      <c r="D8" s="37">
        <v>1.1232608230784535E-3</v>
      </c>
      <c r="E8" s="37">
        <v>2.3790904378984123E-4</v>
      </c>
      <c r="F8" s="37">
        <v>2.8391161467880011E-3</v>
      </c>
      <c r="H8" s="38"/>
      <c r="I8" s="38"/>
    </row>
    <row r="9" spans="1:9" x14ac:dyDescent="0.25">
      <c r="A9" s="15">
        <v>4</v>
      </c>
      <c r="B9" s="37">
        <v>8.7301351595669985E-4</v>
      </c>
      <c r="C9" s="37">
        <v>6.4046256011351943E-4</v>
      </c>
      <c r="D9" s="37">
        <v>1.1900033568963408E-3</v>
      </c>
      <c r="E9" s="37">
        <v>2.5288612232543528E-4</v>
      </c>
      <c r="F9" s="37">
        <v>3.013817360624671E-3</v>
      </c>
    </row>
    <row r="10" spans="1:9" x14ac:dyDescent="0.25">
      <c r="A10" s="15">
        <v>4.5</v>
      </c>
      <c r="B10" s="37">
        <v>9.2735252110287547E-4</v>
      </c>
      <c r="C10" s="37">
        <v>6.8213773192837834E-4</v>
      </c>
      <c r="D10" s="37">
        <v>1.2607171665877104E-3</v>
      </c>
      <c r="E10" s="37">
        <v>2.6880443328991532E-4</v>
      </c>
      <c r="F10" s="37">
        <v>3.1992876902222633E-3</v>
      </c>
    </row>
    <row r="11" spans="1:9" x14ac:dyDescent="0.25">
      <c r="A11" s="15">
        <v>5</v>
      </c>
      <c r="B11" s="37">
        <v>9.8507374059408903E-4</v>
      </c>
      <c r="C11" s="37">
        <v>7.2652072412893176E-4</v>
      </c>
      <c r="D11" s="37">
        <v>1.3356403214856982E-3</v>
      </c>
      <c r="E11" s="37">
        <v>2.8572272276505828E-4</v>
      </c>
      <c r="F11" s="37">
        <v>3.3961960580199957E-3</v>
      </c>
    </row>
    <row r="12" spans="1:9" x14ac:dyDescent="0.25">
      <c r="A12" s="15">
        <v>5.5</v>
      </c>
      <c r="B12" s="37">
        <v>1.0463872458785772E-3</v>
      </c>
      <c r="C12" s="37">
        <v>7.7378726564347744E-4</v>
      </c>
      <c r="D12" s="37">
        <v>1.4150222996249795E-3</v>
      </c>
      <c r="E12" s="37">
        <v>3.0370382592082024E-4</v>
      </c>
      <c r="F12" s="37">
        <v>3.6052435170859098E-3</v>
      </c>
    </row>
    <row r="13" spans="1:9" x14ac:dyDescent="0.25">
      <c r="A13" s="15">
        <v>6</v>
      </c>
      <c r="B13" s="37">
        <v>1.1115175439044833E-3</v>
      </c>
      <c r="C13" s="37">
        <v>8.2412478514015675E-4</v>
      </c>
      <c r="D13" s="37">
        <v>1.4991313219070435E-3</v>
      </c>
      <c r="E13" s="37">
        <v>3.228145360480994E-4</v>
      </c>
      <c r="F13" s="37">
        <v>3.8271858356893063E-3</v>
      </c>
    </row>
    <row r="14" spans="1:9" x14ac:dyDescent="0.25">
      <c r="A14" s="15">
        <v>6.5</v>
      </c>
      <c r="B14" s="37">
        <v>1.1807017726823688E-3</v>
      </c>
      <c r="C14" s="37">
        <v>8.7773258564993739E-4</v>
      </c>
      <c r="D14" s="37">
        <v>1.5882476000115275E-3</v>
      </c>
      <c r="E14" s="37">
        <v>3.4312537172809243E-4</v>
      </c>
      <c r="F14" s="37">
        <v>4.0628202259540558E-3</v>
      </c>
    </row>
    <row r="15" spans="1:9" x14ac:dyDescent="0.25">
      <c r="A15" s="15">
        <v>7</v>
      </c>
      <c r="B15" s="37">
        <v>1.2541922042146325E-3</v>
      </c>
      <c r="C15" s="37">
        <v>9.3482190277427435E-4</v>
      </c>
      <c r="D15" s="37">
        <v>1.6826716018840671E-3</v>
      </c>
      <c r="E15" s="37">
        <v>3.6471174098551273E-4</v>
      </c>
      <c r="F15" s="37">
        <v>4.3129906989634037E-3</v>
      </c>
    </row>
    <row r="16" spans="1:9" x14ac:dyDescent="0.25">
      <c r="A16" s="15">
        <v>7.5</v>
      </c>
      <c r="B16" s="37">
        <v>1.3322570594027638E-3</v>
      </c>
      <c r="C16" s="37">
        <v>9.9561887327581644E-4</v>
      </c>
      <c r="D16" s="37">
        <v>1.7827190458774567E-3</v>
      </c>
      <c r="E16" s="37">
        <v>3.8765353383496404E-4</v>
      </c>
      <c r="F16" s="37">
        <v>4.5785955153405666E-3</v>
      </c>
    </row>
    <row r="17" spans="1:6" x14ac:dyDescent="0.25">
      <c r="A17" s="15">
        <v>8</v>
      </c>
      <c r="B17" s="37">
        <v>1.415180740877986E-3</v>
      </c>
      <c r="C17" s="37">
        <v>1.0603634873405099E-3</v>
      </c>
      <c r="D17" s="37">
        <v>1.888726488687098E-3</v>
      </c>
      <c r="E17" s="37">
        <v>4.1203599539585412E-4</v>
      </c>
      <c r="F17" s="37">
        <v>4.8605864867568016E-3</v>
      </c>
    </row>
    <row r="18" spans="1:6" x14ac:dyDescent="0.25">
      <c r="A18" s="15">
        <v>8.5</v>
      </c>
      <c r="B18" s="37">
        <v>1.5032651135697961E-3</v>
      </c>
      <c r="C18" s="37">
        <v>1.1293115094304085E-3</v>
      </c>
      <c r="D18" s="37">
        <v>2.0010473672300577E-3</v>
      </c>
      <c r="E18" s="37">
        <v>4.3794867815449834E-4</v>
      </c>
      <c r="F18" s="37">
        <v>5.1599787548184395E-3</v>
      </c>
    </row>
    <row r="19" spans="1:6" x14ac:dyDescent="0.25">
      <c r="A19" s="15">
        <v>9</v>
      </c>
      <c r="B19" s="37">
        <v>1.5968328807502985E-3</v>
      </c>
      <c r="C19" s="37">
        <v>1.2027355842292309E-3</v>
      </c>
      <c r="D19" s="37">
        <v>2.1200631745159626E-3</v>
      </c>
      <c r="E19" s="37">
        <v>4.6548817772418261E-4</v>
      </c>
      <c r="F19" s="37">
        <v>5.4778517223894596E-3</v>
      </c>
    </row>
    <row r="20" spans="1:6" x14ac:dyDescent="0.25">
      <c r="A20" s="15">
        <v>9.5</v>
      </c>
      <c r="B20" s="37">
        <v>1.6962246736511588E-3</v>
      </c>
      <c r="C20" s="37">
        <v>1.2809248873963952E-3</v>
      </c>
      <c r="D20" s="37">
        <v>2.2461721673607826E-3</v>
      </c>
      <c r="E20" s="37">
        <v>4.9475592095404863E-4</v>
      </c>
      <c r="F20" s="37">
        <v>5.8153481222689152E-3</v>
      </c>
    </row>
    <row r="21" spans="1:6" x14ac:dyDescent="0.25">
      <c r="A21" s="15">
        <v>10</v>
      </c>
      <c r="B21" s="37">
        <v>1.8018027767539024E-3</v>
      </c>
      <c r="C21" s="37">
        <v>1.3641890836879611E-3</v>
      </c>
      <c r="D21" s="37">
        <v>2.3797971662133932E-3</v>
      </c>
      <c r="E21" s="37">
        <v>5.2586069796234369E-4</v>
      </c>
      <c r="F21" s="37">
        <v>6.1736754141747952E-3</v>
      </c>
    </row>
    <row r="22" spans="1:6" x14ac:dyDescent="0.25">
      <c r="A22" s="15">
        <v>10.5</v>
      </c>
      <c r="B22" s="37">
        <v>1.9139525247737765E-3</v>
      </c>
      <c r="C22" s="37">
        <v>1.4528554165735841E-3</v>
      </c>
      <c r="D22" s="37">
        <v>2.5213893968611956E-3</v>
      </c>
      <c r="E22" s="37">
        <v>5.5891706142574549E-4</v>
      </c>
      <c r="F22" s="37">
        <v>6.5541286021471024E-3</v>
      </c>
    </row>
    <row r="23" spans="1:6" x14ac:dyDescent="0.25">
      <c r="A23" s="15">
        <v>11</v>
      </c>
      <c r="B23" s="37">
        <v>2.0330827683210373E-3</v>
      </c>
      <c r="C23" s="37">
        <v>1.547274412587285E-3</v>
      </c>
      <c r="D23" s="37">
        <v>2.6714238338172436E-3</v>
      </c>
      <c r="E23" s="37">
        <v>5.9404742205515504E-4</v>
      </c>
      <c r="F23" s="37">
        <v>6.9580734707415104E-3</v>
      </c>
    </row>
    <row r="24" spans="1:6" x14ac:dyDescent="0.25">
      <c r="A24" s="15">
        <v>11.5</v>
      </c>
      <c r="B24" s="37">
        <v>2.1596269216388464E-3</v>
      </c>
      <c r="C24" s="37">
        <v>1.6478168545290828E-3</v>
      </c>
      <c r="D24" s="37">
        <v>2.8304045554250479E-3</v>
      </c>
      <c r="E24" s="37">
        <v>6.3138140831142664E-4</v>
      </c>
      <c r="F24" s="37">
        <v>7.3869586922228336E-3</v>
      </c>
    </row>
    <row r="25" spans="1:6" x14ac:dyDescent="0.25">
      <c r="A25" s="15">
        <v>12</v>
      </c>
      <c r="B25" s="37">
        <v>2.2940486669540405E-3</v>
      </c>
      <c r="C25" s="37">
        <v>1.7548800678923726E-3</v>
      </c>
      <c r="D25" s="37">
        <v>2.9988710302859545E-3</v>
      </c>
      <c r="E25" s="37">
        <v>6.7105761263519526E-4</v>
      </c>
      <c r="F25" s="37">
        <v>7.8423358500003815E-3</v>
      </c>
    </row>
    <row r="26" spans="1:6" x14ac:dyDescent="0.25">
      <c r="A26" s="15">
        <v>12.5</v>
      </c>
      <c r="B26" s="37">
        <v>2.4368371814489365E-3</v>
      </c>
      <c r="C26" s="37">
        <v>1.868886174634099E-3</v>
      </c>
      <c r="D26" s="37">
        <v>3.1773876398801804E-3</v>
      </c>
      <c r="E26" s="37">
        <v>7.1322242729365826E-4</v>
      </c>
      <c r="F26" s="37">
        <v>8.3258394151926041E-3</v>
      </c>
    </row>
    <row r="27" spans="1:6" x14ac:dyDescent="0.25">
      <c r="A27" s="15">
        <v>13</v>
      </c>
      <c r="B27" s="37">
        <v>2.5885133072733879E-3</v>
      </c>
      <c r="C27" s="37">
        <v>1.9902822095900774E-3</v>
      </c>
      <c r="D27" s="37">
        <v>3.3665583468973637E-3</v>
      </c>
      <c r="E27" s="37">
        <v>7.5803120853379369E-4</v>
      </c>
      <c r="F27" s="37">
        <v>8.8392160832881927E-3</v>
      </c>
    </row>
    <row r="28" spans="1:6" x14ac:dyDescent="0.25">
      <c r="A28" s="15">
        <v>13.5</v>
      </c>
      <c r="B28" s="37">
        <v>2.7496302500367165E-3</v>
      </c>
      <c r="C28" s="37">
        <v>2.1195474546402693E-3</v>
      </c>
      <c r="D28" s="37">
        <v>3.5670192446559668E-3</v>
      </c>
      <c r="E28" s="37">
        <v>8.0564932432025671E-4</v>
      </c>
      <c r="F28" s="37">
        <v>9.3843145295977592E-3</v>
      </c>
    </row>
    <row r="29" spans="1:6" x14ac:dyDescent="0.25">
      <c r="A29" s="15">
        <v>14</v>
      </c>
      <c r="B29" s="37">
        <v>2.9207756742835045E-3</v>
      </c>
      <c r="C29" s="37">
        <v>2.2571897134184837E-3</v>
      </c>
      <c r="D29" s="37">
        <v>3.7794476374983788E-3</v>
      </c>
      <c r="E29" s="37">
        <v>8.5625360952690244E-4</v>
      </c>
      <c r="F29" s="37">
        <v>9.9630886688828468E-3</v>
      </c>
    </row>
    <row r="30" spans="1:6" x14ac:dyDescent="0.25">
      <c r="A30" s="15">
        <v>14.5</v>
      </c>
      <c r="B30" s="37">
        <v>3.1025719363242388E-3</v>
      </c>
      <c r="C30" s="37">
        <v>2.4037493858486414E-3</v>
      </c>
      <c r="D30" s="37">
        <v>4.0045576170086861E-3</v>
      </c>
      <c r="E30" s="37">
        <v>9.1002939734607935E-4</v>
      </c>
      <c r="F30" s="37">
        <v>1.0577628389000893E-2</v>
      </c>
    </row>
    <row r="31" spans="1:6" x14ac:dyDescent="0.25">
      <c r="A31" s="15">
        <v>15</v>
      </c>
      <c r="B31" s="37">
        <v>3.2956856302917004E-3</v>
      </c>
      <c r="C31" s="37">
        <v>2.5598038919270039E-3</v>
      </c>
      <c r="D31" s="37">
        <v>4.2431154288351536E-3</v>
      </c>
      <c r="E31" s="37">
        <v>9.6717668930068612E-4</v>
      </c>
      <c r="F31" s="37">
        <v>1.123015396296978E-2</v>
      </c>
    </row>
    <row r="32" spans="1:6" x14ac:dyDescent="0.25">
      <c r="A32" s="15">
        <v>15.5</v>
      </c>
      <c r="B32" s="37">
        <v>3.5008189734071493E-3</v>
      </c>
      <c r="C32" s="37">
        <v>2.7259644120931625E-3</v>
      </c>
      <c r="D32" s="37">
        <v>4.4959262013435364E-3</v>
      </c>
      <c r="E32" s="37">
        <v>1.027905847877264E-3</v>
      </c>
      <c r="F32" s="37">
        <v>1.1923015117645264E-2</v>
      </c>
    </row>
    <row r="33" spans="1:6" x14ac:dyDescent="0.25">
      <c r="A33" s="15">
        <v>16</v>
      </c>
      <c r="B33" s="37">
        <v>3.7187207490205765E-3</v>
      </c>
      <c r="C33" s="37">
        <v>2.9028849676251411E-3</v>
      </c>
      <c r="D33" s="37">
        <v>4.7638416290283203E-3</v>
      </c>
      <c r="E33" s="37">
        <v>1.0924404487013817E-3</v>
      </c>
      <c r="F33" s="37">
        <v>1.2658706866204739E-2</v>
      </c>
    </row>
    <row r="34" spans="1:6" x14ac:dyDescent="0.25">
      <c r="A34" s="15">
        <v>16.5</v>
      </c>
      <c r="B34" s="37">
        <v>3.9501851424574852E-3</v>
      </c>
      <c r="C34" s="37">
        <v>3.091257531195879E-3</v>
      </c>
      <c r="D34" s="37">
        <v>5.047772079706192E-3</v>
      </c>
      <c r="E34" s="37">
        <v>1.1610190849751234E-3</v>
      </c>
      <c r="F34" s="37">
        <v>1.3439889065921307E-2</v>
      </c>
    </row>
    <row r="35" spans="1:6" x14ac:dyDescent="0.25">
      <c r="A35" s="15">
        <v>17</v>
      </c>
      <c r="B35" s="37">
        <v>4.1960566304624081E-3</v>
      </c>
      <c r="C35" s="37">
        <v>3.2918213400989771E-3</v>
      </c>
      <c r="D35" s="37">
        <v>5.34867774695158E-3</v>
      </c>
      <c r="E35" s="37">
        <v>1.2338939122855663E-3</v>
      </c>
      <c r="F35" s="37">
        <v>1.4269372448325157E-2</v>
      </c>
    </row>
    <row r="36" spans="1:6" x14ac:dyDescent="0.25">
      <c r="A36" s="15">
        <v>17.5</v>
      </c>
      <c r="B36" s="37">
        <v>4.4572297483682632E-3</v>
      </c>
      <c r="C36" s="37">
        <v>3.5053614992648363E-3</v>
      </c>
      <c r="D36" s="37">
        <v>5.6675742380321026E-3</v>
      </c>
      <c r="E36" s="37">
        <v>1.311333617195487E-3</v>
      </c>
      <c r="F36" s="37">
        <v>1.5150146558880806E-2</v>
      </c>
    </row>
    <row r="37" spans="1:6" x14ac:dyDescent="0.25">
      <c r="A37" s="15">
        <v>18</v>
      </c>
      <c r="B37" s="37">
        <v>4.7346614301204681E-3</v>
      </c>
      <c r="C37" s="37">
        <v>3.7327168975025415E-3</v>
      </c>
      <c r="D37" s="37">
        <v>6.0055498033761978E-3</v>
      </c>
      <c r="E37" s="37">
        <v>1.3936243485659361E-3</v>
      </c>
      <c r="F37" s="37">
        <v>1.6085404902696609E-2</v>
      </c>
    </row>
    <row r="38" spans="1:6" x14ac:dyDescent="0.25">
      <c r="A38" s="15">
        <v>18.5</v>
      </c>
      <c r="B38" s="37">
        <v>5.0293612293899059E-3</v>
      </c>
      <c r="C38" s="37">
        <v>3.9747748523950577E-3</v>
      </c>
      <c r="D38" s="37">
        <v>6.3637495040893555E-3</v>
      </c>
      <c r="E38" s="37">
        <v>1.4810692518949509E-3</v>
      </c>
      <c r="F38" s="37">
        <v>1.7078515142202377E-2</v>
      </c>
    </row>
    <row r="39" spans="1:6" x14ac:dyDescent="0.25">
      <c r="A39" s="15">
        <v>19</v>
      </c>
      <c r="B39" s="37">
        <v>5.3424038924276829E-3</v>
      </c>
      <c r="C39" s="37">
        <v>4.2324834503233433E-3</v>
      </c>
      <c r="D39" s="37">
        <v>6.7433882504701614E-3</v>
      </c>
      <c r="E39" s="37">
        <v>1.5739906812086701E-3</v>
      </c>
      <c r="F39" s="37">
        <v>1.8133066594600677E-2</v>
      </c>
    </row>
    <row r="40" spans="1:6" x14ac:dyDescent="0.25">
      <c r="A40" s="15">
        <v>19.5</v>
      </c>
      <c r="B40" s="37">
        <v>5.6749312207102776E-3</v>
      </c>
      <c r="C40" s="37">
        <v>4.5068487524986267E-3</v>
      </c>
      <c r="D40" s="37">
        <v>7.1457573212683201E-3</v>
      </c>
      <c r="E40" s="37">
        <v>1.6727300826460123E-3</v>
      </c>
      <c r="F40" s="37">
        <v>1.9252864643931389E-2</v>
      </c>
    </row>
    <row r="41" spans="1:6" x14ac:dyDescent="0.25">
      <c r="A41" s="15">
        <v>20</v>
      </c>
      <c r="B41" s="37">
        <v>6.0281562618911266E-3</v>
      </c>
      <c r="C41" s="37">
        <v>4.7989413142204285E-3</v>
      </c>
      <c r="D41" s="37">
        <v>7.5722262263298035E-3</v>
      </c>
      <c r="E41" s="37">
        <v>1.7776518361642957E-3</v>
      </c>
      <c r="F41" s="37">
        <v>2.0441954955458641E-2</v>
      </c>
    </row>
    <row r="42" spans="1:6" x14ac:dyDescent="0.25">
      <c r="A42" s="15">
        <v>20.5</v>
      </c>
      <c r="B42" s="37">
        <v>6.4033637754619122E-3</v>
      </c>
      <c r="C42" s="37">
        <v>5.1099029369652271E-3</v>
      </c>
      <c r="D42" s="37">
        <v>8.024236187338829E-3</v>
      </c>
      <c r="E42" s="37">
        <v>1.889140228740871E-3</v>
      </c>
      <c r="F42" s="37">
        <v>2.1704617887735367E-2</v>
      </c>
    </row>
    <row r="43" spans="1:6" x14ac:dyDescent="0.25">
      <c r="A43" s="15">
        <v>21</v>
      </c>
      <c r="B43" s="37">
        <v>6.8019283935427666E-3</v>
      </c>
      <c r="C43" s="37">
        <v>5.4409457370638847E-3</v>
      </c>
      <c r="D43" s="37">
        <v>8.5033439099788666E-3</v>
      </c>
      <c r="E43" s="37">
        <v>2.0076076034456491E-3</v>
      </c>
      <c r="F43" s="37">
        <v>2.3045456036925316E-2</v>
      </c>
    </row>
    <row r="44" spans="1:6" x14ac:dyDescent="0.25">
      <c r="A44" s="15">
        <v>21.5</v>
      </c>
      <c r="B44" s="37">
        <v>7.2253011167049408E-3</v>
      </c>
      <c r="C44" s="37">
        <v>5.793361458927393E-3</v>
      </c>
      <c r="D44" s="37">
        <v>9.0111726894974709E-3</v>
      </c>
      <c r="E44" s="37">
        <v>2.1334898192435503E-3</v>
      </c>
      <c r="F44" s="37">
        <v>2.4469280615448952E-2</v>
      </c>
    </row>
    <row r="45" spans="1:6" x14ac:dyDescent="0.25">
      <c r="A45" s="15">
        <v>22</v>
      </c>
      <c r="B45" s="37">
        <v>7.6750260777771473E-3</v>
      </c>
      <c r="C45" s="37">
        <v>6.1685191467404366E-3</v>
      </c>
      <c r="D45" s="37">
        <v>9.5494594424962997E-3</v>
      </c>
      <c r="E45" s="37">
        <v>2.2672505583614111E-3</v>
      </c>
      <c r="F45" s="37">
        <v>2.598126046359539E-2</v>
      </c>
    </row>
    <row r="46" spans="1:6" x14ac:dyDescent="0.25">
      <c r="A46" s="15">
        <v>22.5</v>
      </c>
      <c r="B46" s="37">
        <v>8.1527428701519966E-3</v>
      </c>
      <c r="C46" s="37">
        <v>6.5678772516548634E-3</v>
      </c>
      <c r="D46" s="37">
        <v>1.0120043531060219E-2</v>
      </c>
      <c r="E46" s="37">
        <v>2.4093801621347666E-3</v>
      </c>
      <c r="F46" s="37">
        <v>2.7586862444877625E-2</v>
      </c>
    </row>
    <row r="47" spans="1:6" x14ac:dyDescent="0.25">
      <c r="A47" s="15">
        <v>23</v>
      </c>
      <c r="B47" s="37">
        <v>8.6601944640278816E-3</v>
      </c>
      <c r="C47" s="37">
        <v>6.9929938763380051E-3</v>
      </c>
      <c r="D47" s="37">
        <v>1.0724873282015324E-2</v>
      </c>
      <c r="E47" s="37">
        <v>2.5604013353586197E-3</v>
      </c>
      <c r="F47" s="37">
        <v>2.9291883111000061E-2</v>
      </c>
    </row>
    <row r="48" spans="1:6" x14ac:dyDescent="0.25">
      <c r="A48" s="15">
        <v>23.5</v>
      </c>
      <c r="B48" s="37">
        <v>9.1992262750864029E-3</v>
      </c>
      <c r="C48" s="37">
        <v>7.4455123394727707E-3</v>
      </c>
      <c r="D48" s="37">
        <v>1.1366013437509537E-2</v>
      </c>
      <c r="E48" s="37">
        <v>2.7208691462874413E-3</v>
      </c>
      <c r="F48" s="37">
        <v>3.1102478504180908E-2</v>
      </c>
    </row>
    <row r="49" spans="1:6" x14ac:dyDescent="0.25">
      <c r="A49" s="15">
        <v>24</v>
      </c>
      <c r="B49" s="37">
        <v>9.7718145698308945E-3</v>
      </c>
      <c r="C49" s="37">
        <v>7.9271961003541946E-3</v>
      </c>
      <c r="D49" s="37">
        <v>1.2045669369399548E-2</v>
      </c>
      <c r="E49" s="37">
        <v>2.8913747519254684E-3</v>
      </c>
      <c r="F49" s="37">
        <v>3.3025242388248444E-2</v>
      </c>
    </row>
    <row r="50" spans="1:6" x14ac:dyDescent="0.25">
      <c r="A50" s="15">
        <v>24.5</v>
      </c>
      <c r="B50" s="37">
        <v>1.0380041785538197E-2</v>
      </c>
      <c r="C50" s="37">
        <v>8.4399031475186348E-3</v>
      </c>
      <c r="D50" s="37">
        <v>1.2766170315444469E-2</v>
      </c>
      <c r="E50" s="37">
        <v>3.0725451651960611E-3</v>
      </c>
      <c r="F50" s="37">
        <v>3.5067114979028702E-2</v>
      </c>
    </row>
    <row r="51" spans="1:6" x14ac:dyDescent="0.25">
      <c r="A51" s="15">
        <v>25</v>
      </c>
      <c r="B51" s="37">
        <v>1.1026127263903618E-2</v>
      </c>
      <c r="C51" s="37">
        <v>8.9856330305337906E-3</v>
      </c>
      <c r="D51" s="37">
        <v>1.3529989868402481E-2</v>
      </c>
      <c r="E51" s="37">
        <v>3.2650425564497709E-3</v>
      </c>
      <c r="F51" s="37">
        <v>3.723549097776413E-2</v>
      </c>
    </row>
    <row r="52" spans="1:6" x14ac:dyDescent="0.25">
      <c r="A52" s="15">
        <v>25.5</v>
      </c>
      <c r="B52" s="37">
        <v>1.1712427251040936E-2</v>
      </c>
      <c r="C52" s="37">
        <v>9.5664812251925468E-3</v>
      </c>
      <c r="D52" s="37">
        <v>1.43397506326437E-2</v>
      </c>
      <c r="E52" s="37">
        <v>3.4695789217948914E-3</v>
      </c>
      <c r="F52" s="37">
        <v>3.9538223296403885E-2</v>
      </c>
    </row>
    <row r="53" spans="1:6" x14ac:dyDescent="0.25">
      <c r="A53" s="15">
        <v>26</v>
      </c>
      <c r="B53" s="37">
        <v>1.2441441416740417E-2</v>
      </c>
      <c r="C53" s="37">
        <v>1.0184697806835175E-2</v>
      </c>
      <c r="D53" s="37">
        <v>1.5198237262666225E-2</v>
      </c>
      <c r="E53" s="37">
        <v>3.6869000177830458E-3</v>
      </c>
      <c r="F53" s="37">
        <v>4.1983634233474731E-2</v>
      </c>
    </row>
    <row r="54" spans="1:6" x14ac:dyDescent="0.25">
      <c r="A54" s="15">
        <v>26.5</v>
      </c>
      <c r="B54" s="37">
        <v>1.3215834274888039E-2</v>
      </c>
      <c r="C54" s="37">
        <v>1.0842672549188137E-2</v>
      </c>
      <c r="D54" s="37">
        <v>1.6108416020870209E-2</v>
      </c>
      <c r="E54" s="37">
        <v>3.9178072474896908E-3</v>
      </c>
      <c r="F54" s="37">
        <v>4.4580616056919098E-2</v>
      </c>
    </row>
    <row r="55" spans="1:6" x14ac:dyDescent="0.25">
      <c r="A55" s="15">
        <v>27</v>
      </c>
      <c r="B55" s="37">
        <v>1.4038427732884884E-2</v>
      </c>
      <c r="C55" s="37">
        <v>1.1542942374944687E-2</v>
      </c>
      <c r="D55" s="37">
        <v>1.7073417082428932E-2</v>
      </c>
      <c r="E55" s="37">
        <v>4.1631469503045082E-3</v>
      </c>
      <c r="F55" s="37">
        <v>4.7338582575321198E-2</v>
      </c>
    </row>
    <row r="56" spans="1:6" x14ac:dyDescent="0.25">
      <c r="A56" s="15">
        <v>27.5</v>
      </c>
      <c r="B56" s="37">
        <v>1.4912218786776066E-2</v>
      </c>
      <c r="C56" s="37">
        <v>1.2288193218410015E-2</v>
      </c>
      <c r="D56" s="37">
        <v>1.8096579238772392E-2</v>
      </c>
      <c r="E56" s="37">
        <v>4.4238180853426456E-3</v>
      </c>
      <c r="F56" s="37">
        <v>5.0267484039068222E-2</v>
      </c>
    </row>
    <row r="57" spans="1:6" x14ac:dyDescent="0.25">
      <c r="A57" s="15">
        <v>28</v>
      </c>
      <c r="B57" s="37">
        <v>1.5840400010347366E-2</v>
      </c>
      <c r="C57" s="37">
        <v>1.3081304728984833E-2</v>
      </c>
      <c r="D57" s="37">
        <v>1.9181441515684128E-2</v>
      </c>
      <c r="E57" s="37">
        <v>4.700779914855957E-3</v>
      </c>
      <c r="F57" s="37">
        <v>5.3377997130155563E-2</v>
      </c>
    </row>
    <row r="58" spans="1:6" x14ac:dyDescent="0.25">
      <c r="A58" s="15">
        <v>28.5</v>
      </c>
      <c r="B58" s="37">
        <v>1.6826355829834938E-2</v>
      </c>
      <c r="C58" s="37">
        <v>1.3925318606197834E-2</v>
      </c>
      <c r="D58" s="37">
        <v>2.0331759005784988E-2</v>
      </c>
      <c r="E58" s="37">
        <v>4.9950489774346352E-3</v>
      </c>
      <c r="F58" s="37">
        <v>5.6681390851736069E-2</v>
      </c>
    </row>
    <row r="59" spans="1:6" x14ac:dyDescent="0.25">
      <c r="A59" s="15">
        <v>29</v>
      </c>
      <c r="B59" s="37">
        <v>1.7873674631118774E-2</v>
      </c>
      <c r="C59" s="37">
        <v>1.4823467470705509E-2</v>
      </c>
      <c r="D59" s="37">
        <v>2.1551517769694328E-2</v>
      </c>
      <c r="E59" s="37">
        <v>5.3076981566846371E-3</v>
      </c>
      <c r="F59" s="37">
        <v>6.018960103392601E-2</v>
      </c>
    </row>
    <row r="60" spans="1:6" x14ac:dyDescent="0.25">
      <c r="A60" s="15">
        <v>29.5</v>
      </c>
      <c r="B60" s="37">
        <v>1.8986186012625694E-2</v>
      </c>
      <c r="C60" s="37">
        <v>1.5779199078679085E-2</v>
      </c>
      <c r="D60" s="37">
        <v>2.2844966500997543E-2</v>
      </c>
      <c r="E60" s="37">
        <v>5.6398794986307621E-3</v>
      </c>
      <c r="F60" s="37">
        <v>6.3915438950061798E-2</v>
      </c>
    </row>
    <row r="61" spans="1:6" x14ac:dyDescent="0.25">
      <c r="A61" s="15">
        <v>30</v>
      </c>
      <c r="B61" s="37">
        <v>2.0167944952845573E-2</v>
      </c>
      <c r="C61" s="37">
        <v>1.6796167939901352E-2</v>
      </c>
      <c r="D61" s="37">
        <v>2.421659417450428E-2</v>
      </c>
      <c r="E61" s="37">
        <v>5.9928074479103088E-3</v>
      </c>
      <c r="F61" s="37">
        <v>6.7872375249862671E-2</v>
      </c>
    </row>
    <row r="62" spans="1:6" x14ac:dyDescent="0.25">
      <c r="A62" s="15">
        <v>30.5</v>
      </c>
      <c r="B62" s="37">
        <v>2.1423252299427986E-2</v>
      </c>
      <c r="C62" s="37">
        <v>1.7878253012895584E-2</v>
      </c>
      <c r="D62" s="37">
        <v>2.5671176612377167E-2</v>
      </c>
      <c r="E62" s="37">
        <v>6.3677718862891197E-3</v>
      </c>
      <c r="F62" s="37">
        <v>7.2074756026268005E-2</v>
      </c>
    </row>
    <row r="63" spans="1:6" x14ac:dyDescent="0.25">
      <c r="A63" s="15">
        <v>31</v>
      </c>
      <c r="B63" s="37">
        <v>2.2756701335310936E-2</v>
      </c>
      <c r="C63" s="37">
        <v>1.9029589369893074E-2</v>
      </c>
      <c r="D63" s="37">
        <v>2.7213798835873604E-2</v>
      </c>
      <c r="E63" s="37">
        <v>6.7661567591130733E-3</v>
      </c>
      <c r="F63" s="37">
        <v>7.6537907123565674E-2</v>
      </c>
    </row>
    <row r="64" spans="1:6" x14ac:dyDescent="0.25">
      <c r="A64" s="15">
        <v>31.5</v>
      </c>
      <c r="B64" s="37">
        <v>2.4173147976398468E-2</v>
      </c>
      <c r="C64" s="37">
        <v>2.0254556089639664E-2</v>
      </c>
      <c r="D64" s="37">
        <v>2.8849858790636063E-2</v>
      </c>
      <c r="E64" s="37">
        <v>7.1894139982759953E-3</v>
      </c>
      <c r="F64" s="37">
        <v>8.1277981400489807E-2</v>
      </c>
    </row>
    <row r="65" spans="1:6" x14ac:dyDescent="0.25">
      <c r="A65" s="15">
        <v>32</v>
      </c>
      <c r="B65" s="37">
        <v>2.5677751749753952E-2</v>
      </c>
      <c r="C65" s="37">
        <v>2.1557806059718132E-2</v>
      </c>
      <c r="D65" s="37">
        <v>3.0585063621401787E-2</v>
      </c>
      <c r="E65" s="37">
        <v>7.6390900649130344E-3</v>
      </c>
      <c r="F65" s="37">
        <v>8.631221204996109E-2</v>
      </c>
    </row>
    <row r="66" spans="1:6" x14ac:dyDescent="0.25">
      <c r="A66" s="15">
        <v>32.5</v>
      </c>
      <c r="B66" s="37">
        <v>2.7276013046503067E-2</v>
      </c>
      <c r="C66" s="37">
        <v>2.294430322945118E-2</v>
      </c>
      <c r="D66" s="37">
        <v>3.2425515353679657E-2</v>
      </c>
      <c r="E66" s="37">
        <v>8.1168422475457191E-3</v>
      </c>
      <c r="F66" s="37">
        <v>9.1658927500247955E-2</v>
      </c>
    </row>
    <row r="67" spans="1:6" x14ac:dyDescent="0.25">
      <c r="A67" s="15">
        <v>33</v>
      </c>
      <c r="B67" s="37">
        <v>2.8973754495382309E-2</v>
      </c>
      <c r="C67" s="37">
        <v>2.4419279769062996E-2</v>
      </c>
      <c r="D67" s="37">
        <v>3.4377690404653549E-2</v>
      </c>
      <c r="E67" s="37">
        <v>8.6244074627757072E-3</v>
      </c>
      <c r="F67" s="37">
        <v>9.7337521612644196E-2</v>
      </c>
    </row>
    <row r="68" spans="1:6" x14ac:dyDescent="0.25">
      <c r="A68" s="15">
        <v>33.5</v>
      </c>
      <c r="B68" s="37">
        <v>3.0777161940932274E-2</v>
      </c>
      <c r="C68" s="37">
        <v>2.5988321751356125E-2</v>
      </c>
      <c r="D68" s="37">
        <v>3.6448433995246887E-2</v>
      </c>
      <c r="E68" s="37">
        <v>9.1636460274457932E-3</v>
      </c>
      <c r="F68" s="37">
        <v>0.10336862504482269</v>
      </c>
    </row>
    <row r="69" spans="1:6" x14ac:dyDescent="0.25">
      <c r="A69" s="15">
        <v>34</v>
      </c>
      <c r="B69" s="37">
        <v>3.269282728433609E-2</v>
      </c>
      <c r="C69" s="37">
        <v>2.7657359838485718E-2</v>
      </c>
      <c r="D69" s="37">
        <v>3.8645077496767044E-2</v>
      </c>
      <c r="E69" s="37">
        <v>9.7365370020270348E-3</v>
      </c>
      <c r="F69" s="37">
        <v>0.10977421700954437</v>
      </c>
    </row>
    <row r="70" spans="1:6" x14ac:dyDescent="0.25">
      <c r="A70" s="15">
        <v>34.5</v>
      </c>
      <c r="B70" s="37">
        <v>3.4727726131677628E-2</v>
      </c>
      <c r="C70" s="37">
        <v>2.9432676732540131E-2</v>
      </c>
      <c r="D70" s="37">
        <v>4.0975376963615417E-2</v>
      </c>
      <c r="E70" s="37">
        <v>1.0345172137022018E-2</v>
      </c>
      <c r="F70" s="37">
        <v>0.11657758057117462</v>
      </c>
    </row>
    <row r="71" spans="1:6" x14ac:dyDescent="0.25">
      <c r="A71" s="15">
        <v>35</v>
      </c>
      <c r="B71" s="37">
        <v>3.6889277398586273E-2</v>
      </c>
      <c r="C71" s="37">
        <v>3.1320933252573013E-2</v>
      </c>
      <c r="D71" s="37">
        <v>4.3447576463222504E-2</v>
      </c>
      <c r="E71" s="37">
        <v>1.0991768911480904E-2</v>
      </c>
      <c r="F71" s="37">
        <v>0.12380342930555344</v>
      </c>
    </row>
    <row r="72" spans="1:6" x14ac:dyDescent="0.25">
      <c r="A72" s="15">
        <v>35.5</v>
      </c>
      <c r="B72" s="37">
        <v>3.9185378700494766E-2</v>
      </c>
      <c r="C72" s="37">
        <v>3.3329244703054428E-2</v>
      </c>
      <c r="D72" s="37">
        <v>4.6070463955402374E-2</v>
      </c>
      <c r="E72" s="37">
        <v>1.1678703129291534E-2</v>
      </c>
      <c r="F72" s="37">
        <v>0.13147811591625214</v>
      </c>
    </row>
    <row r="73" spans="1:6" x14ac:dyDescent="0.25">
      <c r="A73" s="15">
        <v>36</v>
      </c>
      <c r="B73" s="37">
        <v>4.1624393314123154E-2</v>
      </c>
      <c r="C73" s="37">
        <v>3.5465121269226074E-2</v>
      </c>
      <c r="D73" s="37">
        <v>4.8853356391191483E-2</v>
      </c>
      <c r="E73" s="37">
        <v>1.2408478185534477E-2</v>
      </c>
      <c r="F73" s="37">
        <v>0.13962957262992859</v>
      </c>
    </row>
    <row r="74" spans="1:6" x14ac:dyDescent="0.25">
      <c r="A74" s="15">
        <v>36.5</v>
      </c>
      <c r="B74" s="37">
        <v>4.4215213507413864E-2</v>
      </c>
      <c r="C74" s="37">
        <v>3.7736531347036362E-2</v>
      </c>
      <c r="D74" s="37">
        <v>5.1806166768074036E-2</v>
      </c>
      <c r="E74" s="37">
        <v>1.3183757662773132E-2</v>
      </c>
      <c r="F74" s="37">
        <v>0.14828738570213318</v>
      </c>
    </row>
    <row r="75" spans="1:6" x14ac:dyDescent="0.25">
      <c r="A75" s="15">
        <v>37</v>
      </c>
      <c r="B75" s="37">
        <v>4.6967301517724991E-2</v>
      </c>
      <c r="C75" s="37">
        <v>4.0151957422494888E-2</v>
      </c>
      <c r="D75" s="37">
        <v>5.4939474910497665E-2</v>
      </c>
      <c r="E75" s="37">
        <v>1.4007384888827801E-2</v>
      </c>
      <c r="F75" s="37">
        <v>0.15748317539691925</v>
      </c>
    </row>
    <row r="76" spans="1:6" x14ac:dyDescent="0.25">
      <c r="A76" s="15">
        <v>37.5</v>
      </c>
      <c r="B76" s="37">
        <v>4.9890689551830292E-2</v>
      </c>
      <c r="C76" s="37">
        <v>4.272039607167244E-2</v>
      </c>
      <c r="D76" s="37">
        <v>5.8264464139938354E-2</v>
      </c>
      <c r="E76" s="37">
        <v>1.4882359653711319E-2</v>
      </c>
      <c r="F76" s="37">
        <v>0.16725042462348938</v>
      </c>
    </row>
    <row r="77" spans="1:6" x14ac:dyDescent="0.25">
      <c r="A77" s="15">
        <v>38</v>
      </c>
      <c r="B77" s="37">
        <v>5.2996024489402771E-2</v>
      </c>
      <c r="C77" s="37">
        <v>4.5451346784830093E-2</v>
      </c>
      <c r="D77" s="37">
        <v>6.1793074011802673E-2</v>
      </c>
      <c r="E77" s="37">
        <v>1.5811873599886894E-2</v>
      </c>
      <c r="F77" s="37">
        <v>0.17762462794780731</v>
      </c>
    </row>
    <row r="78" spans="1:6" x14ac:dyDescent="0.25">
      <c r="A78" s="15">
        <v>38.5</v>
      </c>
      <c r="B78" s="37">
        <v>5.6294657289981842E-2</v>
      </c>
      <c r="C78" s="37">
        <v>4.8354953527450562E-2</v>
      </c>
      <c r="D78" s="37">
        <v>6.5538033843040466E-2</v>
      </c>
      <c r="E78" s="37">
        <v>1.6799330711364746E-2</v>
      </c>
      <c r="F78" s="37">
        <v>0.18864373862743378</v>
      </c>
    </row>
    <row r="79" spans="1:6" x14ac:dyDescent="0.25">
      <c r="A79" s="15">
        <v>39</v>
      </c>
      <c r="B79" s="37">
        <v>5.9798609465360641E-2</v>
      </c>
      <c r="C79" s="37">
        <v>5.1441933959722519E-2</v>
      </c>
      <c r="D79" s="37">
        <v>6.9512814283370972E-2</v>
      </c>
      <c r="E79" s="37">
        <v>1.7848322167992592E-2</v>
      </c>
      <c r="F79" s="37">
        <v>0.20034785568714142</v>
      </c>
    </row>
    <row r="80" spans="1:6" x14ac:dyDescent="0.25">
      <c r="A80" s="15">
        <v>39.5</v>
      </c>
      <c r="B80" s="37">
        <v>6.3520640134811401E-2</v>
      </c>
      <c r="C80" s="37">
        <v>5.472366139292717E-2</v>
      </c>
      <c r="D80" s="37">
        <v>7.3731750249862671E-2</v>
      </c>
      <c r="E80" s="37">
        <v>1.8962686881422997E-2</v>
      </c>
      <c r="F80" s="37">
        <v>0.21277956664562225</v>
      </c>
    </row>
    <row r="81" spans="1:6" x14ac:dyDescent="0.25">
      <c r="A81" s="15">
        <v>40</v>
      </c>
      <c r="B81" s="37">
        <v>6.7474357783794403E-2</v>
      </c>
      <c r="C81" s="37">
        <v>5.8212205767631531E-2</v>
      </c>
      <c r="D81" s="37">
        <v>7.8210212290287018E-2</v>
      </c>
      <c r="E81" s="37">
        <v>2.0146481692790985E-2</v>
      </c>
      <c r="F81" s="37">
        <v>0.2259843498468399</v>
      </c>
    </row>
    <row r="82" spans="1:6" x14ac:dyDescent="0.25">
      <c r="A82" s="15">
        <v>40.5</v>
      </c>
      <c r="B82" s="37">
        <v>7.1674168109893799E-2</v>
      </c>
      <c r="C82" s="37">
        <v>6.1920367181301117E-2</v>
      </c>
      <c r="D82" s="37">
        <v>8.2964405417442322E-2</v>
      </c>
      <c r="E82" s="37">
        <v>2.1404026076197624E-2</v>
      </c>
      <c r="F82" s="37">
        <v>0.24001027643680573</v>
      </c>
    </row>
    <row r="83" spans="1:6" x14ac:dyDescent="0.25">
      <c r="A83" s="15">
        <v>41</v>
      </c>
      <c r="B83" s="37">
        <v>7.6135367155075073E-2</v>
      </c>
      <c r="C83" s="37">
        <v>6.5861664712429047E-2</v>
      </c>
      <c r="D83" s="37">
        <v>8.8011644780635834E-2</v>
      </c>
      <c r="E83" s="37">
        <v>2.2739904001355171E-2</v>
      </c>
      <c r="F83" s="37">
        <v>0.25490844249725342</v>
      </c>
    </row>
    <row r="84" spans="1:6" x14ac:dyDescent="0.25">
      <c r="A84" s="15">
        <v>41.5</v>
      </c>
      <c r="B84" s="37">
        <v>8.0874264240264893E-2</v>
      </c>
      <c r="C84" s="37">
        <v>7.0050507783889771E-2</v>
      </c>
      <c r="D84" s="37">
        <v>9.3370430171489716E-2</v>
      </c>
      <c r="E84" s="37">
        <v>2.4158986285328865E-2</v>
      </c>
      <c r="F84" s="37">
        <v>0.27073344588279724</v>
      </c>
    </row>
    <row r="85" spans="1:6" x14ac:dyDescent="0.25">
      <c r="A85" s="15">
        <v>42</v>
      </c>
      <c r="B85" s="37">
        <v>8.5908122360706329E-2</v>
      </c>
      <c r="C85" s="37">
        <v>7.4502147734165192E-2</v>
      </c>
      <c r="D85" s="37">
        <v>9.9060311913490295E-2</v>
      </c>
      <c r="E85" s="37">
        <v>2.5666454806923866E-2</v>
      </c>
      <c r="F85" s="37">
        <v>0.28754287958145142</v>
      </c>
    </row>
    <row r="86" spans="1:6" x14ac:dyDescent="0.25">
      <c r="A86" s="15">
        <v>42.5</v>
      </c>
      <c r="B86" s="37">
        <v>9.1255277395248413E-2</v>
      </c>
      <c r="C86" s="37">
        <v>7.9232677817344666E-2</v>
      </c>
      <c r="D86" s="37">
        <v>0.10510217398405075</v>
      </c>
      <c r="E86" s="37">
        <v>2.7267778292298317E-2</v>
      </c>
      <c r="F86" s="37">
        <v>0.30539804697036743</v>
      </c>
    </row>
    <row r="87" spans="1:6" x14ac:dyDescent="0.25">
      <c r="A87" s="15">
        <v>43</v>
      </c>
      <c r="B87" s="37">
        <v>9.6935287117958069E-2</v>
      </c>
      <c r="C87" s="37">
        <v>8.4259271621704102E-2</v>
      </c>
      <c r="D87" s="37">
        <v>0.11151830852031708</v>
      </c>
      <c r="E87" s="37">
        <v>2.8968809172511101E-2</v>
      </c>
      <c r="F87" s="37">
        <v>0.32436439394950867</v>
      </c>
    </row>
    <row r="88" spans="1:6" x14ac:dyDescent="0.25">
      <c r="A88" s="15">
        <v>43.5</v>
      </c>
      <c r="B88" s="37">
        <v>0.10296883434057236</v>
      </c>
      <c r="C88" s="37">
        <v>8.9600034058094025E-2</v>
      </c>
      <c r="D88" s="37">
        <v>0.11833233386278152</v>
      </c>
      <c r="E88" s="37">
        <v>3.0775733292102814E-2</v>
      </c>
      <c r="F88" s="37">
        <v>0.34451103210449219</v>
      </c>
    </row>
    <row r="89" spans="1:6" x14ac:dyDescent="0.25">
      <c r="A89" s="15">
        <v>44</v>
      </c>
      <c r="B89" s="37">
        <v>0.1093779131770134</v>
      </c>
      <c r="C89" s="37">
        <v>9.5274172723293304E-2</v>
      </c>
      <c r="D89" s="37">
        <v>0.12556946277618408</v>
      </c>
      <c r="E89" s="37">
        <v>3.2695140689611435E-2</v>
      </c>
      <c r="F89" s="37">
        <v>0.36591154336929321</v>
      </c>
    </row>
    <row r="90" spans="1:6" x14ac:dyDescent="0.25">
      <c r="A90" s="15">
        <v>44.5</v>
      </c>
      <c r="B90" s="37">
        <v>0.11618591099977493</v>
      </c>
      <c r="C90" s="37">
        <v>0.10130208730697632</v>
      </c>
      <c r="D90" s="37">
        <v>0.13325655460357666</v>
      </c>
      <c r="E90" s="37">
        <v>3.4733999520540237E-2</v>
      </c>
      <c r="F90" s="37">
        <v>0.38864418864250183</v>
      </c>
    </row>
    <row r="91" spans="1:6" x14ac:dyDescent="0.25">
      <c r="A91" s="15">
        <v>45</v>
      </c>
      <c r="B91" s="37">
        <v>0.1234176829457283</v>
      </c>
      <c r="C91" s="37">
        <v>0.10770532488822937</v>
      </c>
      <c r="D91" s="37">
        <v>0.14142219722270966</v>
      </c>
      <c r="E91" s="37">
        <v>3.689974918961525E-2</v>
      </c>
      <c r="F91" s="37">
        <v>0.41279211640357971</v>
      </c>
    </row>
    <row r="92" spans="1:6" x14ac:dyDescent="0.25">
      <c r="A92" s="15">
        <v>45.5</v>
      </c>
      <c r="B92" s="37">
        <v>0.13109955191612244</v>
      </c>
      <c r="C92" s="37">
        <v>0.11450673639774323</v>
      </c>
      <c r="D92" s="37">
        <v>0.15009678900241852</v>
      </c>
      <c r="E92" s="37">
        <v>3.9200246334075928E-2</v>
      </c>
      <c r="F92" s="37">
        <v>0.43844348192214966</v>
      </c>
    </row>
    <row r="93" spans="1:6" x14ac:dyDescent="0.25">
      <c r="A93" s="15">
        <v>46</v>
      </c>
      <c r="B93" s="37">
        <v>0.13925957679748535</v>
      </c>
      <c r="C93" s="37">
        <v>0.12173051387071609</v>
      </c>
      <c r="D93" s="37">
        <v>0.15931279957294464</v>
      </c>
      <c r="E93" s="37">
        <v>4.1643880307674408E-2</v>
      </c>
      <c r="F93" s="37">
        <v>0.4656921923160553</v>
      </c>
    </row>
    <row r="94" spans="1:6" x14ac:dyDescent="0.25">
      <c r="A94" s="15">
        <v>46.5</v>
      </c>
      <c r="B94" s="37">
        <v>0.14792750775814056</v>
      </c>
      <c r="C94" s="37">
        <v>0.12940233945846558</v>
      </c>
      <c r="D94" s="37">
        <v>0.16910474002361298</v>
      </c>
      <c r="E94" s="37">
        <v>4.4239528477191925E-2</v>
      </c>
      <c r="F94" s="37">
        <v>0.49463793635368347</v>
      </c>
    </row>
    <row r="95" spans="1:6" x14ac:dyDescent="0.25">
      <c r="A95" s="15">
        <v>47</v>
      </c>
      <c r="B95" s="37">
        <v>0.15713495016098022</v>
      </c>
      <c r="C95" s="37">
        <v>0.13754934072494507</v>
      </c>
      <c r="D95" s="37">
        <v>0.17950935661792755</v>
      </c>
      <c r="E95" s="37">
        <v>4.6996627002954483E-2</v>
      </c>
      <c r="F95" s="37">
        <v>0.52538657188415527</v>
      </c>
    </row>
    <row r="96" spans="1:6" x14ac:dyDescent="0.25">
      <c r="A96" s="15">
        <v>47.5</v>
      </c>
      <c r="B96" s="37">
        <v>0.16691549122333527</v>
      </c>
      <c r="C96" s="37">
        <v>0.1462002694606781</v>
      </c>
      <c r="D96" s="37">
        <v>0.19056585431098938</v>
      </c>
      <c r="E96" s="37">
        <v>4.9925196915864944E-2</v>
      </c>
      <c r="F96" s="37">
        <v>0.55805051326751709</v>
      </c>
    </row>
    <row r="97" spans="1:6" x14ac:dyDescent="0.25">
      <c r="A97" s="15">
        <v>48</v>
      </c>
      <c r="B97" s="37">
        <v>0.17730481922626495</v>
      </c>
      <c r="C97" s="37">
        <v>0.15538564324378967</v>
      </c>
      <c r="D97" s="37">
        <v>0.20231597125530243</v>
      </c>
      <c r="E97" s="37">
        <v>5.3035881370306015E-2</v>
      </c>
      <c r="F97" s="37">
        <v>0.59274959564208984</v>
      </c>
    </row>
    <row r="98" spans="1:6" x14ac:dyDescent="0.25">
      <c r="A98" s="15">
        <v>48.5</v>
      </c>
      <c r="B98" s="37">
        <v>0.18834078311920166</v>
      </c>
      <c r="C98" s="37">
        <v>0.16513767838478088</v>
      </c>
      <c r="D98" s="37">
        <v>0.21480409801006317</v>
      </c>
      <c r="E98" s="37">
        <v>5.6339982897043228E-2</v>
      </c>
      <c r="F98" s="37">
        <v>0.62961059808731079</v>
      </c>
    </row>
    <row r="99" spans="1:6" x14ac:dyDescent="0.25">
      <c r="A99" s="15">
        <v>49</v>
      </c>
      <c r="B99" s="37">
        <v>0.20006366074085236</v>
      </c>
      <c r="C99" s="37">
        <v>0.17549058794975281</v>
      </c>
      <c r="D99" s="37">
        <v>0.22807757556438446</v>
      </c>
      <c r="E99" s="37">
        <v>5.9849496930837631E-2</v>
      </c>
      <c r="F99" s="37">
        <v>0.66876858472824097</v>
      </c>
    </row>
    <row r="100" spans="1:6" x14ac:dyDescent="0.25">
      <c r="A100" s="15">
        <v>49.5</v>
      </c>
      <c r="B100" s="37">
        <v>0.21251623332500458</v>
      </c>
      <c r="C100" s="37">
        <v>0.18648053705692291</v>
      </c>
      <c r="D100" s="37">
        <v>0.24218691885471344</v>
      </c>
      <c r="E100" s="37">
        <v>6.3577190041542053E-2</v>
      </c>
      <c r="F100" s="37">
        <v>0.71036708354949951</v>
      </c>
    </row>
    <row r="101" spans="1:6" x14ac:dyDescent="0.25">
      <c r="A101" s="15">
        <v>50</v>
      </c>
      <c r="B101" s="37">
        <v>0.2257438600063324</v>
      </c>
      <c r="C101" s="37">
        <v>0.19814586639404297</v>
      </c>
      <c r="D101" s="37">
        <v>0.25718572735786438</v>
      </c>
      <c r="E101" s="37">
        <v>6.753656268119812E-2</v>
      </c>
      <c r="F101" s="37">
        <v>0.75455844402313232</v>
      </c>
    </row>
    <row r="102" spans="1:6" x14ac:dyDescent="0.25">
      <c r="A102" s="15">
        <v>50.5</v>
      </c>
      <c r="B102" s="37">
        <v>0.23979480564594269</v>
      </c>
      <c r="C102" s="37">
        <v>0.21052715182304382</v>
      </c>
      <c r="D102" s="37">
        <v>0.27313128113746643</v>
      </c>
      <c r="E102" s="37">
        <v>7.1742013096809387E-2</v>
      </c>
      <c r="F102" s="37">
        <v>0.80150455236434937</v>
      </c>
    </row>
    <row r="103" spans="1:6" x14ac:dyDescent="0.25">
      <c r="A103" s="15">
        <v>51</v>
      </c>
      <c r="B103" s="37">
        <v>0.25472036004066467</v>
      </c>
      <c r="C103" s="37">
        <v>0.2236674427986145</v>
      </c>
      <c r="D103" s="37">
        <v>0.29008454084396362</v>
      </c>
      <c r="E103" s="37">
        <v>7.6208792626857758E-2</v>
      </c>
      <c r="F103" s="37">
        <v>0.85137772560119629</v>
      </c>
    </row>
    <row r="104" spans="1:6" x14ac:dyDescent="0.25">
      <c r="A104" s="15">
        <v>51.5</v>
      </c>
      <c r="B104" s="37">
        <v>0.2705748975276947</v>
      </c>
      <c r="C104" s="37">
        <v>0.23761220276355743</v>
      </c>
      <c r="D104" s="37">
        <v>0.30811035633087158</v>
      </c>
      <c r="E104" s="37">
        <v>8.095308393239975E-2</v>
      </c>
      <c r="F104" s="37">
        <v>0.90436047315597534</v>
      </c>
    </row>
    <row r="105" spans="1:6" x14ac:dyDescent="0.25">
      <c r="A105" s="15">
        <v>52</v>
      </c>
      <c r="B105" s="37">
        <v>0.28741627931594849</v>
      </c>
      <c r="C105" s="37">
        <v>0.25240969657897949</v>
      </c>
      <c r="D105" s="37">
        <v>0.32727786898612976</v>
      </c>
      <c r="E105" s="37">
        <v>8.5992135107517242E-2</v>
      </c>
      <c r="F105" s="37">
        <v>0.96064722537994385</v>
      </c>
    </row>
    <row r="106" spans="1:6" x14ac:dyDescent="0.25">
      <c r="A106" s="15">
        <v>52.5</v>
      </c>
      <c r="B106" s="37">
        <v>0.30530592799186707</v>
      </c>
      <c r="C106" s="37">
        <v>0.26811102032661438</v>
      </c>
      <c r="D106" s="37">
        <v>0.34766086935997009</v>
      </c>
      <c r="E106" s="37">
        <v>9.134422242641449E-2</v>
      </c>
      <c r="F106" s="37">
        <v>1.0204447507858276</v>
      </c>
    </row>
    <row r="107" spans="1:6" x14ac:dyDescent="0.25">
      <c r="A107" s="15">
        <v>53</v>
      </c>
      <c r="B107" s="37">
        <v>0.32430905103683472</v>
      </c>
      <c r="C107" s="37">
        <v>0.28477025032043457</v>
      </c>
      <c r="D107" s="37">
        <v>0.36933764815330505</v>
      </c>
      <c r="E107" s="37">
        <v>9.7028672695159912E-2</v>
      </c>
      <c r="F107" s="37">
        <v>1.0839719772338867</v>
      </c>
    </row>
    <row r="108" spans="1:6" x14ac:dyDescent="0.25">
      <c r="A108" s="15">
        <v>53.5</v>
      </c>
      <c r="B108" s="37">
        <v>0.34449502825737</v>
      </c>
      <c r="C108" s="37">
        <v>0.30244463682174683</v>
      </c>
      <c r="D108" s="37">
        <v>0.39239189028739929</v>
      </c>
      <c r="E108" s="37">
        <v>0.10306618362665176</v>
      </c>
      <c r="F108" s="37">
        <v>1.1514623165130615</v>
      </c>
    </row>
    <row r="109" spans="1:6" x14ac:dyDescent="0.25">
      <c r="A109" s="15">
        <v>54</v>
      </c>
      <c r="B109" s="37">
        <v>0.36593741178512573</v>
      </c>
      <c r="C109" s="37">
        <v>0.32119491696357727</v>
      </c>
      <c r="D109" s="37">
        <v>0.41691255569458008</v>
      </c>
      <c r="E109" s="37">
        <v>0.10947857052087784</v>
      </c>
      <c r="F109" s="37">
        <v>1.2231636047363281</v>
      </c>
    </row>
    <row r="110" spans="1:6" x14ac:dyDescent="0.25">
      <c r="A110" s="15">
        <v>54.5</v>
      </c>
      <c r="B110" s="37">
        <v>0.38871443271636963</v>
      </c>
      <c r="C110" s="37">
        <v>0.34108537435531616</v>
      </c>
      <c r="D110" s="37">
        <v>0.44299441576004028</v>
      </c>
      <c r="E110" s="37">
        <v>0.11628907918930054</v>
      </c>
      <c r="F110" s="37">
        <v>1.299338698387146</v>
      </c>
    </row>
    <row r="111" spans="1:6" x14ac:dyDescent="0.25">
      <c r="A111" s="15">
        <v>55</v>
      </c>
      <c r="B111" s="37">
        <v>0.41290917992591858</v>
      </c>
      <c r="C111" s="37">
        <v>0.362184077501297</v>
      </c>
      <c r="D111" s="37">
        <v>0.47073850035667419</v>
      </c>
      <c r="E111" s="37">
        <v>0.12352238595485687</v>
      </c>
      <c r="F111" s="37">
        <v>1.380267858505249</v>
      </c>
    </row>
    <row r="112" spans="1:6" x14ac:dyDescent="0.25">
      <c r="A112" s="15">
        <v>55.5</v>
      </c>
      <c r="B112" s="37">
        <v>0.43860986828804016</v>
      </c>
      <c r="C112" s="37">
        <v>0.38456317782402039</v>
      </c>
      <c r="D112" s="37">
        <v>0.50025230646133423</v>
      </c>
      <c r="E112" s="37">
        <v>0.13120470941066742</v>
      </c>
      <c r="F112" s="37">
        <v>1.4662477970123291</v>
      </c>
    </row>
    <row r="113" spans="1:6" x14ac:dyDescent="0.25">
      <c r="A113" s="15">
        <v>56</v>
      </c>
      <c r="B113" s="37">
        <v>0.46591022610664368</v>
      </c>
      <c r="C113" s="37">
        <v>0.40829905867576599</v>
      </c>
      <c r="D113" s="37">
        <v>0.5316503643989563</v>
      </c>
      <c r="E113" s="37">
        <v>0.13936379551887512</v>
      </c>
      <c r="F113" s="37">
        <v>1.557594895362854</v>
      </c>
    </row>
    <row r="114" spans="1:6" x14ac:dyDescent="0.25">
      <c r="A114" s="15">
        <v>56.5</v>
      </c>
      <c r="B114" s="37">
        <v>0.4949098527431488</v>
      </c>
      <c r="C114" s="37">
        <v>0.43347263336181641</v>
      </c>
      <c r="D114" s="37">
        <v>0.56505471467971802</v>
      </c>
      <c r="E114" s="37">
        <v>0.14802922308444977</v>
      </c>
      <c r="F114" s="37">
        <v>1.6546447277069092</v>
      </c>
    </row>
    <row r="115" spans="1:6" x14ac:dyDescent="0.25">
      <c r="A115" s="15">
        <v>57</v>
      </c>
      <c r="B115" s="37">
        <v>0.52571451663970947</v>
      </c>
      <c r="C115" s="37">
        <v>0.46016970276832581</v>
      </c>
      <c r="D115" s="37">
        <v>0.60059529542922974</v>
      </c>
      <c r="E115" s="37">
        <v>0.15723234415054321</v>
      </c>
      <c r="F115" s="37">
        <v>1.757753849029541</v>
      </c>
    </row>
    <row r="116" spans="1:6" x14ac:dyDescent="0.25">
      <c r="A116" s="15">
        <v>57.5</v>
      </c>
      <c r="B116" s="37">
        <v>0.55843651294708252</v>
      </c>
      <c r="C116" s="37">
        <v>0.48848101496696472</v>
      </c>
      <c r="D116" s="37">
        <v>0.63841038942337036</v>
      </c>
      <c r="E116" s="37">
        <v>0.16700643301010132</v>
      </c>
      <c r="F116" s="37">
        <v>1.8673014640808105</v>
      </c>
    </row>
    <row r="117" spans="1:6" x14ac:dyDescent="0.25">
      <c r="A117" s="15">
        <v>58</v>
      </c>
      <c r="B117" s="37">
        <v>0.59319525957107544</v>
      </c>
      <c r="C117" s="37">
        <v>0.51850283145904541</v>
      </c>
      <c r="D117" s="37">
        <v>0.67864745855331421</v>
      </c>
      <c r="E117" s="37">
        <v>0.17738686501979828</v>
      </c>
      <c r="F117" s="37">
        <v>1.983690619468689</v>
      </c>
    </row>
    <row r="118" spans="1:6" x14ac:dyDescent="0.25">
      <c r="A118" s="15">
        <v>58.5</v>
      </c>
      <c r="B118" s="37">
        <v>0.63011747598648071</v>
      </c>
      <c r="C118" s="37">
        <v>0.55033707618713379</v>
      </c>
      <c r="D118" s="37">
        <v>0.72146338224411011</v>
      </c>
      <c r="E118" s="37">
        <v>0.18841113150119781</v>
      </c>
      <c r="F118" s="37">
        <v>2.107349157333374</v>
      </c>
    </row>
    <row r="119" spans="1:6" x14ac:dyDescent="0.25">
      <c r="A119" s="15">
        <v>59</v>
      </c>
      <c r="B119" s="37">
        <v>0.66933786869049072</v>
      </c>
      <c r="C119" s="37">
        <v>0.58409172296524048</v>
      </c>
      <c r="D119" s="37">
        <v>0.7670254111289978</v>
      </c>
      <c r="E119" s="37">
        <v>0.20011915266513824</v>
      </c>
      <c r="F119" s="37">
        <v>2.2387320995330811</v>
      </c>
    </row>
    <row r="120" spans="1:6" x14ac:dyDescent="0.25">
      <c r="A120" s="15">
        <v>59.5</v>
      </c>
      <c r="B120" s="37">
        <v>0.71099942922592163</v>
      </c>
      <c r="C120" s="37">
        <v>0.61988121271133423</v>
      </c>
      <c r="D120" s="37">
        <v>0.81551140546798706</v>
      </c>
      <c r="E120" s="37">
        <v>0.21255321800708771</v>
      </c>
      <c r="F120" s="37">
        <v>2.3783230781555176</v>
      </c>
    </row>
    <row r="121" spans="1:6" x14ac:dyDescent="0.25">
      <c r="A121" s="15">
        <v>60</v>
      </c>
      <c r="B121" s="37">
        <v>0.75525414943695068</v>
      </c>
      <c r="C121" s="37">
        <v>0.65782666206359863</v>
      </c>
      <c r="D121" s="37">
        <v>0.86711108684539795</v>
      </c>
      <c r="E121" s="37">
        <v>0.22575816512107849</v>
      </c>
      <c r="F121" s="37">
        <v>2.5266363620758057</v>
      </c>
    </row>
    <row r="122" spans="1:6" x14ac:dyDescent="0.25">
      <c r="A122" s="15">
        <v>60.5</v>
      </c>
      <c r="B122" s="37">
        <v>0.80226337909698486</v>
      </c>
      <c r="C122" s="37">
        <v>0.69805657863616943</v>
      </c>
      <c r="D122" s="37">
        <v>0.92202633619308472</v>
      </c>
      <c r="E122" s="37">
        <v>0.23978187143802643</v>
      </c>
      <c r="F122" s="37">
        <v>2.6842169761657715</v>
      </c>
    </row>
    <row r="123" spans="1:6" x14ac:dyDescent="0.25">
      <c r="A123" s="15">
        <v>61</v>
      </c>
      <c r="B123" s="37">
        <v>0.85219866037368774</v>
      </c>
      <c r="C123" s="37">
        <v>0.74070698022842407</v>
      </c>
      <c r="D123" s="37">
        <v>0.98047208786010742</v>
      </c>
      <c r="E123" s="37">
        <v>0.25467485189437866</v>
      </c>
      <c r="F123" s="37">
        <v>2.8516459465026855</v>
      </c>
    </row>
    <row r="124" spans="1:6" x14ac:dyDescent="0.25">
      <c r="A124" s="15">
        <v>61.5</v>
      </c>
      <c r="B124" s="37">
        <v>0.90524196624755859</v>
      </c>
      <c r="C124" s="37">
        <v>0.78592193126678467</v>
      </c>
      <c r="D124" s="37">
        <v>1.0426775217056274</v>
      </c>
      <c r="E124" s="37">
        <v>0.27049091458320618</v>
      </c>
      <c r="F124" s="37">
        <v>3.0295400619506836</v>
      </c>
    </row>
    <row r="125" spans="1:6" x14ac:dyDescent="0.25">
      <c r="A125" s="15">
        <v>62</v>
      </c>
      <c r="B125" s="37">
        <v>0.96158695220947266</v>
      </c>
      <c r="C125" s="37">
        <v>0.83385413885116577</v>
      </c>
      <c r="D125" s="37">
        <v>1.1088862419128418</v>
      </c>
      <c r="E125" s="37">
        <v>0.28728720545768738</v>
      </c>
      <c r="F125" s="37">
        <v>3.2185544967651367</v>
      </c>
    </row>
    <row r="126" spans="1:6" x14ac:dyDescent="0.25">
      <c r="A126" s="15">
        <v>62.5</v>
      </c>
      <c r="B126" s="37">
        <v>1.0214389562606812</v>
      </c>
      <c r="C126" s="37">
        <v>0.88466542959213257</v>
      </c>
      <c r="D126" s="37">
        <v>1.1793582439422607</v>
      </c>
      <c r="E126" s="37">
        <v>0.30512425303459167</v>
      </c>
      <c r="F126" s="37">
        <v>3.4193854331970215</v>
      </c>
    </row>
    <row r="127" spans="1:6" x14ac:dyDescent="0.25">
      <c r="A127" s="15">
        <v>63</v>
      </c>
      <c r="B127" s="37">
        <v>1.0850163698196411</v>
      </c>
      <c r="C127" s="37">
        <v>0.93852716684341431</v>
      </c>
      <c r="D127" s="37">
        <v>1.2543700933456421</v>
      </c>
      <c r="E127" s="37">
        <v>0.32406651973724365</v>
      </c>
      <c r="F127" s="37">
        <v>3.6327738761901855</v>
      </c>
    </row>
    <row r="128" spans="1:6" x14ac:dyDescent="0.25">
      <c r="A128" s="15">
        <v>63.5</v>
      </c>
      <c r="B128" s="37">
        <v>1.1525509357452393</v>
      </c>
      <c r="C128" s="37">
        <v>0.9956209659576416</v>
      </c>
      <c r="D128" s="37">
        <v>1.3342162370681763</v>
      </c>
      <c r="E128" s="37">
        <v>0.34418225288391113</v>
      </c>
      <c r="F128" s="37">
        <v>3.859506368637085</v>
      </c>
    </row>
    <row r="129" spans="1:6" x14ac:dyDescent="0.25">
      <c r="A129" s="15">
        <v>64</v>
      </c>
      <c r="B129" s="37">
        <v>1.2242890596389771</v>
      </c>
      <c r="C129" s="37">
        <v>1.0561392307281494</v>
      </c>
      <c r="D129" s="37">
        <v>1.4192105531692505</v>
      </c>
      <c r="E129" s="37">
        <v>0.36554405093193054</v>
      </c>
      <c r="F129" s="37">
        <v>4.1004190444946289</v>
      </c>
    </row>
    <row r="130" spans="1:6" x14ac:dyDescent="0.25">
      <c r="A130" s="15">
        <v>64.5</v>
      </c>
      <c r="B130" s="37">
        <v>1.300492525100708</v>
      </c>
      <c r="C130" s="37">
        <v>1.1202856302261353</v>
      </c>
      <c r="D130" s="37">
        <v>1.509687066078186</v>
      </c>
      <c r="E130" s="37">
        <v>0.38822895288467407</v>
      </c>
      <c r="F130" s="37">
        <v>4.3564000129699707</v>
      </c>
    </row>
    <row r="131" spans="1:6" x14ac:dyDescent="0.25">
      <c r="A131" s="15">
        <v>65</v>
      </c>
      <c r="B131" s="37">
        <v>1.3814389705657959</v>
      </c>
      <c r="C131" s="37">
        <v>1.1882762908935547</v>
      </c>
      <c r="D131" s="37">
        <v>1.606001615524292</v>
      </c>
      <c r="E131" s="37">
        <v>0.41231873631477356</v>
      </c>
      <c r="F131" s="37">
        <v>4.628394603729248</v>
      </c>
    </row>
    <row r="132" spans="1:6" x14ac:dyDescent="0.25">
      <c r="A132" s="15">
        <v>65.5</v>
      </c>
      <c r="B132" s="37">
        <v>1.4674237966537476</v>
      </c>
      <c r="C132" s="37">
        <v>1.2603398561477661</v>
      </c>
      <c r="D132" s="37">
        <v>1.7085332870483398</v>
      </c>
      <c r="E132" s="37">
        <v>0.43790015578269958</v>
      </c>
      <c r="F132" s="37">
        <v>4.9174056053161621</v>
      </c>
    </row>
    <row r="133" spans="1:6" x14ac:dyDescent="0.25">
      <c r="A133" s="15">
        <v>66</v>
      </c>
      <c r="B133" s="37">
        <v>1.5587606430053711</v>
      </c>
      <c r="C133" s="37">
        <v>1.3367187976837158</v>
      </c>
      <c r="D133" s="37">
        <v>1.8176857233047485</v>
      </c>
      <c r="E133" s="37">
        <v>0.46506538987159729</v>
      </c>
      <c r="F133" s="37">
        <v>5.2245011329650879</v>
      </c>
    </row>
    <row r="134" spans="1:6" x14ac:dyDescent="0.25">
      <c r="A134" s="15">
        <v>66.5</v>
      </c>
      <c r="B134" s="37">
        <v>1.6557824611663818</v>
      </c>
      <c r="C134" s="37">
        <v>1.4176697731018066</v>
      </c>
      <c r="D134" s="37">
        <v>1.9338886737823486</v>
      </c>
      <c r="E134" s="37">
        <v>0.49391242861747742</v>
      </c>
      <c r="F134" s="37">
        <v>5.5508127212524414</v>
      </c>
    </row>
    <row r="135" spans="1:6" x14ac:dyDescent="0.25">
      <c r="A135" s="15">
        <v>67</v>
      </c>
      <c r="B135" s="37">
        <v>1.7588433027267456</v>
      </c>
      <c r="C135" s="37">
        <v>1.5034650564193726</v>
      </c>
      <c r="D135" s="37">
        <v>2.0576000213623047</v>
      </c>
      <c r="E135" s="37">
        <v>0.52454501390457153</v>
      </c>
      <c r="F135" s="37">
        <v>5.8975486755371094</v>
      </c>
    </row>
    <row r="136" spans="1:6" x14ac:dyDescent="0.25">
      <c r="A136" s="15">
        <v>67.5</v>
      </c>
      <c r="B136" s="37">
        <v>1.8683187961578369</v>
      </c>
      <c r="C136" s="37">
        <v>1.5943926572799683</v>
      </c>
      <c r="D136" s="37">
        <v>2.1893072128295898</v>
      </c>
      <c r="E136" s="37">
        <v>0.55707353353500366</v>
      </c>
      <c r="F136" s="37">
        <v>6.2659873962402344</v>
      </c>
    </row>
    <row r="137" spans="1:6" x14ac:dyDescent="0.25">
      <c r="A137" s="15">
        <v>68</v>
      </c>
      <c r="B137" s="37">
        <v>1.98460853099823</v>
      </c>
      <c r="C137" s="37">
        <v>1.6907579898834229</v>
      </c>
      <c r="D137" s="37">
        <v>2.3295300006866455</v>
      </c>
      <c r="E137" s="37">
        <v>0.59161508083343506</v>
      </c>
      <c r="F137" s="37">
        <v>6.6574897766113281</v>
      </c>
    </row>
    <row r="138" spans="1:6" x14ac:dyDescent="0.25">
      <c r="A138" s="15">
        <v>68.5</v>
      </c>
      <c r="B138" s="37">
        <v>2.1081364154815674</v>
      </c>
      <c r="C138" s="37">
        <v>1.792884349822998</v>
      </c>
      <c r="D138" s="37">
        <v>2.47882080078125</v>
      </c>
      <c r="E138" s="37">
        <v>0.62829387187957764</v>
      </c>
      <c r="F138" s="37">
        <v>7.0735039710998535</v>
      </c>
    </row>
    <row r="139" spans="1:6" x14ac:dyDescent="0.25">
      <c r="A139" s="15">
        <v>69</v>
      </c>
      <c r="B139" s="37">
        <v>2.2393531799316406</v>
      </c>
      <c r="C139" s="37">
        <v>1.901114821434021</v>
      </c>
      <c r="D139" s="37">
        <v>2.6377692222595215</v>
      </c>
      <c r="E139" s="37">
        <v>0.66724210977554321</v>
      </c>
      <c r="F139" s="37">
        <v>7.515566349029541</v>
      </c>
    </row>
    <row r="140" spans="1:6" x14ac:dyDescent="0.25">
      <c r="A140" s="15">
        <v>69.5</v>
      </c>
      <c r="B140" s="37">
        <v>2.3787369728088379</v>
      </c>
      <c r="C140" s="37">
        <v>2.0158123970031738</v>
      </c>
      <c r="D140" s="37">
        <v>2.8070023059844971</v>
      </c>
      <c r="E140" s="37">
        <v>0.70859962701797485</v>
      </c>
      <c r="F140" s="37">
        <v>7.9853134155273438</v>
      </c>
    </row>
    <row r="141" spans="1:6" x14ac:dyDescent="0.25">
      <c r="A141" s="15">
        <v>70</v>
      </c>
      <c r="B141" s="37">
        <v>2.5267965793609619</v>
      </c>
      <c r="C141" s="37">
        <v>2.1373615264892578</v>
      </c>
      <c r="D141" s="37">
        <v>2.9871881008148193</v>
      </c>
      <c r="E141" s="37">
        <v>0.75251537561416626</v>
      </c>
      <c r="F141" s="37">
        <v>8.4844789505004883</v>
      </c>
    </row>
    <row r="142" spans="1:6" x14ac:dyDescent="0.25">
      <c r="A142" s="15">
        <v>70.5</v>
      </c>
      <c r="B142" s="37">
        <v>2.6840720176696777</v>
      </c>
      <c r="C142" s="37">
        <v>2.2661697864532471</v>
      </c>
      <c r="D142" s="37">
        <v>3.1790390014648438</v>
      </c>
      <c r="E142" s="37">
        <v>0.79914718866348267</v>
      </c>
      <c r="F142" s="37">
        <v>9.0149116516113281</v>
      </c>
    </row>
    <row r="143" spans="1:6" x14ac:dyDescent="0.25">
      <c r="A143" s="15">
        <v>71</v>
      </c>
      <c r="B143" s="37">
        <v>2.8511364459991455</v>
      </c>
      <c r="C143" s="37">
        <v>2.4026689529418945</v>
      </c>
      <c r="D143" s="37">
        <v>3.383312463760376</v>
      </c>
      <c r="E143" s="37">
        <v>0.84866279363632202</v>
      </c>
      <c r="F143" s="37">
        <v>9.5785732269287109</v>
      </c>
    </row>
    <row r="144" spans="1:6" x14ac:dyDescent="0.25">
      <c r="A144" s="15">
        <v>71.5</v>
      </c>
      <c r="B144" s="37">
        <v>3.0285995006561279</v>
      </c>
      <c r="C144" s="37">
        <v>2.5473160743713379</v>
      </c>
      <c r="D144" s="37">
        <v>3.6008152961730957</v>
      </c>
      <c r="E144" s="37">
        <v>0.90123993158340454</v>
      </c>
      <c r="F144" s="37">
        <v>10.177549362182617</v>
      </c>
    </row>
    <row r="145" spans="1:6" x14ac:dyDescent="0.25">
      <c r="A145" s="15">
        <v>72</v>
      </c>
      <c r="B145" s="37">
        <v>3.2171084880828857</v>
      </c>
      <c r="C145" s="37">
        <v>2.7005963325500488</v>
      </c>
      <c r="D145" s="37">
        <v>3.8324084281921387</v>
      </c>
      <c r="E145" s="37">
        <v>0.95706778764724731</v>
      </c>
      <c r="F145" s="37">
        <v>10.814058303833008</v>
      </c>
    </row>
    <row r="146" spans="1:6" x14ac:dyDescent="0.25">
      <c r="A146" s="15">
        <v>72.5</v>
      </c>
      <c r="B146" s="37">
        <v>3.4173507690429688</v>
      </c>
      <c r="C146" s="37">
        <v>2.8630220890045166</v>
      </c>
      <c r="D146" s="37">
        <v>4.0790071487426758</v>
      </c>
      <c r="E146" s="37">
        <v>1.0163466930389404</v>
      </c>
      <c r="F146" s="37">
        <v>11.490453720092773</v>
      </c>
    </row>
    <row r="147" spans="1:6" x14ac:dyDescent="0.25">
      <c r="A147" s="15">
        <v>73</v>
      </c>
      <c r="B147" s="37">
        <v>3.6300570964813232</v>
      </c>
      <c r="C147" s="37">
        <v>3.0351381301879883</v>
      </c>
      <c r="D147" s="37">
        <v>4.3415865898132324</v>
      </c>
      <c r="E147" s="37">
        <v>1.0792897939682007</v>
      </c>
      <c r="F147" s="37">
        <v>12.209246635437012</v>
      </c>
    </row>
    <row r="148" spans="1:6" x14ac:dyDescent="0.25">
      <c r="A148" s="15">
        <v>73.5</v>
      </c>
      <c r="B148" s="37">
        <v>3.8560023307800293</v>
      </c>
      <c r="C148" s="37">
        <v>3.2175192832946777</v>
      </c>
      <c r="D148" s="37">
        <v>4.6211857795715332</v>
      </c>
      <c r="E148" s="37">
        <v>1.1461228132247925</v>
      </c>
      <c r="F148" s="37">
        <v>12.973090171813965</v>
      </c>
    </row>
    <row r="149" spans="1:6" x14ac:dyDescent="0.25">
      <c r="A149" s="15">
        <v>74</v>
      </c>
      <c r="B149" s="37">
        <v>4.0960111618041992</v>
      </c>
      <c r="C149" s="37">
        <v>3.4107763767242432</v>
      </c>
      <c r="D149" s="37">
        <v>4.9189114570617676</v>
      </c>
      <c r="E149" s="37">
        <v>1.2170858383178711</v>
      </c>
      <c r="F149" s="37">
        <v>13.784819602966309</v>
      </c>
    </row>
    <row r="150" spans="1:6" x14ac:dyDescent="0.25">
      <c r="A150" s="15">
        <v>74.5</v>
      </c>
      <c r="B150" s="37">
        <v>4.350959300994873</v>
      </c>
      <c r="C150" s="37">
        <v>3.6155569553375244</v>
      </c>
      <c r="D150" s="37">
        <v>5.2359423637390137</v>
      </c>
      <c r="E150" s="37">
        <v>1.2924337387084961</v>
      </c>
      <c r="F150" s="37">
        <v>14.647439002990723</v>
      </c>
    </row>
    <row r="151" spans="1:6" x14ac:dyDescent="0.25">
      <c r="A151" s="15">
        <v>75</v>
      </c>
      <c r="B151" s="37">
        <v>4.6217756271362305</v>
      </c>
      <c r="C151" s="37">
        <v>3.8325440883636475</v>
      </c>
      <c r="D151" s="37">
        <v>5.5735330581665039</v>
      </c>
      <c r="E151" s="37">
        <v>1.3724364042282104</v>
      </c>
      <c r="F151" s="37">
        <v>15.564150810241699</v>
      </c>
    </row>
    <row r="152" spans="1:6" x14ac:dyDescent="0.25">
      <c r="A152" s="15">
        <v>75.5</v>
      </c>
      <c r="B152" s="37">
        <v>4.9094486236572266</v>
      </c>
      <c r="C152" s="37">
        <v>4.0624637603759766</v>
      </c>
      <c r="D152" s="37">
        <v>5.9330215454101563</v>
      </c>
      <c r="E152" s="37">
        <v>1.4573813676834106</v>
      </c>
      <c r="F152" s="37">
        <v>16.538352966308594</v>
      </c>
    </row>
    <row r="153" spans="1:6" x14ac:dyDescent="0.25">
      <c r="A153" s="15">
        <v>76</v>
      </c>
      <c r="B153" s="37">
        <v>5.2150273323059082</v>
      </c>
      <c r="C153" s="37">
        <v>4.3060855865478516</v>
      </c>
      <c r="D153" s="37">
        <v>6.3158316612243652</v>
      </c>
      <c r="E153" s="37">
        <v>1.5475732088088989</v>
      </c>
      <c r="F153" s="37">
        <v>17.573654174804688</v>
      </c>
    </row>
    <row r="154" spans="1:6" x14ac:dyDescent="0.25">
      <c r="A154" s="15">
        <v>76.5</v>
      </c>
      <c r="B154" s="37">
        <v>5.5396261215209961</v>
      </c>
      <c r="C154" s="37">
        <v>4.5642228126525879</v>
      </c>
      <c r="D154" s="37">
        <v>6.7234787940979004</v>
      </c>
      <c r="E154" s="37">
        <v>1.6433348655700684</v>
      </c>
      <c r="F154" s="37">
        <v>18.673892974853516</v>
      </c>
    </row>
    <row r="155" spans="1:6" x14ac:dyDescent="0.25">
      <c r="A155" s="15">
        <v>77</v>
      </c>
      <c r="B155" s="37">
        <v>5.8844289779663086</v>
      </c>
      <c r="C155" s="37">
        <v>4.8377385139465332</v>
      </c>
      <c r="D155" s="37">
        <v>7.1575818061828613</v>
      </c>
      <c r="E155" s="37">
        <v>1.7450102567672729</v>
      </c>
      <c r="F155" s="37">
        <v>19.843156814575195</v>
      </c>
    </row>
    <row r="156" spans="1:6" x14ac:dyDescent="0.25">
      <c r="A156" s="15">
        <v>77.5</v>
      </c>
      <c r="B156" s="37">
        <v>6.2506933212280273</v>
      </c>
      <c r="C156" s="37">
        <v>5.1275453567504883</v>
      </c>
      <c r="D156" s="37">
        <v>7.6198577880859375</v>
      </c>
      <c r="E156" s="37">
        <v>1.8529634475708008</v>
      </c>
      <c r="F156" s="37">
        <v>21.085771560668945</v>
      </c>
    </row>
    <row r="157" spans="1:6" x14ac:dyDescent="0.25">
      <c r="A157" s="15">
        <v>78</v>
      </c>
      <c r="B157" s="37">
        <v>6.6397542953491211</v>
      </c>
      <c r="C157" s="37">
        <v>5.4346117973327637</v>
      </c>
      <c r="D157" s="37">
        <v>8.1121416091918945</v>
      </c>
      <c r="E157" s="37">
        <v>1.967581033706665</v>
      </c>
      <c r="F157" s="37">
        <v>22.406362533569336</v>
      </c>
    </row>
    <row r="158" spans="1:6" x14ac:dyDescent="0.25">
      <c r="A158" s="15">
        <v>78.5</v>
      </c>
      <c r="B158" s="37">
        <v>7.0530328750610352</v>
      </c>
      <c r="C158" s="37">
        <v>5.7599635124206543</v>
      </c>
      <c r="D158" s="37">
        <v>8.6363868713378906</v>
      </c>
      <c r="E158" s="37">
        <v>2.0892744064331055</v>
      </c>
      <c r="F158" s="37">
        <v>23.809831619262695</v>
      </c>
    </row>
    <row r="159" spans="1:6" x14ac:dyDescent="0.25">
      <c r="A159" s="15">
        <v>79</v>
      </c>
      <c r="B159" s="37">
        <v>7.4920344352722168</v>
      </c>
      <c r="C159" s="37">
        <v>6.1046867370605469</v>
      </c>
      <c r="D159" s="37">
        <v>9.1946697235107422</v>
      </c>
      <c r="E159" s="37">
        <v>2.2184789180755615</v>
      </c>
      <c r="F159" s="37">
        <v>25.301382064819336</v>
      </c>
    </row>
    <row r="160" spans="1:6" x14ac:dyDescent="0.25">
      <c r="A160" s="15">
        <v>79.5</v>
      </c>
      <c r="B160" s="37">
        <v>7.9583601951599121</v>
      </c>
      <c r="C160" s="37">
        <v>6.4699316024780273</v>
      </c>
      <c r="D160" s="37">
        <v>9.7892074584960938</v>
      </c>
      <c r="E160" s="37">
        <v>2.3556571006774902</v>
      </c>
      <c r="F160" s="37">
        <v>26.886554718017578</v>
      </c>
    </row>
    <row r="161" spans="1:6" x14ac:dyDescent="0.25">
      <c r="A161" s="15">
        <v>80</v>
      </c>
      <c r="B161" s="37">
        <v>8.4537124633789063</v>
      </c>
      <c r="C161" s="37">
        <v>6.8569169044494629</v>
      </c>
      <c r="D161" s="37">
        <v>10.422359466552734</v>
      </c>
      <c r="E161" s="37">
        <v>2.501300573348999</v>
      </c>
      <c r="F161" s="37">
        <v>28.571245193481445</v>
      </c>
    </row>
    <row r="162" spans="1:6" x14ac:dyDescent="0.25">
      <c r="A162" s="15">
        <v>80.5</v>
      </c>
      <c r="B162" s="37">
        <v>8.9798965454101563</v>
      </c>
      <c r="C162" s="37">
        <v>7.2669343948364258</v>
      </c>
      <c r="D162" s="37">
        <v>11.096637725830078</v>
      </c>
      <c r="E162" s="37">
        <v>2.6559300422668457</v>
      </c>
      <c r="F162" s="37">
        <v>30.361696243286133</v>
      </c>
    </row>
    <row r="163" spans="1:6" x14ac:dyDescent="0.25">
      <c r="A163" s="15">
        <v>81</v>
      </c>
      <c r="B163" s="37">
        <v>9.5388317108154297</v>
      </c>
      <c r="C163" s="37">
        <v>7.701352596282959</v>
      </c>
      <c r="D163" s="37">
        <v>11.814717292785645</v>
      </c>
      <c r="E163" s="37">
        <v>2.8200991153717041</v>
      </c>
      <c r="F163" s="37">
        <v>32.264579772949219</v>
      </c>
    </row>
    <row r="164" spans="1:6" x14ac:dyDescent="0.25">
      <c r="A164" s="15">
        <v>81.5</v>
      </c>
      <c r="B164" s="37">
        <v>10.132556915283203</v>
      </c>
      <c r="C164" s="37">
        <v>8.1616191864013672</v>
      </c>
      <c r="D164" s="37">
        <v>12.579455375671387</v>
      </c>
      <c r="E164" s="37">
        <v>2.9943957328796387</v>
      </c>
      <c r="F164" s="37">
        <v>34.286956787109375</v>
      </c>
    </row>
    <row r="165" spans="1:6" x14ac:dyDescent="0.25">
      <c r="A165" s="15">
        <v>82</v>
      </c>
      <c r="B165" s="37">
        <v>10.763235092163086</v>
      </c>
      <c r="C165" s="37">
        <v>8.6492681503295898</v>
      </c>
      <c r="D165" s="37">
        <v>13.393879890441895</v>
      </c>
      <c r="E165" s="37">
        <v>3.1794416904449463</v>
      </c>
      <c r="F165" s="37">
        <v>36.43634033203125</v>
      </c>
    </row>
    <row r="166" spans="1:6" x14ac:dyDescent="0.25">
      <c r="A166" s="15">
        <v>82.5</v>
      </c>
      <c r="B166" s="37">
        <v>11.433172225952148</v>
      </c>
      <c r="C166" s="37">
        <v>9.1659278869628906</v>
      </c>
      <c r="D166" s="37">
        <v>14.261232376098633</v>
      </c>
      <c r="E166" s="37">
        <v>3.3759009838104248</v>
      </c>
      <c r="F166" s="37">
        <v>38.720752716064453</v>
      </c>
    </row>
    <row r="167" spans="1:6" x14ac:dyDescent="0.25">
      <c r="A167" s="15">
        <v>83</v>
      </c>
      <c r="B167" s="37">
        <v>12.144807815551758</v>
      </c>
      <c r="C167" s="37">
        <v>9.7133207321166992</v>
      </c>
      <c r="D167" s="37">
        <v>15.184955596923828</v>
      </c>
      <c r="E167" s="37">
        <v>3.5844748020172119</v>
      </c>
      <c r="F167" s="37">
        <v>41.148670196533203</v>
      </c>
    </row>
    <row r="168" spans="1:6" x14ac:dyDescent="0.25">
      <c r="A168" s="15">
        <v>83.5</v>
      </c>
      <c r="B168" s="37">
        <v>12.900733947753906</v>
      </c>
      <c r="C168" s="37">
        <v>10.293266296386719</v>
      </c>
      <c r="D168" s="37">
        <v>16.168720245361328</v>
      </c>
      <c r="E168" s="37">
        <v>3.8059074878692627</v>
      </c>
      <c r="F168" s="37">
        <v>43.729103088378906</v>
      </c>
    </row>
    <row r="169" spans="1:6" x14ac:dyDescent="0.25">
      <c r="A169" s="15">
        <v>84</v>
      </c>
      <c r="B169" s="37">
        <v>13.703715324401855</v>
      </c>
      <c r="C169" s="37">
        <v>10.907706260681152</v>
      </c>
      <c r="D169" s="37">
        <v>17.216434478759766</v>
      </c>
      <c r="E169" s="37">
        <v>4.0409932136535645</v>
      </c>
      <c r="F169" s="37">
        <v>46.471694946289063</v>
      </c>
    </row>
    <row r="170" spans="1:6" x14ac:dyDescent="0.25">
      <c r="A170" s="15">
        <v>84.5</v>
      </c>
      <c r="B170" s="37">
        <v>14.556675910949707</v>
      </c>
      <c r="C170" s="37">
        <v>11.558681488037109</v>
      </c>
      <c r="D170" s="37">
        <v>18.332265853881836</v>
      </c>
      <c r="E170" s="37">
        <v>4.2905697822570801</v>
      </c>
      <c r="F170" s="37">
        <v>49.386638641357422</v>
      </c>
    </row>
    <row r="171" spans="1:6" x14ac:dyDescent="0.25">
      <c r="A171" s="15">
        <v>85</v>
      </c>
      <c r="B171" s="37">
        <v>15.462723731994629</v>
      </c>
      <c r="C171" s="37">
        <v>12.24836254119873</v>
      </c>
      <c r="D171" s="37">
        <v>19.520635604858398</v>
      </c>
      <c r="E171" s="37">
        <v>4.5555286407470703</v>
      </c>
      <c r="F171" s="37">
        <v>52.484767913818359</v>
      </c>
    </row>
    <row r="172" spans="1:6" x14ac:dyDescent="0.25">
      <c r="A172" s="15">
        <v>85.5</v>
      </c>
      <c r="B172" s="37">
        <v>16.4251708984375</v>
      </c>
      <c r="C172" s="37">
        <v>12.979044914245605</v>
      </c>
      <c r="D172" s="37">
        <v>20.786293029785156</v>
      </c>
      <c r="E172" s="37">
        <v>4.8368167877197266</v>
      </c>
      <c r="F172" s="37">
        <v>55.777633666992188</v>
      </c>
    </row>
    <row r="173" spans="1:6" x14ac:dyDescent="0.25">
      <c r="A173" s="15">
        <v>86</v>
      </c>
      <c r="B173" s="37">
        <v>17.44752311706543</v>
      </c>
      <c r="C173" s="37">
        <v>13.753166198730469</v>
      </c>
      <c r="D173" s="37">
        <v>22.134252548217773</v>
      </c>
      <c r="E173" s="37">
        <v>5.135439395904541</v>
      </c>
      <c r="F173" s="37">
        <v>59.277511596679688</v>
      </c>
    </row>
    <row r="174" spans="1:6" x14ac:dyDescent="0.25">
      <c r="A174" s="15">
        <v>86.5</v>
      </c>
      <c r="B174" s="37">
        <v>18.533510208129883</v>
      </c>
      <c r="C174" s="37">
        <v>14.57330322265625</v>
      </c>
      <c r="D174" s="37">
        <v>23.569879531860352</v>
      </c>
      <c r="E174" s="37">
        <v>5.4524612426757813</v>
      </c>
      <c r="F174" s="37">
        <v>62.997413635253906</v>
      </c>
    </row>
    <row r="175" spans="1:6" x14ac:dyDescent="0.25">
      <c r="A175" s="15">
        <v>87</v>
      </c>
      <c r="B175" s="37">
        <v>19.687088012695313</v>
      </c>
      <c r="C175" s="37">
        <v>15.442181587219238</v>
      </c>
      <c r="D175" s="37">
        <v>25.098875045776367</v>
      </c>
      <c r="E175" s="37">
        <v>5.7890124320983887</v>
      </c>
      <c r="F175" s="37">
        <v>66.951217651367188</v>
      </c>
    </row>
    <row r="176" spans="1:6" x14ac:dyDescent="0.25">
      <c r="A176" s="15">
        <v>87.5</v>
      </c>
      <c r="B176" s="37">
        <v>20.912471771240234</v>
      </c>
      <c r="C176" s="37">
        <v>16.362701416015625</v>
      </c>
      <c r="D176" s="37">
        <v>26.727336883544922</v>
      </c>
      <c r="E176" s="37">
        <v>6.146296501159668</v>
      </c>
      <c r="F176" s="37">
        <v>71.153648376464844</v>
      </c>
    </row>
    <row r="177" spans="1:6" x14ac:dyDescent="0.25">
      <c r="A177" s="15">
        <v>88</v>
      </c>
      <c r="B177" s="37">
        <v>22.214128494262695</v>
      </c>
      <c r="C177" s="37">
        <v>17.337928771972656</v>
      </c>
      <c r="D177" s="37">
        <v>28.46173095703125</v>
      </c>
      <c r="E177" s="37">
        <v>6.5255880355834961</v>
      </c>
      <c r="F177" s="37">
        <v>75.620384216308594</v>
      </c>
    </row>
    <row r="178" spans="1:6" x14ac:dyDescent="0.25">
      <c r="A178" s="15">
        <v>88.5</v>
      </c>
      <c r="B178" s="37">
        <v>23.596796035766602</v>
      </c>
      <c r="C178" s="37">
        <v>18.37109375</v>
      </c>
      <c r="D178" s="37">
        <v>30.308963775634766</v>
      </c>
      <c r="E178" s="37">
        <v>6.9282360076904297</v>
      </c>
      <c r="F178" s="37">
        <v>80.368049621582031</v>
      </c>
    </row>
    <row r="179" spans="1:6" x14ac:dyDescent="0.25">
      <c r="A179" s="15">
        <v>89</v>
      </c>
      <c r="B179" s="37">
        <v>25.065532684326172</v>
      </c>
      <c r="C179" s="37">
        <v>19.465658187866211</v>
      </c>
      <c r="D179" s="37">
        <v>32.276378631591797</v>
      </c>
      <c r="E179" s="37">
        <v>7.3556804656982422</v>
      </c>
      <c r="F179" s="37">
        <v>85.414375305175781</v>
      </c>
    </row>
    <row r="180" spans="1:6" x14ac:dyDescent="0.25">
      <c r="A180" s="15">
        <v>89.5</v>
      </c>
      <c r="B180" s="37">
        <v>26.625688552856445</v>
      </c>
      <c r="C180" s="37">
        <v>20.625246047973633</v>
      </c>
      <c r="D180" s="37">
        <v>34.371822357177734</v>
      </c>
      <c r="E180" s="37">
        <v>7.809443473815918</v>
      </c>
      <c r="F180" s="37">
        <v>90.778205871582031</v>
      </c>
    </row>
    <row r="181" spans="1:6" x14ac:dyDescent="0.25">
      <c r="A181" s="15">
        <v>90</v>
      </c>
      <c r="B181" s="37">
        <v>28.282943725585938</v>
      </c>
      <c r="C181" s="37">
        <v>21.853717803955078</v>
      </c>
      <c r="D181" s="37">
        <v>36.603607177734375</v>
      </c>
      <c r="E181" s="37">
        <v>8.2911405563354492</v>
      </c>
      <c r="F181" s="37">
        <v>96.479484558105469</v>
      </c>
    </row>
    <row r="182" spans="1:6" x14ac:dyDescent="0.25">
      <c r="A182" s="15">
        <v>90.5</v>
      </c>
      <c r="B182" s="37">
        <v>30.043361663818359</v>
      </c>
      <c r="C182" s="37">
        <v>23.155170440673828</v>
      </c>
      <c r="D182" s="37">
        <v>38.980648040771484</v>
      </c>
      <c r="E182" s="37">
        <v>8.8024921417236328</v>
      </c>
      <c r="F182" s="37">
        <v>100</v>
      </c>
    </row>
    <row r="183" spans="1:6" x14ac:dyDescent="0.25">
      <c r="A183" s="15">
        <v>91</v>
      </c>
      <c r="B183" s="37">
        <v>31.913351058959961</v>
      </c>
      <c r="C183" s="37">
        <v>24.533926010131836</v>
      </c>
      <c r="D183" s="37">
        <v>41.512393951416016</v>
      </c>
      <c r="E183" s="37">
        <v>9.3453187942504883</v>
      </c>
      <c r="F183" s="37">
        <v>100</v>
      </c>
    </row>
    <row r="184" spans="1:6" x14ac:dyDescent="0.25">
      <c r="A184" s="15">
        <v>91.5</v>
      </c>
      <c r="B184" s="37">
        <v>33.899726867675781</v>
      </c>
      <c r="C184" s="37">
        <v>25.994564056396484</v>
      </c>
      <c r="D184" s="37">
        <v>44.208911895751953</v>
      </c>
      <c r="E184" s="37">
        <v>9.9215488433837891</v>
      </c>
      <c r="F184" s="37">
        <v>100</v>
      </c>
    </row>
    <row r="185" spans="1:6" x14ac:dyDescent="0.25">
      <c r="A185" s="15">
        <v>92</v>
      </c>
      <c r="B185" s="37">
        <v>36.009750366210938</v>
      </c>
      <c r="C185" s="37">
        <v>27.541957855224609</v>
      </c>
      <c r="D185" s="37">
        <v>47.080966949462891</v>
      </c>
      <c r="E185" s="37">
        <v>10.533241271972656</v>
      </c>
      <c r="F185" s="37">
        <v>100</v>
      </c>
    </row>
    <row r="186" spans="1:6" x14ac:dyDescent="0.25">
      <c r="A186" s="15">
        <v>92.5</v>
      </c>
      <c r="B186" s="37">
        <v>38.251106262207031</v>
      </c>
      <c r="C186" s="37">
        <v>29.181240081787109</v>
      </c>
      <c r="D186" s="37">
        <v>50.139987945556641</v>
      </c>
      <c r="E186" s="37">
        <v>11.182571411132813</v>
      </c>
      <c r="F186" s="37">
        <v>100</v>
      </c>
    </row>
    <row r="187" spans="1:6" x14ac:dyDescent="0.25">
      <c r="A187" s="15">
        <v>93</v>
      </c>
      <c r="B187" s="37">
        <v>40.6319580078125</v>
      </c>
      <c r="C187" s="37">
        <v>30.917861938476563</v>
      </c>
      <c r="D187" s="37">
        <v>53.39813232421875</v>
      </c>
      <c r="E187" s="37">
        <v>11.871848106384277</v>
      </c>
      <c r="F187" s="37">
        <v>100</v>
      </c>
    </row>
    <row r="188" spans="1:6" x14ac:dyDescent="0.25">
      <c r="A188" s="15">
        <v>93.5</v>
      </c>
      <c r="B188" s="37">
        <v>43.161014556884766</v>
      </c>
      <c r="C188" s="37">
        <v>32.757610321044922</v>
      </c>
      <c r="D188" s="37">
        <v>56.868415832519531</v>
      </c>
      <c r="E188" s="37">
        <v>12.603528022766113</v>
      </c>
      <c r="F188" s="37">
        <v>100</v>
      </c>
    </row>
    <row r="189" spans="1:6" x14ac:dyDescent="0.25">
      <c r="A189" s="15">
        <v>94</v>
      </c>
      <c r="B189" s="37">
        <v>45.847488403320313</v>
      </c>
      <c r="C189" s="37">
        <v>34.706588745117188</v>
      </c>
      <c r="D189" s="37">
        <v>60.564643859863281</v>
      </c>
      <c r="E189" s="37">
        <v>13.380213737487793</v>
      </c>
      <c r="F189" s="37">
        <v>100</v>
      </c>
    </row>
    <row r="190" spans="1:6" x14ac:dyDescent="0.25">
      <c r="A190" s="15">
        <v>94.5</v>
      </c>
      <c r="B190" s="37">
        <v>48.701164245605469</v>
      </c>
      <c r="C190" s="37">
        <v>36.771266937255859</v>
      </c>
      <c r="D190" s="37">
        <v>64.501541137695313</v>
      </c>
      <c r="E190" s="37">
        <v>14.20466136932373</v>
      </c>
      <c r="F190" s="37">
        <v>100</v>
      </c>
    </row>
    <row r="191" spans="1:6" x14ac:dyDescent="0.25">
      <c r="A191" s="15">
        <v>95</v>
      </c>
      <c r="B191" s="37">
        <v>51.732471466064453</v>
      </c>
      <c r="C191" s="37">
        <v>38.958538055419922</v>
      </c>
      <c r="D191" s="37">
        <v>68.694793701171875</v>
      </c>
      <c r="E191" s="37">
        <v>15.079813957214355</v>
      </c>
      <c r="F191" s="37">
        <v>100</v>
      </c>
    </row>
    <row r="192" spans="1:6" x14ac:dyDescent="0.25">
      <c r="A192" s="15">
        <v>95.5</v>
      </c>
      <c r="B192" s="18">
        <v>48.577796936035156</v>
      </c>
      <c r="C192" s="18">
        <v>36.082973480224609</v>
      </c>
      <c r="D192" s="18">
        <v>65.399322509765625</v>
      </c>
      <c r="E192" s="18">
        <v>12.944745063781738</v>
      </c>
      <c r="F192" s="18">
        <v>100</v>
      </c>
    </row>
    <row r="193" spans="1:6" x14ac:dyDescent="0.25">
      <c r="A193" s="15">
        <v>96</v>
      </c>
      <c r="B193" s="18">
        <v>51.5684814453125</v>
      </c>
      <c r="C193" s="18">
        <v>38.200950622558594</v>
      </c>
      <c r="D193" s="18">
        <v>69.613670349121094</v>
      </c>
      <c r="E193" s="18">
        <v>13.733299255371094</v>
      </c>
      <c r="F193" s="18">
        <v>100</v>
      </c>
    </row>
  </sheetData>
  <mergeCells count="3">
    <mergeCell ref="B1:B2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Representative Samples</vt:lpstr>
      <vt:lpstr>Convenience Samples</vt:lpstr>
      <vt:lpstr>Comprehensive Tracing</vt:lpstr>
      <vt:lpstr>Other Studies</vt:lpstr>
      <vt:lpstr>Metaregression Predictions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T. Levin</dc:creator>
  <cp:keywords/>
  <dc:description/>
  <cp:lastModifiedBy>Andrew T. Levin</cp:lastModifiedBy>
  <cp:revision/>
  <dcterms:created xsi:type="dcterms:W3CDTF">2020-07-03T20:04:06Z</dcterms:created>
  <dcterms:modified xsi:type="dcterms:W3CDTF">2020-11-24T02:49:12Z</dcterms:modified>
  <cp:category/>
  <cp:contentStatus/>
</cp:coreProperties>
</file>