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8158s_universityofgalway_ie/Documents/2021_onwards/articles/first author/confounding_PAF/resubmission_EJE/"/>
    </mc:Choice>
  </mc:AlternateContent>
  <xr:revisionPtr revIDLastSave="263" documentId="8_{5944EC3B-AD3B-854D-96AC-E26899149A5D}" xr6:coauthVersionLast="47" xr6:coauthVersionMax="47" xr10:uidLastSave="{9992A25D-B496-554B-944E-9311F60F5A53}"/>
  <bookViews>
    <workbookView xWindow="0" yWindow="500" windowWidth="28800" windowHeight="17500" xr2:uid="{55A8314E-F080-7949-A14F-8134C81A521E}"/>
  </bookViews>
  <sheets>
    <sheet name="PAF ex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F11" i="1"/>
  <c r="D11" i="1"/>
  <c r="D10" i="1"/>
  <c r="F10" i="1" s="1"/>
  <c r="A10" i="1"/>
  <c r="A13" i="1" s="1"/>
  <c r="D13" i="1" l="1"/>
  <c r="E13" i="1" s="1"/>
  <c r="F13" i="1" s="1"/>
  <c r="A11" i="1"/>
  <c r="B16" i="1" s="1"/>
  <c r="E10" i="1"/>
  <c r="D12" i="1"/>
  <c r="E12" i="1" s="1"/>
  <c r="F12" i="1" l="1"/>
  <c r="B18" i="1"/>
  <c r="A12" i="1"/>
  <c r="B20" i="1" l="1"/>
  <c r="B17" i="1"/>
  <c r="B21" i="1" s="1"/>
  <c r="B22" i="1"/>
  <c r="B23" i="1"/>
  <c r="B19" i="1"/>
  <c r="B30" i="1" s="1"/>
  <c r="B28" i="1" l="1"/>
  <c r="B27" i="1"/>
  <c r="B25" i="1"/>
</calcChain>
</file>

<file path=xl/sharedStrings.xml><?xml version="1.0" encoding="utf-8"?>
<sst xmlns="http://schemas.openxmlformats.org/spreadsheetml/2006/main" count="35" uniqueCount="29">
  <si>
    <t>RR (exercise vs blood pressure)</t>
  </si>
  <si>
    <t>RR (exercise vs heart disease)</t>
  </si>
  <si>
    <t>P(Y_{low BP}=1|activity)</t>
  </si>
  <si>
    <t>P(Y_{high BP}=1|activity)</t>
  </si>
  <si>
    <t>P(Y=1|activity, blood pressure)</t>
  </si>
  <si>
    <t>blood pressure</t>
  </si>
  <si>
    <t>low</t>
  </si>
  <si>
    <t>high</t>
  </si>
  <si>
    <t>activity</t>
  </si>
  <si>
    <t>P(Y=1|low blood pressure)</t>
  </si>
  <si>
    <t>P(Y=1|high blood pressure)</t>
  </si>
  <si>
    <t>Levin's formula</t>
  </si>
  <si>
    <t>Prevalence high blood pressure</t>
  </si>
  <si>
    <t>percentage of people in each population stratum</t>
  </si>
  <si>
    <t>disease risk in low blood pressure, physically active group</t>
  </si>
  <si>
    <t>unadjusted relative risk</t>
  </si>
  <si>
    <t>prevalence disease under counterfactual scenario that entire population is unexposed to high blood pressure (B)</t>
  </si>
  <si>
    <t>prevalence of disease (A)</t>
  </si>
  <si>
    <t>PAF (A-B)/A</t>
  </si>
  <si>
    <t xml:space="preserve">proportion population in low blood pressure, physically active group </t>
  </si>
  <si>
    <t>overall causal relative risk</t>
  </si>
  <si>
    <t>causal RR (blood pressure vs heart disease) within inactive individuals</t>
  </si>
  <si>
    <t>causal RR (blood pressure vs heart disease) within active individuals</t>
  </si>
  <si>
    <r>
      <t xml:space="preserve">If </t>
    </r>
    <r>
      <rPr>
        <b/>
        <i/>
        <sz val="12"/>
        <color theme="1"/>
        <rFont val="Calibri"/>
        <family val="2"/>
        <scheme val="minor"/>
      </rPr>
      <t>either</t>
    </r>
    <r>
      <rPr>
        <sz val="12"/>
        <color theme="1"/>
        <rFont val="Calibri"/>
        <family val="2"/>
        <scheme val="minor"/>
      </rPr>
      <t xml:space="preserve"> of these relative risks is 1, there is no confounding, and Levin's formula = PAF</t>
    </r>
  </si>
  <si>
    <t>baseline proportion of population with low activity</t>
  </si>
  <si>
    <r>
      <t xml:space="preserve">If </t>
    </r>
    <r>
      <rPr>
        <b/>
        <i/>
        <sz val="12"/>
        <color theme="1"/>
        <rFont val="Calibri"/>
        <family val="2"/>
        <scheme val="minor"/>
      </rPr>
      <t>both relative risks are equal</t>
    </r>
    <r>
      <rPr>
        <sz val="12"/>
        <color theme="1"/>
        <rFont val="Calibri"/>
        <family val="2"/>
        <scheme val="minor"/>
      </rPr>
      <t xml:space="preserve">, there is no effect modification, and formula (4) in the paper is correct.  If both of these relative risks equal 1, PAF=0, and both formula (3) and formula (4) in the paper are correct.  </t>
    </r>
  </si>
  <si>
    <t>Miettinen's formula (with overall causal relative risk - as in manuscript)</t>
  </si>
  <si>
    <t>Miettinen's formula (with overall causal relative risk within disease cases)</t>
  </si>
  <si>
    <t>causal relative risk within risk factor exposed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</si>
</sst>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98D1737-3D8B-BC46-801A-70EA1DD213F1}">
  <we:reference id="73d20708-c99a-400a-95ae-5f6b394f4054" version="2.0.0.0" store="EXCatalog" storeType="EXCatalog"/>
  <we:alternateReferences>
    <we:reference id="WA104379190" version="2.0.0.0" store="en-IE" storeType="OMEX"/>
  </we:alternateReferences>
  <we:properties/>
  <we:bindings>
    <we:binding id="RangeSelect" type="matrix" appref="{25B1F27E-3DEF-0040-9B1E-C26C160DBCBA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1779-2046-1B48-8A63-3B0A7CD6EA4D}">
  <dimension ref="A1:F30"/>
  <sheetViews>
    <sheetView tabSelected="1" topLeftCell="A19" zoomScale="173" zoomScaleNormal="251" workbookViewId="0">
      <selection activeCell="B2" sqref="B2"/>
    </sheetView>
  </sheetViews>
  <sheetFormatPr baseColWidth="10" defaultRowHeight="16" x14ac:dyDescent="0.2"/>
  <cols>
    <col min="1" max="1" width="69" customWidth="1"/>
    <col min="2" max="2" width="7.5" bestFit="1" customWidth="1"/>
    <col min="3" max="3" width="13.33203125" customWidth="1"/>
    <col min="4" max="4" width="22" bestFit="1" customWidth="1"/>
    <col min="5" max="5" width="24.6640625" bestFit="1" customWidth="1"/>
    <col min="6" max="6" width="27" customWidth="1"/>
  </cols>
  <sheetData>
    <row r="1" spans="1:6" x14ac:dyDescent="0.2">
      <c r="A1" t="s">
        <v>22</v>
      </c>
      <c r="B1" s="7">
        <v>1.5</v>
      </c>
      <c r="C1" s="11" t="s">
        <v>25</v>
      </c>
      <c r="D1" s="11"/>
      <c r="E1" s="11"/>
      <c r="F1" s="11"/>
    </row>
    <row r="2" spans="1:6" x14ac:dyDescent="0.2">
      <c r="A2" t="s">
        <v>21</v>
      </c>
      <c r="B2" s="7">
        <v>3</v>
      </c>
      <c r="C2" s="11"/>
      <c r="D2" s="11"/>
      <c r="E2" s="11"/>
      <c r="F2" s="11"/>
    </row>
    <row r="3" spans="1:6" x14ac:dyDescent="0.2">
      <c r="A3" t="s">
        <v>24</v>
      </c>
      <c r="B3" s="7">
        <v>0.2</v>
      </c>
    </row>
    <row r="4" spans="1:6" x14ac:dyDescent="0.2">
      <c r="A4" t="s">
        <v>0</v>
      </c>
      <c r="B4" s="7">
        <v>2</v>
      </c>
      <c r="C4" s="11" t="s">
        <v>23</v>
      </c>
      <c r="D4" s="11"/>
    </row>
    <row r="5" spans="1:6" x14ac:dyDescent="0.2">
      <c r="A5" t="s">
        <v>1</v>
      </c>
      <c r="B5" s="7">
        <v>2</v>
      </c>
      <c r="C5" s="11"/>
      <c r="D5" s="11"/>
    </row>
    <row r="6" spans="1:6" ht="23" customHeight="1" x14ac:dyDescent="0.2">
      <c r="A6" s="2" t="s">
        <v>19</v>
      </c>
      <c r="B6" s="7">
        <v>0.5</v>
      </c>
    </row>
    <row r="7" spans="1:6" ht="20" customHeight="1" x14ac:dyDescent="0.2">
      <c r="A7" s="2" t="s">
        <v>14</v>
      </c>
      <c r="B7" s="7">
        <v>0.1</v>
      </c>
    </row>
    <row r="9" spans="1:6" ht="38" customHeight="1" x14ac:dyDescent="0.2">
      <c r="A9" s="5" t="s">
        <v>13</v>
      </c>
      <c r="B9" s="6" t="s">
        <v>8</v>
      </c>
      <c r="C9" s="6" t="s">
        <v>5</v>
      </c>
      <c r="D9" s="6" t="s">
        <v>2</v>
      </c>
      <c r="E9" s="6" t="s">
        <v>3</v>
      </c>
      <c r="F9" s="6" t="s">
        <v>4</v>
      </c>
    </row>
    <row r="10" spans="1:6" x14ac:dyDescent="0.2">
      <c r="A10" s="4">
        <f>B6</f>
        <v>0.5</v>
      </c>
      <c r="B10" s="3" t="s">
        <v>7</v>
      </c>
      <c r="C10" s="3" t="s">
        <v>6</v>
      </c>
      <c r="D10" s="3">
        <f>B7</f>
        <v>0.1</v>
      </c>
      <c r="E10" s="3">
        <f>D10*$B$1</f>
        <v>0.15000000000000002</v>
      </c>
      <c r="F10" s="3">
        <f>D10</f>
        <v>0.1</v>
      </c>
    </row>
    <row r="11" spans="1:6" x14ac:dyDescent="0.2">
      <c r="A11" s="4">
        <f>1-B3-A10</f>
        <v>0.30000000000000004</v>
      </c>
      <c r="B11" s="3" t="s">
        <v>7</v>
      </c>
      <c r="C11" s="3" t="s">
        <v>7</v>
      </c>
      <c r="D11" s="3">
        <f>B7</f>
        <v>0.1</v>
      </c>
      <c r="E11" s="3">
        <f>D11*$B$1</f>
        <v>0.15000000000000002</v>
      </c>
      <c r="F11" s="3">
        <f>E11</f>
        <v>0.15000000000000002</v>
      </c>
    </row>
    <row r="12" spans="1:6" x14ac:dyDescent="0.2">
      <c r="A12" s="4">
        <f>B3-A13</f>
        <v>4.9999999999999989E-2</v>
      </c>
      <c r="B12" s="3" t="s">
        <v>6</v>
      </c>
      <c r="C12" s="3" t="s">
        <v>6</v>
      </c>
      <c r="D12" s="3">
        <f>D10*$B$5</f>
        <v>0.2</v>
      </c>
      <c r="E12" s="3">
        <f>D12*$B$2</f>
        <v>0.60000000000000009</v>
      </c>
      <c r="F12" s="3">
        <f>D12</f>
        <v>0.2</v>
      </c>
    </row>
    <row r="13" spans="1:6" x14ac:dyDescent="0.2">
      <c r="A13" s="4">
        <f>B3*(1-B3-A10)/(1-B3)*B4</f>
        <v>0.15000000000000002</v>
      </c>
      <c r="B13" s="3" t="s">
        <v>6</v>
      </c>
      <c r="C13" s="3" t="s">
        <v>7</v>
      </c>
      <c r="D13" s="3">
        <f>D11*$B$5</f>
        <v>0.2</v>
      </c>
      <c r="E13" s="3">
        <f>D13*$B$2</f>
        <v>0.60000000000000009</v>
      </c>
      <c r="F13" s="3">
        <f>E13</f>
        <v>0.60000000000000009</v>
      </c>
    </row>
    <row r="16" spans="1:6" x14ac:dyDescent="0.2">
      <c r="A16" t="s">
        <v>12</v>
      </c>
      <c r="B16" s="4">
        <f>A11+A13</f>
        <v>0.45000000000000007</v>
      </c>
    </row>
    <row r="17" spans="1:2" hidden="1" x14ac:dyDescent="0.2">
      <c r="A17" t="s">
        <v>9</v>
      </c>
      <c r="B17" s="8">
        <f>(A10*F10+A12*F12)/(A10+A12)</f>
        <v>0.10909090909090907</v>
      </c>
    </row>
    <row r="18" spans="1:2" hidden="1" x14ac:dyDescent="0.2">
      <c r="A18" t="s">
        <v>10</v>
      </c>
      <c r="B18" s="8">
        <f>(A11*F11+A13*F13)/(A11+A13)</f>
        <v>0.30000000000000004</v>
      </c>
    </row>
    <row r="19" spans="1:2" x14ac:dyDescent="0.2">
      <c r="A19" t="s">
        <v>20</v>
      </c>
      <c r="B19" s="8">
        <f>(A10*E10+A12*E12+A11*E11+A13*E13)/(A10*D10+A12*D12+A11*D11+A13*D13)</f>
        <v>2.0000000000000004</v>
      </c>
    </row>
    <row r="20" spans="1:2" x14ac:dyDescent="0.2">
      <c r="A20" t="s">
        <v>28</v>
      </c>
      <c r="B20" s="8">
        <f>(A11*E11+A13*E13)/(A11*D11+A13*D13)</f>
        <v>2.25</v>
      </c>
    </row>
    <row r="21" spans="1:2" ht="17" customHeight="1" x14ac:dyDescent="0.2">
      <c r="A21" t="s">
        <v>15</v>
      </c>
      <c r="B21" s="8">
        <f>B18/B17</f>
        <v>2.7500000000000009</v>
      </c>
    </row>
    <row r="22" spans="1:2" ht="20" customHeight="1" x14ac:dyDescent="0.2">
      <c r="A22" t="s">
        <v>17</v>
      </c>
      <c r="B22" s="9">
        <f>A10*F10+A12*F12+A11*F11+A13*F13</f>
        <v>0.19500000000000003</v>
      </c>
    </row>
    <row r="23" spans="1:2" ht="29" customHeight="1" x14ac:dyDescent="0.2">
      <c r="A23" s="1" t="s">
        <v>16</v>
      </c>
      <c r="B23" s="9">
        <f>A10*D10+A12*D12+A11*D11+A13*D13</f>
        <v>0.12</v>
      </c>
    </row>
    <row r="24" spans="1:2" x14ac:dyDescent="0.2">
      <c r="B24" s="3"/>
    </row>
    <row r="25" spans="1:2" x14ac:dyDescent="0.2">
      <c r="A25" t="s">
        <v>18</v>
      </c>
      <c r="B25" s="9">
        <f>(B22-B23)/B22</f>
        <v>0.38461538461538475</v>
      </c>
    </row>
    <row r="26" spans="1:2" x14ac:dyDescent="0.2">
      <c r="B26" s="10"/>
    </row>
    <row r="27" spans="1:2" x14ac:dyDescent="0.2">
      <c r="A27" t="s">
        <v>26</v>
      </c>
      <c r="B27" s="9">
        <f>(B16*B21/(1+B16*(B21-1))*(B19-1)/B19)</f>
        <v>0.34615384615384631</v>
      </c>
    </row>
    <row r="28" spans="1:2" x14ac:dyDescent="0.2">
      <c r="A28" t="s">
        <v>27</v>
      </c>
      <c r="B28" s="9">
        <f>(B16*B21/(1+B16*(B21-1))*(B20-1)/B20)</f>
        <v>0.38461538461538469</v>
      </c>
    </row>
    <row r="29" spans="1:2" x14ac:dyDescent="0.2">
      <c r="B29" s="9"/>
    </row>
    <row r="30" spans="1:2" x14ac:dyDescent="0.2">
      <c r="A30" t="s">
        <v>11</v>
      </c>
      <c r="B30" s="9">
        <f>B16*(B19-1)/(1+B16*(B19-1))</f>
        <v>0.31034482758620707</v>
      </c>
    </row>
  </sheetData>
  <mergeCells count="2">
    <mergeCell ref="C4:D5"/>
    <mergeCell ref="C1:F2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25B1F27E-3DEF-0040-9B1E-C26C160DBCBA}">
          <xm:f>'PAF example'!1:1048576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PAF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Ferguson, John</dc:creator>
  <cp:lastModifiedBy>Ferguson, John</cp:lastModifiedBy>
  <dcterms:created xsi:type="dcterms:W3CDTF">2023-09-18T15:12:35Z</dcterms:created>
  <dcterms:modified xsi:type="dcterms:W3CDTF">2023-09-20T10:48:44Z</dcterms:modified>
</cp:coreProperties>
</file>