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iLev_(01)\MA_(02)\BMBF_Bildungserträge\Studierende\Manuskript\Einreichung_3\Manuskript\"/>
    </mc:Choice>
  </mc:AlternateContent>
  <xr:revisionPtr revIDLastSave="0" documentId="13_ncr:1_{4EB581BE-4FD5-4A47-8EBD-413F3DC9B0E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A2_regression_big_five" sheetId="9" r:id="rId1"/>
    <sheet name="A3_fellow students" sheetId="1" r:id="rId2"/>
    <sheet name="A4_teaching staff" sheetId="2" r:id="rId3"/>
    <sheet name="A5_Robustness Check_students" sheetId="3" r:id="rId4"/>
    <sheet name="A6_Robustness Check_staff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9" l="1"/>
  <c r="E45" i="9"/>
  <c r="D45" i="9"/>
  <c r="C45" i="9"/>
  <c r="B45" i="9"/>
  <c r="F46" i="9"/>
  <c r="E46" i="9"/>
  <c r="D46" i="9"/>
  <c r="C46" i="9"/>
  <c r="B46" i="9"/>
  <c r="F44" i="9"/>
  <c r="E44" i="9"/>
  <c r="D44" i="9"/>
  <c r="C44" i="9"/>
  <c r="B44" i="9"/>
  <c r="F43" i="9"/>
  <c r="E43" i="9"/>
  <c r="D43" i="9"/>
  <c r="C43" i="9"/>
  <c r="B43" i="9"/>
  <c r="F42" i="9"/>
  <c r="E42" i="9"/>
  <c r="D42" i="9"/>
  <c r="C42" i="9"/>
  <c r="B42" i="9"/>
  <c r="F40" i="9"/>
  <c r="E40" i="9"/>
  <c r="D40" i="9"/>
  <c r="C40" i="9"/>
  <c r="B40" i="9"/>
  <c r="F39" i="9"/>
  <c r="E39" i="9"/>
  <c r="D39" i="9"/>
  <c r="C39" i="9"/>
  <c r="B39" i="9"/>
  <c r="F37" i="9"/>
  <c r="E37" i="9"/>
  <c r="D37" i="9"/>
  <c r="C37" i="9"/>
  <c r="B37" i="9"/>
  <c r="F36" i="9"/>
  <c r="E36" i="9"/>
  <c r="D36" i="9"/>
  <c r="C36" i="9"/>
  <c r="B36" i="9"/>
  <c r="F34" i="9"/>
  <c r="E34" i="9"/>
  <c r="D34" i="9"/>
  <c r="C34" i="9"/>
  <c r="B34" i="9"/>
  <c r="F33" i="9"/>
  <c r="E33" i="9"/>
  <c r="D33" i="9"/>
  <c r="C33" i="9"/>
  <c r="B33" i="9"/>
  <c r="F31" i="9"/>
  <c r="E31" i="9"/>
  <c r="D31" i="9"/>
  <c r="C31" i="9"/>
  <c r="B31" i="9"/>
  <c r="F30" i="9"/>
  <c r="E30" i="9"/>
  <c r="D30" i="9"/>
  <c r="C30" i="9"/>
  <c r="B30" i="9"/>
  <c r="F28" i="9"/>
  <c r="E28" i="9"/>
  <c r="D28" i="9"/>
  <c r="C28" i="9"/>
  <c r="B28" i="9"/>
  <c r="F27" i="9"/>
  <c r="E27" i="9"/>
  <c r="D27" i="9"/>
  <c r="C27" i="9"/>
  <c r="B27" i="9"/>
  <c r="F25" i="9"/>
  <c r="E25" i="9"/>
  <c r="D25" i="9"/>
  <c r="C25" i="9"/>
  <c r="B25" i="9"/>
  <c r="F24" i="9"/>
  <c r="E24" i="9"/>
  <c r="D24" i="9"/>
  <c r="C24" i="9"/>
  <c r="B24" i="9"/>
  <c r="F22" i="9"/>
  <c r="E22" i="9"/>
  <c r="D22" i="9"/>
  <c r="C22" i="9"/>
  <c r="B22" i="9"/>
  <c r="F21" i="9"/>
  <c r="E21" i="9"/>
  <c r="D21" i="9"/>
  <c r="C21" i="9"/>
  <c r="B21" i="9"/>
  <c r="F19" i="9"/>
  <c r="E19" i="9"/>
  <c r="D19" i="9"/>
  <c r="C19" i="9"/>
  <c r="B19" i="9"/>
  <c r="F18" i="9"/>
  <c r="E18" i="9"/>
  <c r="D18" i="9"/>
  <c r="C18" i="9"/>
  <c r="B18" i="9"/>
  <c r="F16" i="9"/>
  <c r="E16" i="9"/>
  <c r="D16" i="9"/>
  <c r="C16" i="9"/>
  <c r="B16" i="9"/>
  <c r="F15" i="9"/>
  <c r="E15" i="9"/>
  <c r="D15" i="9"/>
  <c r="C15" i="9"/>
  <c r="B15" i="9"/>
  <c r="F13" i="9"/>
  <c r="E13" i="9"/>
  <c r="D13" i="9"/>
  <c r="C13" i="9"/>
  <c r="B13" i="9"/>
  <c r="F12" i="9"/>
  <c r="E12" i="9"/>
  <c r="D12" i="9"/>
  <c r="C12" i="9"/>
  <c r="B12" i="9"/>
  <c r="F10" i="9"/>
  <c r="E10" i="9"/>
  <c r="D10" i="9"/>
  <c r="C10" i="9"/>
  <c r="B10" i="9"/>
  <c r="F9" i="9"/>
  <c r="E9" i="9"/>
  <c r="D9" i="9"/>
  <c r="C9" i="9"/>
  <c r="B9" i="9"/>
</calcChain>
</file>

<file path=xl/sharedStrings.xml><?xml version="1.0" encoding="utf-8"?>
<sst xmlns="http://schemas.openxmlformats.org/spreadsheetml/2006/main" count="2080" uniqueCount="460">
  <si>
    <t>Table A2</t>
  </si>
  <si>
    <t>Growth Curve Models: Social integration with fellow students</t>
  </si>
  <si>
    <t>Model 1</t>
  </si>
  <si>
    <t>Model 2</t>
  </si>
  <si>
    <t>Model 3</t>
  </si>
  <si>
    <t>Model 4</t>
  </si>
  <si>
    <t>Model 5</t>
  </si>
  <si>
    <t>Model 6</t>
  </si>
  <si>
    <t>Model 7</t>
  </si>
  <si>
    <t>Model 8</t>
  </si>
  <si>
    <t>Academic Year</t>
  </si>
  <si>
    <t>-0.043***</t>
  </si>
  <si>
    <t>-0.044***</t>
  </si>
  <si>
    <t>-0.021</t>
  </si>
  <si>
    <t>-0.045</t>
  </si>
  <si>
    <t>-0.059***</t>
  </si>
  <si>
    <t>-0.046***</t>
  </si>
  <si>
    <t>-0.043*</t>
  </si>
  <si>
    <t>-0.039***</t>
  </si>
  <si>
    <t>(0.004)</t>
  </si>
  <si>
    <t>(0.014)</t>
  </si>
  <si>
    <t>(0.023)</t>
  </si>
  <si>
    <t>(0.017)</t>
  </si>
  <si>
    <t>(0.012)</t>
  </si>
  <si>
    <t>(0.006)</t>
  </si>
  <si>
    <t>Subject area of major</t>
  </si>
  <si>
    <t>Ref: Linguistics/Cultural Studies</t>
  </si>
  <si>
    <t>Sports Science</t>
  </si>
  <si>
    <t>-0.002</t>
  </si>
  <si>
    <t>-0.017</t>
  </si>
  <si>
    <t>(0.061)</t>
  </si>
  <si>
    <t>(0.068)</t>
  </si>
  <si>
    <t>Economics/Management Science</t>
  </si>
  <si>
    <t>-0.013</t>
  </si>
  <si>
    <t>(0.033)</t>
  </si>
  <si>
    <t>(0.036)</t>
  </si>
  <si>
    <t>Mathematics/Natural Science</t>
  </si>
  <si>
    <t>0.128***</t>
  </si>
  <si>
    <t>0.065</t>
  </si>
  <si>
    <t>0.129***</t>
  </si>
  <si>
    <t>(0.038)</t>
  </si>
  <si>
    <t>(0.040)</t>
  </si>
  <si>
    <t>Human Medicine/Health Studies</t>
  </si>
  <si>
    <t>0.141***</t>
  </si>
  <si>
    <t>0.167***</t>
  </si>
  <si>
    <t>(0.039)</t>
  </si>
  <si>
    <t>Veterinary Medicine</t>
  </si>
  <si>
    <t>0.027</t>
  </si>
  <si>
    <t>0.002</t>
  </si>
  <si>
    <t>0.001</t>
  </si>
  <si>
    <t>(0.027)</t>
  </si>
  <si>
    <t>Agricultural/Nutritional Science</t>
  </si>
  <si>
    <t>0.170***</t>
  </si>
  <si>
    <t>0.141*</t>
  </si>
  <si>
    <t>(0.050)</t>
  </si>
  <si>
    <t>(0.051)</t>
  </si>
  <si>
    <t>Engineering</t>
  </si>
  <si>
    <t>0.071*</t>
  </si>
  <si>
    <t>0.035</t>
  </si>
  <si>
    <t>(0.031)</t>
  </si>
  <si>
    <t>(0.032)</t>
  </si>
  <si>
    <t>Fine Arts</t>
  </si>
  <si>
    <t>0.007</t>
  </si>
  <si>
    <t>(0.077)</t>
  </si>
  <si>
    <t>(0.079)</t>
  </si>
  <si>
    <t>(0.076)</t>
  </si>
  <si>
    <t>Social Science</t>
  </si>
  <si>
    <t>-0.080*</t>
  </si>
  <si>
    <t>-0.065</t>
  </si>
  <si>
    <t>(0.041)</t>
  </si>
  <si>
    <t>(0.043)</t>
  </si>
  <si>
    <t>Law</t>
  </si>
  <si>
    <t>-0.066</t>
  </si>
  <si>
    <t>-0.084</t>
  </si>
  <si>
    <t>-0.083</t>
  </si>
  <si>
    <t>(0.065)</t>
  </si>
  <si>
    <t>(0.069)</t>
  </si>
  <si>
    <t>Teaching Degree</t>
  </si>
  <si>
    <t>0.026</t>
  </si>
  <si>
    <t>0.068*</t>
  </si>
  <si>
    <t>(0.028)</t>
  </si>
  <si>
    <t>(0.029)</t>
  </si>
  <si>
    <t>Parents without tertiary degree</t>
  </si>
  <si>
    <t>0.038*</t>
  </si>
  <si>
    <t>0.040*</t>
  </si>
  <si>
    <t>(0.013)</t>
  </si>
  <si>
    <t>Female</t>
  </si>
  <si>
    <t>-0.038*</t>
  </si>
  <si>
    <t>-0.066***</t>
  </si>
  <si>
    <t>(0.015)</t>
  </si>
  <si>
    <t>Migratory background</t>
  </si>
  <si>
    <t>0.043*</t>
  </si>
  <si>
    <t>0.041*</t>
  </si>
  <si>
    <t>Age at enrollement, centered</t>
  </si>
  <si>
    <t>0.001***</t>
  </si>
  <si>
    <t>(0.000)</t>
  </si>
  <si>
    <t>High-School GPA</t>
  </si>
  <si>
    <t>-0.063***</t>
  </si>
  <si>
    <t>(0.011)</t>
  </si>
  <si>
    <t>Child in the Household</t>
  </si>
  <si>
    <t>0.041</t>
  </si>
  <si>
    <t>0.029</t>
  </si>
  <si>
    <t>0.030</t>
  </si>
  <si>
    <t>(0.025)</t>
  </si>
  <si>
    <t>(0.026)</t>
  </si>
  <si>
    <t>Working</t>
  </si>
  <si>
    <t>0.000</t>
  </si>
  <si>
    <t>-0.011</t>
  </si>
  <si>
    <t>(0.008)</t>
  </si>
  <si>
    <t>Extraversion</t>
  </si>
  <si>
    <t>0.180***</t>
  </si>
  <si>
    <t>0.191***</t>
  </si>
  <si>
    <t>(0.007)</t>
  </si>
  <si>
    <t>(0.010)</t>
  </si>
  <si>
    <t>Agreeableness</t>
  </si>
  <si>
    <t>0.122***</t>
  </si>
  <si>
    <t>0.121***</t>
  </si>
  <si>
    <t>Conscientousness</t>
  </si>
  <si>
    <t>0.044***</t>
  </si>
  <si>
    <t>0.037*</t>
  </si>
  <si>
    <t>(0.009)</t>
  </si>
  <si>
    <t>Neuroticism</t>
  </si>
  <si>
    <t>-0.025*</t>
  </si>
  <si>
    <t>-0.027*</t>
  </si>
  <si>
    <t>Openness</t>
  </si>
  <si>
    <t>0.012</t>
  </si>
  <si>
    <t>Deviation of the Big Five</t>
  </si>
  <si>
    <t>-0.016***</t>
  </si>
  <si>
    <t>(0.003)</t>
  </si>
  <si>
    <t>(0.005)</t>
  </si>
  <si>
    <t>Extraversion#Academic Year</t>
  </si>
  <si>
    <t>-0.006</t>
  </si>
  <si>
    <t>Agreeableness#Academic Year</t>
  </si>
  <si>
    <t>Conscientousness#Academic Year</t>
  </si>
  <si>
    <t>0.004</t>
  </si>
  <si>
    <t>Neuroticism#Academic Year</t>
  </si>
  <si>
    <t>Openness#Aacdemic Year</t>
  </si>
  <si>
    <t>Deviation of the Big Five#Academic Year</t>
  </si>
  <si>
    <t>(0.002)</t>
  </si>
  <si>
    <t>Constant</t>
  </si>
  <si>
    <t>1.598***</t>
  </si>
  <si>
    <t>2.924***</t>
  </si>
  <si>
    <t>1.558***</t>
  </si>
  <si>
    <t>1.600***</t>
  </si>
  <si>
    <t>1.627***</t>
  </si>
  <si>
    <t>1.603***</t>
  </si>
  <si>
    <t>2.914***</t>
  </si>
  <si>
    <t>(0.108)</t>
  </si>
  <si>
    <t>(0.091)</t>
  </si>
  <si>
    <t>(0.110)</t>
  </si>
  <si>
    <t>(0.116)</t>
  </si>
  <si>
    <t>(0.112)</t>
  </si>
  <si>
    <t>(0.109)</t>
  </si>
  <si>
    <t>(0.107)</t>
  </si>
  <si>
    <t>Random Effects Parameter</t>
  </si>
  <si>
    <t>SD(Academic Year)</t>
  </si>
  <si>
    <t>-2.188***</t>
  </si>
  <si>
    <t>-2.182***</t>
  </si>
  <si>
    <t>-2.189***</t>
  </si>
  <si>
    <t>-2.183***</t>
  </si>
  <si>
    <t>(0.059)</t>
  </si>
  <si>
    <t>SD(Constant)</t>
  </si>
  <si>
    <t>-0.681***</t>
  </si>
  <si>
    <t>-0.607***</t>
  </si>
  <si>
    <t>-0.682***</t>
  </si>
  <si>
    <t>(0.019)</t>
  </si>
  <si>
    <t>Corr(Academic Year, Constant)</t>
  </si>
  <si>
    <t>-0.369***</t>
  </si>
  <si>
    <t>-0.359***</t>
  </si>
  <si>
    <t>-0.366***</t>
  </si>
  <si>
    <t>SD(Residual)</t>
  </si>
  <si>
    <t>-1.030***</t>
  </si>
  <si>
    <t>-1.034***</t>
  </si>
  <si>
    <t>N</t>
  </si>
  <si>
    <t>22,793</t>
  </si>
  <si>
    <t>Growth curve models, standard errors in parentheses
* p&lt;0.05, ** p&lt;0.01, *** p&lt;0.001
Source: doi:10.5157/NEPS:SC5:11.0.0, own calculations</t>
  </si>
  <si>
    <t>Table A3</t>
  </si>
  <si>
    <t>Growth Curve Models: Social integration with teaching staff</t>
  </si>
  <si>
    <t>0.006</t>
  </si>
  <si>
    <t>0.013</t>
  </si>
  <si>
    <t>0.019</t>
  </si>
  <si>
    <t>0.029*</t>
  </si>
  <si>
    <t>-0.003</t>
  </si>
  <si>
    <t>-0.000</t>
  </si>
  <si>
    <t>0.010*</t>
  </si>
  <si>
    <t>-0.128</t>
  </si>
  <si>
    <t>-0.135</t>
  </si>
  <si>
    <t>(0.082)</t>
  </si>
  <si>
    <t>(0.088)</t>
  </si>
  <si>
    <t>-0.133***</t>
  </si>
  <si>
    <t>-0.135***</t>
  </si>
  <si>
    <t>-0.098***</t>
  </si>
  <si>
    <t>-0.120***</t>
  </si>
  <si>
    <t>-0.237***</t>
  </si>
  <si>
    <t>-0.240***</t>
  </si>
  <si>
    <t>-0.263***</t>
  </si>
  <si>
    <t>-0.261***</t>
  </si>
  <si>
    <t>-0.262***</t>
  </si>
  <si>
    <t>-0.122*</t>
  </si>
  <si>
    <t>-0.135*</t>
  </si>
  <si>
    <t>-0.136*</t>
  </si>
  <si>
    <t>(0.042)</t>
  </si>
  <si>
    <t>-0.186***</t>
  </si>
  <si>
    <t>-0.197***</t>
  </si>
  <si>
    <t>(0.030)</t>
  </si>
  <si>
    <t>0.082</t>
  </si>
  <si>
    <t>0.091</t>
  </si>
  <si>
    <t>0.083</t>
  </si>
  <si>
    <t>(0.047)</t>
  </si>
  <si>
    <t>-0.046</t>
  </si>
  <si>
    <t>-0.050</t>
  </si>
  <si>
    <t>(0.034)</t>
  </si>
  <si>
    <t>(0.035)</t>
  </si>
  <si>
    <t>-0.310***</t>
  </si>
  <si>
    <t>-0.330***</t>
  </si>
  <si>
    <t>-0.126***</t>
  </si>
  <si>
    <t>-0.118***</t>
  </si>
  <si>
    <t>(0.020)</t>
  </si>
  <si>
    <t>0.011</t>
  </si>
  <si>
    <t>0.064***</t>
  </si>
  <si>
    <t>0.058***</t>
  </si>
  <si>
    <t>0.032*</t>
  </si>
  <si>
    <t>0.036*</t>
  </si>
  <si>
    <t>0.036***</t>
  </si>
  <si>
    <t>-0.001***</t>
  </si>
  <si>
    <t>-0.048***</t>
  </si>
  <si>
    <t>-0.015</t>
  </si>
  <si>
    <t>-0.010</t>
  </si>
  <si>
    <t>(0.021)</t>
  </si>
  <si>
    <t>-0.009</t>
  </si>
  <si>
    <t>0.010</t>
  </si>
  <si>
    <t>0.062***</t>
  </si>
  <si>
    <t>0.068***</t>
  </si>
  <si>
    <t>0.051***</t>
  </si>
  <si>
    <t>0.061***</t>
  </si>
  <si>
    <t>-0.051***</t>
  </si>
  <si>
    <t>0.016***</t>
  </si>
  <si>
    <t>-0.005*</t>
  </si>
  <si>
    <t>-0.004</t>
  </si>
  <si>
    <t>0.003</t>
  </si>
  <si>
    <t>-0.001</t>
  </si>
  <si>
    <t>(0.001)</t>
  </si>
  <si>
    <t>2.993***</t>
  </si>
  <si>
    <t>3.441***</t>
  </si>
  <si>
    <t>2.981***</t>
  </si>
  <si>
    <t>2.970***</t>
  </si>
  <si>
    <t>2.952***</t>
  </si>
  <si>
    <t>3.010***</t>
  </si>
  <si>
    <t>3.004***</t>
  </si>
  <si>
    <t>3.433***</t>
  </si>
  <si>
    <t>(0.078)</t>
  </si>
  <si>
    <t>(0.062)</t>
  </si>
  <si>
    <t>(0.081)</t>
  </si>
  <si>
    <t>(0.086)</t>
  </si>
  <si>
    <t>(0.080)</t>
  </si>
  <si>
    <t>-2.665***</t>
  </si>
  <si>
    <t>-2.661***</t>
  </si>
  <si>
    <t>-2.664***</t>
  </si>
  <si>
    <t>-2.667***</t>
  </si>
  <si>
    <t>-2.662***</t>
  </si>
  <si>
    <t>(0.087)</t>
  </si>
  <si>
    <t>-1.142***</t>
  </si>
  <si>
    <t>-1.109***</t>
  </si>
  <si>
    <t>-1.108***</t>
  </si>
  <si>
    <t>-0.158</t>
  </si>
  <si>
    <t>-0.173*</t>
  </si>
  <si>
    <t>-0.157</t>
  </si>
  <si>
    <t>-1.182***</t>
  </si>
  <si>
    <t>-1.183***</t>
  </si>
  <si>
    <t>-1.181***</t>
  </si>
  <si>
    <t>Robustness check: Restricted sample without panel dropouts, dropouts from higher education and students switching the major within the four academic years</t>
  </si>
  <si>
    <t>Table A4</t>
  </si>
  <si>
    <t>-0.047***</t>
  </si>
  <si>
    <t>-0.025</t>
  </si>
  <si>
    <t>-0.059*</t>
  </si>
  <si>
    <t>-0.062*</t>
  </si>
  <si>
    <t>-0.050***</t>
  </si>
  <si>
    <t>-0.037***</t>
  </si>
  <si>
    <t>(0.016)</t>
  </si>
  <si>
    <t>-0.041</t>
  </si>
  <si>
    <t>-0.089</t>
  </si>
  <si>
    <t>-0.090</t>
  </si>
  <si>
    <t>(0.074)</t>
  </si>
  <si>
    <t>-0.014</t>
  </si>
  <si>
    <t>-0.012</t>
  </si>
  <si>
    <t>0.122*</t>
  </si>
  <si>
    <t>0.056</t>
  </si>
  <si>
    <t>0.121*</t>
  </si>
  <si>
    <t>(0.044)</t>
  </si>
  <si>
    <t>0.114*</t>
  </si>
  <si>
    <t>0.132*</t>
  </si>
  <si>
    <t>(0.045)</t>
  </si>
  <si>
    <t>0.067*</t>
  </si>
  <si>
    <t>0.066*</t>
  </si>
  <si>
    <t>0.028</t>
  </si>
  <si>
    <t>0.137*</t>
  </si>
  <si>
    <t>0.084</t>
  </si>
  <si>
    <t>(0.057)</t>
  </si>
  <si>
    <t>(0.060)</t>
  </si>
  <si>
    <t>0.069*</t>
  </si>
  <si>
    <t>0.025</t>
  </si>
  <si>
    <t>(0.085)</t>
  </si>
  <si>
    <t>-0.104*</t>
  </si>
  <si>
    <t>-0.085</t>
  </si>
  <si>
    <t>(0.046)</t>
  </si>
  <si>
    <t>0.017</t>
  </si>
  <si>
    <t>0.016</t>
  </si>
  <si>
    <t>(0.070)</t>
  </si>
  <si>
    <t>(0.071)</t>
  </si>
  <si>
    <t>0.062*</t>
  </si>
  <si>
    <t>0.024</t>
  </si>
  <si>
    <t>0.039*</t>
  </si>
  <si>
    <t>0.044*</t>
  </si>
  <si>
    <t>-0.032*</t>
  </si>
  <si>
    <t>-0.064***</t>
  </si>
  <si>
    <t>0.022</t>
  </si>
  <si>
    <t>(0.018)</t>
  </si>
  <si>
    <t>0.036</t>
  </si>
  <si>
    <t>0.183***</t>
  </si>
  <si>
    <t>0.194***</t>
  </si>
  <si>
    <t>0.117***</t>
  </si>
  <si>
    <t>0.110***</t>
  </si>
  <si>
    <t>0.034***</t>
  </si>
  <si>
    <t>0.034*</t>
  </si>
  <si>
    <t>-0.021*</t>
  </si>
  <si>
    <t>-0.024*</t>
  </si>
  <si>
    <t>0.017*</t>
  </si>
  <si>
    <t>1.634***</t>
  </si>
  <si>
    <t>2.928***</t>
  </si>
  <si>
    <t>1.593***</t>
  </si>
  <si>
    <t>1.660***</t>
  </si>
  <si>
    <t>1.666***</t>
  </si>
  <si>
    <t>1.643***</t>
  </si>
  <si>
    <t>1.638***</t>
  </si>
  <si>
    <t>2.908***</t>
  </si>
  <si>
    <t>(0.120)</t>
  </si>
  <si>
    <t>(0.103)</t>
  </si>
  <si>
    <t>(0.125)</t>
  </si>
  <si>
    <t>(0.128)</t>
  </si>
  <si>
    <t>(0.124)</t>
  </si>
  <si>
    <t>(0.122)</t>
  </si>
  <si>
    <t>(0.104)</t>
  </si>
  <si>
    <t>-2.246***</t>
  </si>
  <si>
    <t>-2.243***</t>
  </si>
  <si>
    <t>-2.247***</t>
  </si>
  <si>
    <t>-2.245***</t>
  </si>
  <si>
    <t>(0.067)</t>
  </si>
  <si>
    <t>-0.717***</t>
  </si>
  <si>
    <t>-0.637***</t>
  </si>
  <si>
    <t>-0.718***</t>
  </si>
  <si>
    <t>-0.636***</t>
  </si>
  <si>
    <t>-0.345***</t>
  </si>
  <si>
    <t>-0.337***</t>
  </si>
  <si>
    <t>-0.343***</t>
  </si>
  <si>
    <t>-0.338***</t>
  </si>
  <si>
    <t>(0.048)</t>
  </si>
  <si>
    <t>-1.037***</t>
  </si>
  <si>
    <t>-1.041***</t>
  </si>
  <si>
    <t>17,047</t>
  </si>
  <si>
    <t>Table A5</t>
  </si>
  <si>
    <t>0.015</t>
  </si>
  <si>
    <t>0.018</t>
  </si>
  <si>
    <t>-0.007</t>
  </si>
  <si>
    <t>-0.123</t>
  </si>
  <si>
    <t>-0.132</t>
  </si>
  <si>
    <t>-0.122</t>
  </si>
  <si>
    <t>-0.133</t>
  </si>
  <si>
    <t>(0.098)</t>
  </si>
  <si>
    <t>(0.100)</t>
  </si>
  <si>
    <t>(0.097)</t>
  </si>
  <si>
    <t>-0.125***</t>
  </si>
  <si>
    <t>-0.121***</t>
  </si>
  <si>
    <t>-0.095*</t>
  </si>
  <si>
    <t>-0.119***</t>
  </si>
  <si>
    <t>-0.253***</t>
  </si>
  <si>
    <t>-0.260***</t>
  </si>
  <si>
    <t>-0.254***</t>
  </si>
  <si>
    <t>-0.230***</t>
  </si>
  <si>
    <t>-0.222***</t>
  </si>
  <si>
    <t>-0.229***</t>
  </si>
  <si>
    <t>-0.096*</t>
  </si>
  <si>
    <t>-0.116*</t>
  </si>
  <si>
    <t>-0.097*</t>
  </si>
  <si>
    <t>-0.117*</t>
  </si>
  <si>
    <t>-0.179***</t>
  </si>
  <si>
    <t>-0.192***</t>
  </si>
  <si>
    <t>-0.193***</t>
  </si>
  <si>
    <t>0.080</t>
  </si>
  <si>
    <t>0.089</t>
  </si>
  <si>
    <t>(0.053)</t>
  </si>
  <si>
    <t>-0.053</t>
  </si>
  <si>
    <t>-0.057</t>
  </si>
  <si>
    <t>(0.037)</t>
  </si>
  <si>
    <t>-0.260*</t>
  </si>
  <si>
    <t>-0.282*</t>
  </si>
  <si>
    <t>-0.259*</t>
  </si>
  <si>
    <t>(0.089)</t>
  </si>
  <si>
    <t>-0.129***</t>
  </si>
  <si>
    <t>-0.123***</t>
  </si>
  <si>
    <t>0.073***</t>
  </si>
  <si>
    <t>0.067***</t>
  </si>
  <si>
    <t>0.074***</t>
  </si>
  <si>
    <t>0.021</t>
  </si>
  <si>
    <t>-0.033*</t>
  </si>
  <si>
    <t>-0.030</t>
  </si>
  <si>
    <t>-0.032</t>
  </si>
  <si>
    <t>(0.022)</t>
  </si>
  <si>
    <t>-0.013*</t>
  </si>
  <si>
    <t>0.005</t>
  </si>
  <si>
    <t>0.054***</t>
  </si>
  <si>
    <t>-0.045***</t>
  </si>
  <si>
    <t>0.019***</t>
  </si>
  <si>
    <t>-0.005</t>
  </si>
  <si>
    <t>3.075***</t>
  </si>
  <si>
    <t>3.528***</t>
  </si>
  <si>
    <t>3.091***</t>
  </si>
  <si>
    <t>3.055***</t>
  </si>
  <si>
    <t>3.048***</t>
  </si>
  <si>
    <t>3.084***</t>
  </si>
  <si>
    <t>3.097***</t>
  </si>
  <si>
    <t>3.522***</t>
  </si>
  <si>
    <t>(0.090)</t>
  </si>
  <si>
    <t>-2.676***</t>
  </si>
  <si>
    <t>-2.673***</t>
  </si>
  <si>
    <t>-2.678***</t>
  </si>
  <si>
    <t>-2.675***</t>
  </si>
  <si>
    <t>(0.105)</t>
  </si>
  <si>
    <t>(0.106)</t>
  </si>
  <si>
    <t>-1.162***</t>
  </si>
  <si>
    <t>-1.129***</t>
  </si>
  <si>
    <t>-1.161***</t>
  </si>
  <si>
    <t>-0.161</t>
  </si>
  <si>
    <t>-0.170*</t>
  </si>
  <si>
    <t>-0.160</t>
  </si>
  <si>
    <t>-0.162</t>
  </si>
  <si>
    <t>-1.201***</t>
  </si>
  <si>
    <t>-1.202***</t>
  </si>
  <si>
    <t>Linear Regression: Each Big Five trait as dependent Variable</t>
  </si>
  <si>
    <t>Linguistics/Cultural Studies</t>
  </si>
  <si>
    <t xml:space="preserve">Ref: Engineering </t>
  </si>
  <si>
    <t>AIC</t>
  </si>
  <si>
    <t>BIC</t>
  </si>
  <si>
    <t>Dependent Variable:
Extraversion</t>
  </si>
  <si>
    <t>Dependent Variable:
Agreeableness</t>
  </si>
  <si>
    <t>Dependent Variable:
Conscientiousness</t>
  </si>
  <si>
    <t>Dependent Variable:
Neuroticism</t>
  </si>
  <si>
    <t>Dependent Variable:
Openness</t>
  </si>
  <si>
    <t>Table A6</t>
  </si>
  <si>
    <t>Growth Curve Models: Social integration with fellow students (full model of table 2 and 3 in the manuscript)</t>
  </si>
  <si>
    <t>-0.020***</t>
  </si>
  <si>
    <t>Growth Curve Models: Social integration with teaching staff (full models of tables 4 and 5 in the manuscript)</t>
  </si>
  <si>
    <t>Model 9</t>
  </si>
  <si>
    <t>Model 10</t>
  </si>
  <si>
    <t>Model 11</t>
  </si>
  <si>
    <t>Model 12</t>
  </si>
  <si>
    <t>Model 13</t>
  </si>
  <si>
    <t>Model 14</t>
  </si>
  <si>
    <t>Model 15</t>
  </si>
  <si>
    <t>Model 16</t>
  </si>
  <si>
    <t>N: Models are estimated with the unimputed sample. Hence, the different sample sizes in the models are caused by listwise deletion of missing values.
Linear Regression, standard errors in parentheses
* p&lt;0.05, ** p&lt;0.01, *** p&lt;0.001
We chose engineering as reference category because this student group is the second largest subject area after teaching degree.
Source: doi:10.5157/NEPS:SC5:11.0.0, own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</si>
</sst>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15" fillId="0" borderId="0" xfId="0" applyFont="1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2" xfId="0" applyFont="1" applyBorder="1" applyAlignment="1">
      <alignment wrapText="1"/>
    </xf>
    <xf numFmtId="0" fontId="16" fillId="0" borderId="2" xfId="0" applyFont="1" applyBorder="1"/>
    <xf numFmtId="0" fontId="17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0" fontId="17" fillId="0" borderId="0" xfId="0" applyFont="1" applyAlignment="1">
      <alignment wrapText="1"/>
    </xf>
    <xf numFmtId="0" fontId="0" fillId="0" borderId="3" xfId="0" applyBorder="1"/>
    <xf numFmtId="0" fontId="16" fillId="0" borderId="3" xfId="0" applyFont="1" applyBorder="1" applyAlignment="1">
      <alignment horizontal="left" wrapText="1" indent="1"/>
    </xf>
    <xf numFmtId="0" fontId="18" fillId="0" borderId="0" xfId="0" applyFont="1"/>
    <xf numFmtId="0" fontId="19" fillId="0" borderId="0" xfId="0" applyFont="1"/>
    <xf numFmtId="0" fontId="16" fillId="0" borderId="0" xfId="0" applyFont="1" applyAlignment="1">
      <alignment vertical="center" wrapText="1"/>
    </xf>
    <xf numFmtId="49" fontId="16" fillId="0" borderId="0" xfId="0" applyNumberFormat="1" applyFont="1"/>
    <xf numFmtId="0" fontId="16" fillId="9" borderId="0" xfId="0" applyFont="1" applyFill="1" applyAlignment="1">
      <alignment wrapText="1"/>
    </xf>
    <xf numFmtId="0" fontId="15" fillId="9" borderId="0" xfId="0" applyFont="1" applyFill="1"/>
    <xf numFmtId="0" fontId="16" fillId="9" borderId="2" xfId="0" applyFont="1" applyFill="1" applyBorder="1" applyAlignment="1">
      <alignment wrapText="1"/>
    </xf>
    <xf numFmtId="0" fontId="0" fillId="9" borderId="0" xfId="0" applyFill="1"/>
    <xf numFmtId="0" fontId="18" fillId="9" borderId="0" xfId="0" applyFont="1" applyFill="1"/>
    <xf numFmtId="0" fontId="16" fillId="9" borderId="3" xfId="0" applyFont="1" applyFill="1" applyBorder="1" applyAlignment="1">
      <alignment wrapText="1"/>
    </xf>
    <xf numFmtId="0" fontId="0" fillId="9" borderId="3" xfId="0" applyFill="1" applyBorder="1"/>
    <xf numFmtId="0" fontId="16" fillId="9" borderId="0" xfId="0" applyFont="1" applyFill="1"/>
    <xf numFmtId="0" fontId="16" fillId="9" borderId="2" xfId="0" applyFont="1" applyFill="1" applyBorder="1"/>
    <xf numFmtId="0" fontId="16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9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</cellXfs>
  <cellStyles count="1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" builtinId="28" customBuiltin="1"/>
    <cellStyle name="Note" xfId="14" xr:uid="{00000000-0005-0000-0000-00000D000000}"/>
    <cellStyle name="Result" xfId="15" xr:uid="{00000000-0005-0000-0000-00000E000000}"/>
    <cellStyle name="Standard" xfId="0" builtinId="0" customBuiltin="1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92A7-2467-4D52-8DD5-67DEEEF1E135}">
  <dimension ref="A1:I48"/>
  <sheetViews>
    <sheetView topLeftCell="A8" workbookViewId="0">
      <selection activeCell="A47" sqref="A47:F48"/>
    </sheetView>
  </sheetViews>
  <sheetFormatPr baseColWidth="10" defaultRowHeight="12.75" x14ac:dyDescent="0.2"/>
  <cols>
    <col min="1" max="1" width="37.28515625" customWidth="1"/>
    <col min="2" max="2" width="19" customWidth="1"/>
    <col min="3" max="3" width="19.5703125" customWidth="1"/>
    <col min="4" max="4" width="18.140625" customWidth="1"/>
    <col min="5" max="5" width="20.7109375" customWidth="1"/>
    <col min="6" max="6" width="29.85546875" customWidth="1"/>
  </cols>
  <sheetData>
    <row r="1" spans="1:6" x14ac:dyDescent="0.2">
      <c r="A1" s="12" t="s">
        <v>0</v>
      </c>
    </row>
    <row r="2" spans="1:6" x14ac:dyDescent="0.2">
      <c r="A2" s="11" t="s">
        <v>437</v>
      </c>
    </row>
    <row r="3" spans="1:6" x14ac:dyDescent="0.2">
      <c r="A3" s="9"/>
      <c r="B3" s="9"/>
      <c r="C3" s="9"/>
      <c r="D3" s="9"/>
      <c r="E3" s="9"/>
      <c r="F3" s="9"/>
    </row>
    <row r="4" spans="1:6" x14ac:dyDescent="0.2">
      <c r="A4" s="15"/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</row>
    <row r="5" spans="1:6" ht="27" customHeight="1" x14ac:dyDescent="0.2">
      <c r="A5" s="17"/>
      <c r="B5" s="17" t="s">
        <v>442</v>
      </c>
      <c r="C5" s="17" t="s">
        <v>443</v>
      </c>
      <c r="D5" s="17" t="s">
        <v>444</v>
      </c>
      <c r="E5" s="17" t="s">
        <v>445</v>
      </c>
      <c r="F5" s="17" t="s">
        <v>446</v>
      </c>
    </row>
    <row r="6" spans="1:6" x14ac:dyDescent="0.2">
      <c r="A6" s="3" t="s">
        <v>25</v>
      </c>
    </row>
    <row r="7" spans="1:6" x14ac:dyDescent="0.2">
      <c r="A7" s="6" t="s">
        <v>439</v>
      </c>
    </row>
    <row r="8" spans="1:6" x14ac:dyDescent="0.2">
      <c r="A8" s="3"/>
    </row>
    <row r="9" spans="1:6" x14ac:dyDescent="0.2">
      <c r="A9" s="7" t="s">
        <v>438</v>
      </c>
      <c r="B9" t="str">
        <f>"0.138***"</f>
        <v>0.138***</v>
      </c>
      <c r="C9" t="str">
        <f>"0.164***"</f>
        <v>0.164***</v>
      </c>
      <c r="D9" t="str">
        <f>"0.171***"</f>
        <v>0.171***</v>
      </c>
      <c r="E9" t="str">
        <f>"0.209***"</f>
        <v>0.209***</v>
      </c>
      <c r="F9" t="str">
        <f>"0.412***"</f>
        <v>0.412***</v>
      </c>
    </row>
    <row r="10" spans="1:6" x14ac:dyDescent="0.2">
      <c r="A10" s="3"/>
      <c r="B10" t="str">
        <f>"(0.039)"</f>
        <v>(0.039)</v>
      </c>
      <c r="C10" t="str">
        <f>"(0.026)"</f>
        <v>(0.026)</v>
      </c>
      <c r="D10" t="str">
        <f>"(0.036)"</f>
        <v>(0.036)</v>
      </c>
      <c r="E10" t="str">
        <f>"(0.038)"</f>
        <v>(0.038)</v>
      </c>
      <c r="F10" t="str">
        <f>"(0.042)"</f>
        <v>(0.042)</v>
      </c>
    </row>
    <row r="11" spans="1:6" ht="31.5" customHeight="1" x14ac:dyDescent="0.2">
      <c r="A11" s="3"/>
    </row>
    <row r="12" spans="1:6" x14ac:dyDescent="0.2">
      <c r="A12" s="7" t="s">
        <v>27</v>
      </c>
      <c r="B12" t="str">
        <f>"0.059"</f>
        <v>0.059</v>
      </c>
      <c r="C12" t="str">
        <f>"0.152"</f>
        <v>0.152</v>
      </c>
      <c r="D12" t="str">
        <f>"0.189"</f>
        <v>0.189</v>
      </c>
      <c r="E12" t="str">
        <f>"0.153"</f>
        <v>0.153</v>
      </c>
      <c r="F12" t="str">
        <f>"-0.368"</f>
        <v>-0.368</v>
      </c>
    </row>
    <row r="13" spans="1:6" x14ac:dyDescent="0.2">
      <c r="A13" s="7"/>
      <c r="B13" t="str">
        <f>"(0.189)"</f>
        <v>(0.189)</v>
      </c>
      <c r="C13" t="str">
        <f>"(0.125)"</f>
        <v>(0.125)</v>
      </c>
      <c r="D13" t="str">
        <f>"(0.171)"</f>
        <v>(0.171)</v>
      </c>
      <c r="E13" t="str">
        <f>"(0.183)"</f>
        <v>(0.183)</v>
      </c>
      <c r="F13" t="str">
        <f>"(0.202)"</f>
        <v>(0.202)</v>
      </c>
    </row>
    <row r="14" spans="1:6" x14ac:dyDescent="0.2">
      <c r="A14" s="7"/>
    </row>
    <row r="15" spans="1:6" x14ac:dyDescent="0.2">
      <c r="A15" s="7" t="s">
        <v>32</v>
      </c>
      <c r="B15" t="str">
        <f>"0.217***"</f>
        <v>0.217***</v>
      </c>
      <c r="C15" t="str">
        <f>"0.018"</f>
        <v>0.018</v>
      </c>
      <c r="D15" t="str">
        <f>"0.193***"</f>
        <v>0.193***</v>
      </c>
      <c r="E15" t="str">
        <f>"0.033"</f>
        <v>0.033</v>
      </c>
      <c r="F15" t="str">
        <f>"-0.145***"</f>
        <v>-0.145***</v>
      </c>
    </row>
    <row r="16" spans="1:6" x14ac:dyDescent="0.2">
      <c r="A16" s="7"/>
      <c r="B16" t="str">
        <f>"(0.035)"</f>
        <v>(0.035)</v>
      </c>
      <c r="C16" t="str">
        <f>"(0.023)"</f>
        <v>(0.023)</v>
      </c>
      <c r="D16" t="str">
        <f>"(0.032)"</f>
        <v>(0.032)</v>
      </c>
      <c r="E16" t="str">
        <f>"(0.034)"</f>
        <v>(0.034)</v>
      </c>
      <c r="F16" t="str">
        <f>"(0.038)"</f>
        <v>(0.038)</v>
      </c>
    </row>
    <row r="17" spans="1:6" x14ac:dyDescent="0.2">
      <c r="A17" s="7"/>
    </row>
    <row r="18" spans="1:6" x14ac:dyDescent="0.2">
      <c r="A18" s="7" t="s">
        <v>36</v>
      </c>
      <c r="B18" t="str">
        <f>"-0.125***"</f>
        <v>-0.125***</v>
      </c>
      <c r="C18" t="str">
        <f>"0.008"</f>
        <v>0.008</v>
      </c>
      <c r="D18" t="str">
        <f>"-0.075*"</f>
        <v>-0.075*</v>
      </c>
      <c r="E18" t="str">
        <f>"0.134***"</f>
        <v>0.134***</v>
      </c>
      <c r="F18" t="str">
        <f>"0.005"</f>
        <v>0.005</v>
      </c>
    </row>
    <row r="19" spans="1:6" x14ac:dyDescent="0.2">
      <c r="A19" s="7"/>
      <c r="B19" t="str">
        <f>"(0.036)"</f>
        <v>(0.036)</v>
      </c>
      <c r="C19" t="str">
        <f>"(0.024)"</f>
        <v>(0.024)</v>
      </c>
      <c r="D19" t="str">
        <f>"(0.032)"</f>
        <v>(0.032)</v>
      </c>
      <c r="E19" t="str">
        <f>"(0.035)"</f>
        <v>(0.035)</v>
      </c>
      <c r="F19" t="str">
        <f>"(0.038)"</f>
        <v>(0.038)</v>
      </c>
    </row>
    <row r="20" spans="1:6" x14ac:dyDescent="0.2">
      <c r="A20" s="7"/>
    </row>
    <row r="21" spans="1:6" x14ac:dyDescent="0.2">
      <c r="A21" s="7" t="s">
        <v>42</v>
      </c>
      <c r="B21" t="str">
        <f>"0.246***"</f>
        <v>0.246***</v>
      </c>
      <c r="C21" t="str">
        <f>"0.125***"</f>
        <v>0.125***</v>
      </c>
      <c r="D21" t="str">
        <f>"0.279***"</f>
        <v>0.279***</v>
      </c>
      <c r="E21" t="str">
        <f>"0.222***"</f>
        <v>0.222***</v>
      </c>
      <c r="F21" t="str">
        <f>"0.199***"</f>
        <v>0.199***</v>
      </c>
    </row>
    <row r="22" spans="1:6" x14ac:dyDescent="0.2">
      <c r="A22" s="7"/>
      <c r="B22" t="str">
        <f>"(0.046)"</f>
        <v>(0.046)</v>
      </c>
      <c r="C22" t="str">
        <f>"(0.031)"</f>
        <v>(0.031)</v>
      </c>
      <c r="D22" t="str">
        <f>"(0.042)"</f>
        <v>(0.042)</v>
      </c>
      <c r="E22" t="str">
        <f>"(0.045)"</f>
        <v>(0.045)</v>
      </c>
      <c r="F22" t="str">
        <f>"(0.049)"</f>
        <v>(0.049)</v>
      </c>
    </row>
    <row r="23" spans="1:6" x14ac:dyDescent="0.2">
      <c r="A23" s="7"/>
    </row>
    <row r="24" spans="1:6" x14ac:dyDescent="0.2">
      <c r="A24" s="7" t="s">
        <v>46</v>
      </c>
      <c r="B24" t="str">
        <f>"-0.088"</f>
        <v>-0.088</v>
      </c>
      <c r="C24" t="str">
        <f>"0.066"</f>
        <v>0.066</v>
      </c>
      <c r="D24" t="str">
        <f>"0.434*"</f>
        <v>0.434*</v>
      </c>
      <c r="E24" t="str">
        <f>"0.076"</f>
        <v>0.076</v>
      </c>
      <c r="F24" t="str">
        <f>"-0.246"</f>
        <v>-0.246</v>
      </c>
    </row>
    <row r="25" spans="1:6" x14ac:dyDescent="0.2">
      <c r="A25" s="7"/>
      <c r="B25" t="str">
        <f>"(0.176)"</f>
        <v>(0.176)</v>
      </c>
      <c r="C25" t="str">
        <f>"(0.116)"</f>
        <v>(0.116)</v>
      </c>
      <c r="D25" t="str">
        <f>"(0.159)"</f>
        <v>(0.159)</v>
      </c>
      <c r="E25" t="str">
        <f>"(0.170)"</f>
        <v>(0.170)</v>
      </c>
      <c r="F25" t="str">
        <f>"(0.188)"</f>
        <v>(0.188)</v>
      </c>
    </row>
    <row r="26" spans="1:6" x14ac:dyDescent="0.2">
      <c r="A26" s="7"/>
    </row>
    <row r="27" spans="1:6" x14ac:dyDescent="0.2">
      <c r="A27" s="7" t="s">
        <v>51</v>
      </c>
      <c r="B27" t="str">
        <f>"-0.032"</f>
        <v>-0.032</v>
      </c>
      <c r="C27" t="str">
        <f>"0.087"</f>
        <v>0.087</v>
      </c>
      <c r="D27" t="str">
        <f>"0.201*"</f>
        <v>0.201*</v>
      </c>
      <c r="E27" t="str">
        <f>"0.398***"</f>
        <v>0.398***</v>
      </c>
      <c r="F27" t="str">
        <f>"-0.008"</f>
        <v>-0.008</v>
      </c>
    </row>
    <row r="28" spans="1:6" x14ac:dyDescent="0.2">
      <c r="A28" s="7"/>
      <c r="B28" t="str">
        <f>"(0.069)"</f>
        <v>(0.069)</v>
      </c>
      <c r="C28" t="str">
        <f>"(0.046)"</f>
        <v>(0.046)</v>
      </c>
      <c r="D28" t="str">
        <f>"(0.062)"</f>
        <v>(0.062)</v>
      </c>
      <c r="E28" t="str">
        <f>"(0.067)"</f>
        <v>(0.067)</v>
      </c>
      <c r="F28" t="str">
        <f>"(0.074)"</f>
        <v>(0.074)</v>
      </c>
    </row>
    <row r="29" spans="1:6" x14ac:dyDescent="0.2">
      <c r="A29" s="7"/>
    </row>
    <row r="30" spans="1:6" x14ac:dyDescent="0.2">
      <c r="A30" s="7" t="s">
        <v>61</v>
      </c>
      <c r="B30" t="str">
        <f>"0.268*"</f>
        <v>0.268*</v>
      </c>
      <c r="C30" t="str">
        <f>"0.017"</f>
        <v>0.017</v>
      </c>
      <c r="D30" t="str">
        <f>"0.125"</f>
        <v>0.125</v>
      </c>
      <c r="E30" t="str">
        <f>"0.150"</f>
        <v>0.150</v>
      </c>
      <c r="F30" t="str">
        <f>"1.146***"</f>
        <v>1.146***</v>
      </c>
    </row>
    <row r="31" spans="1:6" x14ac:dyDescent="0.2">
      <c r="A31" s="7"/>
      <c r="B31" t="str">
        <f>"(0.089)"</f>
        <v>(0.089)</v>
      </c>
      <c r="C31" t="str">
        <f>"(0.059)"</f>
        <v>(0.059)</v>
      </c>
      <c r="D31" t="str">
        <f>"(0.080)"</f>
        <v>(0.080)</v>
      </c>
      <c r="E31" t="str">
        <f>"(0.086)"</f>
        <v>(0.086)</v>
      </c>
      <c r="F31" t="str">
        <f>"(0.095)"</f>
        <v>(0.095)</v>
      </c>
    </row>
    <row r="32" spans="1:6" x14ac:dyDescent="0.2">
      <c r="A32" s="7"/>
    </row>
    <row r="33" spans="1:9" x14ac:dyDescent="0.2">
      <c r="A33" s="7" t="s">
        <v>66</v>
      </c>
      <c r="B33" t="str">
        <f>"0.247***"</f>
        <v>0.247***</v>
      </c>
      <c r="C33" t="str">
        <f>"0.175***"</f>
        <v>0.175***</v>
      </c>
      <c r="D33" t="str">
        <f>"0.068"</f>
        <v>0.068</v>
      </c>
      <c r="E33" t="str">
        <f>"0.185***"</f>
        <v>0.185***</v>
      </c>
      <c r="F33" t="str">
        <f>"0.255***"</f>
        <v>0.255***</v>
      </c>
    </row>
    <row r="34" spans="1:9" x14ac:dyDescent="0.2">
      <c r="A34" s="7"/>
      <c r="B34" t="str">
        <f>"(0.045)"</f>
        <v>(0.045)</v>
      </c>
      <c r="C34" t="str">
        <f>"(0.030)"</f>
        <v>(0.030)</v>
      </c>
      <c r="D34" t="str">
        <f>"(0.041)"</f>
        <v>(0.041)</v>
      </c>
      <c r="E34" t="str">
        <f>"(0.044)"</f>
        <v>(0.044)</v>
      </c>
      <c r="F34" t="str">
        <f>"(0.048)"</f>
        <v>(0.048)</v>
      </c>
    </row>
    <row r="35" spans="1:9" x14ac:dyDescent="0.2">
      <c r="A35" s="7"/>
    </row>
    <row r="36" spans="1:9" x14ac:dyDescent="0.2">
      <c r="A36" s="7" t="s">
        <v>71</v>
      </c>
      <c r="B36" t="str">
        <f>"0.164*"</f>
        <v>0.164*</v>
      </c>
      <c r="C36" t="str">
        <f>"-0.064"</f>
        <v>-0.064</v>
      </c>
      <c r="D36" t="str">
        <f>"0.148*"</f>
        <v>0.148*</v>
      </c>
      <c r="E36" t="str">
        <f>"0.168*"</f>
        <v>0.168*</v>
      </c>
      <c r="F36" t="str">
        <f>"-0.009"</f>
        <v>-0.009</v>
      </c>
    </row>
    <row r="37" spans="1:9" x14ac:dyDescent="0.2">
      <c r="A37" s="7"/>
      <c r="B37" t="str">
        <f>"(0.055)"</f>
        <v>(0.055)</v>
      </c>
      <c r="C37" t="str">
        <f>"(0.037)"</f>
        <v>(0.037)</v>
      </c>
      <c r="D37" t="str">
        <f>"(0.050)"</f>
        <v>(0.050)</v>
      </c>
      <c r="E37" t="str">
        <f>"(0.054)"</f>
        <v>(0.054)</v>
      </c>
      <c r="F37" t="str">
        <f>"(0.059)"</f>
        <v>(0.059)</v>
      </c>
    </row>
    <row r="38" spans="1:9" x14ac:dyDescent="0.2">
      <c r="A38" s="7"/>
    </row>
    <row r="39" spans="1:9" x14ac:dyDescent="0.2">
      <c r="A39" s="7" t="s">
        <v>77</v>
      </c>
      <c r="B39" t="str">
        <f>"0.333***"</f>
        <v>0.333***</v>
      </c>
      <c r="C39" t="str">
        <f>"0.214***"</f>
        <v>0.214***</v>
      </c>
      <c r="D39" t="str">
        <f>"0.184***"</f>
        <v>0.184***</v>
      </c>
      <c r="E39" t="str">
        <f>"0.140***"</f>
        <v>0.140***</v>
      </c>
      <c r="F39" t="str">
        <f>"0.195***"</f>
        <v>0.195***</v>
      </c>
    </row>
    <row r="40" spans="1:9" x14ac:dyDescent="0.2">
      <c r="A40" s="7"/>
      <c r="B40" t="str">
        <f>"(0.029)"</f>
        <v>(0.029)</v>
      </c>
      <c r="C40" t="str">
        <f>"(0.019)"</f>
        <v>(0.019)</v>
      </c>
      <c r="D40" t="str">
        <f>"(0.026)"</f>
        <v>(0.026)</v>
      </c>
      <c r="E40" t="str">
        <f>"(0.028)"</f>
        <v>(0.028)</v>
      </c>
      <c r="F40" t="str">
        <f>"(0.031)"</f>
        <v>(0.031)</v>
      </c>
    </row>
    <row r="41" spans="1:9" x14ac:dyDescent="0.2">
      <c r="A41" s="7"/>
    </row>
    <row r="42" spans="1:9" x14ac:dyDescent="0.2">
      <c r="A42" s="3" t="s">
        <v>139</v>
      </c>
      <c r="B42" t="str">
        <f>"3.520***"</f>
        <v>3.520***</v>
      </c>
      <c r="C42" t="str">
        <f>"3.480***"</f>
        <v>3.480***</v>
      </c>
      <c r="D42" t="str">
        <f>"3.680***"</f>
        <v>3.680***</v>
      </c>
      <c r="E42" t="str">
        <f>"2.583***"</f>
        <v>2.583***</v>
      </c>
      <c r="F42" t="str">
        <f>"3.473***"</f>
        <v>3.473***</v>
      </c>
    </row>
    <row r="43" spans="1:9" x14ac:dyDescent="0.2">
      <c r="A43" s="10"/>
      <c r="B43" s="9" t="str">
        <f>"(0.024)"</f>
        <v>(0.024)</v>
      </c>
      <c r="C43" s="9" t="str">
        <f>"(0.016)"</f>
        <v>(0.016)</v>
      </c>
      <c r="D43" s="9" t="str">
        <f>"(0.022)"</f>
        <v>(0.022)</v>
      </c>
      <c r="E43" s="9" t="str">
        <f>"(0.024)"</f>
        <v>(0.024)</v>
      </c>
      <c r="F43" s="9" t="str">
        <f>"(0.026)"</f>
        <v>(0.026)</v>
      </c>
    </row>
    <row r="44" spans="1:9" x14ac:dyDescent="0.2">
      <c r="A44" s="15" t="s">
        <v>173</v>
      </c>
      <c r="B44" s="18" t="str">
        <f>"7818"</f>
        <v>7818</v>
      </c>
      <c r="C44" s="18" t="str">
        <f>"7820"</f>
        <v>7820</v>
      </c>
      <c r="D44" s="18" t="str">
        <f>"7822"</f>
        <v>7822</v>
      </c>
      <c r="E44" s="18" t="str">
        <f>"7821"</f>
        <v>7821</v>
      </c>
      <c r="F44" s="18" t="str">
        <f>"7821"</f>
        <v>7821</v>
      </c>
    </row>
    <row r="45" spans="1:9" x14ac:dyDescent="0.2">
      <c r="A45" s="19" t="s">
        <v>440</v>
      </c>
      <c r="B45" s="18" t="str">
        <f>"19025"</f>
        <v>19025</v>
      </c>
      <c r="C45" s="18" t="str">
        <f>"12569"</f>
        <v>12569</v>
      </c>
      <c r="D45" s="18" t="str">
        <f>"17455"</f>
        <v>17455</v>
      </c>
      <c r="E45" s="18" t="str">
        <f>"18554"</f>
        <v>18554</v>
      </c>
      <c r="F45" s="18" t="str">
        <f>"20102"</f>
        <v>20102</v>
      </c>
    </row>
    <row r="46" spans="1:9" x14ac:dyDescent="0.2">
      <c r="A46" s="20" t="s">
        <v>441</v>
      </c>
      <c r="B46" s="21" t="str">
        <f>"19108"</f>
        <v>19108</v>
      </c>
      <c r="C46" s="21" t="str">
        <f>"12652"</f>
        <v>12652</v>
      </c>
      <c r="D46" s="21" t="str">
        <f>"17539"</f>
        <v>17539</v>
      </c>
      <c r="E46" s="21" t="str">
        <f>"18637"</f>
        <v>18637</v>
      </c>
      <c r="F46" s="21" t="str">
        <f>"20185"</f>
        <v>20185</v>
      </c>
    </row>
    <row r="47" spans="1:9" ht="12.75" customHeight="1" x14ac:dyDescent="0.2">
      <c r="A47" s="24" t="s">
        <v>459</v>
      </c>
      <c r="B47" s="24"/>
      <c r="C47" s="24"/>
      <c r="D47" s="24"/>
      <c r="E47" s="24"/>
      <c r="F47" s="24"/>
      <c r="G47" s="13"/>
      <c r="H47" s="13"/>
      <c r="I47" s="13"/>
    </row>
    <row r="48" spans="1:9" ht="57" customHeight="1" x14ac:dyDescent="0.2">
      <c r="A48" s="25"/>
      <c r="B48" s="25"/>
      <c r="C48" s="25"/>
      <c r="D48" s="25"/>
      <c r="E48" s="25"/>
      <c r="F48" s="25"/>
      <c r="G48" s="13"/>
      <c r="H48" s="13"/>
      <c r="I48" s="13"/>
    </row>
  </sheetData>
  <mergeCells count="1">
    <mergeCell ref="A47:F4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8"/>
  <sheetViews>
    <sheetView workbookViewId="0">
      <selection activeCell="L119" sqref="L119"/>
    </sheetView>
  </sheetViews>
  <sheetFormatPr baseColWidth="10" defaultRowHeight="12.75" x14ac:dyDescent="0.2"/>
  <cols>
    <col min="1" max="1" width="23.5703125" style="3" customWidth="1"/>
    <col min="2" max="2" width="9.140625" style="2" customWidth="1"/>
    <col min="3" max="3" width="8.5703125" style="2" customWidth="1"/>
    <col min="4" max="4" width="8.42578125" style="2" customWidth="1"/>
    <col min="5" max="5" width="7.85546875" style="2" customWidth="1"/>
    <col min="6" max="6" width="8" style="2" customWidth="1"/>
    <col min="7" max="7" width="8.85546875" style="2" customWidth="1"/>
    <col min="8" max="8" width="7.42578125" style="2" customWidth="1"/>
    <col min="9" max="9" width="8.28515625" style="2" customWidth="1"/>
    <col min="10" max="1024" width="7.7109375" style="2" customWidth="1"/>
  </cols>
  <sheetData>
    <row r="1" spans="1:9" x14ac:dyDescent="0.2">
      <c r="A1" s="1" t="s">
        <v>176</v>
      </c>
    </row>
    <row r="2" spans="1:9" x14ac:dyDescent="0.2">
      <c r="A2" s="26" t="s">
        <v>448</v>
      </c>
      <c r="B2" s="26"/>
      <c r="C2" s="26"/>
      <c r="D2" s="26"/>
      <c r="E2" s="26"/>
      <c r="F2" s="26"/>
      <c r="G2" s="26"/>
      <c r="H2" s="26"/>
      <c r="I2" s="26"/>
    </row>
    <row r="3" spans="1:9" x14ac:dyDescent="0.2">
      <c r="A3" s="15"/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</row>
    <row r="4" spans="1:9" x14ac:dyDescent="0.2">
      <c r="A4" s="17"/>
      <c r="B4" s="23"/>
      <c r="C4" s="23"/>
      <c r="D4" s="23"/>
      <c r="E4" s="23"/>
      <c r="F4" s="23"/>
      <c r="G4" s="23"/>
      <c r="H4" s="23"/>
      <c r="I4" s="23"/>
    </row>
    <row r="5" spans="1:9" x14ac:dyDescent="0.2">
      <c r="A5" s="3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18</v>
      </c>
    </row>
    <row r="6" spans="1:9" x14ac:dyDescent="0.2">
      <c r="B6" s="2" t="s">
        <v>19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20</v>
      </c>
      <c r="I6" s="2" t="s">
        <v>24</v>
      </c>
    </row>
    <row r="8" spans="1:9" x14ac:dyDescent="0.2">
      <c r="A8" s="3" t="s">
        <v>25</v>
      </c>
    </row>
    <row r="9" spans="1:9" ht="25.5" customHeight="1" x14ac:dyDescent="0.2">
      <c r="A9" s="6" t="s">
        <v>26</v>
      </c>
    </row>
    <row r="11" spans="1:9" x14ac:dyDescent="0.2">
      <c r="A11" s="7" t="s">
        <v>27</v>
      </c>
      <c r="B11" s="2" t="s">
        <v>28</v>
      </c>
      <c r="C11" s="2" t="s">
        <v>29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29</v>
      </c>
    </row>
    <row r="12" spans="1:9" x14ac:dyDescent="0.2">
      <c r="A12" s="7"/>
      <c r="B12" s="2" t="s">
        <v>30</v>
      </c>
      <c r="C12" s="2" t="s">
        <v>31</v>
      </c>
      <c r="D12" s="2" t="s">
        <v>30</v>
      </c>
      <c r="E12" s="2" t="s">
        <v>30</v>
      </c>
      <c r="F12" s="2" t="s">
        <v>30</v>
      </c>
      <c r="G12" s="2" t="s">
        <v>30</v>
      </c>
      <c r="H12" s="2" t="s">
        <v>30</v>
      </c>
      <c r="I12" s="2" t="s">
        <v>31</v>
      </c>
    </row>
    <row r="13" spans="1:9" x14ac:dyDescent="0.2">
      <c r="A13" s="7"/>
    </row>
    <row r="14" spans="1:9" ht="25.5" x14ac:dyDescent="0.2">
      <c r="A14" s="7" t="s">
        <v>32</v>
      </c>
      <c r="B14" s="2" t="s">
        <v>33</v>
      </c>
      <c r="C14" s="2" t="s">
        <v>28</v>
      </c>
      <c r="D14" s="2" t="s">
        <v>33</v>
      </c>
      <c r="E14" s="2" t="s">
        <v>33</v>
      </c>
      <c r="F14" s="2" t="s">
        <v>33</v>
      </c>
      <c r="G14" s="2" t="s">
        <v>33</v>
      </c>
      <c r="H14" s="2" t="s">
        <v>33</v>
      </c>
      <c r="I14" s="2" t="s">
        <v>28</v>
      </c>
    </row>
    <row r="15" spans="1:9" x14ac:dyDescent="0.2">
      <c r="A15" s="7"/>
      <c r="B15" s="2" t="s">
        <v>34</v>
      </c>
      <c r="C15" s="2" t="s">
        <v>35</v>
      </c>
      <c r="D15" s="2" t="s">
        <v>34</v>
      </c>
      <c r="E15" s="2" t="s">
        <v>34</v>
      </c>
      <c r="F15" s="2" t="s">
        <v>34</v>
      </c>
      <c r="G15" s="2" t="s">
        <v>34</v>
      </c>
      <c r="H15" s="2" t="s">
        <v>34</v>
      </c>
      <c r="I15" s="2" t="s">
        <v>35</v>
      </c>
    </row>
    <row r="16" spans="1:9" x14ac:dyDescent="0.2">
      <c r="A16" s="7"/>
    </row>
    <row r="17" spans="1:9" ht="25.5" x14ac:dyDescent="0.2">
      <c r="A17" s="7" t="s">
        <v>36</v>
      </c>
      <c r="B17" s="2" t="s">
        <v>37</v>
      </c>
      <c r="C17" s="2" t="s">
        <v>38</v>
      </c>
      <c r="D17" s="2" t="s">
        <v>39</v>
      </c>
      <c r="E17" s="2" t="s">
        <v>37</v>
      </c>
      <c r="F17" s="2" t="s">
        <v>37</v>
      </c>
      <c r="G17" s="2" t="s">
        <v>37</v>
      </c>
      <c r="H17" s="2" t="s">
        <v>37</v>
      </c>
      <c r="I17" s="2" t="s">
        <v>38</v>
      </c>
    </row>
    <row r="18" spans="1:9" x14ac:dyDescent="0.2">
      <c r="A18" s="7"/>
      <c r="B18" s="2" t="s">
        <v>40</v>
      </c>
      <c r="C18" s="2" t="s">
        <v>41</v>
      </c>
      <c r="D18" s="2" t="s">
        <v>40</v>
      </c>
      <c r="E18" s="2" t="s">
        <v>40</v>
      </c>
      <c r="F18" s="2" t="s">
        <v>40</v>
      </c>
      <c r="G18" s="2" t="s">
        <v>40</v>
      </c>
      <c r="H18" s="2" t="s">
        <v>40</v>
      </c>
      <c r="I18" s="2" t="s">
        <v>41</v>
      </c>
    </row>
    <row r="19" spans="1:9" x14ac:dyDescent="0.2">
      <c r="A19" s="7"/>
    </row>
    <row r="20" spans="1:9" ht="25.5" x14ac:dyDescent="0.2">
      <c r="A20" s="7" t="s">
        <v>42</v>
      </c>
      <c r="B20" s="2" t="s">
        <v>43</v>
      </c>
      <c r="C20" s="2" t="s">
        <v>44</v>
      </c>
      <c r="D20" s="2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44</v>
      </c>
    </row>
    <row r="21" spans="1:9" x14ac:dyDescent="0.2">
      <c r="A21" s="7"/>
      <c r="B21" s="2" t="s">
        <v>40</v>
      </c>
      <c r="C21" s="2" t="s">
        <v>45</v>
      </c>
      <c r="D21" s="2" t="s">
        <v>40</v>
      </c>
      <c r="E21" s="2" t="s">
        <v>40</v>
      </c>
      <c r="F21" s="2" t="s">
        <v>40</v>
      </c>
      <c r="G21" s="2" t="s">
        <v>40</v>
      </c>
      <c r="H21" s="2" t="s">
        <v>40</v>
      </c>
      <c r="I21" s="2" t="s">
        <v>45</v>
      </c>
    </row>
    <row r="22" spans="1:9" x14ac:dyDescent="0.2">
      <c r="A22" s="7"/>
    </row>
    <row r="23" spans="1:9" x14ac:dyDescent="0.2">
      <c r="A23" s="7" t="s">
        <v>46</v>
      </c>
      <c r="B23" s="2" t="s">
        <v>47</v>
      </c>
      <c r="C23" s="2" t="s">
        <v>48</v>
      </c>
      <c r="D23" s="2" t="s">
        <v>47</v>
      </c>
      <c r="E23" s="2" t="s">
        <v>47</v>
      </c>
      <c r="F23" s="2" t="s">
        <v>47</v>
      </c>
      <c r="G23" s="2" t="s">
        <v>47</v>
      </c>
      <c r="H23" s="2" t="s">
        <v>47</v>
      </c>
      <c r="I23" s="2" t="s">
        <v>49</v>
      </c>
    </row>
    <row r="24" spans="1:9" x14ac:dyDescent="0.2">
      <c r="A24" s="7"/>
      <c r="B24" s="2" t="s">
        <v>50</v>
      </c>
      <c r="C24" s="2" t="s">
        <v>50</v>
      </c>
      <c r="D24" s="2" t="s">
        <v>50</v>
      </c>
      <c r="E24" s="2" t="s">
        <v>50</v>
      </c>
      <c r="F24" s="2" t="s">
        <v>50</v>
      </c>
      <c r="G24" s="2" t="s">
        <v>50</v>
      </c>
      <c r="H24" s="2" t="s">
        <v>50</v>
      </c>
      <c r="I24" s="2" t="s">
        <v>50</v>
      </c>
    </row>
    <row r="25" spans="1:9" x14ac:dyDescent="0.2">
      <c r="A25" s="7"/>
    </row>
    <row r="26" spans="1:9" ht="24" customHeight="1" x14ac:dyDescent="0.2">
      <c r="A26" s="7" t="s">
        <v>51</v>
      </c>
      <c r="B26" s="2" t="s">
        <v>52</v>
      </c>
      <c r="C26" s="2" t="s">
        <v>53</v>
      </c>
      <c r="D26" s="2" t="s">
        <v>52</v>
      </c>
      <c r="E26" s="2" t="s">
        <v>52</v>
      </c>
      <c r="F26" s="2" t="s">
        <v>52</v>
      </c>
      <c r="G26" s="2" t="s">
        <v>52</v>
      </c>
      <c r="H26" s="2" t="s">
        <v>52</v>
      </c>
      <c r="I26" s="2" t="s">
        <v>53</v>
      </c>
    </row>
    <row r="27" spans="1:9" x14ac:dyDescent="0.2">
      <c r="A27" s="7"/>
      <c r="B27" s="2" t="s">
        <v>54</v>
      </c>
      <c r="C27" s="2" t="s">
        <v>55</v>
      </c>
      <c r="D27" s="2" t="s">
        <v>55</v>
      </c>
      <c r="E27" s="2" t="s">
        <v>54</v>
      </c>
      <c r="F27" s="2" t="s">
        <v>54</v>
      </c>
      <c r="G27" s="2" t="s">
        <v>54</v>
      </c>
      <c r="H27" s="2" t="s">
        <v>54</v>
      </c>
      <c r="I27" s="2" t="s">
        <v>55</v>
      </c>
    </row>
    <row r="28" spans="1:9" x14ac:dyDescent="0.2">
      <c r="A28" s="7"/>
    </row>
    <row r="29" spans="1:9" x14ac:dyDescent="0.2">
      <c r="A29" s="7" t="s">
        <v>56</v>
      </c>
      <c r="B29" s="2" t="s">
        <v>57</v>
      </c>
      <c r="C29" s="2" t="s">
        <v>58</v>
      </c>
      <c r="D29" s="2" t="s">
        <v>57</v>
      </c>
      <c r="E29" s="2" t="s">
        <v>57</v>
      </c>
      <c r="F29" s="2" t="s">
        <v>57</v>
      </c>
      <c r="G29" s="2" t="s">
        <v>57</v>
      </c>
      <c r="H29" s="2" t="s">
        <v>57</v>
      </c>
      <c r="I29" s="2" t="s">
        <v>58</v>
      </c>
    </row>
    <row r="30" spans="1:9" x14ac:dyDescent="0.2">
      <c r="A30" s="7"/>
      <c r="B30" s="2" t="s">
        <v>59</v>
      </c>
      <c r="C30" s="2" t="s">
        <v>60</v>
      </c>
      <c r="D30" s="2" t="s">
        <v>59</v>
      </c>
      <c r="E30" s="2" t="s">
        <v>59</v>
      </c>
      <c r="F30" s="2" t="s">
        <v>59</v>
      </c>
      <c r="G30" s="2" t="s">
        <v>59</v>
      </c>
      <c r="H30" s="2" t="s">
        <v>59</v>
      </c>
      <c r="I30" s="2" t="s">
        <v>60</v>
      </c>
    </row>
    <row r="31" spans="1:9" x14ac:dyDescent="0.2">
      <c r="A31" s="7"/>
    </row>
    <row r="32" spans="1:9" x14ac:dyDescent="0.2">
      <c r="A32" s="7" t="s">
        <v>61</v>
      </c>
      <c r="B32" s="2" t="s">
        <v>49</v>
      </c>
      <c r="C32" s="2" t="s">
        <v>62</v>
      </c>
      <c r="D32" s="2" t="s">
        <v>49</v>
      </c>
      <c r="E32" s="2" t="s">
        <v>49</v>
      </c>
      <c r="F32" s="2" t="s">
        <v>49</v>
      </c>
      <c r="G32" s="2" t="s">
        <v>49</v>
      </c>
      <c r="H32" s="2" t="s">
        <v>49</v>
      </c>
      <c r="I32" s="2" t="s">
        <v>62</v>
      </c>
    </row>
    <row r="33" spans="1:9" x14ac:dyDescent="0.2">
      <c r="A33" s="7"/>
      <c r="B33" s="2" t="s">
        <v>63</v>
      </c>
      <c r="C33" s="2" t="s">
        <v>64</v>
      </c>
      <c r="D33" s="2" t="s">
        <v>63</v>
      </c>
      <c r="E33" s="2" t="s">
        <v>63</v>
      </c>
      <c r="F33" s="2" t="s">
        <v>65</v>
      </c>
      <c r="G33" s="2" t="s">
        <v>63</v>
      </c>
      <c r="H33" s="2" t="s">
        <v>63</v>
      </c>
      <c r="I33" s="2" t="s">
        <v>64</v>
      </c>
    </row>
    <row r="34" spans="1:9" x14ac:dyDescent="0.2">
      <c r="A34" s="7"/>
    </row>
    <row r="35" spans="1:9" x14ac:dyDescent="0.2">
      <c r="A35" s="7" t="s">
        <v>66</v>
      </c>
      <c r="B35" s="2" t="s">
        <v>67</v>
      </c>
      <c r="C35" s="2" t="s">
        <v>68</v>
      </c>
      <c r="D35" s="2" t="s">
        <v>67</v>
      </c>
      <c r="E35" s="2" t="s">
        <v>67</v>
      </c>
      <c r="F35" s="2" t="s">
        <v>67</v>
      </c>
      <c r="G35" s="2" t="s">
        <v>67</v>
      </c>
      <c r="H35" s="2" t="s">
        <v>67</v>
      </c>
      <c r="I35" s="2" t="s">
        <v>68</v>
      </c>
    </row>
    <row r="36" spans="1:9" x14ac:dyDescent="0.2">
      <c r="A36" s="7"/>
      <c r="B36" s="2" t="s">
        <v>69</v>
      </c>
      <c r="C36" s="2" t="s">
        <v>70</v>
      </c>
      <c r="D36" s="2" t="s">
        <v>69</v>
      </c>
      <c r="E36" s="2" t="s">
        <v>69</v>
      </c>
      <c r="F36" s="2" t="s">
        <v>69</v>
      </c>
      <c r="G36" s="2" t="s">
        <v>69</v>
      </c>
      <c r="H36" s="2" t="s">
        <v>69</v>
      </c>
      <c r="I36" s="2" t="s">
        <v>70</v>
      </c>
    </row>
    <row r="37" spans="1:9" x14ac:dyDescent="0.2">
      <c r="A37" s="7"/>
    </row>
    <row r="38" spans="1:9" x14ac:dyDescent="0.2">
      <c r="A38" s="7" t="s">
        <v>71</v>
      </c>
      <c r="B38" s="2" t="s">
        <v>72</v>
      </c>
      <c r="C38" s="2" t="s">
        <v>73</v>
      </c>
      <c r="D38" s="2" t="s">
        <v>72</v>
      </c>
      <c r="E38" s="2" t="s">
        <v>72</v>
      </c>
      <c r="F38" s="2" t="s">
        <v>72</v>
      </c>
      <c r="G38" s="2" t="s">
        <v>72</v>
      </c>
      <c r="H38" s="2" t="s">
        <v>72</v>
      </c>
      <c r="I38" s="2" t="s">
        <v>74</v>
      </c>
    </row>
    <row r="39" spans="1:9" x14ac:dyDescent="0.2">
      <c r="A39" s="7"/>
      <c r="B39" s="2" t="s">
        <v>75</v>
      </c>
      <c r="C39" s="2" t="s">
        <v>76</v>
      </c>
      <c r="D39" s="2" t="s">
        <v>75</v>
      </c>
      <c r="E39" s="2" t="s">
        <v>75</v>
      </c>
      <c r="F39" s="2" t="s">
        <v>75</v>
      </c>
      <c r="G39" s="2" t="s">
        <v>75</v>
      </c>
      <c r="H39" s="2" t="s">
        <v>75</v>
      </c>
      <c r="I39" s="2" t="s">
        <v>76</v>
      </c>
    </row>
    <row r="40" spans="1:9" x14ac:dyDescent="0.2">
      <c r="A40" s="7"/>
    </row>
    <row r="41" spans="1:9" x14ac:dyDescent="0.2">
      <c r="A41" s="7" t="s">
        <v>77</v>
      </c>
      <c r="B41" s="2" t="s">
        <v>78</v>
      </c>
      <c r="C41" s="2" t="s">
        <v>79</v>
      </c>
      <c r="D41" s="2" t="s">
        <v>78</v>
      </c>
      <c r="E41" s="2" t="s">
        <v>78</v>
      </c>
      <c r="F41" s="2" t="s">
        <v>78</v>
      </c>
      <c r="G41" s="2" t="s">
        <v>78</v>
      </c>
      <c r="H41" s="2" t="s">
        <v>78</v>
      </c>
      <c r="I41" s="2" t="s">
        <v>79</v>
      </c>
    </row>
    <row r="42" spans="1:9" x14ac:dyDescent="0.2">
      <c r="B42" s="2" t="s">
        <v>80</v>
      </c>
      <c r="C42" s="2" t="s">
        <v>81</v>
      </c>
      <c r="D42" s="2" t="s">
        <v>80</v>
      </c>
      <c r="E42" s="2" t="s">
        <v>80</v>
      </c>
      <c r="F42" s="2" t="s">
        <v>80</v>
      </c>
      <c r="G42" s="2" t="s">
        <v>80</v>
      </c>
      <c r="H42" s="2" t="s">
        <v>80</v>
      </c>
      <c r="I42" s="2" t="s">
        <v>81</v>
      </c>
    </row>
    <row r="44" spans="1:9" ht="25.5" x14ac:dyDescent="0.2">
      <c r="A44" s="3" t="s">
        <v>82</v>
      </c>
      <c r="B44" s="2" t="s">
        <v>83</v>
      </c>
      <c r="C44" s="2" t="s">
        <v>84</v>
      </c>
      <c r="D44" s="2" t="s">
        <v>83</v>
      </c>
      <c r="E44" s="2" t="s">
        <v>83</v>
      </c>
      <c r="F44" s="2" t="s">
        <v>83</v>
      </c>
      <c r="G44" s="2" t="s">
        <v>83</v>
      </c>
      <c r="H44" s="2" t="s">
        <v>83</v>
      </c>
      <c r="I44" s="2" t="s">
        <v>84</v>
      </c>
    </row>
    <row r="45" spans="1:9" x14ac:dyDescent="0.2">
      <c r="B45" s="2" t="s">
        <v>23</v>
      </c>
      <c r="C45" s="2" t="s">
        <v>85</v>
      </c>
      <c r="D45" s="2" t="s">
        <v>23</v>
      </c>
      <c r="E45" s="2" t="s">
        <v>23</v>
      </c>
      <c r="F45" s="2" t="s">
        <v>23</v>
      </c>
      <c r="G45" s="2" t="s">
        <v>23</v>
      </c>
      <c r="H45" s="2" t="s">
        <v>23</v>
      </c>
      <c r="I45" s="2" t="s">
        <v>85</v>
      </c>
    </row>
    <row r="47" spans="1:9" x14ac:dyDescent="0.2">
      <c r="A47" s="3" t="s">
        <v>86</v>
      </c>
      <c r="B47" s="2" t="s">
        <v>87</v>
      </c>
      <c r="C47" s="2" t="s">
        <v>88</v>
      </c>
      <c r="D47" s="2" t="s">
        <v>87</v>
      </c>
      <c r="E47" s="2" t="s">
        <v>87</v>
      </c>
      <c r="F47" s="2" t="s">
        <v>87</v>
      </c>
      <c r="G47" s="2" t="s">
        <v>87</v>
      </c>
      <c r="H47" s="2" t="s">
        <v>87</v>
      </c>
      <c r="I47" s="2" t="s">
        <v>88</v>
      </c>
    </row>
    <row r="48" spans="1:9" x14ac:dyDescent="0.2">
      <c r="B48" s="2" t="s">
        <v>20</v>
      </c>
      <c r="C48" s="2" t="s">
        <v>89</v>
      </c>
      <c r="D48" s="2" t="s">
        <v>20</v>
      </c>
      <c r="E48" s="2" t="s">
        <v>20</v>
      </c>
      <c r="F48" s="2" t="s">
        <v>20</v>
      </c>
      <c r="G48" s="2" t="s">
        <v>20</v>
      </c>
      <c r="H48" s="2" t="s">
        <v>20</v>
      </c>
      <c r="I48" s="2" t="s">
        <v>89</v>
      </c>
    </row>
    <row r="50" spans="1:9" x14ac:dyDescent="0.2">
      <c r="A50" s="3" t="s">
        <v>90</v>
      </c>
      <c r="B50" s="2" t="s">
        <v>91</v>
      </c>
      <c r="C50" s="2" t="s">
        <v>92</v>
      </c>
      <c r="D50" s="2" t="s">
        <v>91</v>
      </c>
      <c r="E50" s="2" t="s">
        <v>91</v>
      </c>
      <c r="F50" s="2" t="s">
        <v>91</v>
      </c>
      <c r="G50" s="2" t="s">
        <v>91</v>
      </c>
      <c r="H50" s="2" t="s">
        <v>91</v>
      </c>
      <c r="I50" s="2" t="s">
        <v>92</v>
      </c>
    </row>
    <row r="51" spans="1:9" x14ac:dyDescent="0.2">
      <c r="B51" s="2" t="s">
        <v>20</v>
      </c>
      <c r="C51" s="2" t="s">
        <v>89</v>
      </c>
      <c r="D51" s="2" t="s">
        <v>20</v>
      </c>
      <c r="E51" s="2" t="s">
        <v>20</v>
      </c>
      <c r="F51" s="2" t="s">
        <v>20</v>
      </c>
      <c r="G51" s="2" t="s">
        <v>20</v>
      </c>
      <c r="H51" s="2" t="s">
        <v>20</v>
      </c>
      <c r="I51" s="2" t="s">
        <v>89</v>
      </c>
    </row>
    <row r="53" spans="1:9" x14ac:dyDescent="0.2">
      <c r="A53" s="3" t="s">
        <v>93</v>
      </c>
      <c r="B53" s="2" t="s">
        <v>94</v>
      </c>
      <c r="C53" s="2" t="s">
        <v>94</v>
      </c>
      <c r="D53" s="2" t="s">
        <v>94</v>
      </c>
      <c r="E53" s="2" t="s">
        <v>94</v>
      </c>
      <c r="F53" s="2" t="s">
        <v>94</v>
      </c>
      <c r="G53" s="2" t="s">
        <v>94</v>
      </c>
      <c r="H53" s="2" t="s">
        <v>94</v>
      </c>
      <c r="I53" s="2" t="s">
        <v>94</v>
      </c>
    </row>
    <row r="54" spans="1:9" x14ac:dyDescent="0.2">
      <c r="B54" s="2" t="s">
        <v>95</v>
      </c>
      <c r="C54" s="2" t="s">
        <v>95</v>
      </c>
      <c r="D54" s="2" t="s">
        <v>95</v>
      </c>
      <c r="E54" s="2" t="s">
        <v>95</v>
      </c>
      <c r="F54" s="2" t="s">
        <v>95</v>
      </c>
      <c r="G54" s="2" t="s">
        <v>95</v>
      </c>
      <c r="H54" s="2" t="s">
        <v>95</v>
      </c>
      <c r="I54" s="2" t="s">
        <v>95</v>
      </c>
    </row>
    <row r="56" spans="1:9" x14ac:dyDescent="0.2">
      <c r="A56" s="3" t="s">
        <v>96</v>
      </c>
      <c r="B56" s="2" t="s">
        <v>88</v>
      </c>
      <c r="C56" s="2" t="s">
        <v>97</v>
      </c>
      <c r="D56" s="2" t="s">
        <v>88</v>
      </c>
      <c r="E56" s="2" t="s">
        <v>88</v>
      </c>
      <c r="F56" s="2" t="s">
        <v>88</v>
      </c>
      <c r="G56" s="2" t="s">
        <v>88</v>
      </c>
      <c r="H56" s="2" t="s">
        <v>88</v>
      </c>
      <c r="I56" s="2" t="s">
        <v>97</v>
      </c>
    </row>
    <row r="57" spans="1:9" x14ac:dyDescent="0.2">
      <c r="B57" s="2" t="s">
        <v>98</v>
      </c>
      <c r="C57" s="2" t="s">
        <v>23</v>
      </c>
      <c r="D57" s="2" t="s">
        <v>98</v>
      </c>
      <c r="E57" s="2" t="s">
        <v>98</v>
      </c>
      <c r="F57" s="2" t="s">
        <v>98</v>
      </c>
      <c r="G57" s="2" t="s">
        <v>98</v>
      </c>
      <c r="H57" s="2" t="s">
        <v>98</v>
      </c>
      <c r="I57" s="2" t="s">
        <v>23</v>
      </c>
    </row>
    <row r="59" spans="1:9" x14ac:dyDescent="0.2">
      <c r="A59" s="3" t="s">
        <v>99</v>
      </c>
      <c r="B59" s="2" t="s">
        <v>100</v>
      </c>
      <c r="C59" s="2" t="s">
        <v>101</v>
      </c>
      <c r="D59" s="2" t="s">
        <v>100</v>
      </c>
      <c r="E59" s="2" t="s">
        <v>100</v>
      </c>
      <c r="F59" s="2" t="s">
        <v>100</v>
      </c>
      <c r="G59" s="2" t="s">
        <v>100</v>
      </c>
      <c r="H59" s="2" t="s">
        <v>100</v>
      </c>
      <c r="I59" s="2" t="s">
        <v>102</v>
      </c>
    </row>
    <row r="60" spans="1:9" x14ac:dyDescent="0.2">
      <c r="B60" s="2" t="s">
        <v>103</v>
      </c>
      <c r="C60" s="2" t="s">
        <v>104</v>
      </c>
      <c r="D60" s="2" t="s">
        <v>103</v>
      </c>
      <c r="E60" s="2" t="s">
        <v>103</v>
      </c>
      <c r="F60" s="2" t="s">
        <v>103</v>
      </c>
      <c r="G60" s="2" t="s">
        <v>103</v>
      </c>
      <c r="H60" s="2" t="s">
        <v>103</v>
      </c>
      <c r="I60" s="2" t="s">
        <v>104</v>
      </c>
    </row>
    <row r="62" spans="1:9" x14ac:dyDescent="0.2">
      <c r="A62" s="3" t="s">
        <v>105</v>
      </c>
      <c r="B62" s="2" t="s">
        <v>106</v>
      </c>
      <c r="C62" s="2" t="s">
        <v>107</v>
      </c>
      <c r="D62" s="2" t="s">
        <v>49</v>
      </c>
      <c r="E62" s="2" t="s">
        <v>106</v>
      </c>
      <c r="F62" s="2" t="s">
        <v>106</v>
      </c>
      <c r="G62" s="2" t="s">
        <v>106</v>
      </c>
      <c r="H62" s="2" t="s">
        <v>106</v>
      </c>
      <c r="I62" s="2" t="s">
        <v>107</v>
      </c>
    </row>
    <row r="63" spans="1:9" x14ac:dyDescent="0.2">
      <c r="B63" s="2" t="s">
        <v>108</v>
      </c>
      <c r="C63" s="2" t="s">
        <v>108</v>
      </c>
      <c r="D63" s="2" t="s">
        <v>108</v>
      </c>
      <c r="E63" s="2" t="s">
        <v>108</v>
      </c>
      <c r="F63" s="2" t="s">
        <v>108</v>
      </c>
      <c r="G63" s="2" t="s">
        <v>108</v>
      </c>
      <c r="H63" s="2" t="s">
        <v>108</v>
      </c>
      <c r="I63" s="2" t="s">
        <v>108</v>
      </c>
    </row>
    <row r="65" spans="1:9" x14ac:dyDescent="0.2">
      <c r="A65" s="3" t="s">
        <v>109</v>
      </c>
      <c r="B65" s="2" t="s">
        <v>110</v>
      </c>
      <c r="D65" s="2" t="s">
        <v>111</v>
      </c>
      <c r="E65" s="2" t="s">
        <v>110</v>
      </c>
      <c r="F65" s="2" t="s">
        <v>110</v>
      </c>
      <c r="G65" s="2" t="s">
        <v>110</v>
      </c>
      <c r="H65" s="2" t="s">
        <v>110</v>
      </c>
    </row>
    <row r="66" spans="1:9" x14ac:dyDescent="0.2">
      <c r="B66" s="2" t="s">
        <v>112</v>
      </c>
      <c r="D66" s="2" t="s">
        <v>113</v>
      </c>
      <c r="E66" s="2" t="s">
        <v>112</v>
      </c>
      <c r="F66" s="2" t="s">
        <v>112</v>
      </c>
      <c r="G66" s="2" t="s">
        <v>112</v>
      </c>
      <c r="H66" s="2" t="s">
        <v>112</v>
      </c>
    </row>
    <row r="68" spans="1:9" x14ac:dyDescent="0.2">
      <c r="A68" s="3" t="s">
        <v>114</v>
      </c>
      <c r="B68" s="2" t="s">
        <v>115</v>
      </c>
      <c r="D68" s="2" t="s">
        <v>115</v>
      </c>
      <c r="E68" s="2" t="s">
        <v>116</v>
      </c>
      <c r="F68" s="2" t="s">
        <v>115</v>
      </c>
      <c r="G68" s="2" t="s">
        <v>115</v>
      </c>
      <c r="H68" s="2" t="s">
        <v>115</v>
      </c>
    </row>
    <row r="69" spans="1:9" x14ac:dyDescent="0.2">
      <c r="B69" s="2" t="s">
        <v>98</v>
      </c>
      <c r="D69" s="2" t="s">
        <v>98</v>
      </c>
      <c r="E69" s="2" t="s">
        <v>89</v>
      </c>
      <c r="F69" s="2" t="s">
        <v>98</v>
      </c>
      <c r="G69" s="2" t="s">
        <v>98</v>
      </c>
      <c r="H69" s="2" t="s">
        <v>98</v>
      </c>
    </row>
    <row r="71" spans="1:9" x14ac:dyDescent="0.2">
      <c r="A71" s="3" t="s">
        <v>117</v>
      </c>
      <c r="B71" s="2" t="s">
        <v>118</v>
      </c>
      <c r="D71" s="2" t="s">
        <v>118</v>
      </c>
      <c r="E71" s="2" t="s">
        <v>118</v>
      </c>
      <c r="F71" s="2" t="s">
        <v>119</v>
      </c>
      <c r="G71" s="2" t="s">
        <v>118</v>
      </c>
      <c r="H71" s="2" t="s">
        <v>118</v>
      </c>
    </row>
    <row r="72" spans="1:9" x14ac:dyDescent="0.2">
      <c r="B72" s="2" t="s">
        <v>120</v>
      </c>
      <c r="D72" s="2" t="s">
        <v>120</v>
      </c>
      <c r="E72" s="2" t="s">
        <v>120</v>
      </c>
      <c r="F72" s="2" t="s">
        <v>23</v>
      </c>
      <c r="G72" s="2" t="s">
        <v>120</v>
      </c>
      <c r="H72" s="2" t="s">
        <v>120</v>
      </c>
    </row>
    <row r="74" spans="1:9" x14ac:dyDescent="0.2">
      <c r="A74" s="3" t="s">
        <v>121</v>
      </c>
      <c r="B74" s="2" t="s">
        <v>122</v>
      </c>
      <c r="D74" s="2" t="s">
        <v>122</v>
      </c>
      <c r="E74" s="2" t="s">
        <v>122</v>
      </c>
      <c r="F74" s="2" t="s">
        <v>122</v>
      </c>
      <c r="G74" s="2" t="s">
        <v>123</v>
      </c>
      <c r="H74" s="2" t="s">
        <v>122</v>
      </c>
    </row>
    <row r="75" spans="1:9" x14ac:dyDescent="0.2">
      <c r="B75" s="2" t="s">
        <v>108</v>
      </c>
      <c r="D75" s="2" t="s">
        <v>108</v>
      </c>
      <c r="E75" s="2" t="s">
        <v>108</v>
      </c>
      <c r="F75" s="2" t="s">
        <v>108</v>
      </c>
      <c r="G75" s="2" t="s">
        <v>98</v>
      </c>
      <c r="H75" s="2" t="s">
        <v>108</v>
      </c>
    </row>
    <row r="77" spans="1:9" x14ac:dyDescent="0.2">
      <c r="A77" s="3" t="s">
        <v>124</v>
      </c>
      <c r="B77" s="2" t="s">
        <v>125</v>
      </c>
      <c r="D77" s="2" t="s">
        <v>125</v>
      </c>
      <c r="E77" s="2" t="s">
        <v>125</v>
      </c>
      <c r="F77" s="2" t="s">
        <v>125</v>
      </c>
      <c r="G77" s="2" t="s">
        <v>125</v>
      </c>
      <c r="H77" s="2" t="s">
        <v>125</v>
      </c>
    </row>
    <row r="78" spans="1:9" x14ac:dyDescent="0.2">
      <c r="B78" s="2" t="s">
        <v>112</v>
      </c>
      <c r="D78" s="2" t="s">
        <v>112</v>
      </c>
      <c r="E78" s="2" t="s">
        <v>112</v>
      </c>
      <c r="F78" s="2" t="s">
        <v>112</v>
      </c>
      <c r="G78" s="2" t="s">
        <v>112</v>
      </c>
      <c r="H78" s="2" t="s">
        <v>120</v>
      </c>
    </row>
    <row r="80" spans="1:9" ht="14.45" customHeight="1" x14ac:dyDescent="0.2">
      <c r="A80" s="3" t="s">
        <v>126</v>
      </c>
      <c r="C80" s="14" t="s">
        <v>449</v>
      </c>
      <c r="I80" s="2" t="s">
        <v>127</v>
      </c>
    </row>
    <row r="81" spans="1:9" x14ac:dyDescent="0.2">
      <c r="C81" s="2" t="s">
        <v>128</v>
      </c>
      <c r="I81" s="2" t="s">
        <v>129</v>
      </c>
    </row>
    <row r="83" spans="1:9" ht="13.5" customHeight="1" x14ac:dyDescent="0.2">
      <c r="A83" s="3" t="s">
        <v>130</v>
      </c>
      <c r="D83" s="2" t="s">
        <v>131</v>
      </c>
    </row>
    <row r="84" spans="1:9" x14ac:dyDescent="0.2">
      <c r="D84" s="2" t="s">
        <v>19</v>
      </c>
    </row>
    <row r="86" spans="1:9" ht="12.95" customHeight="1" x14ac:dyDescent="0.2">
      <c r="A86" s="3" t="s">
        <v>132</v>
      </c>
      <c r="E86" s="2" t="s">
        <v>106</v>
      </c>
    </row>
    <row r="87" spans="1:9" x14ac:dyDescent="0.2">
      <c r="E87" s="2" t="s">
        <v>24</v>
      </c>
    </row>
    <row r="89" spans="1:9" ht="29.45" customHeight="1" x14ac:dyDescent="0.2">
      <c r="A89" s="3" t="s">
        <v>133</v>
      </c>
      <c r="F89" s="2" t="s">
        <v>134</v>
      </c>
    </row>
    <row r="90" spans="1:9" x14ac:dyDescent="0.2">
      <c r="F90" s="2" t="s">
        <v>19</v>
      </c>
    </row>
    <row r="92" spans="1:9" ht="18" customHeight="1" x14ac:dyDescent="0.2">
      <c r="A92" s="3" t="s">
        <v>135</v>
      </c>
      <c r="G92" s="2" t="s">
        <v>49</v>
      </c>
    </row>
    <row r="93" spans="1:9" x14ac:dyDescent="0.2">
      <c r="G93" s="2" t="s">
        <v>19</v>
      </c>
    </row>
    <row r="95" spans="1:9" ht="15.95" customHeight="1" x14ac:dyDescent="0.2">
      <c r="A95" s="3" t="s">
        <v>136</v>
      </c>
      <c r="H95" s="2" t="s">
        <v>106</v>
      </c>
    </row>
    <row r="96" spans="1:9" x14ac:dyDescent="0.2">
      <c r="H96" s="2" t="s">
        <v>19</v>
      </c>
    </row>
    <row r="98" spans="1:9" ht="25.5" x14ac:dyDescent="0.2">
      <c r="A98" s="3" t="s">
        <v>137</v>
      </c>
      <c r="I98" s="2" t="s">
        <v>28</v>
      </c>
    </row>
    <row r="99" spans="1:9" x14ac:dyDescent="0.2">
      <c r="I99" s="2" t="s">
        <v>138</v>
      </c>
    </row>
    <row r="101" spans="1:9" x14ac:dyDescent="0.2">
      <c r="A101" s="3" t="s">
        <v>139</v>
      </c>
      <c r="B101" s="2" t="s">
        <v>140</v>
      </c>
      <c r="C101" s="2" t="s">
        <v>141</v>
      </c>
      <c r="D101" s="2" t="s">
        <v>142</v>
      </c>
      <c r="E101" s="2" t="s">
        <v>143</v>
      </c>
      <c r="F101" s="2" t="s">
        <v>144</v>
      </c>
      <c r="G101" s="2" t="s">
        <v>145</v>
      </c>
      <c r="H101" s="2" t="s">
        <v>140</v>
      </c>
      <c r="I101" s="2" t="s">
        <v>146</v>
      </c>
    </row>
    <row r="102" spans="1:9" x14ac:dyDescent="0.2">
      <c r="A102" s="4"/>
      <c r="B102" s="5" t="s">
        <v>147</v>
      </c>
      <c r="C102" s="5" t="s">
        <v>148</v>
      </c>
      <c r="D102" s="5" t="s">
        <v>149</v>
      </c>
      <c r="E102" s="5" t="s">
        <v>150</v>
      </c>
      <c r="F102" s="5" t="s">
        <v>151</v>
      </c>
      <c r="G102" s="5" t="s">
        <v>152</v>
      </c>
      <c r="H102" s="5" t="s">
        <v>153</v>
      </c>
      <c r="I102" s="5" t="s">
        <v>148</v>
      </c>
    </row>
    <row r="104" spans="1:9" x14ac:dyDescent="0.2">
      <c r="A104" s="8" t="s">
        <v>154</v>
      </c>
    </row>
    <row r="105" spans="1:9" x14ac:dyDescent="0.2">
      <c r="A105" s="3" t="s">
        <v>155</v>
      </c>
      <c r="B105" s="2" t="s">
        <v>156</v>
      </c>
      <c r="C105" s="2" t="s">
        <v>157</v>
      </c>
      <c r="D105" s="2" t="s">
        <v>158</v>
      </c>
      <c r="E105" s="2" t="s">
        <v>156</v>
      </c>
      <c r="F105" s="2" t="s">
        <v>158</v>
      </c>
      <c r="G105" s="2" t="s">
        <v>156</v>
      </c>
      <c r="H105" s="2" t="s">
        <v>156</v>
      </c>
      <c r="I105" s="2" t="s">
        <v>159</v>
      </c>
    </row>
    <row r="106" spans="1:9" x14ac:dyDescent="0.2">
      <c r="B106" s="2" t="s">
        <v>30</v>
      </c>
      <c r="C106" s="2" t="s">
        <v>160</v>
      </c>
      <c r="D106" s="2" t="s">
        <v>30</v>
      </c>
      <c r="E106" s="2" t="s">
        <v>30</v>
      </c>
      <c r="F106" s="2" t="s">
        <v>30</v>
      </c>
      <c r="G106" s="2" t="s">
        <v>30</v>
      </c>
      <c r="H106" s="2" t="s">
        <v>30</v>
      </c>
      <c r="I106" s="2" t="s">
        <v>160</v>
      </c>
    </row>
    <row r="108" spans="1:9" x14ac:dyDescent="0.2">
      <c r="A108" s="3" t="s">
        <v>161</v>
      </c>
      <c r="B108" s="2" t="s">
        <v>162</v>
      </c>
      <c r="C108" s="2" t="s">
        <v>163</v>
      </c>
      <c r="D108" s="2" t="s">
        <v>164</v>
      </c>
      <c r="E108" s="2" t="s">
        <v>162</v>
      </c>
      <c r="F108" s="2" t="s">
        <v>162</v>
      </c>
      <c r="G108" s="2" t="s">
        <v>162</v>
      </c>
      <c r="H108" s="2" t="s">
        <v>162</v>
      </c>
      <c r="I108" s="2" t="s">
        <v>163</v>
      </c>
    </row>
    <row r="109" spans="1:9" x14ac:dyDescent="0.2">
      <c r="B109" s="2" t="s">
        <v>165</v>
      </c>
      <c r="C109" s="2" t="s">
        <v>22</v>
      </c>
      <c r="D109" s="2" t="s">
        <v>165</v>
      </c>
      <c r="E109" s="2" t="s">
        <v>165</v>
      </c>
      <c r="F109" s="2" t="s">
        <v>165</v>
      </c>
      <c r="G109" s="2" t="s">
        <v>165</v>
      </c>
      <c r="H109" s="2" t="s">
        <v>165</v>
      </c>
      <c r="I109" s="2" t="s">
        <v>22</v>
      </c>
    </row>
    <row r="111" spans="1:9" ht="25.5" x14ac:dyDescent="0.2">
      <c r="A111" s="3" t="s">
        <v>166</v>
      </c>
      <c r="B111" s="2" t="s">
        <v>167</v>
      </c>
      <c r="C111" s="2" t="s">
        <v>168</v>
      </c>
      <c r="D111" s="2" t="s">
        <v>169</v>
      </c>
      <c r="E111" s="2" t="s">
        <v>167</v>
      </c>
      <c r="F111" s="2" t="s">
        <v>167</v>
      </c>
      <c r="G111" s="2" t="s">
        <v>167</v>
      </c>
      <c r="H111" s="2" t="s">
        <v>167</v>
      </c>
      <c r="I111" s="2" t="s">
        <v>168</v>
      </c>
    </row>
    <row r="112" spans="1:9" x14ac:dyDescent="0.2">
      <c r="B112" s="2" t="s">
        <v>70</v>
      </c>
      <c r="C112" s="2" t="s">
        <v>45</v>
      </c>
      <c r="D112" s="2" t="s">
        <v>70</v>
      </c>
      <c r="E112" s="2" t="s">
        <v>70</v>
      </c>
      <c r="F112" s="2" t="s">
        <v>70</v>
      </c>
      <c r="G112" s="2" t="s">
        <v>70</v>
      </c>
      <c r="H112" s="2" t="s">
        <v>70</v>
      </c>
      <c r="I112" s="2" t="s">
        <v>45</v>
      </c>
    </row>
    <row r="114" spans="1:9" x14ac:dyDescent="0.2">
      <c r="A114" s="3" t="s">
        <v>170</v>
      </c>
      <c r="B114" s="2" t="s">
        <v>171</v>
      </c>
      <c r="C114" s="2" t="s">
        <v>172</v>
      </c>
      <c r="D114" s="2" t="s">
        <v>171</v>
      </c>
      <c r="E114" s="2" t="s">
        <v>171</v>
      </c>
      <c r="F114" s="2" t="s">
        <v>171</v>
      </c>
      <c r="G114" s="2" t="s">
        <v>171</v>
      </c>
      <c r="H114" s="2" t="s">
        <v>171</v>
      </c>
      <c r="I114" s="2" t="s">
        <v>172</v>
      </c>
    </row>
    <row r="115" spans="1:9" x14ac:dyDescent="0.2">
      <c r="A115" s="4"/>
      <c r="B115" s="5" t="s">
        <v>98</v>
      </c>
      <c r="C115" s="5" t="s">
        <v>98</v>
      </c>
      <c r="D115" s="5" t="s">
        <v>98</v>
      </c>
      <c r="E115" s="5" t="s">
        <v>98</v>
      </c>
      <c r="F115" s="5" t="s">
        <v>98</v>
      </c>
      <c r="G115" s="5" t="s">
        <v>98</v>
      </c>
      <c r="H115" s="5" t="s">
        <v>98</v>
      </c>
      <c r="I115" s="5" t="s">
        <v>98</v>
      </c>
    </row>
    <row r="116" spans="1:9" x14ac:dyDescent="0.2">
      <c r="A116" s="17" t="s">
        <v>173</v>
      </c>
      <c r="B116" s="27" t="s">
        <v>174</v>
      </c>
      <c r="C116" s="27"/>
      <c r="D116" s="27"/>
      <c r="E116" s="27"/>
      <c r="F116" s="27"/>
      <c r="G116" s="27"/>
      <c r="H116" s="27"/>
      <c r="I116" s="27"/>
    </row>
    <row r="117" spans="1:9" x14ac:dyDescent="0.2">
      <c r="A117" s="25" t="s">
        <v>175</v>
      </c>
      <c r="B117" s="25"/>
      <c r="C117" s="25"/>
      <c r="D117" s="25"/>
      <c r="E117" s="25"/>
      <c r="F117" s="25"/>
      <c r="G117" s="25"/>
      <c r="H117" s="25"/>
      <c r="I117" s="25"/>
    </row>
    <row r="118" spans="1:9" ht="22.9" customHeight="1" x14ac:dyDescent="0.2">
      <c r="A118" s="25"/>
      <c r="B118" s="25"/>
      <c r="C118" s="25"/>
      <c r="D118" s="25"/>
      <c r="E118" s="25"/>
      <c r="F118" s="25"/>
      <c r="G118" s="25"/>
      <c r="H118" s="25"/>
      <c r="I118" s="25"/>
    </row>
  </sheetData>
  <mergeCells count="3">
    <mergeCell ref="A2:I2"/>
    <mergeCell ref="B116:I116"/>
    <mergeCell ref="A117:I118"/>
  </mergeCells>
  <pageMargins left="0" right="0" top="0.39370078740157483" bottom="0.39370078740157483" header="0" footer="0"/>
  <pageSetup paperSize="9" orientation="portrait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18"/>
  <sheetViews>
    <sheetView topLeftCell="A82" workbookViewId="0">
      <selection activeCell="A116" sqref="A116:I116"/>
    </sheetView>
  </sheetViews>
  <sheetFormatPr baseColWidth="10" defaultRowHeight="12.75" x14ac:dyDescent="0.2"/>
  <cols>
    <col min="1" max="1" width="21.5703125" style="2" customWidth="1"/>
    <col min="2" max="2" width="10.140625" style="2" customWidth="1"/>
    <col min="3" max="5" width="9.140625" style="2" customWidth="1"/>
    <col min="6" max="6" width="9.5703125" style="2" customWidth="1"/>
    <col min="7" max="7" width="9.85546875" style="2" customWidth="1"/>
    <col min="8" max="8" width="8.140625" style="2" customWidth="1"/>
    <col min="9" max="9" width="8.7109375" style="2" customWidth="1"/>
    <col min="10" max="1024" width="7.7109375" style="2" customWidth="1"/>
  </cols>
  <sheetData>
    <row r="1" spans="1:9" x14ac:dyDescent="0.2">
      <c r="A1" s="1" t="s">
        <v>271</v>
      </c>
    </row>
    <row r="2" spans="1:9" x14ac:dyDescent="0.2">
      <c r="A2" s="26" t="s">
        <v>450</v>
      </c>
      <c r="B2" s="26"/>
      <c r="C2" s="26"/>
      <c r="D2" s="26"/>
      <c r="E2" s="26"/>
      <c r="F2" s="26"/>
      <c r="G2" s="26"/>
      <c r="H2" s="26"/>
      <c r="I2" s="26"/>
    </row>
    <row r="3" spans="1:9" x14ac:dyDescent="0.2">
      <c r="A3" s="15"/>
      <c r="B3" s="22" t="s">
        <v>451</v>
      </c>
      <c r="C3" s="22" t="s">
        <v>452</v>
      </c>
      <c r="D3" s="22" t="s">
        <v>453</v>
      </c>
      <c r="E3" s="22" t="s">
        <v>454</v>
      </c>
      <c r="F3" s="22" t="s">
        <v>455</v>
      </c>
      <c r="G3" s="22" t="s">
        <v>456</v>
      </c>
      <c r="H3" s="22" t="s">
        <v>457</v>
      </c>
      <c r="I3" s="22" t="s">
        <v>458</v>
      </c>
    </row>
    <row r="4" spans="1:9" x14ac:dyDescent="0.2">
      <c r="A4" s="17"/>
      <c r="B4" s="23"/>
      <c r="C4" s="23"/>
      <c r="D4" s="23"/>
      <c r="E4" s="23"/>
      <c r="F4" s="23"/>
      <c r="G4" s="23"/>
      <c r="H4" s="23"/>
      <c r="I4" s="23"/>
    </row>
    <row r="5" spans="1:9" x14ac:dyDescent="0.2">
      <c r="A5" s="3" t="s">
        <v>10</v>
      </c>
      <c r="B5" s="2" t="s">
        <v>178</v>
      </c>
      <c r="C5" s="2" t="s">
        <v>178</v>
      </c>
      <c r="D5" s="2" t="s">
        <v>179</v>
      </c>
      <c r="E5" s="2" t="s">
        <v>180</v>
      </c>
      <c r="F5" s="2" t="s">
        <v>181</v>
      </c>
      <c r="G5" s="2" t="s">
        <v>182</v>
      </c>
      <c r="H5" s="2" t="s">
        <v>183</v>
      </c>
      <c r="I5" s="2" t="s">
        <v>184</v>
      </c>
    </row>
    <row r="6" spans="1:9" x14ac:dyDescent="0.2">
      <c r="A6" s="3"/>
      <c r="B6" s="2" t="s">
        <v>128</v>
      </c>
      <c r="C6" s="2" t="s">
        <v>128</v>
      </c>
      <c r="D6" s="2" t="s">
        <v>23</v>
      </c>
      <c r="E6" s="2" t="s">
        <v>165</v>
      </c>
      <c r="F6" s="2" t="s">
        <v>20</v>
      </c>
      <c r="G6" s="2" t="s">
        <v>113</v>
      </c>
      <c r="H6" s="2" t="s">
        <v>23</v>
      </c>
      <c r="I6" s="2" t="s">
        <v>129</v>
      </c>
    </row>
    <row r="7" spans="1:9" x14ac:dyDescent="0.2">
      <c r="A7" s="3"/>
    </row>
    <row r="8" spans="1:9" x14ac:dyDescent="0.2">
      <c r="A8" s="3" t="s">
        <v>25</v>
      </c>
    </row>
    <row r="9" spans="1:9" ht="25.5" x14ac:dyDescent="0.2">
      <c r="A9" s="6" t="s">
        <v>26</v>
      </c>
    </row>
    <row r="11" spans="1:9" x14ac:dyDescent="0.2">
      <c r="A11" s="7" t="s">
        <v>27</v>
      </c>
      <c r="B11" s="2" t="s">
        <v>185</v>
      </c>
      <c r="C11" s="2" t="s">
        <v>186</v>
      </c>
      <c r="D11" s="2" t="s">
        <v>185</v>
      </c>
      <c r="E11" s="2" t="s">
        <v>185</v>
      </c>
      <c r="F11" s="2" t="s">
        <v>185</v>
      </c>
      <c r="G11" s="2" t="s">
        <v>185</v>
      </c>
      <c r="H11" s="2" t="s">
        <v>185</v>
      </c>
      <c r="I11" s="2" t="s">
        <v>186</v>
      </c>
    </row>
    <row r="12" spans="1:9" x14ac:dyDescent="0.2">
      <c r="A12" s="7"/>
      <c r="B12" s="2" t="s">
        <v>187</v>
      </c>
      <c r="C12" s="2" t="s">
        <v>188</v>
      </c>
      <c r="D12" s="2" t="s">
        <v>187</v>
      </c>
      <c r="E12" s="2" t="s">
        <v>187</v>
      </c>
      <c r="F12" s="2" t="s">
        <v>187</v>
      </c>
      <c r="G12" s="2" t="s">
        <v>187</v>
      </c>
      <c r="H12" s="2" t="s">
        <v>187</v>
      </c>
      <c r="I12" s="2" t="s">
        <v>188</v>
      </c>
    </row>
    <row r="13" spans="1:9" x14ac:dyDescent="0.2">
      <c r="A13" s="7"/>
    </row>
    <row r="14" spans="1:9" ht="25.5" x14ac:dyDescent="0.2">
      <c r="A14" s="7" t="s">
        <v>32</v>
      </c>
      <c r="B14" s="2" t="s">
        <v>189</v>
      </c>
      <c r="C14" s="2" t="s">
        <v>190</v>
      </c>
      <c r="D14" s="2" t="s">
        <v>189</v>
      </c>
      <c r="E14" s="2" t="s">
        <v>189</v>
      </c>
      <c r="F14" s="2" t="s">
        <v>189</v>
      </c>
      <c r="G14" s="2" t="s">
        <v>189</v>
      </c>
      <c r="H14" s="2" t="s">
        <v>189</v>
      </c>
      <c r="I14" s="2" t="s">
        <v>190</v>
      </c>
    </row>
    <row r="15" spans="1:9" x14ac:dyDescent="0.2">
      <c r="A15" s="7"/>
      <c r="B15" s="2" t="s">
        <v>60</v>
      </c>
      <c r="C15" s="2" t="s">
        <v>60</v>
      </c>
      <c r="D15" s="2" t="s">
        <v>60</v>
      </c>
      <c r="E15" s="2" t="s">
        <v>60</v>
      </c>
      <c r="F15" s="2" t="s">
        <v>60</v>
      </c>
      <c r="G15" s="2" t="s">
        <v>60</v>
      </c>
      <c r="H15" s="2" t="s">
        <v>60</v>
      </c>
      <c r="I15" s="2" t="s">
        <v>34</v>
      </c>
    </row>
    <row r="16" spans="1:9" x14ac:dyDescent="0.2">
      <c r="A16" s="7"/>
    </row>
    <row r="17" spans="1:9" ht="25.5" x14ac:dyDescent="0.2">
      <c r="A17" s="7" t="s">
        <v>36</v>
      </c>
      <c r="B17" s="2" t="s">
        <v>191</v>
      </c>
      <c r="C17" s="2" t="s">
        <v>192</v>
      </c>
      <c r="D17" s="2" t="s">
        <v>191</v>
      </c>
      <c r="E17" s="2" t="s">
        <v>191</v>
      </c>
      <c r="F17" s="2" t="s">
        <v>191</v>
      </c>
      <c r="G17" s="2" t="s">
        <v>191</v>
      </c>
      <c r="H17" s="2" t="s">
        <v>191</v>
      </c>
      <c r="I17" s="2" t="s">
        <v>192</v>
      </c>
    </row>
    <row r="18" spans="1:9" x14ac:dyDescent="0.2">
      <c r="A18" s="7"/>
      <c r="B18" s="2" t="s">
        <v>81</v>
      </c>
      <c r="C18" s="2" t="s">
        <v>80</v>
      </c>
      <c r="D18" s="2" t="s">
        <v>81</v>
      </c>
      <c r="E18" s="2" t="s">
        <v>81</v>
      </c>
      <c r="F18" s="2" t="s">
        <v>81</v>
      </c>
      <c r="G18" s="2" t="s">
        <v>81</v>
      </c>
      <c r="H18" s="2" t="s">
        <v>81</v>
      </c>
      <c r="I18" s="2" t="s">
        <v>80</v>
      </c>
    </row>
    <row r="19" spans="1:9" x14ac:dyDescent="0.2">
      <c r="A19" s="7"/>
    </row>
    <row r="20" spans="1:9" ht="38.25" x14ac:dyDescent="0.2">
      <c r="A20" s="7" t="s">
        <v>42</v>
      </c>
      <c r="B20" s="2" t="s">
        <v>193</v>
      </c>
      <c r="C20" s="2" t="s">
        <v>194</v>
      </c>
      <c r="D20" s="2" t="s">
        <v>193</v>
      </c>
      <c r="E20" s="2" t="s">
        <v>193</v>
      </c>
      <c r="F20" s="2" t="s">
        <v>193</v>
      </c>
      <c r="G20" s="2" t="s">
        <v>193</v>
      </c>
      <c r="H20" s="2" t="s">
        <v>193</v>
      </c>
      <c r="I20" s="2" t="s">
        <v>194</v>
      </c>
    </row>
    <row r="21" spans="1:9" x14ac:dyDescent="0.2">
      <c r="A21" s="7"/>
      <c r="B21" s="2" t="s">
        <v>41</v>
      </c>
      <c r="C21" s="2" t="s">
        <v>69</v>
      </c>
      <c r="D21" s="2" t="s">
        <v>41</v>
      </c>
      <c r="E21" s="2" t="s">
        <v>41</v>
      </c>
      <c r="F21" s="2" t="s">
        <v>41</v>
      </c>
      <c r="G21" s="2" t="s">
        <v>41</v>
      </c>
      <c r="H21" s="2" t="s">
        <v>41</v>
      </c>
      <c r="I21" s="2" t="s">
        <v>69</v>
      </c>
    </row>
    <row r="22" spans="1:9" x14ac:dyDescent="0.2">
      <c r="A22" s="7"/>
    </row>
    <row r="23" spans="1:9" x14ac:dyDescent="0.2">
      <c r="A23" s="7" t="s">
        <v>46</v>
      </c>
      <c r="B23" s="2" t="s">
        <v>195</v>
      </c>
      <c r="C23" s="2" t="s">
        <v>196</v>
      </c>
      <c r="D23" s="2" t="s">
        <v>195</v>
      </c>
      <c r="E23" s="2" t="s">
        <v>195</v>
      </c>
      <c r="F23" s="2" t="s">
        <v>196</v>
      </c>
      <c r="G23" s="2" t="s">
        <v>197</v>
      </c>
      <c r="H23" s="2" t="s">
        <v>195</v>
      </c>
      <c r="I23" s="2" t="s">
        <v>196</v>
      </c>
    </row>
    <row r="24" spans="1:9" x14ac:dyDescent="0.2">
      <c r="A24" s="7"/>
      <c r="B24" s="2" t="s">
        <v>165</v>
      </c>
      <c r="C24" s="2" t="s">
        <v>165</v>
      </c>
      <c r="D24" s="2" t="s">
        <v>165</v>
      </c>
      <c r="E24" s="2" t="s">
        <v>165</v>
      </c>
      <c r="F24" s="2" t="s">
        <v>165</v>
      </c>
      <c r="G24" s="2" t="s">
        <v>165</v>
      </c>
      <c r="H24" s="2" t="s">
        <v>165</v>
      </c>
      <c r="I24" s="2" t="s">
        <v>165</v>
      </c>
    </row>
    <row r="25" spans="1:9" x14ac:dyDescent="0.2">
      <c r="A25" s="7"/>
    </row>
    <row r="26" spans="1:9" ht="25.5" x14ac:dyDescent="0.2">
      <c r="A26" s="7" t="s">
        <v>51</v>
      </c>
      <c r="B26" s="2" t="s">
        <v>198</v>
      </c>
      <c r="C26" s="2" t="s">
        <v>199</v>
      </c>
      <c r="D26" s="2" t="s">
        <v>198</v>
      </c>
      <c r="E26" s="2" t="s">
        <v>198</v>
      </c>
      <c r="F26" s="2" t="s">
        <v>198</v>
      </c>
      <c r="G26" s="2" t="s">
        <v>198</v>
      </c>
      <c r="H26" s="2" t="s">
        <v>198</v>
      </c>
      <c r="I26" s="2" t="s">
        <v>200</v>
      </c>
    </row>
    <row r="27" spans="1:9" x14ac:dyDescent="0.2">
      <c r="A27" s="7"/>
      <c r="B27" s="2" t="s">
        <v>201</v>
      </c>
      <c r="C27" s="2" t="s">
        <v>201</v>
      </c>
      <c r="D27" s="2" t="s">
        <v>201</v>
      </c>
      <c r="E27" s="2" t="s">
        <v>201</v>
      </c>
      <c r="F27" s="2" t="s">
        <v>201</v>
      </c>
      <c r="G27" s="2" t="s">
        <v>201</v>
      </c>
      <c r="H27" s="2" t="s">
        <v>201</v>
      </c>
      <c r="I27" s="2" t="s">
        <v>201</v>
      </c>
    </row>
    <row r="28" spans="1:9" x14ac:dyDescent="0.2">
      <c r="A28" s="7"/>
    </row>
    <row r="29" spans="1:9" x14ac:dyDescent="0.2">
      <c r="A29" s="7" t="s">
        <v>56</v>
      </c>
      <c r="B29" s="2" t="s">
        <v>202</v>
      </c>
      <c r="C29" s="2" t="s">
        <v>203</v>
      </c>
      <c r="D29" s="2" t="s">
        <v>202</v>
      </c>
      <c r="E29" s="2" t="s">
        <v>202</v>
      </c>
      <c r="F29" s="2" t="s">
        <v>202</v>
      </c>
      <c r="G29" s="2" t="s">
        <v>202</v>
      </c>
      <c r="H29" s="2" t="s">
        <v>202</v>
      </c>
      <c r="I29" s="2" t="s">
        <v>203</v>
      </c>
    </row>
    <row r="30" spans="1:9" x14ac:dyDescent="0.2">
      <c r="A30" s="7"/>
      <c r="B30" s="2" t="s">
        <v>204</v>
      </c>
      <c r="C30" s="2" t="s">
        <v>59</v>
      </c>
      <c r="D30" s="2" t="s">
        <v>204</v>
      </c>
      <c r="E30" s="2" t="s">
        <v>204</v>
      </c>
      <c r="F30" s="2" t="s">
        <v>204</v>
      </c>
      <c r="G30" s="2" t="s">
        <v>204</v>
      </c>
      <c r="H30" s="2" t="s">
        <v>204</v>
      </c>
      <c r="I30" s="2" t="s">
        <v>59</v>
      </c>
    </row>
    <row r="31" spans="1:9" x14ac:dyDescent="0.2">
      <c r="A31" s="7"/>
    </row>
    <row r="32" spans="1:9" x14ac:dyDescent="0.2">
      <c r="A32" s="7" t="s">
        <v>61</v>
      </c>
      <c r="B32" s="2" t="s">
        <v>205</v>
      </c>
      <c r="C32" s="2" t="s">
        <v>206</v>
      </c>
      <c r="D32" s="2" t="s">
        <v>205</v>
      </c>
      <c r="E32" s="2" t="s">
        <v>207</v>
      </c>
      <c r="F32" s="2" t="s">
        <v>205</v>
      </c>
      <c r="G32" s="2" t="s">
        <v>205</v>
      </c>
      <c r="H32" s="2" t="s">
        <v>205</v>
      </c>
      <c r="I32" s="2" t="s">
        <v>206</v>
      </c>
    </row>
    <row r="33" spans="1:9" x14ac:dyDescent="0.2">
      <c r="A33" s="7"/>
      <c r="B33" s="2" t="s">
        <v>208</v>
      </c>
      <c r="C33" s="2" t="s">
        <v>54</v>
      </c>
      <c r="D33" s="2" t="s">
        <v>208</v>
      </c>
      <c r="E33" s="2" t="s">
        <v>208</v>
      </c>
      <c r="F33" s="2" t="s">
        <v>208</v>
      </c>
      <c r="G33" s="2" t="s">
        <v>208</v>
      </c>
      <c r="H33" s="2" t="s">
        <v>208</v>
      </c>
      <c r="I33" s="2" t="s">
        <v>54</v>
      </c>
    </row>
    <row r="34" spans="1:9" x14ac:dyDescent="0.2">
      <c r="A34" s="7"/>
    </row>
    <row r="35" spans="1:9" x14ac:dyDescent="0.2">
      <c r="A35" s="7" t="s">
        <v>66</v>
      </c>
      <c r="B35" s="2" t="s">
        <v>209</v>
      </c>
      <c r="C35" s="2" t="s">
        <v>210</v>
      </c>
      <c r="D35" s="2" t="s">
        <v>209</v>
      </c>
      <c r="E35" s="2" t="s">
        <v>209</v>
      </c>
      <c r="F35" s="2" t="s">
        <v>209</v>
      </c>
      <c r="G35" s="2" t="s">
        <v>209</v>
      </c>
      <c r="H35" s="2" t="s">
        <v>209</v>
      </c>
      <c r="I35" s="2" t="s">
        <v>210</v>
      </c>
    </row>
    <row r="36" spans="1:9" x14ac:dyDescent="0.2">
      <c r="A36" s="7"/>
      <c r="B36" s="2" t="s">
        <v>211</v>
      </c>
      <c r="C36" s="2" t="s">
        <v>212</v>
      </c>
      <c r="D36" s="2" t="s">
        <v>211</v>
      </c>
      <c r="E36" s="2" t="s">
        <v>211</v>
      </c>
      <c r="F36" s="2" t="s">
        <v>211</v>
      </c>
      <c r="G36" s="2" t="s">
        <v>211</v>
      </c>
      <c r="H36" s="2" t="s">
        <v>211</v>
      </c>
      <c r="I36" s="2" t="s">
        <v>212</v>
      </c>
    </row>
    <row r="37" spans="1:9" x14ac:dyDescent="0.2">
      <c r="A37" s="7"/>
    </row>
    <row r="38" spans="1:9" x14ac:dyDescent="0.2">
      <c r="A38" s="7" t="s">
        <v>71</v>
      </c>
      <c r="B38" s="2" t="s">
        <v>213</v>
      </c>
      <c r="C38" s="2" t="s">
        <v>214</v>
      </c>
      <c r="D38" s="2" t="s">
        <v>213</v>
      </c>
      <c r="E38" s="2" t="s">
        <v>213</v>
      </c>
      <c r="F38" s="2" t="s">
        <v>213</v>
      </c>
      <c r="G38" s="2" t="s">
        <v>213</v>
      </c>
      <c r="H38" s="2" t="s">
        <v>213</v>
      </c>
      <c r="I38" s="2" t="s">
        <v>214</v>
      </c>
    </row>
    <row r="39" spans="1:9" x14ac:dyDescent="0.2">
      <c r="A39" s="7"/>
      <c r="B39" s="2" t="s">
        <v>76</v>
      </c>
      <c r="C39" s="2" t="s">
        <v>31</v>
      </c>
      <c r="D39" s="2" t="s">
        <v>31</v>
      </c>
      <c r="E39" s="2" t="s">
        <v>31</v>
      </c>
      <c r="F39" s="2" t="s">
        <v>76</v>
      </c>
      <c r="G39" s="2" t="s">
        <v>31</v>
      </c>
      <c r="H39" s="2" t="s">
        <v>76</v>
      </c>
      <c r="I39" s="2" t="s">
        <v>31</v>
      </c>
    </row>
    <row r="40" spans="1:9" x14ac:dyDescent="0.2">
      <c r="A40" s="7"/>
    </row>
    <row r="41" spans="1:9" x14ac:dyDescent="0.2">
      <c r="A41" s="7" t="s">
        <v>77</v>
      </c>
      <c r="B41" s="2" t="s">
        <v>215</v>
      </c>
      <c r="C41" s="2" t="s">
        <v>216</v>
      </c>
      <c r="D41" s="2" t="s">
        <v>215</v>
      </c>
      <c r="E41" s="2" t="s">
        <v>215</v>
      </c>
      <c r="F41" s="2" t="s">
        <v>215</v>
      </c>
      <c r="G41" s="2" t="s">
        <v>215</v>
      </c>
      <c r="H41" s="2" t="s">
        <v>215</v>
      </c>
      <c r="I41" s="2" t="s">
        <v>216</v>
      </c>
    </row>
    <row r="42" spans="1:9" x14ac:dyDescent="0.2">
      <c r="A42" s="3"/>
      <c r="B42" s="2" t="s">
        <v>217</v>
      </c>
      <c r="C42" s="2" t="s">
        <v>217</v>
      </c>
      <c r="D42" s="2" t="s">
        <v>217</v>
      </c>
      <c r="E42" s="2" t="s">
        <v>217</v>
      </c>
      <c r="F42" s="2" t="s">
        <v>217</v>
      </c>
      <c r="G42" s="2" t="s">
        <v>217</v>
      </c>
      <c r="H42" s="2" t="s">
        <v>217</v>
      </c>
      <c r="I42" s="2" t="s">
        <v>217</v>
      </c>
    </row>
    <row r="43" spans="1:9" x14ac:dyDescent="0.2">
      <c r="A43" s="3"/>
    </row>
    <row r="44" spans="1:9" ht="25.5" x14ac:dyDescent="0.2">
      <c r="A44" s="3" t="s">
        <v>82</v>
      </c>
      <c r="B44" s="2" t="s">
        <v>179</v>
      </c>
      <c r="C44" s="2" t="s">
        <v>218</v>
      </c>
      <c r="D44" s="2" t="s">
        <v>179</v>
      </c>
      <c r="E44" s="2" t="s">
        <v>179</v>
      </c>
      <c r="F44" s="2" t="s">
        <v>179</v>
      </c>
      <c r="G44" s="2" t="s">
        <v>125</v>
      </c>
      <c r="H44" s="2" t="s">
        <v>179</v>
      </c>
      <c r="I44" s="2" t="s">
        <v>218</v>
      </c>
    </row>
    <row r="45" spans="1:9" x14ac:dyDescent="0.2">
      <c r="A45" s="3"/>
      <c r="B45" s="2" t="s">
        <v>108</v>
      </c>
      <c r="C45" s="2" t="s">
        <v>108</v>
      </c>
      <c r="D45" s="2" t="s">
        <v>108</v>
      </c>
      <c r="E45" s="2" t="s">
        <v>108</v>
      </c>
      <c r="F45" s="2" t="s">
        <v>108</v>
      </c>
      <c r="G45" s="2" t="s">
        <v>108</v>
      </c>
      <c r="H45" s="2" t="s">
        <v>108</v>
      </c>
      <c r="I45" s="2" t="s">
        <v>108</v>
      </c>
    </row>
    <row r="46" spans="1:9" x14ac:dyDescent="0.2">
      <c r="A46" s="3"/>
    </row>
    <row r="47" spans="1:9" x14ac:dyDescent="0.2">
      <c r="A47" s="3" t="s">
        <v>86</v>
      </c>
      <c r="B47" s="2" t="s">
        <v>219</v>
      </c>
      <c r="C47" s="2" t="s">
        <v>220</v>
      </c>
      <c r="D47" s="2" t="s">
        <v>219</v>
      </c>
      <c r="E47" s="2" t="s">
        <v>219</v>
      </c>
      <c r="F47" s="2" t="s">
        <v>219</v>
      </c>
      <c r="G47" s="2" t="s">
        <v>219</v>
      </c>
      <c r="H47" s="2" t="s">
        <v>219</v>
      </c>
      <c r="I47" s="2" t="s">
        <v>220</v>
      </c>
    </row>
    <row r="48" spans="1:9" x14ac:dyDescent="0.2">
      <c r="A48" s="3"/>
      <c r="B48" s="2" t="s">
        <v>98</v>
      </c>
      <c r="C48" s="2" t="s">
        <v>98</v>
      </c>
      <c r="D48" s="2" t="s">
        <v>98</v>
      </c>
      <c r="E48" s="2" t="s">
        <v>98</v>
      </c>
      <c r="F48" s="2" t="s">
        <v>98</v>
      </c>
      <c r="G48" s="2" t="s">
        <v>98</v>
      </c>
      <c r="H48" s="2" t="s">
        <v>98</v>
      </c>
      <c r="I48" s="2" t="s">
        <v>98</v>
      </c>
    </row>
    <row r="49" spans="1:9" x14ac:dyDescent="0.2">
      <c r="A49" s="3"/>
    </row>
    <row r="50" spans="1:9" x14ac:dyDescent="0.2">
      <c r="A50" s="3" t="s">
        <v>90</v>
      </c>
      <c r="B50" s="2" t="s">
        <v>221</v>
      </c>
      <c r="C50" s="2" t="s">
        <v>222</v>
      </c>
      <c r="D50" s="2" t="s">
        <v>221</v>
      </c>
      <c r="E50" s="2" t="s">
        <v>221</v>
      </c>
      <c r="F50" s="2" t="s">
        <v>221</v>
      </c>
      <c r="G50" s="2" t="s">
        <v>221</v>
      </c>
      <c r="H50" s="2" t="s">
        <v>221</v>
      </c>
      <c r="I50" s="2" t="s">
        <v>223</v>
      </c>
    </row>
    <row r="51" spans="1:9" x14ac:dyDescent="0.2">
      <c r="A51" s="3"/>
      <c r="B51" s="2" t="s">
        <v>98</v>
      </c>
      <c r="C51" s="2" t="s">
        <v>98</v>
      </c>
      <c r="D51" s="2" t="s">
        <v>98</v>
      </c>
      <c r="E51" s="2" t="s">
        <v>98</v>
      </c>
      <c r="F51" s="2" t="s">
        <v>98</v>
      </c>
      <c r="G51" s="2" t="s">
        <v>98</v>
      </c>
      <c r="H51" s="2" t="s">
        <v>98</v>
      </c>
      <c r="I51" s="2" t="s">
        <v>98</v>
      </c>
    </row>
    <row r="52" spans="1:9" x14ac:dyDescent="0.2">
      <c r="A52" s="3"/>
    </row>
    <row r="53" spans="1:9" ht="25.5" x14ac:dyDescent="0.2">
      <c r="A53" s="3" t="s">
        <v>93</v>
      </c>
      <c r="B53" s="2" t="s">
        <v>224</v>
      </c>
      <c r="C53" s="2" t="s">
        <v>224</v>
      </c>
      <c r="D53" s="2" t="s">
        <v>224</v>
      </c>
      <c r="E53" s="2" t="s">
        <v>224</v>
      </c>
      <c r="F53" s="2" t="s">
        <v>224</v>
      </c>
      <c r="G53" s="2" t="s">
        <v>224</v>
      </c>
      <c r="H53" s="2" t="s">
        <v>224</v>
      </c>
      <c r="I53" s="2" t="s">
        <v>224</v>
      </c>
    </row>
    <row r="54" spans="1:9" x14ac:dyDescent="0.2">
      <c r="A54" s="3"/>
      <c r="B54" s="2" t="s">
        <v>95</v>
      </c>
      <c r="C54" s="2" t="s">
        <v>95</v>
      </c>
      <c r="D54" s="2" t="s">
        <v>95</v>
      </c>
      <c r="E54" s="2" t="s">
        <v>95</v>
      </c>
      <c r="F54" s="2" t="s">
        <v>95</v>
      </c>
      <c r="G54" s="2" t="s">
        <v>95</v>
      </c>
      <c r="H54" s="2" t="s">
        <v>95</v>
      </c>
      <c r="I54" s="2" t="s">
        <v>95</v>
      </c>
    </row>
    <row r="55" spans="1:9" x14ac:dyDescent="0.2">
      <c r="A55" s="3"/>
    </row>
    <row r="56" spans="1:9" x14ac:dyDescent="0.2">
      <c r="A56" s="3" t="s">
        <v>96</v>
      </c>
      <c r="B56" s="2" t="s">
        <v>18</v>
      </c>
      <c r="C56" s="2" t="s">
        <v>225</v>
      </c>
      <c r="D56" s="2" t="s">
        <v>18</v>
      </c>
      <c r="E56" s="2" t="s">
        <v>18</v>
      </c>
      <c r="F56" s="2" t="s">
        <v>18</v>
      </c>
      <c r="G56" s="2" t="s">
        <v>18</v>
      </c>
      <c r="H56" s="2" t="s">
        <v>18</v>
      </c>
      <c r="I56" s="2" t="s">
        <v>225</v>
      </c>
    </row>
    <row r="57" spans="1:9" x14ac:dyDescent="0.2">
      <c r="A57" s="3"/>
      <c r="B57" s="2" t="s">
        <v>120</v>
      </c>
      <c r="C57" s="2" t="s">
        <v>120</v>
      </c>
      <c r="D57" s="2" t="s">
        <v>120</v>
      </c>
      <c r="E57" s="2" t="s">
        <v>120</v>
      </c>
      <c r="F57" s="2" t="s">
        <v>120</v>
      </c>
      <c r="G57" s="2" t="s">
        <v>120</v>
      </c>
      <c r="H57" s="2" t="s">
        <v>120</v>
      </c>
      <c r="I57" s="2" t="s">
        <v>120</v>
      </c>
    </row>
    <row r="58" spans="1:9" x14ac:dyDescent="0.2">
      <c r="A58" s="3"/>
    </row>
    <row r="59" spans="1:9" x14ac:dyDescent="0.2">
      <c r="A59" s="3" t="s">
        <v>99</v>
      </c>
      <c r="B59" s="2" t="s">
        <v>107</v>
      </c>
      <c r="C59" s="2" t="s">
        <v>226</v>
      </c>
      <c r="D59" s="2" t="s">
        <v>107</v>
      </c>
      <c r="E59" s="2" t="s">
        <v>107</v>
      </c>
      <c r="F59" s="2" t="s">
        <v>107</v>
      </c>
      <c r="G59" s="2" t="s">
        <v>107</v>
      </c>
      <c r="H59" s="2" t="s">
        <v>227</v>
      </c>
      <c r="I59" s="2" t="s">
        <v>226</v>
      </c>
    </row>
    <row r="60" spans="1:9" x14ac:dyDescent="0.2">
      <c r="A60" s="3"/>
      <c r="B60" s="2" t="s">
        <v>228</v>
      </c>
      <c r="C60" s="2" t="s">
        <v>217</v>
      </c>
      <c r="D60" s="2" t="s">
        <v>228</v>
      </c>
      <c r="E60" s="2" t="s">
        <v>228</v>
      </c>
      <c r="F60" s="2" t="s">
        <v>228</v>
      </c>
      <c r="G60" s="2" t="s">
        <v>228</v>
      </c>
      <c r="H60" s="2" t="s">
        <v>228</v>
      </c>
      <c r="I60" s="2" t="s">
        <v>217</v>
      </c>
    </row>
    <row r="61" spans="1:9" x14ac:dyDescent="0.2">
      <c r="A61" s="3"/>
    </row>
    <row r="62" spans="1:9" x14ac:dyDescent="0.2">
      <c r="A62" s="3" t="s">
        <v>105</v>
      </c>
      <c r="B62" s="2" t="s">
        <v>131</v>
      </c>
      <c r="C62" s="2" t="s">
        <v>229</v>
      </c>
      <c r="D62" s="2" t="s">
        <v>131</v>
      </c>
      <c r="E62" s="2" t="s">
        <v>131</v>
      </c>
      <c r="F62" s="2" t="s">
        <v>131</v>
      </c>
      <c r="G62" s="2" t="s">
        <v>131</v>
      </c>
      <c r="H62" s="2" t="s">
        <v>131</v>
      </c>
      <c r="I62" s="2" t="s">
        <v>229</v>
      </c>
    </row>
    <row r="63" spans="1:9" x14ac:dyDescent="0.2">
      <c r="A63" s="3"/>
      <c r="B63" s="2" t="s">
        <v>112</v>
      </c>
      <c r="C63" s="2" t="s">
        <v>112</v>
      </c>
      <c r="D63" s="2" t="s">
        <v>112</v>
      </c>
      <c r="E63" s="2" t="s">
        <v>112</v>
      </c>
      <c r="F63" s="2" t="s">
        <v>112</v>
      </c>
      <c r="G63" s="2" t="s">
        <v>112</v>
      </c>
      <c r="H63" s="2" t="s">
        <v>112</v>
      </c>
      <c r="I63" s="2" t="s">
        <v>112</v>
      </c>
    </row>
    <row r="64" spans="1:9" x14ac:dyDescent="0.2">
      <c r="A64" s="3"/>
    </row>
    <row r="65" spans="1:9" x14ac:dyDescent="0.2">
      <c r="A65" s="3" t="s">
        <v>109</v>
      </c>
      <c r="B65" s="2" t="s">
        <v>62</v>
      </c>
      <c r="D65" s="2" t="s">
        <v>230</v>
      </c>
      <c r="E65" s="2" t="s">
        <v>62</v>
      </c>
      <c r="F65" s="2" t="s">
        <v>62</v>
      </c>
      <c r="G65" s="2" t="s">
        <v>62</v>
      </c>
      <c r="H65" s="2" t="s">
        <v>62</v>
      </c>
    </row>
    <row r="66" spans="1:9" x14ac:dyDescent="0.2">
      <c r="A66" s="3"/>
      <c r="B66" s="2" t="s">
        <v>24</v>
      </c>
      <c r="D66" s="2" t="s">
        <v>108</v>
      </c>
      <c r="E66" s="2" t="s">
        <v>24</v>
      </c>
      <c r="F66" s="2" t="s">
        <v>24</v>
      </c>
      <c r="G66" s="2" t="s">
        <v>24</v>
      </c>
      <c r="H66" s="2" t="s">
        <v>24</v>
      </c>
    </row>
    <row r="67" spans="1:9" x14ac:dyDescent="0.2">
      <c r="A67" s="3"/>
    </row>
    <row r="68" spans="1:9" x14ac:dyDescent="0.2">
      <c r="A68" s="3" t="s">
        <v>114</v>
      </c>
      <c r="B68" s="2" t="s">
        <v>231</v>
      </c>
      <c r="D68" s="2" t="s">
        <v>231</v>
      </c>
      <c r="E68" s="2" t="s">
        <v>232</v>
      </c>
      <c r="F68" s="2" t="s">
        <v>231</v>
      </c>
      <c r="G68" s="2" t="s">
        <v>231</v>
      </c>
      <c r="H68" s="2" t="s">
        <v>231</v>
      </c>
    </row>
    <row r="69" spans="1:9" x14ac:dyDescent="0.2">
      <c r="A69" s="3"/>
      <c r="B69" s="2" t="s">
        <v>108</v>
      </c>
      <c r="D69" s="2" t="s">
        <v>108</v>
      </c>
      <c r="E69" s="2" t="s">
        <v>23</v>
      </c>
      <c r="F69" s="2" t="s">
        <v>108</v>
      </c>
      <c r="G69" s="2" t="s">
        <v>108</v>
      </c>
      <c r="H69" s="2" t="s">
        <v>108</v>
      </c>
    </row>
    <row r="70" spans="1:9" x14ac:dyDescent="0.2">
      <c r="A70" s="3"/>
    </row>
    <row r="71" spans="1:9" x14ac:dyDescent="0.2">
      <c r="A71" s="3" t="s">
        <v>117</v>
      </c>
      <c r="B71" s="2" t="s">
        <v>233</v>
      </c>
      <c r="D71" s="2" t="s">
        <v>233</v>
      </c>
      <c r="E71" s="2" t="s">
        <v>233</v>
      </c>
      <c r="F71" s="2" t="s">
        <v>234</v>
      </c>
      <c r="G71" s="2" t="s">
        <v>233</v>
      </c>
      <c r="H71" s="2" t="s">
        <v>233</v>
      </c>
    </row>
    <row r="72" spans="1:9" x14ac:dyDescent="0.2">
      <c r="A72" s="3"/>
      <c r="B72" s="2" t="s">
        <v>24</v>
      </c>
      <c r="D72" s="2" t="s">
        <v>24</v>
      </c>
      <c r="E72" s="2" t="s">
        <v>24</v>
      </c>
      <c r="F72" s="2" t="s">
        <v>113</v>
      </c>
      <c r="G72" s="2" t="s">
        <v>24</v>
      </c>
      <c r="H72" s="2" t="s">
        <v>24</v>
      </c>
    </row>
    <row r="73" spans="1:9" x14ac:dyDescent="0.2">
      <c r="A73" s="3"/>
    </row>
    <row r="74" spans="1:9" x14ac:dyDescent="0.2">
      <c r="A74" s="3" t="s">
        <v>121</v>
      </c>
      <c r="B74" s="2" t="s">
        <v>12</v>
      </c>
      <c r="D74" s="2" t="s">
        <v>12</v>
      </c>
      <c r="E74" s="2" t="s">
        <v>12</v>
      </c>
      <c r="F74" s="2" t="s">
        <v>12</v>
      </c>
      <c r="G74" s="2" t="s">
        <v>235</v>
      </c>
      <c r="H74" s="2" t="s">
        <v>12</v>
      </c>
    </row>
    <row r="75" spans="1:9" x14ac:dyDescent="0.2">
      <c r="A75" s="3"/>
      <c r="B75" s="2" t="s">
        <v>24</v>
      </c>
      <c r="D75" s="2" t="s">
        <v>24</v>
      </c>
      <c r="E75" s="2" t="s">
        <v>24</v>
      </c>
      <c r="F75" s="2" t="s">
        <v>24</v>
      </c>
      <c r="G75" s="2" t="s">
        <v>108</v>
      </c>
      <c r="H75" s="2" t="s">
        <v>24</v>
      </c>
    </row>
    <row r="76" spans="1:9" x14ac:dyDescent="0.2">
      <c r="A76" s="3"/>
    </row>
    <row r="77" spans="1:9" x14ac:dyDescent="0.2">
      <c r="A77" s="3" t="s">
        <v>124</v>
      </c>
      <c r="B77" s="2" t="s">
        <v>236</v>
      </c>
      <c r="D77" s="2" t="s">
        <v>236</v>
      </c>
      <c r="E77" s="2" t="s">
        <v>236</v>
      </c>
      <c r="F77" s="2" t="s">
        <v>236</v>
      </c>
      <c r="G77" s="2" t="s">
        <v>236</v>
      </c>
      <c r="H77" s="2" t="s">
        <v>179</v>
      </c>
    </row>
    <row r="78" spans="1:9" x14ac:dyDescent="0.2">
      <c r="A78" s="3"/>
      <c r="B78" s="2" t="s">
        <v>129</v>
      </c>
      <c r="D78" s="2" t="s">
        <v>129</v>
      </c>
      <c r="E78" s="2" t="s">
        <v>129</v>
      </c>
      <c r="F78" s="2" t="s">
        <v>129</v>
      </c>
      <c r="G78" s="2" t="s">
        <v>129</v>
      </c>
      <c r="H78" s="2" t="s">
        <v>108</v>
      </c>
    </row>
    <row r="79" spans="1:9" x14ac:dyDescent="0.2">
      <c r="A79" s="3"/>
    </row>
    <row r="80" spans="1:9" ht="18.600000000000001" customHeight="1" x14ac:dyDescent="0.2">
      <c r="A80" s="3" t="s">
        <v>126</v>
      </c>
      <c r="C80" s="2" t="s">
        <v>237</v>
      </c>
      <c r="I80" s="2" t="s">
        <v>28</v>
      </c>
    </row>
    <row r="81" spans="1:9" x14ac:dyDescent="0.2">
      <c r="A81" s="3"/>
      <c r="C81" s="2" t="s">
        <v>138</v>
      </c>
      <c r="I81" s="2" t="s">
        <v>19</v>
      </c>
    </row>
    <row r="82" spans="1:9" x14ac:dyDescent="0.2">
      <c r="A82" s="3"/>
    </row>
    <row r="83" spans="1:9" ht="25.5" x14ac:dyDescent="0.2">
      <c r="A83" s="3" t="s">
        <v>130</v>
      </c>
      <c r="D83" s="2" t="s">
        <v>28</v>
      </c>
    </row>
    <row r="84" spans="1:9" x14ac:dyDescent="0.2">
      <c r="A84" s="3"/>
      <c r="D84" s="2" t="s">
        <v>128</v>
      </c>
    </row>
    <row r="85" spans="1:9" x14ac:dyDescent="0.2">
      <c r="A85" s="3"/>
    </row>
    <row r="86" spans="1:9" ht="25.5" x14ac:dyDescent="0.2">
      <c r="A86" s="3" t="s">
        <v>132</v>
      </c>
      <c r="E86" s="2" t="s">
        <v>238</v>
      </c>
    </row>
    <row r="87" spans="1:9" x14ac:dyDescent="0.2">
      <c r="A87" s="3"/>
      <c r="E87" s="2" t="s">
        <v>129</v>
      </c>
    </row>
    <row r="88" spans="1:9" x14ac:dyDescent="0.2">
      <c r="A88" s="3"/>
    </row>
    <row r="89" spans="1:9" ht="27.95" customHeight="1" x14ac:dyDescent="0.2">
      <c r="A89" s="3" t="s">
        <v>133</v>
      </c>
      <c r="F89" s="2" t="s">
        <v>131</v>
      </c>
    </row>
    <row r="90" spans="1:9" x14ac:dyDescent="0.2">
      <c r="A90" s="3"/>
      <c r="F90" s="2" t="s">
        <v>19</v>
      </c>
    </row>
    <row r="91" spans="1:9" x14ac:dyDescent="0.2">
      <c r="A91" s="3"/>
    </row>
    <row r="92" spans="1:9" ht="25.5" x14ac:dyDescent="0.2">
      <c r="A92" s="3" t="s">
        <v>135</v>
      </c>
      <c r="G92" s="2" t="s">
        <v>239</v>
      </c>
    </row>
    <row r="93" spans="1:9" x14ac:dyDescent="0.2">
      <c r="A93" s="3"/>
      <c r="G93" s="2" t="s">
        <v>19</v>
      </c>
    </row>
    <row r="94" spans="1:9" x14ac:dyDescent="0.2">
      <c r="A94" s="3"/>
    </row>
    <row r="95" spans="1:9" x14ac:dyDescent="0.2">
      <c r="A95" s="3" t="s">
        <v>136</v>
      </c>
      <c r="H95" s="2" t="s">
        <v>48</v>
      </c>
    </row>
    <row r="96" spans="1:9" x14ac:dyDescent="0.2">
      <c r="A96" s="3"/>
      <c r="H96" s="2" t="s">
        <v>128</v>
      </c>
    </row>
    <row r="97" spans="1:9" x14ac:dyDescent="0.2">
      <c r="A97" s="3"/>
    </row>
    <row r="98" spans="1:9" ht="26.45" customHeight="1" x14ac:dyDescent="0.2">
      <c r="A98" s="3" t="s">
        <v>137</v>
      </c>
      <c r="I98" s="2" t="s">
        <v>240</v>
      </c>
    </row>
    <row r="99" spans="1:9" x14ac:dyDescent="0.2">
      <c r="A99" s="3"/>
      <c r="I99" s="2" t="s">
        <v>241</v>
      </c>
    </row>
    <row r="100" spans="1:9" x14ac:dyDescent="0.2">
      <c r="A100" s="3"/>
    </row>
    <row r="101" spans="1:9" x14ac:dyDescent="0.2">
      <c r="A101" s="3" t="s">
        <v>139</v>
      </c>
      <c r="B101" s="2" t="s">
        <v>242</v>
      </c>
      <c r="C101" s="2" t="s">
        <v>243</v>
      </c>
      <c r="D101" s="2" t="s">
        <v>244</v>
      </c>
      <c r="E101" s="2" t="s">
        <v>245</v>
      </c>
      <c r="F101" s="2" t="s">
        <v>246</v>
      </c>
      <c r="G101" s="2" t="s">
        <v>247</v>
      </c>
      <c r="H101" s="2" t="s">
        <v>248</v>
      </c>
      <c r="I101" s="2" t="s">
        <v>249</v>
      </c>
    </row>
    <row r="102" spans="1:9" x14ac:dyDescent="0.2">
      <c r="A102" s="4"/>
      <c r="B102" s="5" t="s">
        <v>250</v>
      </c>
      <c r="C102" s="5" t="s">
        <v>251</v>
      </c>
      <c r="D102" s="5" t="s">
        <v>252</v>
      </c>
      <c r="E102" s="5" t="s">
        <v>253</v>
      </c>
      <c r="F102" s="5" t="s">
        <v>252</v>
      </c>
      <c r="G102" s="5" t="s">
        <v>64</v>
      </c>
      <c r="H102" s="5" t="s">
        <v>254</v>
      </c>
      <c r="I102" s="5" t="s">
        <v>251</v>
      </c>
    </row>
    <row r="103" spans="1:9" x14ac:dyDescent="0.2">
      <c r="A103" s="3"/>
    </row>
    <row r="104" spans="1:9" x14ac:dyDescent="0.2">
      <c r="A104" s="8" t="s">
        <v>154</v>
      </c>
    </row>
    <row r="105" spans="1:9" x14ac:dyDescent="0.2">
      <c r="A105" s="3" t="s">
        <v>155</v>
      </c>
      <c r="B105" s="2" t="s">
        <v>255</v>
      </c>
      <c r="C105" s="2" t="s">
        <v>256</v>
      </c>
      <c r="D105" s="2" t="s">
        <v>257</v>
      </c>
      <c r="E105" s="2" t="s">
        <v>255</v>
      </c>
      <c r="F105" s="2" t="s">
        <v>258</v>
      </c>
      <c r="G105" s="2" t="s">
        <v>255</v>
      </c>
      <c r="H105" s="2" t="s">
        <v>255</v>
      </c>
      <c r="I105" s="2" t="s">
        <v>259</v>
      </c>
    </row>
    <row r="106" spans="1:9" x14ac:dyDescent="0.2">
      <c r="A106" s="3"/>
      <c r="B106" s="2" t="s">
        <v>260</v>
      </c>
      <c r="C106" s="2" t="s">
        <v>260</v>
      </c>
      <c r="D106" s="2" t="s">
        <v>260</v>
      </c>
      <c r="E106" s="2" t="s">
        <v>260</v>
      </c>
      <c r="F106" s="2" t="s">
        <v>188</v>
      </c>
      <c r="G106" s="2" t="s">
        <v>260</v>
      </c>
      <c r="H106" s="2" t="s">
        <v>260</v>
      </c>
      <c r="I106" s="2" t="s">
        <v>260</v>
      </c>
    </row>
    <row r="107" spans="1:9" x14ac:dyDescent="0.2">
      <c r="A107" s="3"/>
    </row>
    <row r="108" spans="1:9" x14ac:dyDescent="0.2">
      <c r="A108" s="3" t="s">
        <v>161</v>
      </c>
      <c r="B108" s="2" t="s">
        <v>261</v>
      </c>
      <c r="C108" s="2" t="s">
        <v>262</v>
      </c>
      <c r="D108" s="2" t="s">
        <v>261</v>
      </c>
      <c r="E108" s="2" t="s">
        <v>261</v>
      </c>
      <c r="F108" s="2" t="s">
        <v>261</v>
      </c>
      <c r="G108" s="2" t="s">
        <v>261</v>
      </c>
      <c r="H108" s="2" t="s">
        <v>261</v>
      </c>
      <c r="I108" s="2" t="s">
        <v>263</v>
      </c>
    </row>
    <row r="109" spans="1:9" x14ac:dyDescent="0.2">
      <c r="A109" s="3"/>
      <c r="B109" s="2" t="s">
        <v>204</v>
      </c>
      <c r="C109" s="2" t="s">
        <v>80</v>
      </c>
      <c r="D109" s="2" t="s">
        <v>204</v>
      </c>
      <c r="E109" s="2" t="s">
        <v>204</v>
      </c>
      <c r="F109" s="2" t="s">
        <v>204</v>
      </c>
      <c r="G109" s="2" t="s">
        <v>204</v>
      </c>
      <c r="H109" s="2" t="s">
        <v>204</v>
      </c>
      <c r="I109" s="2" t="s">
        <v>80</v>
      </c>
    </row>
    <row r="110" spans="1:9" x14ac:dyDescent="0.2">
      <c r="A110" s="3"/>
    </row>
    <row r="111" spans="1:9" ht="25.5" x14ac:dyDescent="0.2">
      <c r="A111" s="3" t="s">
        <v>166</v>
      </c>
      <c r="B111" s="2" t="s">
        <v>264</v>
      </c>
      <c r="C111" s="2" t="s">
        <v>265</v>
      </c>
      <c r="D111" s="2" t="s">
        <v>264</v>
      </c>
      <c r="E111" s="2" t="s">
        <v>266</v>
      </c>
      <c r="F111" s="2" t="s">
        <v>266</v>
      </c>
      <c r="G111" s="2" t="s">
        <v>266</v>
      </c>
      <c r="H111" s="2" t="s">
        <v>264</v>
      </c>
      <c r="I111" s="2" t="s">
        <v>265</v>
      </c>
    </row>
    <row r="112" spans="1:9" x14ac:dyDescent="0.2">
      <c r="A112" s="3"/>
      <c r="B112" s="2" t="s">
        <v>252</v>
      </c>
      <c r="C112" s="2" t="s">
        <v>63</v>
      </c>
      <c r="D112" s="2" t="s">
        <v>252</v>
      </c>
      <c r="E112" s="2" t="s">
        <v>187</v>
      </c>
      <c r="F112" s="2" t="s">
        <v>187</v>
      </c>
      <c r="G112" s="2" t="s">
        <v>252</v>
      </c>
      <c r="H112" s="2" t="s">
        <v>187</v>
      </c>
      <c r="I112" s="2" t="s">
        <v>63</v>
      </c>
    </row>
    <row r="113" spans="1:9" x14ac:dyDescent="0.2">
      <c r="A113" s="3"/>
    </row>
    <row r="114" spans="1:9" x14ac:dyDescent="0.2">
      <c r="A114" s="3" t="s">
        <v>170</v>
      </c>
      <c r="B114" s="2" t="s">
        <v>267</v>
      </c>
      <c r="C114" s="2" t="s">
        <v>268</v>
      </c>
      <c r="D114" s="2" t="s">
        <v>267</v>
      </c>
      <c r="E114" s="2" t="s">
        <v>267</v>
      </c>
      <c r="F114" s="2" t="s">
        <v>269</v>
      </c>
      <c r="G114" s="2" t="s">
        <v>267</v>
      </c>
      <c r="H114" s="2" t="s">
        <v>267</v>
      </c>
      <c r="I114" s="2" t="s">
        <v>268</v>
      </c>
    </row>
    <row r="115" spans="1:9" x14ac:dyDescent="0.2">
      <c r="A115" s="4"/>
      <c r="B115" s="5" t="s">
        <v>98</v>
      </c>
      <c r="C115" s="5" t="s">
        <v>98</v>
      </c>
      <c r="D115" s="5" t="s">
        <v>98</v>
      </c>
      <c r="E115" s="5" t="s">
        <v>98</v>
      </c>
      <c r="F115" s="5" t="s">
        <v>98</v>
      </c>
      <c r="G115" s="5" t="s">
        <v>98</v>
      </c>
      <c r="H115" s="5" t="s">
        <v>98</v>
      </c>
      <c r="I115" s="5" t="s">
        <v>98</v>
      </c>
    </row>
    <row r="116" spans="1:9" x14ac:dyDescent="0.2">
      <c r="A116" s="17" t="s">
        <v>173</v>
      </c>
      <c r="B116" s="27" t="s">
        <v>174</v>
      </c>
      <c r="C116" s="27"/>
      <c r="D116" s="27"/>
      <c r="E116" s="27"/>
      <c r="F116" s="27"/>
      <c r="G116" s="27"/>
      <c r="H116" s="27"/>
      <c r="I116" s="27"/>
    </row>
    <row r="117" spans="1:9" x14ac:dyDescent="0.2">
      <c r="A117" s="25" t="s">
        <v>175</v>
      </c>
      <c r="B117" s="25"/>
      <c r="C117" s="25"/>
      <c r="D117" s="25"/>
      <c r="E117" s="25"/>
      <c r="F117" s="25"/>
      <c r="G117" s="25"/>
      <c r="H117" s="25"/>
      <c r="I117" s="25"/>
    </row>
    <row r="118" spans="1:9" ht="33.200000000000003" customHeight="1" x14ac:dyDescent="0.2">
      <c r="A118" s="25"/>
      <c r="B118" s="25"/>
      <c r="C118" s="25"/>
      <c r="D118" s="25"/>
      <c r="E118" s="25"/>
      <c r="F118" s="25"/>
      <c r="G118" s="25"/>
      <c r="H118" s="25"/>
      <c r="I118" s="25"/>
    </row>
  </sheetData>
  <mergeCells count="3">
    <mergeCell ref="A2:I2"/>
    <mergeCell ref="B116:I116"/>
    <mergeCell ref="A117:I118"/>
  </mergeCells>
  <pageMargins left="0" right="0" top="0.39370078740157483" bottom="0.39370078740157483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20"/>
  <sheetViews>
    <sheetView workbookViewId="0">
      <selection activeCell="L120" sqref="L120"/>
    </sheetView>
  </sheetViews>
  <sheetFormatPr baseColWidth="10" defaultRowHeight="12.75" x14ac:dyDescent="0.2"/>
  <cols>
    <col min="1" max="1" width="20" style="2" customWidth="1"/>
    <col min="2" max="2" width="8.5703125" style="2" customWidth="1"/>
    <col min="3" max="3" width="9.28515625" style="2" customWidth="1"/>
    <col min="4" max="5" width="8.42578125" style="2" customWidth="1"/>
    <col min="6" max="6" width="9" style="2" customWidth="1"/>
    <col min="7" max="7" width="8.7109375" style="2" customWidth="1"/>
    <col min="8" max="8" width="8.5703125" style="2" customWidth="1"/>
    <col min="9" max="1024" width="7.7109375" style="2" customWidth="1"/>
  </cols>
  <sheetData>
    <row r="1" spans="1:9" x14ac:dyDescent="0.2">
      <c r="A1" s="28" t="s">
        <v>270</v>
      </c>
      <c r="B1" s="28"/>
      <c r="C1" s="28"/>
      <c r="D1" s="28"/>
      <c r="E1" s="28"/>
      <c r="F1" s="28"/>
      <c r="G1" s="28"/>
      <c r="H1" s="28"/>
      <c r="I1" s="28"/>
    </row>
    <row r="2" spans="1:9" x14ac:dyDescent="0.2">
      <c r="A2" s="28"/>
      <c r="B2" s="28"/>
      <c r="C2" s="28"/>
      <c r="D2" s="28"/>
      <c r="E2" s="28"/>
      <c r="F2" s="28"/>
      <c r="G2" s="28"/>
      <c r="H2" s="28"/>
      <c r="I2" s="28"/>
    </row>
    <row r="3" spans="1:9" x14ac:dyDescent="0.2">
      <c r="A3" s="1" t="s">
        <v>359</v>
      </c>
    </row>
    <row r="4" spans="1:9" x14ac:dyDescent="0.2">
      <c r="A4" s="26" t="s">
        <v>1</v>
      </c>
      <c r="B4" s="26"/>
      <c r="C4" s="26"/>
      <c r="D4" s="26"/>
      <c r="E4" s="26"/>
      <c r="F4" s="26"/>
      <c r="G4" s="26"/>
      <c r="H4" s="26"/>
      <c r="I4" s="26"/>
    </row>
    <row r="5" spans="1:9" x14ac:dyDescent="0.2">
      <c r="A5" s="15"/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</row>
    <row r="6" spans="1:9" x14ac:dyDescent="0.2">
      <c r="A6" s="17"/>
      <c r="B6" s="23"/>
      <c r="C6" s="23"/>
      <c r="D6" s="23"/>
      <c r="E6" s="23"/>
      <c r="F6" s="23"/>
      <c r="G6" s="23"/>
      <c r="H6" s="23"/>
      <c r="I6" s="23"/>
    </row>
    <row r="7" spans="1:9" x14ac:dyDescent="0.2">
      <c r="A7" s="3" t="s">
        <v>10</v>
      </c>
      <c r="B7" s="2" t="s">
        <v>16</v>
      </c>
      <c r="C7" s="2" t="s">
        <v>272</v>
      </c>
      <c r="D7" s="2" t="s">
        <v>273</v>
      </c>
      <c r="E7" s="2" t="s">
        <v>274</v>
      </c>
      <c r="F7" s="2" t="s">
        <v>275</v>
      </c>
      <c r="G7" s="2" t="s">
        <v>276</v>
      </c>
      <c r="H7" s="2" t="s">
        <v>225</v>
      </c>
      <c r="I7" s="2" t="s">
        <v>277</v>
      </c>
    </row>
    <row r="8" spans="1:9" x14ac:dyDescent="0.2">
      <c r="A8" s="3"/>
      <c r="B8" s="2" t="s">
        <v>19</v>
      </c>
      <c r="C8" s="2" t="s">
        <v>19</v>
      </c>
      <c r="D8" s="2" t="s">
        <v>278</v>
      </c>
      <c r="E8" s="2" t="s">
        <v>103</v>
      </c>
      <c r="F8" s="2" t="s">
        <v>217</v>
      </c>
      <c r="G8" s="2" t="s">
        <v>85</v>
      </c>
      <c r="H8" s="2" t="s">
        <v>89</v>
      </c>
      <c r="I8" s="2" t="s">
        <v>108</v>
      </c>
    </row>
    <row r="9" spans="1:9" x14ac:dyDescent="0.2">
      <c r="A9" s="3"/>
    </row>
    <row r="10" spans="1:9" x14ac:dyDescent="0.2">
      <c r="A10" s="3" t="s">
        <v>25</v>
      </c>
    </row>
    <row r="11" spans="1:9" ht="38.25" x14ac:dyDescent="0.2">
      <c r="A11" s="6" t="s">
        <v>26</v>
      </c>
    </row>
    <row r="13" spans="1:9" x14ac:dyDescent="0.2">
      <c r="A13" s="7" t="s">
        <v>27</v>
      </c>
      <c r="B13" s="2" t="s">
        <v>279</v>
      </c>
      <c r="C13" s="2" t="s">
        <v>280</v>
      </c>
      <c r="D13" s="2" t="s">
        <v>279</v>
      </c>
      <c r="E13" s="2" t="s">
        <v>279</v>
      </c>
      <c r="F13" s="2" t="s">
        <v>279</v>
      </c>
      <c r="G13" s="2" t="s">
        <v>279</v>
      </c>
      <c r="H13" s="2" t="s">
        <v>279</v>
      </c>
      <c r="I13" s="2" t="s">
        <v>281</v>
      </c>
    </row>
    <row r="14" spans="1:9" x14ac:dyDescent="0.2">
      <c r="A14" s="7"/>
      <c r="B14" s="2" t="s">
        <v>188</v>
      </c>
      <c r="C14" s="2" t="s">
        <v>282</v>
      </c>
      <c r="D14" s="2" t="s">
        <v>188</v>
      </c>
      <c r="E14" s="2" t="s">
        <v>188</v>
      </c>
      <c r="F14" s="2" t="s">
        <v>188</v>
      </c>
      <c r="G14" s="2" t="s">
        <v>188</v>
      </c>
      <c r="H14" s="2" t="s">
        <v>188</v>
      </c>
      <c r="I14" s="2" t="s">
        <v>282</v>
      </c>
    </row>
    <row r="15" spans="1:9" x14ac:dyDescent="0.2">
      <c r="A15" s="7"/>
    </row>
    <row r="16" spans="1:9" ht="25.5" x14ac:dyDescent="0.2">
      <c r="A16" s="7" t="s">
        <v>32</v>
      </c>
      <c r="B16" s="2" t="s">
        <v>283</v>
      </c>
      <c r="C16" s="2" t="s">
        <v>284</v>
      </c>
      <c r="D16" s="2" t="s">
        <v>283</v>
      </c>
      <c r="E16" s="2" t="s">
        <v>283</v>
      </c>
      <c r="F16" s="2" t="s">
        <v>283</v>
      </c>
      <c r="G16" s="2" t="s">
        <v>283</v>
      </c>
      <c r="H16" s="2" t="s">
        <v>283</v>
      </c>
      <c r="I16" s="2" t="s">
        <v>33</v>
      </c>
    </row>
    <row r="17" spans="1:9" x14ac:dyDescent="0.2">
      <c r="A17" s="7"/>
      <c r="B17" s="2" t="s">
        <v>212</v>
      </c>
      <c r="C17" s="2" t="s">
        <v>40</v>
      </c>
      <c r="D17" s="2" t="s">
        <v>212</v>
      </c>
      <c r="E17" s="2" t="s">
        <v>212</v>
      </c>
      <c r="F17" s="2" t="s">
        <v>212</v>
      </c>
      <c r="G17" s="2" t="s">
        <v>212</v>
      </c>
      <c r="H17" s="2" t="s">
        <v>212</v>
      </c>
      <c r="I17" s="2" t="s">
        <v>40</v>
      </c>
    </row>
    <row r="18" spans="1:9" x14ac:dyDescent="0.2">
      <c r="A18" s="7"/>
    </row>
    <row r="19" spans="1:9" ht="25.5" x14ac:dyDescent="0.2">
      <c r="A19" s="7" t="s">
        <v>36</v>
      </c>
      <c r="B19" s="2" t="s">
        <v>285</v>
      </c>
      <c r="C19" s="2" t="s">
        <v>286</v>
      </c>
      <c r="D19" s="2" t="s">
        <v>285</v>
      </c>
      <c r="E19" s="2" t="s">
        <v>287</v>
      </c>
      <c r="F19" s="2" t="s">
        <v>285</v>
      </c>
      <c r="G19" s="2" t="s">
        <v>285</v>
      </c>
      <c r="H19" s="2" t="s">
        <v>285</v>
      </c>
      <c r="I19" s="2" t="s">
        <v>286</v>
      </c>
    </row>
    <row r="20" spans="1:9" x14ac:dyDescent="0.2">
      <c r="A20" s="7"/>
      <c r="B20" s="2" t="s">
        <v>69</v>
      </c>
      <c r="C20" s="2" t="s">
        <v>288</v>
      </c>
      <c r="D20" s="2" t="s">
        <v>69</v>
      </c>
      <c r="E20" s="2" t="s">
        <v>69</v>
      </c>
      <c r="F20" s="2" t="s">
        <v>69</v>
      </c>
      <c r="G20" s="2" t="s">
        <v>69</v>
      </c>
      <c r="H20" s="2" t="s">
        <v>69</v>
      </c>
      <c r="I20" s="2" t="s">
        <v>288</v>
      </c>
    </row>
    <row r="21" spans="1:9" x14ac:dyDescent="0.2">
      <c r="A21" s="7"/>
    </row>
    <row r="22" spans="1:9" ht="38.25" x14ac:dyDescent="0.2">
      <c r="A22" s="7" t="s">
        <v>42</v>
      </c>
      <c r="B22" s="2" t="s">
        <v>289</v>
      </c>
      <c r="C22" s="2" t="s">
        <v>290</v>
      </c>
      <c r="D22" s="2" t="s">
        <v>289</v>
      </c>
      <c r="E22" s="2" t="s">
        <v>289</v>
      </c>
      <c r="F22" s="2" t="s">
        <v>289</v>
      </c>
      <c r="G22" s="2" t="s">
        <v>289</v>
      </c>
      <c r="H22" s="2" t="s">
        <v>289</v>
      </c>
      <c r="I22" s="2" t="s">
        <v>290</v>
      </c>
    </row>
    <row r="23" spans="1:9" x14ac:dyDescent="0.2">
      <c r="A23" s="7"/>
      <c r="B23" s="2" t="s">
        <v>69</v>
      </c>
      <c r="C23" s="2" t="s">
        <v>291</v>
      </c>
      <c r="D23" s="2" t="s">
        <v>69</v>
      </c>
      <c r="E23" s="2" t="s">
        <v>69</v>
      </c>
      <c r="F23" s="2" t="s">
        <v>69</v>
      </c>
      <c r="G23" s="2" t="s">
        <v>69</v>
      </c>
      <c r="H23" s="2" t="s">
        <v>69</v>
      </c>
      <c r="I23" s="2" t="s">
        <v>291</v>
      </c>
    </row>
    <row r="24" spans="1:9" x14ac:dyDescent="0.2">
      <c r="A24" s="7"/>
    </row>
    <row r="25" spans="1:9" x14ac:dyDescent="0.2">
      <c r="A25" s="7" t="s">
        <v>46</v>
      </c>
      <c r="B25" s="2" t="s">
        <v>292</v>
      </c>
      <c r="C25" s="2" t="s">
        <v>101</v>
      </c>
      <c r="D25" s="2" t="s">
        <v>293</v>
      </c>
      <c r="E25" s="2" t="s">
        <v>292</v>
      </c>
      <c r="F25" s="2" t="s">
        <v>293</v>
      </c>
      <c r="G25" s="2" t="s">
        <v>292</v>
      </c>
      <c r="H25" s="2" t="s">
        <v>292</v>
      </c>
      <c r="I25" s="2" t="s">
        <v>294</v>
      </c>
    </row>
    <row r="26" spans="1:9" x14ac:dyDescent="0.2">
      <c r="A26" s="7"/>
      <c r="B26" s="2" t="s">
        <v>81</v>
      </c>
      <c r="C26" s="2" t="s">
        <v>81</v>
      </c>
      <c r="D26" s="2" t="s">
        <v>81</v>
      </c>
      <c r="E26" s="2" t="s">
        <v>81</v>
      </c>
      <c r="F26" s="2" t="s">
        <v>81</v>
      </c>
      <c r="G26" s="2" t="s">
        <v>81</v>
      </c>
      <c r="H26" s="2" t="s">
        <v>81</v>
      </c>
      <c r="I26" s="2" t="s">
        <v>81</v>
      </c>
    </row>
    <row r="27" spans="1:9" x14ac:dyDescent="0.2">
      <c r="A27" s="7"/>
    </row>
    <row r="28" spans="1:9" ht="25.5" x14ac:dyDescent="0.2">
      <c r="A28" s="7" t="s">
        <v>51</v>
      </c>
      <c r="B28" s="2" t="s">
        <v>295</v>
      </c>
      <c r="C28" s="2" t="s">
        <v>296</v>
      </c>
      <c r="D28" s="2" t="s">
        <v>295</v>
      </c>
      <c r="E28" s="2" t="s">
        <v>295</v>
      </c>
      <c r="F28" s="2" t="s">
        <v>295</v>
      </c>
      <c r="G28" s="2" t="s">
        <v>295</v>
      </c>
      <c r="H28" s="2" t="s">
        <v>295</v>
      </c>
      <c r="I28" s="2" t="s">
        <v>296</v>
      </c>
    </row>
    <row r="29" spans="1:9" x14ac:dyDescent="0.2">
      <c r="A29" s="7"/>
      <c r="B29" s="2" t="s">
        <v>297</v>
      </c>
      <c r="C29" s="2" t="s">
        <v>298</v>
      </c>
      <c r="D29" s="2" t="s">
        <v>297</v>
      </c>
      <c r="E29" s="2" t="s">
        <v>297</v>
      </c>
      <c r="F29" s="2" t="s">
        <v>297</v>
      </c>
      <c r="G29" s="2" t="s">
        <v>297</v>
      </c>
      <c r="H29" s="2" t="s">
        <v>297</v>
      </c>
      <c r="I29" s="2" t="s">
        <v>298</v>
      </c>
    </row>
    <row r="30" spans="1:9" x14ac:dyDescent="0.2">
      <c r="A30" s="7"/>
    </row>
    <row r="31" spans="1:9" x14ac:dyDescent="0.2">
      <c r="A31" s="7" t="s">
        <v>56</v>
      </c>
      <c r="B31" s="2" t="s">
        <v>299</v>
      </c>
      <c r="C31" s="2" t="s">
        <v>101</v>
      </c>
      <c r="D31" s="2" t="s">
        <v>299</v>
      </c>
      <c r="E31" s="2" t="s">
        <v>299</v>
      </c>
      <c r="F31" s="2" t="s">
        <v>299</v>
      </c>
      <c r="G31" s="2" t="s">
        <v>299</v>
      </c>
      <c r="H31" s="2" t="s">
        <v>299</v>
      </c>
      <c r="I31" s="2" t="s">
        <v>101</v>
      </c>
    </row>
    <row r="32" spans="1:9" x14ac:dyDescent="0.2">
      <c r="A32" s="7"/>
      <c r="B32" s="2" t="s">
        <v>34</v>
      </c>
      <c r="C32" s="2" t="s">
        <v>35</v>
      </c>
      <c r="D32" s="2" t="s">
        <v>34</v>
      </c>
      <c r="E32" s="2" t="s">
        <v>34</v>
      </c>
      <c r="F32" s="2" t="s">
        <v>34</v>
      </c>
      <c r="G32" s="2" t="s">
        <v>34</v>
      </c>
      <c r="H32" s="2" t="s">
        <v>34</v>
      </c>
      <c r="I32" s="2" t="s">
        <v>35</v>
      </c>
    </row>
    <row r="33" spans="1:9" x14ac:dyDescent="0.2">
      <c r="A33" s="7"/>
    </row>
    <row r="34" spans="1:9" x14ac:dyDescent="0.2">
      <c r="A34" s="7" t="s">
        <v>61</v>
      </c>
      <c r="B34" s="2" t="s">
        <v>134</v>
      </c>
      <c r="C34" s="2" t="s">
        <v>300</v>
      </c>
      <c r="D34" s="2" t="s">
        <v>134</v>
      </c>
      <c r="E34" s="2" t="s">
        <v>134</v>
      </c>
      <c r="F34" s="2" t="s">
        <v>134</v>
      </c>
      <c r="G34" s="2" t="s">
        <v>134</v>
      </c>
      <c r="H34" s="2" t="s">
        <v>134</v>
      </c>
      <c r="I34" s="2" t="s">
        <v>300</v>
      </c>
    </row>
    <row r="35" spans="1:9" x14ac:dyDescent="0.2">
      <c r="A35" s="7"/>
      <c r="B35" s="2" t="s">
        <v>301</v>
      </c>
      <c r="C35" s="2" t="s">
        <v>250</v>
      </c>
      <c r="D35" s="2" t="s">
        <v>301</v>
      </c>
      <c r="E35" s="2" t="s">
        <v>301</v>
      </c>
      <c r="F35" s="2" t="s">
        <v>301</v>
      </c>
      <c r="G35" s="2" t="s">
        <v>301</v>
      </c>
      <c r="H35" s="2" t="s">
        <v>301</v>
      </c>
      <c r="I35" s="2" t="s">
        <v>250</v>
      </c>
    </row>
    <row r="36" spans="1:9" x14ac:dyDescent="0.2">
      <c r="A36" s="7"/>
    </row>
    <row r="37" spans="1:9" x14ac:dyDescent="0.2">
      <c r="A37" s="7" t="s">
        <v>66</v>
      </c>
      <c r="B37" s="2" t="s">
        <v>302</v>
      </c>
      <c r="C37" s="2" t="s">
        <v>303</v>
      </c>
      <c r="D37" s="2" t="s">
        <v>302</v>
      </c>
      <c r="E37" s="2" t="s">
        <v>302</v>
      </c>
      <c r="F37" s="2" t="s">
        <v>302</v>
      </c>
      <c r="G37" s="2" t="s">
        <v>302</v>
      </c>
      <c r="H37" s="2" t="s">
        <v>302</v>
      </c>
      <c r="I37" s="2" t="s">
        <v>303</v>
      </c>
    </row>
    <row r="38" spans="1:9" x14ac:dyDescent="0.2">
      <c r="A38" s="7"/>
      <c r="B38" s="2" t="s">
        <v>201</v>
      </c>
      <c r="C38" s="2" t="s">
        <v>304</v>
      </c>
      <c r="D38" s="2" t="s">
        <v>201</v>
      </c>
      <c r="E38" s="2" t="s">
        <v>201</v>
      </c>
      <c r="F38" s="2" t="s">
        <v>201</v>
      </c>
      <c r="G38" s="2" t="s">
        <v>201</v>
      </c>
      <c r="H38" s="2" t="s">
        <v>201</v>
      </c>
      <c r="I38" s="2" t="s">
        <v>304</v>
      </c>
    </row>
    <row r="39" spans="1:9" x14ac:dyDescent="0.2">
      <c r="A39" s="7"/>
    </row>
    <row r="40" spans="1:9" x14ac:dyDescent="0.2">
      <c r="A40" s="7" t="s">
        <v>71</v>
      </c>
      <c r="B40" s="2" t="s">
        <v>305</v>
      </c>
      <c r="C40" s="2" t="s">
        <v>229</v>
      </c>
      <c r="D40" s="2" t="s">
        <v>305</v>
      </c>
      <c r="E40" s="2" t="s">
        <v>305</v>
      </c>
      <c r="F40" s="2" t="s">
        <v>306</v>
      </c>
      <c r="G40" s="2" t="s">
        <v>305</v>
      </c>
      <c r="H40" s="2" t="s">
        <v>305</v>
      </c>
      <c r="I40" s="2" t="s">
        <v>229</v>
      </c>
    </row>
    <row r="41" spans="1:9" x14ac:dyDescent="0.2">
      <c r="A41" s="7"/>
      <c r="B41" s="2" t="s">
        <v>307</v>
      </c>
      <c r="C41" s="2" t="s">
        <v>307</v>
      </c>
      <c r="D41" s="2" t="s">
        <v>307</v>
      </c>
      <c r="E41" s="2" t="s">
        <v>307</v>
      </c>
      <c r="F41" s="2" t="s">
        <v>307</v>
      </c>
      <c r="G41" s="2" t="s">
        <v>307</v>
      </c>
      <c r="H41" s="2" t="s">
        <v>307</v>
      </c>
      <c r="I41" s="2" t="s">
        <v>308</v>
      </c>
    </row>
    <row r="42" spans="1:9" x14ac:dyDescent="0.2">
      <c r="A42" s="7"/>
    </row>
    <row r="43" spans="1:9" x14ac:dyDescent="0.2">
      <c r="A43" s="7" t="s">
        <v>77</v>
      </c>
      <c r="B43" s="2" t="s">
        <v>300</v>
      </c>
      <c r="C43" s="2" t="s">
        <v>309</v>
      </c>
      <c r="D43" s="2" t="s">
        <v>300</v>
      </c>
      <c r="E43" s="2" t="s">
        <v>310</v>
      </c>
      <c r="F43" s="2" t="s">
        <v>310</v>
      </c>
      <c r="G43" s="2" t="s">
        <v>310</v>
      </c>
      <c r="H43" s="2" t="s">
        <v>310</v>
      </c>
      <c r="I43" s="2" t="s">
        <v>309</v>
      </c>
    </row>
    <row r="44" spans="1:9" x14ac:dyDescent="0.2">
      <c r="A44" s="3"/>
      <c r="B44" s="2" t="s">
        <v>81</v>
      </c>
      <c r="C44" s="2" t="s">
        <v>59</v>
      </c>
      <c r="D44" s="2" t="s">
        <v>81</v>
      </c>
      <c r="E44" s="2" t="s">
        <v>204</v>
      </c>
      <c r="F44" s="2" t="s">
        <v>81</v>
      </c>
      <c r="G44" s="2" t="s">
        <v>81</v>
      </c>
      <c r="H44" s="2" t="s">
        <v>81</v>
      </c>
      <c r="I44" s="2" t="s">
        <v>60</v>
      </c>
    </row>
    <row r="45" spans="1:9" x14ac:dyDescent="0.2">
      <c r="A45" s="3"/>
    </row>
    <row r="46" spans="1:9" ht="25.5" x14ac:dyDescent="0.2">
      <c r="A46" s="3" t="s">
        <v>82</v>
      </c>
      <c r="B46" s="2" t="s">
        <v>311</v>
      </c>
      <c r="C46" s="2" t="s">
        <v>312</v>
      </c>
      <c r="D46" s="2" t="s">
        <v>311</v>
      </c>
      <c r="E46" s="2" t="s">
        <v>311</v>
      </c>
      <c r="F46" s="2" t="s">
        <v>311</v>
      </c>
      <c r="G46" s="2" t="s">
        <v>311</v>
      </c>
      <c r="H46" s="2" t="s">
        <v>311</v>
      </c>
      <c r="I46" s="2" t="s">
        <v>312</v>
      </c>
    </row>
    <row r="47" spans="1:9" x14ac:dyDescent="0.2">
      <c r="A47" s="3"/>
      <c r="B47" s="2" t="s">
        <v>85</v>
      </c>
      <c r="C47" s="2" t="s">
        <v>20</v>
      </c>
      <c r="D47" s="2" t="s">
        <v>85</v>
      </c>
      <c r="E47" s="2" t="s">
        <v>85</v>
      </c>
      <c r="F47" s="2" t="s">
        <v>85</v>
      </c>
      <c r="G47" s="2" t="s">
        <v>85</v>
      </c>
      <c r="H47" s="2" t="s">
        <v>85</v>
      </c>
      <c r="I47" s="2" t="s">
        <v>20</v>
      </c>
    </row>
    <row r="48" spans="1:9" x14ac:dyDescent="0.2">
      <c r="A48" s="3"/>
    </row>
    <row r="49" spans="1:9" x14ac:dyDescent="0.2">
      <c r="A49" s="3" t="s">
        <v>86</v>
      </c>
      <c r="B49" s="2" t="s">
        <v>313</v>
      </c>
      <c r="C49" s="2" t="s">
        <v>314</v>
      </c>
      <c r="D49" s="2" t="s">
        <v>313</v>
      </c>
      <c r="E49" s="2" t="s">
        <v>313</v>
      </c>
      <c r="F49" s="2" t="s">
        <v>313</v>
      </c>
      <c r="G49" s="2" t="s">
        <v>313</v>
      </c>
      <c r="H49" s="2" t="s">
        <v>313</v>
      </c>
      <c r="I49" s="2" t="s">
        <v>314</v>
      </c>
    </row>
    <row r="50" spans="1:9" x14ac:dyDescent="0.2">
      <c r="A50" s="3"/>
      <c r="B50" s="2" t="s">
        <v>278</v>
      </c>
      <c r="C50" s="2" t="s">
        <v>278</v>
      </c>
      <c r="D50" s="2" t="s">
        <v>278</v>
      </c>
      <c r="E50" s="2" t="s">
        <v>278</v>
      </c>
      <c r="F50" s="2" t="s">
        <v>278</v>
      </c>
      <c r="G50" s="2" t="s">
        <v>278</v>
      </c>
      <c r="H50" s="2" t="s">
        <v>278</v>
      </c>
      <c r="I50" s="2" t="s">
        <v>278</v>
      </c>
    </row>
    <row r="51" spans="1:9" x14ac:dyDescent="0.2">
      <c r="A51" s="3"/>
    </row>
    <row r="52" spans="1:9" x14ac:dyDescent="0.2">
      <c r="A52" s="3" t="s">
        <v>90</v>
      </c>
      <c r="B52" s="2" t="s">
        <v>47</v>
      </c>
      <c r="C52" s="2" t="s">
        <v>315</v>
      </c>
      <c r="D52" s="2" t="s">
        <v>47</v>
      </c>
      <c r="E52" s="2" t="s">
        <v>47</v>
      </c>
      <c r="F52" s="2" t="s">
        <v>47</v>
      </c>
      <c r="G52" s="2" t="s">
        <v>47</v>
      </c>
      <c r="H52" s="2" t="s">
        <v>47</v>
      </c>
      <c r="I52" s="2" t="s">
        <v>315</v>
      </c>
    </row>
    <row r="53" spans="1:9" x14ac:dyDescent="0.2">
      <c r="A53" s="3"/>
      <c r="B53" s="2" t="s">
        <v>22</v>
      </c>
      <c r="C53" s="2" t="s">
        <v>316</v>
      </c>
      <c r="D53" s="2" t="s">
        <v>22</v>
      </c>
      <c r="E53" s="2" t="s">
        <v>22</v>
      </c>
      <c r="F53" s="2" t="s">
        <v>22</v>
      </c>
      <c r="G53" s="2" t="s">
        <v>22</v>
      </c>
      <c r="H53" s="2" t="s">
        <v>22</v>
      </c>
      <c r="I53" s="2" t="s">
        <v>316</v>
      </c>
    </row>
    <row r="54" spans="1:9" x14ac:dyDescent="0.2">
      <c r="A54" s="3"/>
    </row>
    <row r="55" spans="1:9" ht="25.5" x14ac:dyDescent="0.2">
      <c r="A55" s="3" t="s">
        <v>93</v>
      </c>
      <c r="B55" s="2" t="s">
        <v>94</v>
      </c>
      <c r="C55" s="2" t="s">
        <v>94</v>
      </c>
      <c r="D55" s="2" t="s">
        <v>94</v>
      </c>
      <c r="E55" s="2" t="s">
        <v>94</v>
      </c>
      <c r="F55" s="2" t="s">
        <v>94</v>
      </c>
      <c r="G55" s="2" t="s">
        <v>94</v>
      </c>
      <c r="H55" s="2" t="s">
        <v>94</v>
      </c>
      <c r="I55" s="2" t="s">
        <v>94</v>
      </c>
    </row>
    <row r="56" spans="1:9" x14ac:dyDescent="0.2">
      <c r="A56" s="3"/>
      <c r="B56" s="2" t="s">
        <v>95</v>
      </c>
      <c r="C56" s="2" t="s">
        <v>95</v>
      </c>
      <c r="D56" s="2" t="s">
        <v>95</v>
      </c>
      <c r="E56" s="2" t="s">
        <v>95</v>
      </c>
      <c r="F56" s="2" t="s">
        <v>95</v>
      </c>
      <c r="G56" s="2" t="s">
        <v>95</v>
      </c>
      <c r="H56" s="2" t="s">
        <v>95</v>
      </c>
      <c r="I56" s="2" t="s">
        <v>95</v>
      </c>
    </row>
    <row r="57" spans="1:9" x14ac:dyDescent="0.2">
      <c r="A57" s="3"/>
    </row>
    <row r="58" spans="1:9" x14ac:dyDescent="0.2">
      <c r="A58" s="3" t="s">
        <v>96</v>
      </c>
      <c r="B58" s="2" t="s">
        <v>235</v>
      </c>
      <c r="C58" s="2" t="s">
        <v>17</v>
      </c>
      <c r="D58" s="2" t="s">
        <v>235</v>
      </c>
      <c r="E58" s="2" t="s">
        <v>235</v>
      </c>
      <c r="F58" s="2" t="s">
        <v>235</v>
      </c>
      <c r="G58" s="2" t="s">
        <v>235</v>
      </c>
      <c r="H58" s="2" t="s">
        <v>235</v>
      </c>
      <c r="I58" s="2" t="s">
        <v>17</v>
      </c>
    </row>
    <row r="59" spans="1:9" x14ac:dyDescent="0.2">
      <c r="A59" s="3"/>
      <c r="B59" s="2" t="s">
        <v>23</v>
      </c>
      <c r="C59" s="2" t="s">
        <v>85</v>
      </c>
      <c r="D59" s="2" t="s">
        <v>23</v>
      </c>
      <c r="E59" s="2" t="s">
        <v>23</v>
      </c>
      <c r="F59" s="2" t="s">
        <v>23</v>
      </c>
      <c r="G59" s="2" t="s">
        <v>23</v>
      </c>
      <c r="H59" s="2" t="s">
        <v>23</v>
      </c>
      <c r="I59" s="2" t="s">
        <v>85</v>
      </c>
    </row>
    <row r="60" spans="1:9" x14ac:dyDescent="0.2">
      <c r="A60" s="3"/>
    </row>
    <row r="61" spans="1:9" x14ac:dyDescent="0.2">
      <c r="A61" s="3" t="s">
        <v>99</v>
      </c>
      <c r="B61" s="2" t="s">
        <v>58</v>
      </c>
      <c r="C61" s="2" t="s">
        <v>294</v>
      </c>
      <c r="D61" s="2" t="s">
        <v>317</v>
      </c>
      <c r="E61" s="2" t="s">
        <v>58</v>
      </c>
      <c r="F61" s="2" t="s">
        <v>317</v>
      </c>
      <c r="G61" s="2" t="s">
        <v>58</v>
      </c>
      <c r="H61" s="2" t="s">
        <v>317</v>
      </c>
      <c r="I61" s="2" t="s">
        <v>294</v>
      </c>
    </row>
    <row r="62" spans="1:9" x14ac:dyDescent="0.2">
      <c r="A62" s="3"/>
      <c r="B62" s="2" t="s">
        <v>80</v>
      </c>
      <c r="C62" s="2" t="s">
        <v>81</v>
      </c>
      <c r="D62" s="2" t="s">
        <v>80</v>
      </c>
      <c r="E62" s="2" t="s">
        <v>80</v>
      </c>
      <c r="F62" s="2" t="s">
        <v>80</v>
      </c>
      <c r="G62" s="2" t="s">
        <v>80</v>
      </c>
      <c r="H62" s="2" t="s">
        <v>80</v>
      </c>
      <c r="I62" s="2" t="s">
        <v>81</v>
      </c>
    </row>
    <row r="63" spans="1:9" x14ac:dyDescent="0.2">
      <c r="A63" s="3"/>
    </row>
    <row r="64" spans="1:9" x14ac:dyDescent="0.2">
      <c r="A64" s="3" t="s">
        <v>105</v>
      </c>
      <c r="B64" s="2" t="s">
        <v>240</v>
      </c>
      <c r="C64" s="2" t="s">
        <v>284</v>
      </c>
      <c r="D64" s="2" t="s">
        <v>183</v>
      </c>
      <c r="E64" s="2" t="s">
        <v>240</v>
      </c>
      <c r="F64" s="2" t="s">
        <v>240</v>
      </c>
      <c r="G64" s="2" t="s">
        <v>240</v>
      </c>
      <c r="H64" s="2" t="s">
        <v>240</v>
      </c>
      <c r="I64" s="2" t="s">
        <v>284</v>
      </c>
    </row>
    <row r="65" spans="1:9" x14ac:dyDescent="0.2">
      <c r="A65" s="3"/>
      <c r="B65" s="2" t="s">
        <v>120</v>
      </c>
      <c r="C65" s="2" t="s">
        <v>120</v>
      </c>
      <c r="D65" s="2" t="s">
        <v>120</v>
      </c>
      <c r="E65" s="2" t="s">
        <v>120</v>
      </c>
      <c r="F65" s="2" t="s">
        <v>120</v>
      </c>
      <c r="G65" s="2" t="s">
        <v>120</v>
      </c>
      <c r="H65" s="2" t="s">
        <v>120</v>
      </c>
      <c r="I65" s="2" t="s">
        <v>120</v>
      </c>
    </row>
    <row r="66" spans="1:9" x14ac:dyDescent="0.2">
      <c r="A66" s="3"/>
    </row>
    <row r="67" spans="1:9" x14ac:dyDescent="0.2">
      <c r="A67" s="3" t="s">
        <v>109</v>
      </c>
      <c r="B67" s="2" t="s">
        <v>318</v>
      </c>
      <c r="D67" s="2" t="s">
        <v>319</v>
      </c>
      <c r="E67" s="2" t="s">
        <v>318</v>
      </c>
      <c r="F67" s="2" t="s">
        <v>318</v>
      </c>
      <c r="G67" s="2" t="s">
        <v>318</v>
      </c>
      <c r="H67" s="2" t="s">
        <v>318</v>
      </c>
    </row>
    <row r="68" spans="1:9" x14ac:dyDescent="0.2">
      <c r="A68" s="3"/>
      <c r="B68" s="2" t="s">
        <v>120</v>
      </c>
      <c r="D68" s="2" t="s">
        <v>23</v>
      </c>
      <c r="E68" s="2" t="s">
        <v>120</v>
      </c>
      <c r="F68" s="2" t="s">
        <v>120</v>
      </c>
      <c r="G68" s="2" t="s">
        <v>120</v>
      </c>
      <c r="H68" s="2" t="s">
        <v>120</v>
      </c>
    </row>
    <row r="69" spans="1:9" x14ac:dyDescent="0.2">
      <c r="A69" s="3"/>
    </row>
    <row r="70" spans="1:9" x14ac:dyDescent="0.2">
      <c r="A70" s="3" t="s">
        <v>114</v>
      </c>
      <c r="B70" s="2" t="s">
        <v>320</v>
      </c>
      <c r="D70" s="2" t="s">
        <v>320</v>
      </c>
      <c r="E70" s="2" t="s">
        <v>321</v>
      </c>
      <c r="F70" s="2" t="s">
        <v>320</v>
      </c>
      <c r="G70" s="2" t="s">
        <v>320</v>
      </c>
      <c r="H70" s="2" t="s">
        <v>320</v>
      </c>
    </row>
    <row r="71" spans="1:9" x14ac:dyDescent="0.2">
      <c r="A71" s="3"/>
      <c r="B71" s="2" t="s">
        <v>85</v>
      </c>
      <c r="D71" s="2" t="s">
        <v>85</v>
      </c>
      <c r="E71" s="2" t="s">
        <v>316</v>
      </c>
      <c r="F71" s="2" t="s">
        <v>85</v>
      </c>
      <c r="G71" s="2" t="s">
        <v>85</v>
      </c>
      <c r="H71" s="2" t="s">
        <v>85</v>
      </c>
    </row>
    <row r="72" spans="1:9" x14ac:dyDescent="0.2">
      <c r="A72" s="3"/>
    </row>
    <row r="73" spans="1:9" x14ac:dyDescent="0.2">
      <c r="A73" s="3" t="s">
        <v>117</v>
      </c>
      <c r="B73" s="2" t="s">
        <v>322</v>
      </c>
      <c r="D73" s="2" t="s">
        <v>323</v>
      </c>
      <c r="E73" s="2" t="s">
        <v>323</v>
      </c>
      <c r="F73" s="2" t="s">
        <v>78</v>
      </c>
      <c r="G73" s="2" t="s">
        <v>323</v>
      </c>
      <c r="H73" s="2" t="s">
        <v>322</v>
      </c>
    </row>
    <row r="74" spans="1:9" x14ac:dyDescent="0.2">
      <c r="A74" s="3"/>
      <c r="B74" s="2" t="s">
        <v>113</v>
      </c>
      <c r="D74" s="2" t="s">
        <v>113</v>
      </c>
      <c r="E74" s="2" t="s">
        <v>113</v>
      </c>
      <c r="F74" s="2" t="s">
        <v>89</v>
      </c>
      <c r="G74" s="2" t="s">
        <v>113</v>
      </c>
      <c r="H74" s="2" t="s">
        <v>113</v>
      </c>
    </row>
    <row r="75" spans="1:9" x14ac:dyDescent="0.2">
      <c r="A75" s="3"/>
    </row>
    <row r="76" spans="1:9" x14ac:dyDescent="0.2">
      <c r="A76" s="3" t="s">
        <v>121</v>
      </c>
      <c r="B76" s="2" t="s">
        <v>324</v>
      </c>
      <c r="D76" s="2" t="s">
        <v>324</v>
      </c>
      <c r="E76" s="2" t="s">
        <v>324</v>
      </c>
      <c r="F76" s="2" t="s">
        <v>324</v>
      </c>
      <c r="G76" s="2" t="s">
        <v>325</v>
      </c>
      <c r="H76" s="2" t="s">
        <v>324</v>
      </c>
    </row>
    <row r="77" spans="1:9" x14ac:dyDescent="0.2">
      <c r="A77" s="3"/>
      <c r="B77" s="2" t="s">
        <v>120</v>
      </c>
      <c r="D77" s="2" t="s">
        <v>120</v>
      </c>
      <c r="E77" s="2" t="s">
        <v>120</v>
      </c>
      <c r="F77" s="2" t="s">
        <v>120</v>
      </c>
      <c r="G77" s="2" t="s">
        <v>23</v>
      </c>
      <c r="H77" s="2" t="s">
        <v>120</v>
      </c>
    </row>
    <row r="78" spans="1:9" x14ac:dyDescent="0.2">
      <c r="A78" s="3"/>
    </row>
    <row r="79" spans="1:9" x14ac:dyDescent="0.2">
      <c r="A79" s="3" t="s">
        <v>124</v>
      </c>
      <c r="B79" s="2" t="s">
        <v>326</v>
      </c>
      <c r="D79" s="2" t="s">
        <v>326</v>
      </c>
      <c r="E79" s="2" t="s">
        <v>326</v>
      </c>
      <c r="F79" s="2" t="s">
        <v>326</v>
      </c>
      <c r="G79" s="2" t="s">
        <v>326</v>
      </c>
      <c r="H79" s="2" t="s">
        <v>306</v>
      </c>
    </row>
    <row r="80" spans="1:9" x14ac:dyDescent="0.2">
      <c r="A80" s="3"/>
      <c r="B80" s="2" t="s">
        <v>108</v>
      </c>
      <c r="D80" s="2" t="s">
        <v>108</v>
      </c>
      <c r="E80" s="2" t="s">
        <v>108</v>
      </c>
      <c r="F80" s="2" t="s">
        <v>108</v>
      </c>
      <c r="G80" s="2" t="s">
        <v>108</v>
      </c>
      <c r="H80" s="2" t="s">
        <v>98</v>
      </c>
    </row>
    <row r="81" spans="1:9" x14ac:dyDescent="0.2">
      <c r="A81" s="3"/>
    </row>
    <row r="82" spans="1:9" x14ac:dyDescent="0.2">
      <c r="A82" s="3" t="s">
        <v>126</v>
      </c>
      <c r="C82" s="2" t="s">
        <v>127</v>
      </c>
      <c r="I82" s="2" t="s">
        <v>229</v>
      </c>
    </row>
    <row r="83" spans="1:9" x14ac:dyDescent="0.2">
      <c r="A83" s="3"/>
      <c r="C83" s="2" t="s">
        <v>19</v>
      </c>
      <c r="I83" s="2" t="s">
        <v>24</v>
      </c>
    </row>
    <row r="84" spans="1:9" x14ac:dyDescent="0.2">
      <c r="A84" s="3"/>
    </row>
    <row r="85" spans="1:9" ht="25.5" x14ac:dyDescent="0.2">
      <c r="A85" s="3" t="s">
        <v>130</v>
      </c>
      <c r="D85" s="2" t="s">
        <v>131</v>
      </c>
    </row>
    <row r="86" spans="1:9" x14ac:dyDescent="0.2">
      <c r="A86" s="3"/>
      <c r="D86" s="2" t="s">
        <v>19</v>
      </c>
    </row>
    <row r="87" spans="1:9" x14ac:dyDescent="0.2">
      <c r="A87" s="3"/>
    </row>
    <row r="88" spans="1:9" ht="25.5" x14ac:dyDescent="0.2">
      <c r="A88" s="3" t="s">
        <v>132</v>
      </c>
      <c r="E88" s="2" t="s">
        <v>134</v>
      </c>
    </row>
    <row r="89" spans="1:9" x14ac:dyDescent="0.2">
      <c r="A89" s="3"/>
      <c r="E89" s="2" t="s">
        <v>112</v>
      </c>
    </row>
    <row r="90" spans="1:9" x14ac:dyDescent="0.2">
      <c r="A90" s="3"/>
    </row>
    <row r="91" spans="1:9" ht="25.5" x14ac:dyDescent="0.2">
      <c r="A91" s="3" t="s">
        <v>133</v>
      </c>
      <c r="F91" s="2" t="s">
        <v>134</v>
      </c>
    </row>
    <row r="92" spans="1:9" x14ac:dyDescent="0.2">
      <c r="A92" s="3"/>
      <c r="F92" s="2" t="s">
        <v>129</v>
      </c>
    </row>
    <row r="93" spans="1:9" x14ac:dyDescent="0.2">
      <c r="A93" s="3"/>
    </row>
    <row r="94" spans="1:9" ht="25.5" x14ac:dyDescent="0.2">
      <c r="A94" s="3" t="s">
        <v>135</v>
      </c>
      <c r="G94" s="2" t="s">
        <v>48</v>
      </c>
    </row>
    <row r="95" spans="1:9" x14ac:dyDescent="0.2">
      <c r="A95" s="3"/>
      <c r="G95" s="2" t="s">
        <v>19</v>
      </c>
    </row>
    <row r="96" spans="1:9" x14ac:dyDescent="0.2">
      <c r="A96" s="3"/>
    </row>
    <row r="97" spans="1:9" ht="25.5" x14ac:dyDescent="0.2">
      <c r="A97" s="3" t="s">
        <v>136</v>
      </c>
      <c r="H97" s="2" t="s">
        <v>49</v>
      </c>
    </row>
    <row r="98" spans="1:9" x14ac:dyDescent="0.2">
      <c r="A98" s="3"/>
      <c r="H98" s="2" t="s">
        <v>19</v>
      </c>
    </row>
    <row r="99" spans="1:9" x14ac:dyDescent="0.2">
      <c r="A99" s="3"/>
    </row>
    <row r="100" spans="1:9" ht="25.5" x14ac:dyDescent="0.2">
      <c r="A100" s="3" t="s">
        <v>137</v>
      </c>
      <c r="I100" s="2" t="s">
        <v>182</v>
      </c>
    </row>
    <row r="101" spans="1:9" x14ac:dyDescent="0.2">
      <c r="A101" s="3"/>
      <c r="I101" s="2" t="s">
        <v>138</v>
      </c>
    </row>
    <row r="102" spans="1:9" x14ac:dyDescent="0.2">
      <c r="A102" s="3"/>
    </row>
    <row r="103" spans="1:9" x14ac:dyDescent="0.2">
      <c r="A103" s="3" t="s">
        <v>139</v>
      </c>
      <c r="B103" s="2" t="s">
        <v>327</v>
      </c>
      <c r="C103" s="2" t="s">
        <v>328</v>
      </c>
      <c r="D103" s="2" t="s">
        <v>329</v>
      </c>
      <c r="E103" s="2" t="s">
        <v>330</v>
      </c>
      <c r="F103" s="2" t="s">
        <v>331</v>
      </c>
      <c r="G103" s="2" t="s">
        <v>332</v>
      </c>
      <c r="H103" s="2" t="s">
        <v>333</v>
      </c>
      <c r="I103" s="2" t="s">
        <v>334</v>
      </c>
    </row>
    <row r="104" spans="1:9" x14ac:dyDescent="0.2">
      <c r="A104" s="4"/>
      <c r="B104" s="5" t="s">
        <v>335</v>
      </c>
      <c r="C104" s="5" t="s">
        <v>336</v>
      </c>
      <c r="D104" s="5" t="s">
        <v>337</v>
      </c>
      <c r="E104" s="5" t="s">
        <v>338</v>
      </c>
      <c r="F104" s="5" t="s">
        <v>339</v>
      </c>
      <c r="G104" s="5" t="s">
        <v>340</v>
      </c>
      <c r="H104" s="5" t="s">
        <v>335</v>
      </c>
      <c r="I104" s="5" t="s">
        <v>341</v>
      </c>
    </row>
    <row r="106" spans="1:9" ht="25.5" x14ac:dyDescent="0.2">
      <c r="A106" s="8" t="s">
        <v>154</v>
      </c>
    </row>
    <row r="107" spans="1:9" x14ac:dyDescent="0.2">
      <c r="A107" s="3" t="s">
        <v>155</v>
      </c>
      <c r="B107" s="2" t="s">
        <v>342</v>
      </c>
      <c r="C107" s="2" t="s">
        <v>343</v>
      </c>
      <c r="D107" s="2" t="s">
        <v>344</v>
      </c>
      <c r="E107" s="2" t="s">
        <v>344</v>
      </c>
      <c r="F107" s="2" t="s">
        <v>344</v>
      </c>
      <c r="G107" s="2" t="s">
        <v>344</v>
      </c>
      <c r="H107" s="2" t="s">
        <v>342</v>
      </c>
      <c r="I107" s="2" t="s">
        <v>345</v>
      </c>
    </row>
    <row r="108" spans="1:9" x14ac:dyDescent="0.2">
      <c r="A108" s="3"/>
      <c r="B108" s="2" t="s">
        <v>76</v>
      </c>
      <c r="C108" s="2" t="s">
        <v>346</v>
      </c>
      <c r="D108" s="2" t="s">
        <v>76</v>
      </c>
      <c r="E108" s="2" t="s">
        <v>76</v>
      </c>
      <c r="F108" s="2" t="s">
        <v>76</v>
      </c>
      <c r="G108" s="2" t="s">
        <v>76</v>
      </c>
      <c r="H108" s="2" t="s">
        <v>76</v>
      </c>
      <c r="I108" s="2" t="s">
        <v>346</v>
      </c>
    </row>
    <row r="109" spans="1:9" x14ac:dyDescent="0.2">
      <c r="A109" s="3"/>
    </row>
    <row r="110" spans="1:9" x14ac:dyDescent="0.2">
      <c r="A110" s="3" t="s">
        <v>161</v>
      </c>
      <c r="B110" s="2" t="s">
        <v>347</v>
      </c>
      <c r="C110" s="2" t="s">
        <v>348</v>
      </c>
      <c r="D110" s="2" t="s">
        <v>349</v>
      </c>
      <c r="E110" s="2" t="s">
        <v>347</v>
      </c>
      <c r="F110" s="2" t="s">
        <v>347</v>
      </c>
      <c r="G110" s="2" t="s">
        <v>347</v>
      </c>
      <c r="H110" s="2" t="s">
        <v>347</v>
      </c>
      <c r="I110" s="2" t="s">
        <v>350</v>
      </c>
    </row>
    <row r="111" spans="1:9" x14ac:dyDescent="0.2">
      <c r="A111" s="3"/>
      <c r="B111" s="2" t="s">
        <v>21</v>
      </c>
      <c r="C111" s="2" t="s">
        <v>217</v>
      </c>
      <c r="D111" s="2" t="s">
        <v>21</v>
      </c>
      <c r="E111" s="2" t="s">
        <v>21</v>
      </c>
      <c r="F111" s="2" t="s">
        <v>21</v>
      </c>
      <c r="G111" s="2" t="s">
        <v>21</v>
      </c>
      <c r="H111" s="2" t="s">
        <v>21</v>
      </c>
      <c r="I111" s="2" t="s">
        <v>228</v>
      </c>
    </row>
    <row r="112" spans="1:9" x14ac:dyDescent="0.2">
      <c r="A112" s="3"/>
    </row>
    <row r="113" spans="1:9" ht="25.5" x14ac:dyDescent="0.2">
      <c r="A113" s="3" t="s">
        <v>166</v>
      </c>
      <c r="B113" s="2" t="s">
        <v>351</v>
      </c>
      <c r="C113" s="2" t="s">
        <v>352</v>
      </c>
      <c r="D113" s="2" t="s">
        <v>353</v>
      </c>
      <c r="E113" s="2" t="s">
        <v>351</v>
      </c>
      <c r="F113" s="2" t="s">
        <v>351</v>
      </c>
      <c r="G113" s="2" t="s">
        <v>351</v>
      </c>
      <c r="H113" s="2" t="s">
        <v>351</v>
      </c>
      <c r="I113" s="2" t="s">
        <v>354</v>
      </c>
    </row>
    <row r="114" spans="1:9" x14ac:dyDescent="0.2">
      <c r="A114" s="3"/>
      <c r="B114" s="2" t="s">
        <v>55</v>
      </c>
      <c r="C114" s="2" t="s">
        <v>355</v>
      </c>
      <c r="D114" s="2" t="s">
        <v>55</v>
      </c>
      <c r="E114" s="2" t="s">
        <v>55</v>
      </c>
      <c r="F114" s="2" t="s">
        <v>55</v>
      </c>
      <c r="G114" s="2" t="s">
        <v>55</v>
      </c>
      <c r="H114" s="2" t="s">
        <v>55</v>
      </c>
      <c r="I114" s="2" t="s">
        <v>355</v>
      </c>
    </row>
    <row r="115" spans="1:9" x14ac:dyDescent="0.2">
      <c r="A115" s="3"/>
    </row>
    <row r="116" spans="1:9" x14ac:dyDescent="0.2">
      <c r="A116" s="3" t="s">
        <v>170</v>
      </c>
      <c r="B116" s="2" t="s">
        <v>356</v>
      </c>
      <c r="C116" s="2" t="s">
        <v>357</v>
      </c>
      <c r="D116" s="2" t="s">
        <v>356</v>
      </c>
      <c r="E116" s="2" t="s">
        <v>356</v>
      </c>
      <c r="F116" s="2" t="s">
        <v>356</v>
      </c>
      <c r="G116" s="2" t="s">
        <v>356</v>
      </c>
      <c r="H116" s="2" t="s">
        <v>356</v>
      </c>
      <c r="I116" s="2" t="s">
        <v>357</v>
      </c>
    </row>
    <row r="117" spans="1:9" x14ac:dyDescent="0.2">
      <c r="A117" s="4"/>
      <c r="B117" s="5" t="s">
        <v>23</v>
      </c>
      <c r="C117" s="5" t="s">
        <v>23</v>
      </c>
      <c r="D117" s="5" t="s">
        <v>23</v>
      </c>
      <c r="E117" s="5" t="s">
        <v>23</v>
      </c>
      <c r="F117" s="5" t="s">
        <v>23</v>
      </c>
      <c r="G117" s="5" t="s">
        <v>23</v>
      </c>
      <c r="H117" s="5" t="s">
        <v>23</v>
      </c>
      <c r="I117" s="5" t="s">
        <v>23</v>
      </c>
    </row>
    <row r="118" spans="1:9" x14ac:dyDescent="0.2">
      <c r="A118" s="23" t="s">
        <v>173</v>
      </c>
      <c r="B118" s="27" t="s">
        <v>358</v>
      </c>
      <c r="C118" s="27"/>
      <c r="D118" s="27"/>
      <c r="E118" s="27"/>
      <c r="F118" s="27"/>
      <c r="G118" s="27"/>
      <c r="H118" s="27"/>
      <c r="I118" s="27"/>
    </row>
    <row r="119" spans="1:9" x14ac:dyDescent="0.2">
      <c r="A119" s="25" t="s">
        <v>175</v>
      </c>
      <c r="B119" s="25"/>
      <c r="C119" s="25"/>
      <c r="D119" s="25"/>
      <c r="E119" s="25"/>
      <c r="F119" s="25"/>
      <c r="G119" s="25"/>
      <c r="H119" s="25"/>
      <c r="I119" s="25"/>
    </row>
    <row r="120" spans="1:9" ht="39.950000000000003" customHeight="1" x14ac:dyDescent="0.2">
      <c r="A120" s="25"/>
      <c r="B120" s="25"/>
      <c r="C120" s="25"/>
      <c r="D120" s="25"/>
      <c r="E120" s="25"/>
      <c r="F120" s="25"/>
      <c r="G120" s="25"/>
      <c r="H120" s="25"/>
      <c r="I120" s="25"/>
    </row>
  </sheetData>
  <mergeCells count="4">
    <mergeCell ref="A1:I2"/>
    <mergeCell ref="A4:I4"/>
    <mergeCell ref="B118:I118"/>
    <mergeCell ref="A119:I120"/>
  </mergeCells>
  <pageMargins left="0" right="0" top="0.39370078740157483" bottom="0.39370078740157483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120"/>
  <sheetViews>
    <sheetView tabSelected="1" zoomScale="120" zoomScaleNormal="120" workbookViewId="0">
      <selection activeCell="L125" sqref="L125"/>
    </sheetView>
  </sheetViews>
  <sheetFormatPr baseColWidth="10" defaultRowHeight="12.75" x14ac:dyDescent="0.2"/>
  <cols>
    <col min="1" max="1" width="13.85546875" style="2" customWidth="1"/>
    <col min="2" max="2" width="8.140625" style="2" customWidth="1"/>
    <col min="3" max="4" width="8.42578125" style="2" customWidth="1"/>
    <col min="5" max="5" width="8.7109375" style="2" customWidth="1"/>
    <col min="6" max="6" width="8.5703125" style="2" customWidth="1"/>
    <col min="7" max="7" width="8.7109375" style="2" customWidth="1"/>
    <col min="8" max="8" width="8.5703125" style="2" customWidth="1"/>
    <col min="9" max="9" width="9" style="2" customWidth="1"/>
    <col min="10" max="1024" width="7.7109375" style="2" customWidth="1"/>
  </cols>
  <sheetData>
    <row r="1" spans="1:9" x14ac:dyDescent="0.2">
      <c r="A1" s="28" t="s">
        <v>270</v>
      </c>
      <c r="B1" s="28"/>
      <c r="C1" s="28"/>
      <c r="D1" s="28"/>
      <c r="E1" s="28"/>
      <c r="F1" s="28"/>
      <c r="G1" s="28"/>
      <c r="H1" s="28"/>
      <c r="I1" s="28"/>
    </row>
    <row r="2" spans="1:9" x14ac:dyDescent="0.2">
      <c r="A2" s="28"/>
      <c r="B2" s="28"/>
      <c r="C2" s="28"/>
      <c r="D2" s="28"/>
      <c r="E2" s="28"/>
      <c r="F2" s="28"/>
      <c r="G2" s="28"/>
      <c r="H2" s="28"/>
      <c r="I2" s="28"/>
    </row>
    <row r="3" spans="1:9" x14ac:dyDescent="0.2">
      <c r="A3" s="1" t="s">
        <v>447</v>
      </c>
    </row>
    <row r="4" spans="1:9" x14ac:dyDescent="0.2">
      <c r="A4" s="26" t="s">
        <v>177</v>
      </c>
      <c r="B4" s="26"/>
      <c r="C4" s="26"/>
      <c r="D4" s="26"/>
      <c r="E4" s="26"/>
      <c r="F4" s="26"/>
      <c r="G4" s="26"/>
      <c r="H4" s="26"/>
      <c r="I4" s="26"/>
    </row>
    <row r="5" spans="1:9" x14ac:dyDescent="0.2">
      <c r="A5" s="15"/>
      <c r="B5" s="22" t="s">
        <v>451</v>
      </c>
      <c r="C5" s="22" t="s">
        <v>452</v>
      </c>
      <c r="D5" s="22" t="s">
        <v>453</v>
      </c>
      <c r="E5" s="22" t="s">
        <v>454</v>
      </c>
      <c r="F5" s="22" t="s">
        <v>455</v>
      </c>
      <c r="G5" s="22" t="s">
        <v>456</v>
      </c>
      <c r="H5" s="22" t="s">
        <v>457</v>
      </c>
      <c r="I5" s="22" t="s">
        <v>458</v>
      </c>
    </row>
    <row r="6" spans="1:9" x14ac:dyDescent="0.2">
      <c r="A6" s="17"/>
      <c r="B6" s="23"/>
      <c r="C6" s="23"/>
      <c r="D6" s="23"/>
      <c r="E6" s="23"/>
      <c r="F6" s="23"/>
      <c r="G6" s="23"/>
      <c r="H6" s="23"/>
      <c r="I6" s="23"/>
    </row>
    <row r="7" spans="1:9" x14ac:dyDescent="0.2">
      <c r="A7" s="3" t="s">
        <v>10</v>
      </c>
      <c r="B7" s="2" t="s">
        <v>134</v>
      </c>
      <c r="C7" s="2" t="s">
        <v>134</v>
      </c>
      <c r="D7" s="2" t="s">
        <v>238</v>
      </c>
      <c r="E7" s="2" t="s">
        <v>360</v>
      </c>
      <c r="F7" s="2" t="s">
        <v>361</v>
      </c>
      <c r="G7" s="2" t="s">
        <v>183</v>
      </c>
      <c r="H7" s="2" t="s">
        <v>362</v>
      </c>
      <c r="I7" s="2" t="s">
        <v>62</v>
      </c>
    </row>
    <row r="8" spans="1:9" x14ac:dyDescent="0.2">
      <c r="A8" s="3"/>
      <c r="B8" s="2" t="s">
        <v>128</v>
      </c>
      <c r="C8" s="2" t="s">
        <v>128</v>
      </c>
      <c r="D8" s="2" t="s">
        <v>85</v>
      </c>
      <c r="E8" s="2" t="s">
        <v>228</v>
      </c>
      <c r="F8" s="2" t="s">
        <v>278</v>
      </c>
      <c r="G8" s="2" t="s">
        <v>98</v>
      </c>
      <c r="H8" s="2" t="s">
        <v>23</v>
      </c>
      <c r="I8" s="2" t="s">
        <v>129</v>
      </c>
    </row>
    <row r="9" spans="1:9" x14ac:dyDescent="0.2">
      <c r="A9" s="3"/>
    </row>
    <row r="10" spans="1:9" ht="25.5" x14ac:dyDescent="0.2">
      <c r="A10" s="3" t="s">
        <v>25</v>
      </c>
    </row>
    <row r="11" spans="1:9" ht="38.25" x14ac:dyDescent="0.2">
      <c r="A11" s="6" t="s">
        <v>26</v>
      </c>
    </row>
    <row r="13" spans="1:9" ht="25.5" x14ac:dyDescent="0.2">
      <c r="A13" s="7" t="s">
        <v>27</v>
      </c>
      <c r="B13" s="2" t="s">
        <v>363</v>
      </c>
      <c r="C13" s="2" t="s">
        <v>364</v>
      </c>
      <c r="D13" s="2" t="s">
        <v>365</v>
      </c>
      <c r="E13" s="2" t="s">
        <v>363</v>
      </c>
      <c r="F13" s="2" t="s">
        <v>365</v>
      </c>
      <c r="G13" s="2" t="s">
        <v>363</v>
      </c>
      <c r="H13" s="2" t="s">
        <v>365</v>
      </c>
      <c r="I13" s="2" t="s">
        <v>366</v>
      </c>
    </row>
    <row r="14" spans="1:9" x14ac:dyDescent="0.2">
      <c r="A14" s="7"/>
      <c r="B14" s="2" t="s">
        <v>367</v>
      </c>
      <c r="C14" s="2" t="s">
        <v>368</v>
      </c>
      <c r="D14" s="2" t="s">
        <v>369</v>
      </c>
      <c r="E14" s="2" t="s">
        <v>367</v>
      </c>
      <c r="F14" s="2" t="s">
        <v>369</v>
      </c>
      <c r="G14" s="2" t="s">
        <v>367</v>
      </c>
      <c r="H14" s="2" t="s">
        <v>369</v>
      </c>
      <c r="I14" s="2" t="s">
        <v>368</v>
      </c>
    </row>
    <row r="15" spans="1:9" x14ac:dyDescent="0.2">
      <c r="A15" s="7"/>
    </row>
    <row r="16" spans="1:9" ht="38.25" x14ac:dyDescent="0.2">
      <c r="A16" s="7" t="s">
        <v>32</v>
      </c>
      <c r="B16" s="2" t="s">
        <v>192</v>
      </c>
      <c r="C16" s="2" t="s">
        <v>370</v>
      </c>
      <c r="D16" s="2" t="s">
        <v>192</v>
      </c>
      <c r="E16" s="2" t="s">
        <v>192</v>
      </c>
      <c r="F16" s="2" t="s">
        <v>192</v>
      </c>
      <c r="G16" s="2" t="s">
        <v>192</v>
      </c>
      <c r="H16" s="2" t="s">
        <v>371</v>
      </c>
      <c r="I16" s="2" t="s">
        <v>370</v>
      </c>
    </row>
    <row r="17" spans="1:9" x14ac:dyDescent="0.2">
      <c r="A17" s="7"/>
      <c r="B17" s="2" t="s">
        <v>60</v>
      </c>
      <c r="C17" s="2" t="s">
        <v>34</v>
      </c>
      <c r="D17" s="2" t="s">
        <v>60</v>
      </c>
      <c r="E17" s="2" t="s">
        <v>60</v>
      </c>
      <c r="F17" s="2" t="s">
        <v>60</v>
      </c>
      <c r="G17" s="2" t="s">
        <v>60</v>
      </c>
      <c r="H17" s="2" t="s">
        <v>60</v>
      </c>
      <c r="I17" s="2" t="s">
        <v>34</v>
      </c>
    </row>
    <row r="18" spans="1:9" x14ac:dyDescent="0.2">
      <c r="A18" s="7"/>
    </row>
    <row r="19" spans="1:9" ht="38.25" x14ac:dyDescent="0.2">
      <c r="A19" s="7" t="s">
        <v>36</v>
      </c>
      <c r="B19" s="2" t="s">
        <v>372</v>
      </c>
      <c r="C19" s="2" t="s">
        <v>373</v>
      </c>
      <c r="D19" s="2" t="s">
        <v>372</v>
      </c>
      <c r="E19" s="2" t="s">
        <v>372</v>
      </c>
      <c r="F19" s="2" t="s">
        <v>372</v>
      </c>
      <c r="G19" s="2" t="s">
        <v>372</v>
      </c>
      <c r="H19" s="2" t="s">
        <v>372</v>
      </c>
      <c r="I19" s="2" t="s">
        <v>373</v>
      </c>
    </row>
    <row r="20" spans="1:9" x14ac:dyDescent="0.2">
      <c r="A20" s="7"/>
      <c r="B20" s="2" t="s">
        <v>34</v>
      </c>
      <c r="C20" s="2" t="s">
        <v>34</v>
      </c>
      <c r="D20" s="2" t="s">
        <v>34</v>
      </c>
      <c r="E20" s="2" t="s">
        <v>34</v>
      </c>
      <c r="F20" s="2" t="s">
        <v>34</v>
      </c>
      <c r="G20" s="2" t="s">
        <v>34</v>
      </c>
      <c r="H20" s="2" t="s">
        <v>34</v>
      </c>
      <c r="I20" s="2" t="s">
        <v>34</v>
      </c>
    </row>
    <row r="21" spans="1:9" x14ac:dyDescent="0.2">
      <c r="A21" s="7"/>
    </row>
    <row r="22" spans="1:9" ht="38.25" x14ac:dyDescent="0.2">
      <c r="A22" s="7" t="s">
        <v>42</v>
      </c>
      <c r="B22" s="2" t="s">
        <v>374</v>
      </c>
      <c r="C22" s="2" t="s">
        <v>375</v>
      </c>
      <c r="D22" s="2" t="s">
        <v>376</v>
      </c>
      <c r="E22" s="2" t="s">
        <v>374</v>
      </c>
      <c r="F22" s="2" t="s">
        <v>374</v>
      </c>
      <c r="G22" s="2" t="s">
        <v>374</v>
      </c>
      <c r="H22" s="2" t="s">
        <v>376</v>
      </c>
      <c r="I22" s="2" t="s">
        <v>375</v>
      </c>
    </row>
    <row r="23" spans="1:9" x14ac:dyDescent="0.2">
      <c r="A23" s="7"/>
      <c r="B23" s="2" t="s">
        <v>35</v>
      </c>
      <c r="C23" s="2" t="s">
        <v>40</v>
      </c>
      <c r="D23" s="2" t="s">
        <v>35</v>
      </c>
      <c r="E23" s="2" t="s">
        <v>35</v>
      </c>
      <c r="F23" s="2" t="s">
        <v>35</v>
      </c>
      <c r="G23" s="2" t="s">
        <v>35</v>
      </c>
      <c r="H23" s="2" t="s">
        <v>35</v>
      </c>
      <c r="I23" s="2" t="s">
        <v>40</v>
      </c>
    </row>
    <row r="24" spans="1:9" x14ac:dyDescent="0.2">
      <c r="A24" s="7"/>
    </row>
    <row r="25" spans="1:9" ht="25.5" x14ac:dyDescent="0.2">
      <c r="A25" s="7" t="s">
        <v>46</v>
      </c>
      <c r="B25" s="2" t="s">
        <v>377</v>
      </c>
      <c r="C25" s="2" t="s">
        <v>378</v>
      </c>
      <c r="D25" s="2" t="s">
        <v>377</v>
      </c>
      <c r="E25" s="2" t="s">
        <v>377</v>
      </c>
      <c r="F25" s="2" t="s">
        <v>379</v>
      </c>
      <c r="G25" s="2" t="s">
        <v>377</v>
      </c>
      <c r="H25" s="2" t="s">
        <v>377</v>
      </c>
      <c r="I25" s="2" t="s">
        <v>378</v>
      </c>
    </row>
    <row r="26" spans="1:9" x14ac:dyDescent="0.2">
      <c r="A26" s="7"/>
      <c r="B26" s="2" t="s">
        <v>228</v>
      </c>
      <c r="C26" s="2" t="s">
        <v>228</v>
      </c>
      <c r="D26" s="2" t="s">
        <v>228</v>
      </c>
      <c r="E26" s="2" t="s">
        <v>228</v>
      </c>
      <c r="F26" s="2" t="s">
        <v>228</v>
      </c>
      <c r="G26" s="2" t="s">
        <v>228</v>
      </c>
      <c r="H26" s="2" t="s">
        <v>228</v>
      </c>
      <c r="I26" s="2" t="s">
        <v>228</v>
      </c>
    </row>
    <row r="27" spans="1:9" x14ac:dyDescent="0.2">
      <c r="A27" s="7"/>
    </row>
    <row r="28" spans="1:9" ht="38.25" x14ac:dyDescent="0.2">
      <c r="A28" s="7" t="s">
        <v>51</v>
      </c>
      <c r="B28" s="2" t="s">
        <v>380</v>
      </c>
      <c r="C28" s="2" t="s">
        <v>381</v>
      </c>
      <c r="D28" s="2" t="s">
        <v>382</v>
      </c>
      <c r="E28" s="2" t="s">
        <v>380</v>
      </c>
      <c r="F28" s="2" t="s">
        <v>382</v>
      </c>
      <c r="G28" s="2" t="s">
        <v>380</v>
      </c>
      <c r="H28" s="2" t="s">
        <v>382</v>
      </c>
      <c r="I28" s="2" t="s">
        <v>383</v>
      </c>
    </row>
    <row r="29" spans="1:9" x14ac:dyDescent="0.2">
      <c r="A29" s="7"/>
      <c r="B29" s="2" t="s">
        <v>355</v>
      </c>
      <c r="C29" s="2" t="s">
        <v>208</v>
      </c>
      <c r="D29" s="2" t="s">
        <v>355</v>
      </c>
      <c r="E29" s="2" t="s">
        <v>355</v>
      </c>
      <c r="F29" s="2" t="s">
        <v>355</v>
      </c>
      <c r="G29" s="2" t="s">
        <v>355</v>
      </c>
      <c r="H29" s="2" t="s">
        <v>355</v>
      </c>
      <c r="I29" s="2" t="s">
        <v>208</v>
      </c>
    </row>
    <row r="30" spans="1:9" x14ac:dyDescent="0.2">
      <c r="A30" s="7"/>
    </row>
    <row r="31" spans="1:9" x14ac:dyDescent="0.2">
      <c r="A31" s="7" t="s">
        <v>56</v>
      </c>
      <c r="B31" s="2" t="s">
        <v>384</v>
      </c>
      <c r="C31" s="2" t="s">
        <v>385</v>
      </c>
      <c r="D31" s="2" t="s">
        <v>384</v>
      </c>
      <c r="E31" s="2" t="s">
        <v>384</v>
      </c>
      <c r="F31" s="2" t="s">
        <v>384</v>
      </c>
      <c r="G31" s="2" t="s">
        <v>384</v>
      </c>
      <c r="H31" s="2" t="s">
        <v>384</v>
      </c>
      <c r="I31" s="2" t="s">
        <v>386</v>
      </c>
    </row>
    <row r="32" spans="1:9" x14ac:dyDescent="0.2">
      <c r="A32" s="7"/>
      <c r="B32" s="2" t="s">
        <v>34</v>
      </c>
      <c r="C32" s="2" t="s">
        <v>34</v>
      </c>
      <c r="D32" s="2" t="s">
        <v>34</v>
      </c>
      <c r="E32" s="2" t="s">
        <v>34</v>
      </c>
      <c r="F32" s="2" t="s">
        <v>34</v>
      </c>
      <c r="G32" s="2" t="s">
        <v>34</v>
      </c>
      <c r="H32" s="2" t="s">
        <v>34</v>
      </c>
      <c r="I32" s="2" t="s">
        <v>34</v>
      </c>
    </row>
    <row r="33" spans="1:9" x14ac:dyDescent="0.2">
      <c r="A33" s="7"/>
    </row>
    <row r="34" spans="1:9" x14ac:dyDescent="0.2">
      <c r="A34" s="7" t="s">
        <v>61</v>
      </c>
      <c r="B34" s="2" t="s">
        <v>387</v>
      </c>
      <c r="C34" s="2" t="s">
        <v>388</v>
      </c>
      <c r="D34" s="2" t="s">
        <v>387</v>
      </c>
      <c r="E34" s="2" t="s">
        <v>387</v>
      </c>
      <c r="F34" s="2" t="s">
        <v>387</v>
      </c>
      <c r="G34" s="2" t="s">
        <v>387</v>
      </c>
      <c r="H34" s="2" t="s">
        <v>387</v>
      </c>
      <c r="I34" s="2" t="s">
        <v>388</v>
      </c>
    </row>
    <row r="35" spans="1:9" x14ac:dyDescent="0.2">
      <c r="A35" s="7"/>
      <c r="B35" s="2" t="s">
        <v>389</v>
      </c>
      <c r="C35" s="2" t="s">
        <v>389</v>
      </c>
      <c r="D35" s="2" t="s">
        <v>389</v>
      </c>
      <c r="E35" s="2" t="s">
        <v>389</v>
      </c>
      <c r="F35" s="2" t="s">
        <v>389</v>
      </c>
      <c r="G35" s="2" t="s">
        <v>389</v>
      </c>
      <c r="H35" s="2" t="s">
        <v>389</v>
      </c>
      <c r="I35" s="2" t="s">
        <v>389</v>
      </c>
    </row>
    <row r="36" spans="1:9" x14ac:dyDescent="0.2">
      <c r="A36" s="7"/>
    </row>
    <row r="37" spans="1:9" x14ac:dyDescent="0.2">
      <c r="A37" s="7" t="s">
        <v>66</v>
      </c>
      <c r="B37" s="2" t="s">
        <v>390</v>
      </c>
      <c r="C37" s="2" t="s">
        <v>391</v>
      </c>
      <c r="D37" s="2" t="s">
        <v>390</v>
      </c>
      <c r="E37" s="2" t="s">
        <v>390</v>
      </c>
      <c r="F37" s="2" t="s">
        <v>390</v>
      </c>
      <c r="G37" s="2" t="s">
        <v>390</v>
      </c>
      <c r="H37" s="2" t="s">
        <v>390</v>
      </c>
      <c r="I37" s="2" t="s">
        <v>391</v>
      </c>
    </row>
    <row r="38" spans="1:9" x14ac:dyDescent="0.2">
      <c r="A38" s="7"/>
      <c r="B38" s="2" t="s">
        <v>392</v>
      </c>
      <c r="C38" s="2" t="s">
        <v>45</v>
      </c>
      <c r="D38" s="2" t="s">
        <v>392</v>
      </c>
      <c r="E38" s="2" t="s">
        <v>392</v>
      </c>
      <c r="F38" s="2" t="s">
        <v>392</v>
      </c>
      <c r="G38" s="2" t="s">
        <v>392</v>
      </c>
      <c r="H38" s="2" t="s">
        <v>392</v>
      </c>
      <c r="I38" s="2" t="s">
        <v>45</v>
      </c>
    </row>
    <row r="39" spans="1:9" x14ac:dyDescent="0.2">
      <c r="A39" s="7"/>
    </row>
    <row r="40" spans="1:9" x14ac:dyDescent="0.2">
      <c r="A40" s="7" t="s">
        <v>71</v>
      </c>
      <c r="B40" s="2" t="s">
        <v>393</v>
      </c>
      <c r="C40" s="2" t="s">
        <v>394</v>
      </c>
      <c r="D40" s="2" t="s">
        <v>393</v>
      </c>
      <c r="E40" s="2" t="s">
        <v>393</v>
      </c>
      <c r="F40" s="2" t="s">
        <v>395</v>
      </c>
      <c r="G40" s="2" t="s">
        <v>393</v>
      </c>
      <c r="H40" s="2" t="s">
        <v>393</v>
      </c>
      <c r="I40" s="2" t="s">
        <v>394</v>
      </c>
    </row>
    <row r="41" spans="1:9" x14ac:dyDescent="0.2">
      <c r="A41" s="7"/>
      <c r="B41" s="2" t="s">
        <v>188</v>
      </c>
      <c r="C41" s="2" t="s">
        <v>188</v>
      </c>
      <c r="D41" s="2" t="s">
        <v>396</v>
      </c>
      <c r="E41" s="2" t="s">
        <v>188</v>
      </c>
      <c r="F41" s="2" t="s">
        <v>188</v>
      </c>
      <c r="G41" s="2" t="s">
        <v>188</v>
      </c>
      <c r="H41" s="2" t="s">
        <v>188</v>
      </c>
      <c r="I41" s="2" t="s">
        <v>188</v>
      </c>
    </row>
    <row r="42" spans="1:9" x14ac:dyDescent="0.2">
      <c r="A42" s="7"/>
    </row>
    <row r="43" spans="1:9" ht="25.5" x14ac:dyDescent="0.2">
      <c r="A43" s="7" t="s">
        <v>77</v>
      </c>
      <c r="B43" s="2" t="s">
        <v>397</v>
      </c>
      <c r="C43" s="2" t="s">
        <v>398</v>
      </c>
      <c r="D43" s="2" t="s">
        <v>397</v>
      </c>
      <c r="E43" s="2" t="s">
        <v>397</v>
      </c>
      <c r="F43" s="2" t="s">
        <v>397</v>
      </c>
      <c r="G43" s="2" t="s">
        <v>397</v>
      </c>
      <c r="H43" s="2" t="s">
        <v>397</v>
      </c>
      <c r="I43" s="2" t="s">
        <v>398</v>
      </c>
    </row>
    <row r="44" spans="1:9" x14ac:dyDescent="0.2">
      <c r="A44" s="3"/>
      <c r="B44" s="2" t="s">
        <v>21</v>
      </c>
      <c r="C44" s="2" t="s">
        <v>21</v>
      </c>
      <c r="D44" s="2" t="s">
        <v>21</v>
      </c>
      <c r="E44" s="2" t="s">
        <v>21</v>
      </c>
      <c r="F44" s="2" t="s">
        <v>21</v>
      </c>
      <c r="G44" s="2" t="s">
        <v>21</v>
      </c>
      <c r="H44" s="2" t="s">
        <v>21</v>
      </c>
      <c r="I44" s="2" t="s">
        <v>21</v>
      </c>
    </row>
    <row r="45" spans="1:9" x14ac:dyDescent="0.2">
      <c r="A45" s="3"/>
    </row>
    <row r="46" spans="1:9" ht="25.5" x14ac:dyDescent="0.2">
      <c r="A46" s="3" t="s">
        <v>82</v>
      </c>
      <c r="B46" s="2" t="s">
        <v>179</v>
      </c>
      <c r="C46" s="2" t="s">
        <v>218</v>
      </c>
      <c r="D46" s="2" t="s">
        <v>179</v>
      </c>
      <c r="E46" s="2" t="s">
        <v>179</v>
      </c>
      <c r="F46" s="2" t="s">
        <v>179</v>
      </c>
      <c r="G46" s="2" t="s">
        <v>179</v>
      </c>
      <c r="H46" s="2" t="s">
        <v>179</v>
      </c>
      <c r="I46" s="2" t="s">
        <v>218</v>
      </c>
    </row>
    <row r="47" spans="1:9" x14ac:dyDescent="0.2">
      <c r="A47" s="3"/>
      <c r="B47" s="2" t="s">
        <v>113</v>
      </c>
      <c r="C47" s="2" t="s">
        <v>113</v>
      </c>
      <c r="D47" s="2" t="s">
        <v>113</v>
      </c>
      <c r="E47" s="2" t="s">
        <v>113</v>
      </c>
      <c r="F47" s="2" t="s">
        <v>113</v>
      </c>
      <c r="G47" s="2" t="s">
        <v>113</v>
      </c>
      <c r="H47" s="2" t="s">
        <v>113</v>
      </c>
      <c r="I47" s="2" t="s">
        <v>113</v>
      </c>
    </row>
    <row r="48" spans="1:9" x14ac:dyDescent="0.2">
      <c r="A48" s="3"/>
    </row>
    <row r="49" spans="1:9" x14ac:dyDescent="0.2">
      <c r="A49" s="3" t="s">
        <v>86</v>
      </c>
      <c r="B49" s="2" t="s">
        <v>399</v>
      </c>
      <c r="C49" s="2" t="s">
        <v>400</v>
      </c>
      <c r="D49" s="2" t="s">
        <v>399</v>
      </c>
      <c r="E49" s="2" t="s">
        <v>401</v>
      </c>
      <c r="F49" s="2" t="s">
        <v>399</v>
      </c>
      <c r="G49" s="2" t="s">
        <v>399</v>
      </c>
      <c r="H49" s="2" t="s">
        <v>399</v>
      </c>
      <c r="I49" s="2" t="s">
        <v>400</v>
      </c>
    </row>
    <row r="50" spans="1:9" x14ac:dyDescent="0.2">
      <c r="A50" s="3"/>
      <c r="B50" s="2" t="s">
        <v>85</v>
      </c>
      <c r="C50" s="2" t="s">
        <v>85</v>
      </c>
      <c r="D50" s="2" t="s">
        <v>85</v>
      </c>
      <c r="E50" s="2" t="s">
        <v>85</v>
      </c>
      <c r="F50" s="2" t="s">
        <v>85</v>
      </c>
      <c r="G50" s="2" t="s">
        <v>85</v>
      </c>
      <c r="H50" s="2" t="s">
        <v>85</v>
      </c>
      <c r="I50" s="2" t="s">
        <v>85</v>
      </c>
    </row>
    <row r="51" spans="1:9" x14ac:dyDescent="0.2">
      <c r="A51" s="3"/>
    </row>
    <row r="52" spans="1:9" ht="25.5" x14ac:dyDescent="0.2">
      <c r="A52" s="3" t="s">
        <v>90</v>
      </c>
      <c r="B52" s="2" t="s">
        <v>402</v>
      </c>
      <c r="C52" s="2" t="s">
        <v>310</v>
      </c>
      <c r="D52" s="2" t="s">
        <v>402</v>
      </c>
      <c r="E52" s="2" t="s">
        <v>402</v>
      </c>
      <c r="F52" s="2" t="s">
        <v>402</v>
      </c>
      <c r="G52" s="2" t="s">
        <v>402</v>
      </c>
      <c r="H52" s="2" t="s">
        <v>402</v>
      </c>
      <c r="I52" s="2" t="s">
        <v>310</v>
      </c>
    </row>
    <row r="53" spans="1:9" x14ac:dyDescent="0.2">
      <c r="A53" s="3"/>
      <c r="B53" s="2" t="s">
        <v>85</v>
      </c>
      <c r="C53" s="2" t="s">
        <v>85</v>
      </c>
      <c r="D53" s="2" t="s">
        <v>85</v>
      </c>
      <c r="E53" s="2" t="s">
        <v>85</v>
      </c>
      <c r="F53" s="2" t="s">
        <v>85</v>
      </c>
      <c r="G53" s="2" t="s">
        <v>85</v>
      </c>
      <c r="H53" s="2" t="s">
        <v>85</v>
      </c>
      <c r="I53" s="2" t="s">
        <v>85</v>
      </c>
    </row>
    <row r="54" spans="1:9" x14ac:dyDescent="0.2">
      <c r="A54" s="3"/>
    </row>
    <row r="55" spans="1:9" ht="38.25" x14ac:dyDescent="0.2">
      <c r="A55" s="3" t="s">
        <v>93</v>
      </c>
      <c r="B55" s="2" t="s">
        <v>224</v>
      </c>
      <c r="C55" s="2" t="s">
        <v>224</v>
      </c>
      <c r="D55" s="2" t="s">
        <v>224</v>
      </c>
      <c r="E55" s="2" t="s">
        <v>224</v>
      </c>
      <c r="F55" s="2" t="s">
        <v>224</v>
      </c>
      <c r="G55" s="2" t="s">
        <v>224</v>
      </c>
      <c r="H55" s="2" t="s">
        <v>224</v>
      </c>
      <c r="I55" s="2" t="s">
        <v>224</v>
      </c>
    </row>
    <row r="56" spans="1:9" x14ac:dyDescent="0.2">
      <c r="A56" s="3"/>
      <c r="B56" s="2" t="s">
        <v>95</v>
      </c>
      <c r="C56" s="2" t="s">
        <v>95</v>
      </c>
      <c r="D56" s="2" t="s">
        <v>95</v>
      </c>
      <c r="E56" s="2" t="s">
        <v>95</v>
      </c>
      <c r="F56" s="2" t="s">
        <v>95</v>
      </c>
      <c r="G56" s="2" t="s">
        <v>95</v>
      </c>
      <c r="H56" s="2" t="s">
        <v>95</v>
      </c>
      <c r="I56" s="2" t="s">
        <v>95</v>
      </c>
    </row>
    <row r="57" spans="1:9" x14ac:dyDescent="0.2">
      <c r="A57" s="3"/>
    </row>
    <row r="58" spans="1:9" ht="25.5" x14ac:dyDescent="0.2">
      <c r="A58" s="3" t="s">
        <v>96</v>
      </c>
      <c r="B58" s="2" t="s">
        <v>403</v>
      </c>
      <c r="C58" s="2" t="s">
        <v>11</v>
      </c>
      <c r="D58" s="2" t="s">
        <v>403</v>
      </c>
      <c r="E58" s="2" t="s">
        <v>403</v>
      </c>
      <c r="F58" s="2" t="s">
        <v>403</v>
      </c>
      <c r="G58" s="2" t="s">
        <v>403</v>
      </c>
      <c r="H58" s="2" t="s">
        <v>403</v>
      </c>
      <c r="I58" s="2" t="s">
        <v>11</v>
      </c>
    </row>
    <row r="59" spans="1:9" x14ac:dyDescent="0.2">
      <c r="A59" s="3"/>
      <c r="B59" s="2" t="s">
        <v>113</v>
      </c>
      <c r="C59" s="2" t="s">
        <v>113</v>
      </c>
      <c r="D59" s="2" t="s">
        <v>113</v>
      </c>
      <c r="E59" s="2" t="s">
        <v>113</v>
      </c>
      <c r="F59" s="2" t="s">
        <v>113</v>
      </c>
      <c r="G59" s="2" t="s">
        <v>113</v>
      </c>
      <c r="H59" s="2" t="s">
        <v>113</v>
      </c>
      <c r="I59" s="2" t="s">
        <v>113</v>
      </c>
    </row>
    <row r="60" spans="1:9" x14ac:dyDescent="0.2">
      <c r="A60" s="3"/>
    </row>
    <row r="61" spans="1:9" ht="25.5" x14ac:dyDescent="0.2">
      <c r="A61" s="3" t="s">
        <v>99</v>
      </c>
      <c r="B61" s="2" t="s">
        <v>404</v>
      </c>
      <c r="C61" s="2" t="s">
        <v>405</v>
      </c>
      <c r="D61" s="2" t="s">
        <v>404</v>
      </c>
      <c r="E61" s="2" t="s">
        <v>404</v>
      </c>
      <c r="F61" s="2" t="s">
        <v>404</v>
      </c>
      <c r="G61" s="2" t="s">
        <v>404</v>
      </c>
      <c r="H61" s="2" t="s">
        <v>404</v>
      </c>
      <c r="I61" s="2" t="s">
        <v>405</v>
      </c>
    </row>
    <row r="62" spans="1:9" x14ac:dyDescent="0.2">
      <c r="A62" s="3"/>
      <c r="B62" s="2" t="s">
        <v>406</v>
      </c>
      <c r="C62" s="2" t="s">
        <v>406</v>
      </c>
      <c r="D62" s="2" t="s">
        <v>406</v>
      </c>
      <c r="E62" s="2" t="s">
        <v>406</v>
      </c>
      <c r="F62" s="2" t="s">
        <v>406</v>
      </c>
      <c r="G62" s="2" t="s">
        <v>406</v>
      </c>
      <c r="H62" s="2" t="s">
        <v>406</v>
      </c>
      <c r="I62" s="2" t="s">
        <v>406</v>
      </c>
    </row>
    <row r="63" spans="1:9" x14ac:dyDescent="0.2">
      <c r="A63" s="3"/>
    </row>
    <row r="64" spans="1:9" x14ac:dyDescent="0.2">
      <c r="A64" s="3" t="s">
        <v>105</v>
      </c>
      <c r="B64" s="2" t="s">
        <v>107</v>
      </c>
      <c r="C64" s="2" t="s">
        <v>407</v>
      </c>
      <c r="D64" s="2" t="s">
        <v>107</v>
      </c>
      <c r="E64" s="2" t="s">
        <v>107</v>
      </c>
      <c r="F64" s="2" t="s">
        <v>107</v>
      </c>
      <c r="G64" s="2" t="s">
        <v>107</v>
      </c>
      <c r="H64" s="2" t="s">
        <v>107</v>
      </c>
      <c r="I64" s="2" t="s">
        <v>407</v>
      </c>
    </row>
    <row r="65" spans="1:9" x14ac:dyDescent="0.2">
      <c r="A65" s="3"/>
      <c r="B65" s="2" t="s">
        <v>112</v>
      </c>
      <c r="C65" s="2" t="s">
        <v>112</v>
      </c>
      <c r="D65" s="2" t="s">
        <v>112</v>
      </c>
      <c r="E65" s="2" t="s">
        <v>112</v>
      </c>
      <c r="F65" s="2" t="s">
        <v>112</v>
      </c>
      <c r="G65" s="2" t="s">
        <v>112</v>
      </c>
      <c r="H65" s="2" t="s">
        <v>112</v>
      </c>
      <c r="I65" s="2" t="s">
        <v>112</v>
      </c>
    </row>
    <row r="66" spans="1:9" x14ac:dyDescent="0.2">
      <c r="A66" s="3"/>
    </row>
    <row r="67" spans="1:9" x14ac:dyDescent="0.2">
      <c r="A67" s="3" t="s">
        <v>109</v>
      </c>
      <c r="B67" s="2" t="s">
        <v>408</v>
      </c>
      <c r="D67" s="2" t="s">
        <v>49</v>
      </c>
      <c r="E67" s="2" t="s">
        <v>408</v>
      </c>
      <c r="F67" s="2" t="s">
        <v>408</v>
      </c>
      <c r="G67" s="2" t="s">
        <v>408</v>
      </c>
      <c r="H67" s="2" t="s">
        <v>408</v>
      </c>
    </row>
    <row r="68" spans="1:9" x14ac:dyDescent="0.2">
      <c r="A68" s="3"/>
      <c r="B68" s="2" t="s">
        <v>112</v>
      </c>
      <c r="D68" s="2" t="s">
        <v>120</v>
      </c>
      <c r="E68" s="2" t="s">
        <v>112</v>
      </c>
      <c r="F68" s="2" t="s">
        <v>112</v>
      </c>
      <c r="G68" s="2" t="s">
        <v>112</v>
      </c>
      <c r="H68" s="2" t="s">
        <v>112</v>
      </c>
    </row>
    <row r="69" spans="1:9" x14ac:dyDescent="0.2">
      <c r="A69" s="3"/>
    </row>
    <row r="70" spans="1:9" x14ac:dyDescent="0.2">
      <c r="A70" s="3" t="s">
        <v>114</v>
      </c>
      <c r="B70" s="2" t="s">
        <v>220</v>
      </c>
      <c r="D70" s="2" t="s">
        <v>220</v>
      </c>
      <c r="E70" s="2" t="s">
        <v>219</v>
      </c>
      <c r="F70" s="2" t="s">
        <v>220</v>
      </c>
      <c r="G70" s="2" t="s">
        <v>220</v>
      </c>
      <c r="H70" s="2" t="s">
        <v>220</v>
      </c>
    </row>
    <row r="71" spans="1:9" x14ac:dyDescent="0.2">
      <c r="A71" s="3"/>
      <c r="B71" s="2" t="s">
        <v>120</v>
      </c>
      <c r="D71" s="2" t="s">
        <v>120</v>
      </c>
      <c r="E71" s="2" t="s">
        <v>20</v>
      </c>
      <c r="F71" s="2" t="s">
        <v>120</v>
      </c>
      <c r="G71" s="2" t="s">
        <v>120</v>
      </c>
      <c r="H71" s="2" t="s">
        <v>120</v>
      </c>
    </row>
    <row r="72" spans="1:9" x14ac:dyDescent="0.2">
      <c r="A72" s="3"/>
    </row>
    <row r="73" spans="1:9" ht="25.5" x14ac:dyDescent="0.2">
      <c r="A73" s="3" t="s">
        <v>117</v>
      </c>
      <c r="B73" s="2" t="s">
        <v>409</v>
      </c>
      <c r="D73" s="2" t="s">
        <v>409</v>
      </c>
      <c r="E73" s="2" t="s">
        <v>409</v>
      </c>
      <c r="F73" s="2" t="s">
        <v>234</v>
      </c>
      <c r="G73" s="2" t="s">
        <v>409</v>
      </c>
      <c r="H73" s="2" t="s">
        <v>409</v>
      </c>
    </row>
    <row r="74" spans="1:9" x14ac:dyDescent="0.2">
      <c r="A74" s="3"/>
      <c r="B74" s="2" t="s">
        <v>112</v>
      </c>
      <c r="D74" s="2" t="s">
        <v>112</v>
      </c>
      <c r="E74" s="2" t="s">
        <v>112</v>
      </c>
      <c r="F74" s="2" t="s">
        <v>98</v>
      </c>
      <c r="G74" s="2" t="s">
        <v>112</v>
      </c>
      <c r="H74" s="2" t="s">
        <v>112</v>
      </c>
    </row>
    <row r="75" spans="1:9" x14ac:dyDescent="0.2">
      <c r="A75" s="3"/>
    </row>
    <row r="76" spans="1:9" x14ac:dyDescent="0.2">
      <c r="A76" s="3" t="s">
        <v>121</v>
      </c>
      <c r="B76" s="2" t="s">
        <v>410</v>
      </c>
      <c r="D76" s="2" t="s">
        <v>410</v>
      </c>
      <c r="E76" s="2" t="s">
        <v>410</v>
      </c>
      <c r="F76" s="2" t="s">
        <v>410</v>
      </c>
      <c r="G76" s="2" t="s">
        <v>225</v>
      </c>
      <c r="H76" s="2" t="s">
        <v>410</v>
      </c>
    </row>
    <row r="77" spans="1:9" x14ac:dyDescent="0.2">
      <c r="A77" s="3"/>
      <c r="B77" s="2" t="s">
        <v>112</v>
      </c>
      <c r="D77" s="2" t="s">
        <v>112</v>
      </c>
      <c r="E77" s="2" t="s">
        <v>112</v>
      </c>
      <c r="F77" s="2" t="s">
        <v>112</v>
      </c>
      <c r="G77" s="2" t="s">
        <v>113</v>
      </c>
      <c r="H77" s="2" t="s">
        <v>112</v>
      </c>
    </row>
    <row r="78" spans="1:9" x14ac:dyDescent="0.2">
      <c r="A78" s="3"/>
    </row>
    <row r="79" spans="1:9" x14ac:dyDescent="0.2">
      <c r="A79" s="3" t="s">
        <v>124</v>
      </c>
      <c r="B79" s="2" t="s">
        <v>411</v>
      </c>
      <c r="D79" s="2" t="s">
        <v>411</v>
      </c>
      <c r="E79" s="2" t="s">
        <v>411</v>
      </c>
      <c r="F79" s="2" t="s">
        <v>411</v>
      </c>
      <c r="G79" s="2" t="s">
        <v>411</v>
      </c>
      <c r="H79" s="2" t="s">
        <v>179</v>
      </c>
    </row>
    <row r="80" spans="1:9" x14ac:dyDescent="0.2">
      <c r="A80" s="3"/>
      <c r="B80" s="2" t="s">
        <v>129</v>
      </c>
      <c r="D80" s="2" t="s">
        <v>129</v>
      </c>
      <c r="E80" s="2" t="s">
        <v>129</v>
      </c>
      <c r="F80" s="2" t="s">
        <v>129</v>
      </c>
      <c r="G80" s="2" t="s">
        <v>129</v>
      </c>
      <c r="H80" s="2" t="s">
        <v>108</v>
      </c>
    </row>
    <row r="81" spans="1:9" x14ac:dyDescent="0.2">
      <c r="A81" s="3"/>
    </row>
    <row r="82" spans="1:9" ht="30.6" customHeight="1" x14ac:dyDescent="0.2">
      <c r="A82" s="3" t="s">
        <v>126</v>
      </c>
      <c r="C82" s="2" t="s">
        <v>412</v>
      </c>
      <c r="I82" s="2" t="s">
        <v>28</v>
      </c>
    </row>
    <row r="83" spans="1:9" x14ac:dyDescent="0.2">
      <c r="A83" s="3"/>
      <c r="C83" s="2" t="s">
        <v>138</v>
      </c>
      <c r="I83" s="2" t="s">
        <v>19</v>
      </c>
    </row>
    <row r="84" spans="1:9" x14ac:dyDescent="0.2">
      <c r="A84" s="3"/>
    </row>
    <row r="85" spans="1:9" ht="25.5" x14ac:dyDescent="0.2">
      <c r="A85" s="3" t="s">
        <v>130</v>
      </c>
      <c r="D85" s="2" t="s">
        <v>48</v>
      </c>
    </row>
    <row r="86" spans="1:9" x14ac:dyDescent="0.2">
      <c r="A86" s="3"/>
      <c r="D86" s="2" t="s">
        <v>128</v>
      </c>
    </row>
    <row r="87" spans="1:9" x14ac:dyDescent="0.2">
      <c r="A87" s="3"/>
    </row>
    <row r="88" spans="1:9" ht="25.5" x14ac:dyDescent="0.2">
      <c r="A88" s="3" t="s">
        <v>132</v>
      </c>
      <c r="E88" s="2" t="s">
        <v>182</v>
      </c>
    </row>
    <row r="89" spans="1:9" x14ac:dyDescent="0.2">
      <c r="A89" s="3"/>
      <c r="E89" s="2" t="s">
        <v>24</v>
      </c>
    </row>
    <row r="90" spans="1:9" x14ac:dyDescent="0.2">
      <c r="A90" s="3"/>
    </row>
    <row r="91" spans="1:9" ht="27" customHeight="1" x14ac:dyDescent="0.2">
      <c r="A91" s="3" t="s">
        <v>133</v>
      </c>
      <c r="F91" s="2" t="s">
        <v>238</v>
      </c>
    </row>
    <row r="92" spans="1:9" x14ac:dyDescent="0.2">
      <c r="A92" s="3"/>
      <c r="F92" s="2" t="s">
        <v>19</v>
      </c>
    </row>
    <row r="93" spans="1:9" x14ac:dyDescent="0.2">
      <c r="A93" s="3"/>
    </row>
    <row r="94" spans="1:9" ht="25.5" x14ac:dyDescent="0.2">
      <c r="A94" s="3" t="s">
        <v>135</v>
      </c>
      <c r="G94" s="2" t="s">
        <v>48</v>
      </c>
    </row>
    <row r="95" spans="1:9" x14ac:dyDescent="0.2">
      <c r="A95" s="3"/>
      <c r="G95" s="2" t="s">
        <v>19</v>
      </c>
    </row>
    <row r="96" spans="1:9" x14ac:dyDescent="0.2">
      <c r="A96" s="3"/>
    </row>
    <row r="97" spans="1:9" ht="25.5" x14ac:dyDescent="0.2">
      <c r="A97" s="3" t="s">
        <v>136</v>
      </c>
      <c r="H97" s="2" t="s">
        <v>239</v>
      </c>
    </row>
    <row r="98" spans="1:9" x14ac:dyDescent="0.2">
      <c r="A98" s="3"/>
      <c r="H98" s="2" t="s">
        <v>128</v>
      </c>
    </row>
    <row r="99" spans="1:9" x14ac:dyDescent="0.2">
      <c r="A99" s="3"/>
    </row>
    <row r="100" spans="1:9" ht="51" x14ac:dyDescent="0.2">
      <c r="A100" s="3" t="s">
        <v>137</v>
      </c>
      <c r="I100" s="2" t="s">
        <v>240</v>
      </c>
    </row>
    <row r="101" spans="1:9" x14ac:dyDescent="0.2">
      <c r="A101" s="3"/>
      <c r="I101" s="2" t="s">
        <v>138</v>
      </c>
    </row>
    <row r="102" spans="1:9" x14ac:dyDescent="0.2">
      <c r="A102" s="3"/>
    </row>
    <row r="103" spans="1:9" x14ac:dyDescent="0.2">
      <c r="A103" s="3" t="s">
        <v>139</v>
      </c>
      <c r="B103" s="2" t="s">
        <v>413</v>
      </c>
      <c r="C103" s="2" t="s">
        <v>414</v>
      </c>
      <c r="D103" s="2" t="s">
        <v>415</v>
      </c>
      <c r="E103" s="2" t="s">
        <v>416</v>
      </c>
      <c r="F103" s="2" t="s">
        <v>417</v>
      </c>
      <c r="G103" s="2" t="s">
        <v>418</v>
      </c>
      <c r="H103" s="2" t="s">
        <v>419</v>
      </c>
      <c r="I103" s="2" t="s">
        <v>420</v>
      </c>
    </row>
    <row r="104" spans="1:9" x14ac:dyDescent="0.2">
      <c r="A104" s="4"/>
      <c r="B104" s="5" t="s">
        <v>188</v>
      </c>
      <c r="C104" s="5" t="s">
        <v>308</v>
      </c>
      <c r="D104" s="5" t="s">
        <v>421</v>
      </c>
      <c r="E104" s="5" t="s">
        <v>367</v>
      </c>
      <c r="F104" s="5" t="s">
        <v>148</v>
      </c>
      <c r="G104" s="5" t="s">
        <v>421</v>
      </c>
      <c r="H104" s="5" t="s">
        <v>421</v>
      </c>
      <c r="I104" s="5" t="s">
        <v>308</v>
      </c>
    </row>
    <row r="106" spans="1:9" ht="25.5" x14ac:dyDescent="0.2">
      <c r="A106" s="8" t="s">
        <v>154</v>
      </c>
    </row>
    <row r="107" spans="1:9" ht="25.5" x14ac:dyDescent="0.2">
      <c r="A107" s="3" t="s">
        <v>155</v>
      </c>
      <c r="B107" s="2" t="s">
        <v>422</v>
      </c>
      <c r="C107" s="2" t="s">
        <v>423</v>
      </c>
      <c r="D107" s="2" t="s">
        <v>424</v>
      </c>
      <c r="E107" s="2" t="s">
        <v>422</v>
      </c>
      <c r="F107" s="2" t="s">
        <v>422</v>
      </c>
      <c r="G107" s="2" t="s">
        <v>425</v>
      </c>
      <c r="H107" s="2" t="s">
        <v>422</v>
      </c>
      <c r="I107" s="2" t="s">
        <v>423</v>
      </c>
    </row>
    <row r="108" spans="1:9" x14ac:dyDescent="0.2">
      <c r="A108" s="3"/>
      <c r="B108" s="2" t="s">
        <v>426</v>
      </c>
      <c r="C108" s="2" t="s">
        <v>341</v>
      </c>
      <c r="D108" s="2" t="s">
        <v>427</v>
      </c>
      <c r="E108" s="2" t="s">
        <v>426</v>
      </c>
      <c r="F108" s="2" t="s">
        <v>426</v>
      </c>
      <c r="G108" s="2" t="s">
        <v>426</v>
      </c>
      <c r="H108" s="2" t="s">
        <v>426</v>
      </c>
      <c r="I108" s="2" t="s">
        <v>426</v>
      </c>
    </row>
    <row r="109" spans="1:9" x14ac:dyDescent="0.2">
      <c r="A109" s="3"/>
    </row>
    <row r="110" spans="1:9" x14ac:dyDescent="0.2">
      <c r="A110" s="3" t="s">
        <v>161</v>
      </c>
      <c r="B110" s="2" t="s">
        <v>428</v>
      </c>
      <c r="C110" s="2" t="s">
        <v>429</v>
      </c>
      <c r="D110" s="2" t="s">
        <v>428</v>
      </c>
      <c r="E110" s="2" t="s">
        <v>428</v>
      </c>
      <c r="F110" s="2" t="s">
        <v>428</v>
      </c>
      <c r="G110" s="2" t="s">
        <v>428</v>
      </c>
      <c r="H110" s="2" t="s">
        <v>430</v>
      </c>
      <c r="I110" s="2" t="s">
        <v>429</v>
      </c>
    </row>
    <row r="111" spans="1:9" x14ac:dyDescent="0.2">
      <c r="A111" s="3"/>
      <c r="B111" s="2" t="s">
        <v>211</v>
      </c>
      <c r="C111" s="2" t="s">
        <v>60</v>
      </c>
      <c r="D111" s="2" t="s">
        <v>211</v>
      </c>
      <c r="E111" s="2" t="s">
        <v>211</v>
      </c>
      <c r="F111" s="2" t="s">
        <v>211</v>
      </c>
      <c r="G111" s="2" t="s">
        <v>211</v>
      </c>
      <c r="H111" s="2" t="s">
        <v>211</v>
      </c>
      <c r="I111" s="2" t="s">
        <v>60</v>
      </c>
    </row>
    <row r="112" spans="1:9" x14ac:dyDescent="0.2">
      <c r="A112" s="3"/>
    </row>
    <row r="113" spans="1:9" ht="25.5" x14ac:dyDescent="0.2">
      <c r="A113" s="3" t="s">
        <v>166</v>
      </c>
      <c r="B113" s="2" t="s">
        <v>431</v>
      </c>
      <c r="C113" s="2" t="s">
        <v>432</v>
      </c>
      <c r="D113" s="2" t="s">
        <v>433</v>
      </c>
      <c r="E113" s="2" t="s">
        <v>433</v>
      </c>
      <c r="F113" s="2" t="s">
        <v>433</v>
      </c>
      <c r="G113" s="2" t="s">
        <v>431</v>
      </c>
      <c r="H113" s="2" t="s">
        <v>434</v>
      </c>
      <c r="I113" s="2" t="s">
        <v>432</v>
      </c>
    </row>
    <row r="114" spans="1:9" x14ac:dyDescent="0.2">
      <c r="A114" s="3"/>
      <c r="B114" s="2" t="s">
        <v>148</v>
      </c>
      <c r="C114" s="2" t="s">
        <v>253</v>
      </c>
      <c r="D114" s="2" t="s">
        <v>148</v>
      </c>
      <c r="E114" s="2" t="s">
        <v>148</v>
      </c>
      <c r="F114" s="2" t="s">
        <v>148</v>
      </c>
      <c r="G114" s="2" t="s">
        <v>148</v>
      </c>
      <c r="H114" s="2" t="s">
        <v>148</v>
      </c>
      <c r="I114" s="2" t="s">
        <v>260</v>
      </c>
    </row>
    <row r="115" spans="1:9" x14ac:dyDescent="0.2">
      <c r="A115" s="3"/>
    </row>
    <row r="116" spans="1:9" x14ac:dyDescent="0.2">
      <c r="A116" s="3" t="s">
        <v>170</v>
      </c>
      <c r="B116" s="2" t="s">
        <v>435</v>
      </c>
      <c r="C116" s="2" t="s">
        <v>436</v>
      </c>
      <c r="D116" s="2" t="s">
        <v>435</v>
      </c>
      <c r="E116" s="2" t="s">
        <v>435</v>
      </c>
      <c r="F116" s="2" t="s">
        <v>435</v>
      </c>
      <c r="G116" s="2" t="s">
        <v>435</v>
      </c>
      <c r="H116" s="2" t="s">
        <v>435</v>
      </c>
      <c r="I116" s="2" t="s">
        <v>436</v>
      </c>
    </row>
    <row r="117" spans="1:9" x14ac:dyDescent="0.2">
      <c r="A117" s="4"/>
      <c r="B117" s="5" t="s">
        <v>23</v>
      </c>
      <c r="C117" s="5" t="s">
        <v>23</v>
      </c>
      <c r="D117" s="5" t="s">
        <v>23</v>
      </c>
      <c r="E117" s="5" t="s">
        <v>23</v>
      </c>
      <c r="F117" s="5" t="s">
        <v>23</v>
      </c>
      <c r="G117" s="5" t="s">
        <v>23</v>
      </c>
      <c r="H117" s="5" t="s">
        <v>23</v>
      </c>
      <c r="I117" s="5" t="s">
        <v>23</v>
      </c>
    </row>
    <row r="118" spans="1:9" x14ac:dyDescent="0.2">
      <c r="A118" s="23" t="s">
        <v>173</v>
      </c>
      <c r="B118" s="27" t="s">
        <v>358</v>
      </c>
      <c r="C118" s="27"/>
      <c r="D118" s="27"/>
      <c r="E118" s="27"/>
      <c r="F118" s="27"/>
      <c r="G118" s="27"/>
      <c r="H118" s="27"/>
      <c r="I118" s="27"/>
    </row>
    <row r="119" spans="1:9" x14ac:dyDescent="0.2">
      <c r="A119" s="25" t="s">
        <v>175</v>
      </c>
      <c r="B119" s="25"/>
      <c r="C119" s="25"/>
      <c r="D119" s="25"/>
      <c r="E119" s="25"/>
      <c r="F119" s="25"/>
      <c r="G119" s="25"/>
      <c r="H119" s="25"/>
      <c r="I119" s="25"/>
    </row>
    <row r="120" spans="1:9" ht="25.9" customHeight="1" x14ac:dyDescent="0.2">
      <c r="A120" s="25"/>
      <c r="B120" s="25"/>
      <c r="C120" s="25"/>
      <c r="D120" s="25"/>
      <c r="E120" s="25"/>
      <c r="F120" s="25"/>
      <c r="G120" s="25"/>
      <c r="H120" s="25"/>
      <c r="I120" s="25"/>
    </row>
  </sheetData>
  <mergeCells count="4">
    <mergeCell ref="A1:I2"/>
    <mergeCell ref="A4:I4"/>
    <mergeCell ref="B118:I118"/>
    <mergeCell ref="A119:I120"/>
  </mergeCells>
  <pageMargins left="0" right="0" top="0.39370078740157483" bottom="0.39370078740157483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A2_regression_big_five</vt:lpstr>
      <vt:lpstr>A3_fellow students</vt:lpstr>
      <vt:lpstr>A4_teaching staff</vt:lpstr>
      <vt:lpstr>A5_Robustness Check_students</vt:lpstr>
      <vt:lpstr>A6_Robustness Check_staff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Jusri, Regina</dc:creator>
  <cp:lastModifiedBy>Jusri, Regina</cp:lastModifiedBy>
  <cp:revision>21</cp:revision>
  <dcterms:created xsi:type="dcterms:W3CDTF">2022-06-25T12:30:24Z</dcterms:created>
  <dcterms:modified xsi:type="dcterms:W3CDTF">2024-03-28T15:21:12Z</dcterms:modified>
</cp:coreProperties>
</file>