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15d870f27cdec77d/Microorganismos/Mis proyectos/Resting egg de sésiles/MS resting egg sessiles/MS Diapausing embryos of sessile/Envío a Hydrobiologia/Envío inicial Revisores 1ª revisión/"/>
    </mc:Choice>
  </mc:AlternateContent>
  <xr:revisionPtr revIDLastSave="1198" documentId="13_ncr:1_{8E2E4E41-CB92-43B6-AF29-DD0D30B8833C}" xr6:coauthVersionLast="47" xr6:coauthVersionMax="47" xr10:uidLastSave="{C85F6F29-8AE8-402B-8C9E-A9975AD28156}"/>
  <bookViews>
    <workbookView xWindow="-120" yWindow="-16320" windowWidth="29040" windowHeight="16440" tabRatio="646" activeTab="5" xr2:uid="{00000000-000D-0000-FFFF-FFFF00000000}"/>
  </bookViews>
  <sheets>
    <sheet name="Hoja1" sheetId="17" r:id="rId1"/>
    <sheet name="Raw measurements" sheetId="16" r:id="rId2"/>
    <sheet name="Intrasp. aspect ratio &amp; volume " sheetId="1" r:id="rId3"/>
    <sheet name="Intraspecific ANOVA &amp; η²" sheetId="14" r:id="rId4"/>
    <sheet name="Intersp. aspect ratio &amp; volume" sheetId="10" r:id="rId5"/>
    <sheet name="Interspecific ANOVA &amp; η²" sheetId="15" r:id="rId6"/>
  </sheets>
  <definedNames>
    <definedName name="_xlnm._FilterDatabase" localSheetId="1" hidden="1">'Raw measurements'!$A$1:$H$50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1" l="1"/>
  <c r="E58" i="1"/>
  <c r="F58" i="1"/>
  <c r="G58" i="1"/>
  <c r="H58" i="1"/>
  <c r="C58" i="1"/>
  <c r="E113" i="10"/>
  <c r="F113" i="10"/>
  <c r="G113" i="10"/>
  <c r="E114" i="10"/>
  <c r="F114" i="10"/>
  <c r="G114" i="10"/>
  <c r="E115" i="10"/>
  <c r="F115" i="10"/>
  <c r="G115" i="10"/>
  <c r="E116" i="10"/>
  <c r="F116" i="10"/>
  <c r="G116" i="10"/>
  <c r="F117" i="10"/>
  <c r="F118" i="10"/>
  <c r="F119" i="10"/>
  <c r="F120" i="10" s="1"/>
  <c r="E121" i="10"/>
  <c r="F121" i="10"/>
  <c r="G121" i="10"/>
  <c r="E122" i="10"/>
  <c r="F122" i="10"/>
  <c r="G122" i="10"/>
  <c r="G124" i="10" s="1"/>
  <c r="E123" i="10"/>
  <c r="E124" i="10" s="1"/>
  <c r="F123" i="10"/>
  <c r="F124" i="10" s="1"/>
  <c r="G123" i="10"/>
  <c r="E109" i="10"/>
  <c r="F109" i="10"/>
  <c r="G109" i="10"/>
  <c r="E110" i="10"/>
  <c r="F110" i="10"/>
  <c r="G110" i="10"/>
  <c r="G112" i="10" s="1"/>
  <c r="E111" i="10"/>
  <c r="E112" i="10" s="1"/>
  <c r="F111" i="10"/>
  <c r="F112" i="10" s="1"/>
  <c r="G111" i="10"/>
  <c r="F106" i="10"/>
  <c r="F107" i="10"/>
  <c r="F105" i="10"/>
  <c r="E103" i="10"/>
  <c r="F103" i="10"/>
  <c r="G103" i="10"/>
  <c r="G104" i="10" s="1"/>
  <c r="E104" i="10"/>
  <c r="F104" i="10"/>
  <c r="E102" i="10"/>
  <c r="F102" i="10"/>
  <c r="G102" i="10"/>
  <c r="E101" i="10"/>
  <c r="F101" i="10"/>
  <c r="G101" i="10"/>
  <c r="F108" i="10" l="1"/>
  <c r="C57" i="1"/>
  <c r="C67" i="16"/>
  <c r="C66" i="16"/>
  <c r="C65" i="16"/>
  <c r="C68" i="16"/>
  <c r="C59" i="16"/>
  <c r="C58" i="16"/>
  <c r="C57" i="16"/>
  <c r="D123" i="10"/>
  <c r="D124" i="10" s="1"/>
  <c r="D122" i="10"/>
  <c r="D121" i="10"/>
  <c r="D119" i="10"/>
  <c r="D118" i="10"/>
  <c r="D117" i="10"/>
  <c r="D115" i="10"/>
  <c r="D114" i="10"/>
  <c r="D113" i="10"/>
  <c r="D111" i="10"/>
  <c r="D110" i="10"/>
  <c r="D109" i="10"/>
  <c r="D107" i="10"/>
  <c r="D108" i="10" s="1"/>
  <c r="D106" i="10"/>
  <c r="D105" i="10"/>
  <c r="E100" i="10"/>
  <c r="F100" i="10"/>
  <c r="G100" i="10"/>
  <c r="D100" i="10"/>
  <c r="D103" i="10"/>
  <c r="D102" i="10"/>
  <c r="D101" i="10"/>
  <c r="D56" i="1"/>
  <c r="E56" i="1"/>
  <c r="F56" i="1"/>
  <c r="G56" i="1"/>
  <c r="H56" i="1"/>
  <c r="C56" i="1"/>
  <c r="H71" i="1"/>
  <c r="F71" i="1"/>
  <c r="E71" i="1"/>
  <c r="C71" i="1"/>
  <c r="H70" i="1"/>
  <c r="H72" i="1" s="1"/>
  <c r="F70" i="1"/>
  <c r="E70" i="1"/>
  <c r="C70" i="1"/>
  <c r="H69" i="1"/>
  <c r="F69" i="1"/>
  <c r="E69" i="1"/>
  <c r="C69" i="1"/>
  <c r="H67" i="1"/>
  <c r="G67" i="1"/>
  <c r="F67" i="1"/>
  <c r="E67" i="1"/>
  <c r="D67" i="1"/>
  <c r="C67" i="1"/>
  <c r="H66" i="1"/>
  <c r="G66" i="1"/>
  <c r="F66" i="1"/>
  <c r="E66" i="1"/>
  <c r="D66" i="1"/>
  <c r="C66" i="1"/>
  <c r="H65" i="1"/>
  <c r="G65" i="1"/>
  <c r="F65" i="1"/>
  <c r="E65" i="1"/>
  <c r="D65" i="1"/>
  <c r="C65" i="1"/>
  <c r="H63" i="1"/>
  <c r="F63" i="1"/>
  <c r="E63" i="1"/>
  <c r="C63" i="1"/>
  <c r="H62" i="1"/>
  <c r="F62" i="1"/>
  <c r="E62" i="1"/>
  <c r="C62" i="1"/>
  <c r="H61" i="1"/>
  <c r="F61" i="1"/>
  <c r="E61" i="1"/>
  <c r="C61" i="1"/>
  <c r="H59" i="1"/>
  <c r="G59" i="1"/>
  <c r="G60" i="1" s="1"/>
  <c r="F59" i="1"/>
  <c r="F60" i="1" s="1"/>
  <c r="E59" i="1"/>
  <c r="D59" i="1"/>
  <c r="C59" i="1"/>
  <c r="H57" i="1"/>
  <c r="G57" i="1"/>
  <c r="F57" i="1"/>
  <c r="E57" i="1"/>
  <c r="D57" i="1"/>
  <c r="H63" i="16"/>
  <c r="G63" i="16"/>
  <c r="F63" i="16"/>
  <c r="E63" i="16"/>
  <c r="D63" i="16"/>
  <c r="D62" i="16"/>
  <c r="E62" i="16"/>
  <c r="F62" i="16"/>
  <c r="G62" i="16"/>
  <c r="H62" i="16"/>
  <c r="H64" i="16" s="1"/>
  <c r="D59" i="16"/>
  <c r="G59" i="16"/>
  <c r="H59" i="16"/>
  <c r="D58" i="16"/>
  <c r="G58" i="16"/>
  <c r="H58" i="16"/>
  <c r="D55" i="16"/>
  <c r="E55" i="16"/>
  <c r="F55" i="16"/>
  <c r="F56" i="16" s="1"/>
  <c r="G55" i="16"/>
  <c r="H55" i="16"/>
  <c r="H56" i="16" s="1"/>
  <c r="C54" i="16"/>
  <c r="C56" i="16" s="1"/>
  <c r="C55" i="16"/>
  <c r="H54" i="16"/>
  <c r="G54" i="16"/>
  <c r="F54" i="16"/>
  <c r="E54" i="16"/>
  <c r="D61" i="16"/>
  <c r="E61" i="16"/>
  <c r="F61" i="16"/>
  <c r="G61" i="16"/>
  <c r="H61" i="16"/>
  <c r="D65" i="16"/>
  <c r="G65" i="16"/>
  <c r="H65" i="16"/>
  <c r="D66" i="16"/>
  <c r="G66" i="16"/>
  <c r="H66" i="16"/>
  <c r="D67" i="16"/>
  <c r="G67" i="16"/>
  <c r="H67" i="16"/>
  <c r="C63" i="16"/>
  <c r="C62" i="16"/>
  <c r="D57" i="16"/>
  <c r="G57" i="16"/>
  <c r="H57" i="16"/>
  <c r="D54" i="16"/>
  <c r="D53" i="16"/>
  <c r="E53" i="16"/>
  <c r="F53" i="16"/>
  <c r="G53" i="16"/>
  <c r="H53" i="16"/>
  <c r="C61" i="16"/>
  <c r="C53" i="16"/>
  <c r="F68" i="1" l="1"/>
  <c r="G68" i="1"/>
  <c r="H68" i="1"/>
  <c r="H64" i="1"/>
  <c r="C60" i="16"/>
  <c r="D68" i="16"/>
  <c r="D120" i="10"/>
  <c r="D116" i="10"/>
  <c r="D112" i="10"/>
  <c r="D104" i="10"/>
  <c r="C64" i="1"/>
  <c r="C72" i="1"/>
  <c r="E64" i="1"/>
  <c r="E72" i="1"/>
  <c r="F64" i="1"/>
  <c r="H60" i="1"/>
  <c r="F72" i="1"/>
  <c r="C68" i="1"/>
  <c r="D60" i="1"/>
  <c r="D68" i="1"/>
  <c r="C60" i="1"/>
  <c r="E60" i="1"/>
  <c r="E68" i="1"/>
  <c r="D56" i="16"/>
  <c r="G56" i="16"/>
  <c r="H68" i="16"/>
  <c r="C64" i="16"/>
  <c r="G68" i="16"/>
  <c r="G64" i="16"/>
  <c r="F64" i="16"/>
  <c r="E64" i="16"/>
  <c r="D64" i="16"/>
  <c r="G60" i="16"/>
  <c r="H60" i="16"/>
  <c r="D60" i="16"/>
  <c r="E56" i="16"/>
</calcChain>
</file>

<file path=xl/sharedStrings.xml><?xml version="1.0" encoding="utf-8"?>
<sst xmlns="http://schemas.openxmlformats.org/spreadsheetml/2006/main" count="810" uniqueCount="153">
  <si>
    <t>spp</t>
  </si>
  <si>
    <t>Outer shell L/W</t>
  </si>
  <si>
    <t>Outer shell Vol</t>
  </si>
  <si>
    <t>Median shell L/W</t>
  </si>
  <si>
    <t>Median shell Vol</t>
  </si>
  <si>
    <t>Inner shell L/W</t>
  </si>
  <si>
    <t>Inner shell Vol</t>
  </si>
  <si>
    <t>C. monastica</t>
  </si>
  <si>
    <t>P.  crystallina</t>
  </si>
  <si>
    <t>P.  ctenoida</t>
  </si>
  <si>
    <t>P.  thalenoiensis</t>
  </si>
  <si>
    <t>P. crystallina</t>
  </si>
  <si>
    <t>P. ctenoida</t>
  </si>
  <si>
    <t>RESUMEN</t>
  </si>
  <si>
    <t>Cuenta</t>
  </si>
  <si>
    <t>Suma</t>
  </si>
  <si>
    <t>Promedio</t>
  </si>
  <si>
    <t>Varianza</t>
  </si>
  <si>
    <t>ANÁLISIS DE VARIANZA</t>
  </si>
  <si>
    <t>Origen de las variaciones</t>
  </si>
  <si>
    <t>Suma de cuadrados</t>
  </si>
  <si>
    <t>Grados de libertad</t>
  </si>
  <si>
    <t>Promedio de los cuadrados</t>
  </si>
  <si>
    <t>F</t>
  </si>
  <si>
    <t>Probabilidad</t>
  </si>
  <si>
    <t>Valor crítico para F</t>
  </si>
  <si>
    <t>Total</t>
  </si>
  <si>
    <t>Análisis de varianza de un factor</t>
  </si>
  <si>
    <t>Grupos</t>
  </si>
  <si>
    <t>Entre grupos</t>
  </si>
  <si>
    <t>Dentro de los grupos</t>
  </si>
  <si>
    <t>L/W</t>
  </si>
  <si>
    <t>VOL</t>
  </si>
  <si>
    <t xml:space="preserve">Outer shell </t>
  </si>
  <si>
    <t>Median shell</t>
  </si>
  <si>
    <t>Inner shell</t>
  </si>
  <si>
    <t xml:space="preserve">Median shell </t>
  </si>
  <si>
    <t xml:space="preserve">Inner shell </t>
  </si>
  <si>
    <t>Shell Variable</t>
  </si>
  <si>
    <t>Volume (VOL)</t>
  </si>
  <si>
    <t>Aspect ratio (L/W)</t>
  </si>
  <si>
    <t>Species</t>
  </si>
  <si>
    <t>Shell comparison</t>
  </si>
  <si>
    <t>N</t>
  </si>
  <si>
    <t>p</t>
  </si>
  <si>
    <t>η²</t>
  </si>
  <si>
    <t>Sig</t>
  </si>
  <si>
    <t>3 vs 16</t>
  </si>
  <si>
    <t>Yes</t>
  </si>
  <si>
    <t>No</t>
  </si>
  <si>
    <t>16 vs 16</t>
  </si>
  <si>
    <t>10 vs 10</t>
  </si>
  <si>
    <t>P. thalenoienesis</t>
  </si>
  <si>
    <t>7 vs 7</t>
  </si>
  <si>
    <t>-</t>
  </si>
  <si>
    <t>Sig.</t>
  </si>
  <si>
    <t>Outer</t>
  </si>
  <si>
    <t>Median</t>
  </si>
  <si>
    <t>Inner</t>
  </si>
  <si>
    <t>3 vs 10</t>
  </si>
  <si>
    <t>16 vs 10</t>
  </si>
  <si>
    <t>16 vs 7</t>
  </si>
  <si>
    <t>10 vs 7</t>
  </si>
  <si>
    <t>Species comparison</t>
  </si>
  <si>
    <t>&lt;0.001</t>
  </si>
  <si>
    <r>
      <t>intraspecific aspect-ratio</t>
    </r>
    <r>
      <rPr>
        <b/>
        <sz val="11"/>
        <color theme="1"/>
        <rFont val="Aptos"/>
        <family val="2"/>
      </rPr>
      <t xml:space="preserve"> </t>
    </r>
    <r>
      <rPr>
        <b/>
        <sz val="12"/>
        <color theme="1"/>
        <rFont val="Aptos"/>
        <family val="2"/>
      </rPr>
      <t>(L/W)</t>
    </r>
  </si>
  <si>
    <t>O-M</t>
  </si>
  <si>
    <t>O-I</t>
  </si>
  <si>
    <t>M-I</t>
  </si>
  <si>
    <t>intraspecific volume (VOL)</t>
  </si>
  <si>
    <r>
      <t>interespecific aspect-ratio</t>
    </r>
    <r>
      <rPr>
        <b/>
        <sz val="11"/>
        <color theme="1"/>
        <rFont val="Aptos"/>
        <family val="2"/>
      </rPr>
      <t xml:space="preserve"> </t>
    </r>
    <r>
      <rPr>
        <b/>
        <sz val="12"/>
        <color theme="1"/>
        <rFont val="Aptos"/>
        <family val="2"/>
      </rPr>
      <t>(L/W)</t>
    </r>
  </si>
  <si>
    <t>Code</t>
  </si>
  <si>
    <t>Cm1-1</t>
  </si>
  <si>
    <t>Cm2-1</t>
  </si>
  <si>
    <t>Cm2-2</t>
  </si>
  <si>
    <t>Cm4-2</t>
  </si>
  <si>
    <t>Cm4-3</t>
  </si>
  <si>
    <t>Cm4-4</t>
  </si>
  <si>
    <t>Cm4-5</t>
  </si>
  <si>
    <t>Cm4-6</t>
  </si>
  <si>
    <t>Cm4-7</t>
  </si>
  <si>
    <t>Cm5-1</t>
  </si>
  <si>
    <t>Cm5-2</t>
  </si>
  <si>
    <t>Cm5-3</t>
  </si>
  <si>
    <t>Cm5-4</t>
  </si>
  <si>
    <t>Cm10-2</t>
  </si>
  <si>
    <t>Cm10-3</t>
  </si>
  <si>
    <t>Com15</t>
  </si>
  <si>
    <t>Pc1-1</t>
  </si>
  <si>
    <t>Pc1-2</t>
  </si>
  <si>
    <t>Pcr3-1</t>
  </si>
  <si>
    <t>Pc6-1</t>
  </si>
  <si>
    <t>Pc6-2</t>
  </si>
  <si>
    <t>Pc6-3</t>
  </si>
  <si>
    <t>Pc6-4</t>
  </si>
  <si>
    <t>Pc6-6</t>
  </si>
  <si>
    <t>Pc6-7</t>
  </si>
  <si>
    <t>Pc6-8</t>
  </si>
  <si>
    <t>Pcr9-1</t>
  </si>
  <si>
    <t>Pc12-2</t>
  </si>
  <si>
    <t>Pc13-1</t>
  </si>
  <si>
    <t>Pc13-2</t>
  </si>
  <si>
    <t>Pc14-1</t>
  </si>
  <si>
    <t>Pc14-2</t>
  </si>
  <si>
    <t>Pct x40 1</t>
  </si>
  <si>
    <t>Pct x40 2</t>
  </si>
  <si>
    <t>Pct x40 3</t>
  </si>
  <si>
    <t>Pct x40 4</t>
  </si>
  <si>
    <t>Pct x20 2</t>
  </si>
  <si>
    <t>Pct x20 3</t>
  </si>
  <si>
    <t>Pct x20 4</t>
  </si>
  <si>
    <t>Pct x20 5</t>
  </si>
  <si>
    <t>Pct x20 6</t>
  </si>
  <si>
    <t>Pct x20 7</t>
  </si>
  <si>
    <t>Pth3-1</t>
  </si>
  <si>
    <t>Pth x20 1</t>
  </si>
  <si>
    <t>Pth x40 1</t>
  </si>
  <si>
    <t>Pth x40 2</t>
  </si>
  <si>
    <t>Pth x40 3</t>
  </si>
  <si>
    <t>Pth x40 4</t>
  </si>
  <si>
    <t>Pth x40 5</t>
  </si>
  <si>
    <t xml:space="preserve">x̄ </t>
  </si>
  <si>
    <t>s</t>
  </si>
  <si>
    <t>CV</t>
  </si>
  <si>
    <t>Outer shell</t>
  </si>
  <si>
    <t>ASPECT RATIO</t>
  </si>
  <si>
    <t>VOLUME</t>
  </si>
  <si>
    <t>Collotheca monastica</t>
  </si>
  <si>
    <t>Ptygura ctenoida</t>
  </si>
  <si>
    <t>Ptygura thalenoiensis</t>
  </si>
  <si>
    <t xml:space="preserve">OL-Length </t>
  </si>
  <si>
    <t xml:space="preserve">OL-Width </t>
  </si>
  <si>
    <t xml:space="preserve">ML-Length </t>
  </si>
  <si>
    <t xml:space="preserve">ML-Width </t>
  </si>
  <si>
    <t xml:space="preserve">IL-Length </t>
  </si>
  <si>
    <t xml:space="preserve">IL-Width </t>
  </si>
  <si>
    <t>OL L/W</t>
  </si>
  <si>
    <t>ML L/W</t>
  </si>
  <si>
    <t>IL L/W</t>
  </si>
  <si>
    <t>OL Vol</t>
  </si>
  <si>
    <t>ML Vol</t>
  </si>
  <si>
    <t>IL Vol</t>
  </si>
  <si>
    <t>Ptygura crystallina</t>
  </si>
  <si>
    <t>n</t>
  </si>
  <si>
    <t>3 vs 7</t>
  </si>
  <si>
    <t>C. mon - P. cry</t>
  </si>
  <si>
    <t>C. mon - P. cte</t>
  </si>
  <si>
    <t>C. mon - P. tha</t>
  </si>
  <si>
    <t>P. cry - P. cte</t>
  </si>
  <si>
    <t>P. cry - P. tha</t>
  </si>
  <si>
    <t>P. cte - P. tha</t>
  </si>
  <si>
    <t>interespecific volume (Vol)</t>
  </si>
  <si>
    <t>Eggshel layers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</si>
</sst>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21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ptos"/>
      <family val="2"/>
    </font>
    <font>
      <b/>
      <sz val="11"/>
      <color theme="1"/>
      <name val="Aptos"/>
      <family val="2"/>
    </font>
    <font>
      <b/>
      <sz val="10"/>
      <color theme="1"/>
      <name val="Aptos"/>
      <family val="2"/>
    </font>
    <font>
      <b/>
      <i/>
      <sz val="10"/>
      <color theme="1"/>
      <name val="Aptos"/>
      <family val="2"/>
    </font>
    <font>
      <sz val="10"/>
      <color theme="1"/>
      <name val="Aptos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Aptos"/>
      <family val="2"/>
    </font>
    <font>
      <sz val="10"/>
      <name val="Aptos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name val="Aptos"/>
      <family val="2"/>
    </font>
    <font>
      <b/>
      <sz val="10"/>
      <name val="Aptos"/>
      <family val="2"/>
    </font>
    <font>
      <b/>
      <i/>
      <sz val="14"/>
      <color theme="1"/>
      <name val="Calibri"/>
      <family val="2"/>
      <scheme val="minor"/>
    </font>
    <font>
      <sz val="7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2" borderId="0" xfId="0" applyFill="1"/>
    <xf numFmtId="2" fontId="0" fillId="2" borderId="0" xfId="0" applyNumberFormat="1" applyFill="1" applyAlignment="1">
      <alignment horizontal="center"/>
    </xf>
    <xf numFmtId="3" fontId="0" fillId="2" borderId="0" xfId="0" applyNumberFormat="1" applyFill="1" applyAlignment="1">
      <alignment horizontal="center"/>
    </xf>
    <xf numFmtId="0" fontId="0" fillId="3" borderId="0" xfId="0" applyFill="1"/>
    <xf numFmtId="3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/>
    <xf numFmtId="2" fontId="0" fillId="0" borderId="8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4" xfId="0" applyBorder="1"/>
    <xf numFmtId="0" fontId="0" fillId="0" borderId="9" xfId="0" applyBorder="1"/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7" xfId="0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/>
    <xf numFmtId="0" fontId="2" fillId="0" borderId="15" xfId="0" applyFont="1" applyBorder="1"/>
    <xf numFmtId="0" fontId="4" fillId="0" borderId="0" xfId="0" applyFont="1"/>
    <xf numFmtId="0" fontId="4" fillId="2" borderId="16" xfId="0" applyFont="1" applyFill="1" applyBorder="1"/>
    <xf numFmtId="0" fontId="4" fillId="3" borderId="16" xfId="0" applyFont="1" applyFill="1" applyBorder="1"/>
    <xf numFmtId="0" fontId="4" fillId="3" borderId="15" xfId="0" applyFont="1" applyFill="1" applyBorder="1"/>
    <xf numFmtId="0" fontId="4" fillId="0" borderId="3" xfId="0" applyFont="1" applyBorder="1"/>
    <xf numFmtId="0" fontId="4" fillId="0" borderId="12" xfId="0" applyFont="1" applyBorder="1"/>
    <xf numFmtId="0" fontId="4" fillId="0" borderId="13" xfId="0" applyFont="1" applyBorder="1"/>
    <xf numFmtId="0" fontId="4" fillId="2" borderId="14" xfId="0" applyFont="1" applyFill="1" applyBorder="1"/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0" fontId="0" fillId="2" borderId="8" xfId="0" applyFill="1" applyBorder="1"/>
    <xf numFmtId="0" fontId="4" fillId="2" borderId="15" xfId="0" applyFont="1" applyFill="1" applyBorder="1"/>
    <xf numFmtId="2" fontId="0" fillId="2" borderId="10" xfId="0" applyNumberFormat="1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4" fillId="3" borderId="14" xfId="0" applyFont="1" applyFill="1" applyBorder="1"/>
    <xf numFmtId="2" fontId="0" fillId="3" borderId="5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0" fontId="0" fillId="3" borderId="8" xfId="0" applyFill="1" applyBorder="1"/>
    <xf numFmtId="2" fontId="0" fillId="3" borderId="10" xfId="0" applyNumberFormat="1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164" fontId="7" fillId="0" borderId="0" xfId="0" applyNumberFormat="1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2" fontId="9" fillId="0" borderId="1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5" xfId="0" quotePrefix="1" applyFont="1" applyBorder="1" applyAlignment="1">
      <alignment horizontal="center" vertical="center" wrapText="1"/>
    </xf>
    <xf numFmtId="2" fontId="9" fillId="0" borderId="5" xfId="0" quotePrefix="1" applyNumberFormat="1" applyFont="1" applyBorder="1" applyAlignment="1">
      <alignment horizontal="center" vertical="center" wrapText="1"/>
    </xf>
    <xf numFmtId="164" fontId="9" fillId="0" borderId="5" xfId="0" quotePrefix="1" applyNumberFormat="1" applyFont="1" applyBorder="1" applyAlignment="1">
      <alignment horizontal="center" vertical="center" wrapText="1"/>
    </xf>
    <xf numFmtId="0" fontId="9" fillId="0" borderId="6" xfId="0" quotePrefix="1" applyFont="1" applyBorder="1" applyAlignment="1">
      <alignment horizontal="center" vertical="center" wrapText="1"/>
    </xf>
    <xf numFmtId="0" fontId="9" fillId="0" borderId="10" xfId="0" quotePrefix="1" applyFont="1" applyBorder="1" applyAlignment="1">
      <alignment horizontal="center" vertical="center" wrapText="1"/>
    </xf>
    <xf numFmtId="2" fontId="9" fillId="0" borderId="10" xfId="0" quotePrefix="1" applyNumberFormat="1" applyFont="1" applyBorder="1" applyAlignment="1">
      <alignment horizontal="center" vertical="center" wrapText="1"/>
    </xf>
    <xf numFmtId="164" fontId="9" fillId="0" borderId="10" xfId="0" quotePrefix="1" applyNumberFormat="1" applyFont="1" applyBorder="1" applyAlignment="1">
      <alignment horizontal="center" vertical="center" wrapText="1"/>
    </xf>
    <xf numFmtId="0" fontId="9" fillId="0" borderId="11" xfId="0" quotePrefix="1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 vertical="center" wrapText="1"/>
    </xf>
    <xf numFmtId="2" fontId="9" fillId="0" borderId="0" xfId="0" quotePrefix="1" applyNumberFormat="1" applyFont="1" applyAlignment="1">
      <alignment horizontal="center" vertical="center" wrapText="1"/>
    </xf>
    <xf numFmtId="164" fontId="9" fillId="0" borderId="0" xfId="0" quotePrefix="1" applyNumberFormat="1" applyFont="1" applyAlignment="1">
      <alignment horizontal="center" vertical="center" wrapText="1"/>
    </xf>
    <xf numFmtId="0" fontId="9" fillId="0" borderId="8" xfId="0" quotePrefix="1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right"/>
    </xf>
    <xf numFmtId="0" fontId="15" fillId="0" borderId="0" xfId="0" applyFont="1"/>
    <xf numFmtId="3" fontId="10" fillId="0" borderId="0" xfId="0" applyNumberFormat="1" applyFont="1" applyAlignment="1">
      <alignment horizontal="right"/>
    </xf>
    <xf numFmtId="0" fontId="16" fillId="0" borderId="0" xfId="0" applyFont="1"/>
    <xf numFmtId="0" fontId="14" fillId="0" borderId="0" xfId="0" applyFont="1" applyAlignment="1">
      <alignment horizontal="left" vertical="center" wrapText="1" readingOrder="1"/>
    </xf>
    <xf numFmtId="0" fontId="17" fillId="0" borderId="0" xfId="0" applyFont="1" applyAlignment="1">
      <alignment horizontal="left" vertical="center" wrapText="1" readingOrder="1"/>
    </xf>
    <xf numFmtId="0" fontId="18" fillId="0" borderId="0" xfId="0" applyFont="1" applyAlignment="1">
      <alignment horizontal="left" vertical="center" wrapText="1" readingOrder="1"/>
    </xf>
    <xf numFmtId="0" fontId="18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left" vertical="center" wrapText="1" readingOrder="1"/>
    </xf>
    <xf numFmtId="1" fontId="14" fillId="0" borderId="0" xfId="0" applyNumberFormat="1" applyFont="1" applyAlignment="1">
      <alignment horizontal="center" vertical="center" wrapText="1" readingOrder="1"/>
    </xf>
    <xf numFmtId="2" fontId="10" fillId="0" borderId="0" xfId="0" applyNumberFormat="1" applyFont="1" applyAlignment="1">
      <alignment horizontal="center"/>
    </xf>
    <xf numFmtId="165" fontId="10" fillId="0" borderId="0" xfId="1" applyNumberFormat="1" applyFont="1" applyFill="1" applyBorder="1" applyAlignment="1">
      <alignment horizontal="center"/>
    </xf>
    <xf numFmtId="9" fontId="10" fillId="0" borderId="0" xfId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5" xfId="0" applyBorder="1"/>
    <xf numFmtId="0" fontId="14" fillId="0" borderId="5" xfId="0" applyFont="1" applyBorder="1" applyAlignment="1">
      <alignment horizontal="left" vertical="center" wrapText="1" readingOrder="1"/>
    </xf>
    <xf numFmtId="0" fontId="10" fillId="0" borderId="5" xfId="0" applyFont="1" applyBorder="1" applyAlignment="1">
      <alignment horizontal="center"/>
    </xf>
    <xf numFmtId="0" fontId="0" fillId="0" borderId="10" xfId="0" applyBorder="1"/>
    <xf numFmtId="0" fontId="14" fillId="0" borderId="10" xfId="0" applyFont="1" applyBorder="1" applyAlignment="1">
      <alignment horizontal="left" vertical="center" wrapText="1" readingOrder="1"/>
    </xf>
    <xf numFmtId="9" fontId="10" fillId="0" borderId="10" xfId="1" applyFont="1" applyFill="1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5" xfId="0" applyBorder="1"/>
    <xf numFmtId="0" fontId="0" fillId="0" borderId="17" xfId="0" applyBorder="1"/>
    <xf numFmtId="0" fontId="1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4" fillId="4" borderId="14" xfId="0" applyFont="1" applyFill="1" applyBorder="1"/>
    <xf numFmtId="2" fontId="0" fillId="4" borderId="5" xfId="0" applyNumberFormat="1" applyFill="1" applyBorder="1" applyAlignment="1">
      <alignment horizontal="center"/>
    </xf>
    <xf numFmtId="2" fontId="0" fillId="4" borderId="6" xfId="0" applyNumberFormat="1" applyFill="1" applyBorder="1" applyAlignment="1">
      <alignment horizontal="center"/>
    </xf>
    <xf numFmtId="0" fontId="4" fillId="4" borderId="16" xfId="0" applyFont="1" applyFill="1" applyBorder="1"/>
    <xf numFmtId="2" fontId="0" fillId="4" borderId="0" xfId="0" applyNumberFormat="1" applyFill="1" applyAlignment="1">
      <alignment horizontal="center"/>
    </xf>
    <xf numFmtId="2" fontId="0" fillId="4" borderId="8" xfId="0" applyNumberFormat="1" applyFill="1" applyBorder="1" applyAlignment="1">
      <alignment horizontal="center"/>
    </xf>
    <xf numFmtId="0" fontId="0" fillId="4" borderId="8" xfId="0" applyFill="1" applyBorder="1"/>
    <xf numFmtId="0" fontId="0" fillId="4" borderId="0" xfId="0" applyFill="1"/>
    <xf numFmtId="0" fontId="4" fillId="4" borderId="15" xfId="0" applyFont="1" applyFill="1" applyBorder="1"/>
    <xf numFmtId="2" fontId="0" fillId="4" borderId="10" xfId="0" applyNumberFormat="1" applyFill="1" applyBorder="1" applyAlignment="1">
      <alignment horizontal="center"/>
    </xf>
    <xf numFmtId="0" fontId="0" fillId="4" borderId="10" xfId="0" applyFill="1" applyBorder="1"/>
    <xf numFmtId="0" fontId="0" fillId="4" borderId="11" xfId="0" applyFill="1" applyBorder="1"/>
    <xf numFmtId="3" fontId="0" fillId="4" borderId="0" xfId="0" applyNumberFormat="1" applyFill="1" applyAlignment="1">
      <alignment horizontal="center"/>
    </xf>
    <xf numFmtId="0" fontId="7" fillId="0" borderId="18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1"/>
    </dxf>
    <dxf>
      <border outline="0"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</border>
    </dxf>
    <dxf>
      <font>
        <strike val="0"/>
        <outline val="0"/>
        <shadow val="0"/>
        <u val="none"/>
        <vertAlign val="baseline"/>
        <sz val="10"/>
        <color auto="1"/>
        <family val="2"/>
      </font>
      <fill>
        <patternFill patternType="none">
          <fgColor indexed="64"/>
          <bgColor auto="1"/>
        </patternFill>
      </fill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1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4</xdr:row>
      <xdr:rowOff>123825</xdr:rowOff>
    </xdr:from>
    <xdr:to>
      <xdr:col>9</xdr:col>
      <xdr:colOff>314325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2C9BADD-6C00-55FA-1203-F159B62B2D5F}"/>
            </a:ext>
          </a:extLst>
        </xdr:cNvPr>
        <xdr:cNvSpPr txBox="1"/>
      </xdr:nvSpPr>
      <xdr:spPr>
        <a:xfrm>
          <a:off x="1257300" y="847725"/>
          <a:ext cx="5915025" cy="2162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Eggshell morphology, structure, and nanomechanical properties of diapausing embryos in sessile rotifers </a:t>
          </a: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Vicente Franch-Meneu, Robert L. Wallace, Laria Rodríguez-Quesada, Giovanni Sáenz-Arce, and Luis Miguel Pastor</a:t>
          </a:r>
        </a:p>
        <a:p>
          <a:endParaRPr lang="es-E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Suppplemental Document II Shell Morphometrics</a:t>
          </a:r>
          <a:endParaRPr lang="en-US" sz="16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476999</xdr:colOff>
      <xdr:row>5</xdr:row>
      <xdr:rowOff>67235</xdr:rowOff>
    </xdr:from>
    <xdr:to>
      <xdr:col>12</xdr:col>
      <xdr:colOff>694765</xdr:colOff>
      <xdr:row>17</xdr:row>
      <xdr:rowOff>22412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F190A4C-3FDF-4AC3-AC46-867D35516337}"/>
            </a:ext>
          </a:extLst>
        </xdr:cNvPr>
        <xdr:cNvSpPr txBox="1"/>
      </xdr:nvSpPr>
      <xdr:spPr>
        <a:xfrm>
          <a:off x="8068424" y="959410"/>
          <a:ext cx="2983191" cy="21237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Raw measurements</a:t>
          </a:r>
        </a:p>
        <a:p>
          <a:r>
            <a:rPr lang="en-US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Measurements of the major and minor axis of diapausing</a:t>
          </a:r>
          <a:r>
            <a:rPr lang="en-US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embryos of sessile species.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Values in µm</a:t>
          </a:r>
        </a:p>
        <a:p>
          <a:endParaRPr lang="en-US" sz="12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OL: Outer eggshell</a:t>
          </a:r>
          <a:r>
            <a:rPr lang="en-US" sz="1200">
              <a:effectLst/>
            </a:rPr>
            <a:t> layer</a:t>
          </a:r>
        </a:p>
        <a:p>
          <a:r>
            <a:rPr lang="en-US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ML: Median eggshell</a:t>
          </a:r>
          <a:r>
            <a:rPr lang="en-US" sz="1200">
              <a:effectLst/>
            </a:rPr>
            <a:t> layer</a:t>
          </a:r>
        </a:p>
        <a:p>
          <a:r>
            <a:rPr lang="en-US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IL: Inner eggshell</a:t>
          </a:r>
          <a:r>
            <a:rPr lang="en-US" sz="1200">
              <a:effectLst/>
            </a:rPr>
            <a:t> layer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350612</xdr:colOff>
      <xdr:row>0</xdr:row>
      <xdr:rowOff>40822</xdr:rowOff>
    </xdr:from>
    <xdr:to>
      <xdr:col>3</xdr:col>
      <xdr:colOff>1047750</xdr:colOff>
      <xdr:row>1</xdr:row>
      <xdr:rowOff>204107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178D4EB-51EC-4CB2-B9E5-EC46AA3C8441}"/>
            </a:ext>
          </a:extLst>
        </xdr:cNvPr>
        <xdr:cNvSpPr txBox="1"/>
      </xdr:nvSpPr>
      <xdr:spPr>
        <a:xfrm>
          <a:off x="350612" y="40822"/>
          <a:ext cx="4275817" cy="4082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Intraspecific</a:t>
          </a:r>
          <a:r>
            <a:rPr lang="en-US" sz="18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aspect ratio and volume</a:t>
          </a:r>
          <a:endParaRPr lang="en-US" sz="14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0</xdr:rowOff>
    </xdr:from>
    <xdr:to>
      <xdr:col>5</xdr:col>
      <xdr:colOff>56242</xdr:colOff>
      <xdr:row>0</xdr:row>
      <xdr:rowOff>247650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1A68218-6DAC-4B1B-87F0-F8DDD891E044}"/>
            </a:ext>
          </a:extLst>
        </xdr:cNvPr>
        <xdr:cNvSpPr txBox="1"/>
      </xdr:nvSpPr>
      <xdr:spPr>
        <a:xfrm>
          <a:off x="219075" y="0"/>
          <a:ext cx="4275817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Interspecific</a:t>
          </a:r>
          <a:r>
            <a:rPr lang="en-US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aspect ratio and volume</a:t>
          </a:r>
          <a:endParaRPr lang="en-US" sz="12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8C6A14-EA99-4219-9157-5390A303F055}" name="Tabla14567" displayName="Tabla14567" ref="A1:H50" totalsRowShown="0" headerRowDxfId="11" dataDxfId="9" headerRowBorderDxfId="10" tableBorderDxfId="8">
  <tableColumns count="8">
    <tableColumn id="2" xr3:uid="{EDBF2A53-FAC8-4ABE-A26E-721A7A1B4177}" name="spp" dataDxfId="7"/>
    <tableColumn id="3" xr3:uid="{DD025A31-5AE5-420C-80BC-D8F8B611302D}" name="Code" dataDxfId="6"/>
    <tableColumn id="4" xr3:uid="{3981E59B-8E0A-44F4-AAD7-755B9876ACD9}" name="OL-Length " dataDxfId="5"/>
    <tableColumn id="5" xr3:uid="{7C2AF8C7-7F85-4FE1-83FD-75F0735682E9}" name="OL-Width " dataDxfId="4"/>
    <tableColumn id="11" xr3:uid="{183C5B5E-AF84-445D-B41A-B9246E121235}" name="ML-Length " dataDxfId="3"/>
    <tableColumn id="12" xr3:uid="{B737F6FF-D292-4D5E-AC8C-008B4054BBA2}" name="ML-Width " dataDxfId="2"/>
    <tableColumn id="6" xr3:uid="{73B30F99-5309-4BE7-939C-4A6E90F1CDC0}" name="IL-Length " dataDxfId="1"/>
    <tableColumn id="10" xr3:uid="{450A09E3-8153-4F63-9BBA-903B0B7906AE}" name="IL-Width 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72BF5B0-1A89-4A68-81F7-AE86BEBC63B8}">
  <we:reference id="wa200007447" version="1.1.6.6" store="es-ES" storeType="OMEX"/>
  <we:alternateReferences>
    <we:reference id="WA200007447" version="1.1.6.6" store="WA20000744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96908-9BBC-426E-9C0A-86C1DE2C15EA}">
  <dimension ref="A1"/>
  <sheetViews>
    <sheetView workbookViewId="0">
      <selection activeCell="E21" sqref="E21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79D89-019C-4ADB-9CBF-F7D6DBC027C2}">
  <dimension ref="A1:S68"/>
  <sheetViews>
    <sheetView zoomScale="106" zoomScaleNormal="106" workbookViewId="0">
      <selection activeCell="E66" sqref="E66"/>
    </sheetView>
  </sheetViews>
  <sheetFormatPr baseColWidth="10" defaultColWidth="8.7265625" defaultRowHeight="14.5" x14ac:dyDescent="0.35"/>
  <cols>
    <col min="1" max="1" width="18.7265625" style="96" bestFit="1" customWidth="1"/>
    <col min="2" max="2" width="9" style="78" customWidth="1"/>
    <col min="3" max="4" width="13.54296875" style="79" customWidth="1"/>
    <col min="5" max="8" width="13.54296875" style="1" customWidth="1"/>
    <col min="9" max="9" width="8.90625" style="78" bestFit="1" customWidth="1"/>
    <col min="10" max="10" width="11.26953125" style="93" customWidth="1"/>
    <col min="11" max="11" width="10.6328125" style="95" bestFit="1" customWidth="1"/>
    <col min="12" max="12" width="8.7265625" style="78"/>
    <col min="13" max="13" width="13" style="78" customWidth="1"/>
    <col min="14" max="14" width="13.26953125" style="78" customWidth="1"/>
    <col min="15" max="16384" width="8.7265625" style="78"/>
  </cols>
  <sheetData>
    <row r="1" spans="1:19" ht="13" x14ac:dyDescent="0.3">
      <c r="A1" s="98" t="s">
        <v>0</v>
      </c>
      <c r="B1" s="99" t="s">
        <v>71</v>
      </c>
      <c r="C1" s="100" t="s">
        <v>130</v>
      </c>
      <c r="D1" s="100" t="s">
        <v>131</v>
      </c>
      <c r="E1" s="100" t="s">
        <v>132</v>
      </c>
      <c r="F1" s="100" t="s">
        <v>133</v>
      </c>
      <c r="G1" s="100" t="s">
        <v>134</v>
      </c>
      <c r="H1" s="100" t="s">
        <v>135</v>
      </c>
      <c r="J1" s="78"/>
      <c r="K1" s="78"/>
    </row>
    <row r="2" spans="1:19" ht="13" x14ac:dyDescent="0.3">
      <c r="A2" s="101" t="s">
        <v>7</v>
      </c>
      <c r="B2" s="97" t="s">
        <v>72</v>
      </c>
      <c r="C2" s="102"/>
      <c r="D2" s="102"/>
      <c r="E2" s="102">
        <v>71.670702179176757</v>
      </c>
      <c r="F2" s="102">
        <v>55.690072639225178</v>
      </c>
      <c r="G2" s="102">
        <v>71.670702179176757</v>
      </c>
      <c r="H2" s="102">
        <v>55.690072639225178</v>
      </c>
      <c r="K2" s="78"/>
    </row>
    <row r="3" spans="1:19" ht="13" x14ac:dyDescent="0.3">
      <c r="A3" s="101" t="s">
        <v>7</v>
      </c>
      <c r="B3" s="97" t="s">
        <v>73</v>
      </c>
      <c r="C3" s="102"/>
      <c r="D3" s="102"/>
      <c r="E3" s="102">
        <v>76.513317191283292</v>
      </c>
      <c r="F3" s="102">
        <v>50.847457627118651</v>
      </c>
      <c r="G3" s="102">
        <v>96.368038740920099</v>
      </c>
      <c r="H3" s="102">
        <v>49.878934624697337</v>
      </c>
      <c r="K3" s="78"/>
    </row>
    <row r="4" spans="1:19" ht="13" x14ac:dyDescent="0.3">
      <c r="A4" s="101" t="s">
        <v>7</v>
      </c>
      <c r="B4" s="97" t="s">
        <v>74</v>
      </c>
      <c r="C4" s="102"/>
      <c r="D4" s="102"/>
      <c r="E4" s="102">
        <v>83.535108958837782</v>
      </c>
      <c r="F4" s="102">
        <v>54.721549636803871</v>
      </c>
      <c r="G4" s="102">
        <v>82.808716707021787</v>
      </c>
      <c r="H4" s="102">
        <v>53.510895883777238</v>
      </c>
      <c r="K4" s="78"/>
    </row>
    <row r="5" spans="1:19" ht="13" x14ac:dyDescent="0.3">
      <c r="A5" s="101" t="s">
        <v>7</v>
      </c>
      <c r="B5" s="97" t="s">
        <v>75</v>
      </c>
      <c r="C5" s="102"/>
      <c r="D5" s="102"/>
      <c r="E5" s="102">
        <v>73.123486682808718</v>
      </c>
      <c r="F5" s="102">
        <v>55.932203389830512</v>
      </c>
      <c r="G5" s="102">
        <v>68.280871670702183</v>
      </c>
      <c r="H5" s="102">
        <v>50.36319612590799</v>
      </c>
      <c r="K5" s="78"/>
      <c r="S5" s="94"/>
    </row>
    <row r="6" spans="1:19" ht="13" x14ac:dyDescent="0.3">
      <c r="A6" s="101" t="s">
        <v>7</v>
      </c>
      <c r="B6" s="97" t="s">
        <v>76</v>
      </c>
      <c r="C6" s="102"/>
      <c r="D6" s="102"/>
      <c r="E6" s="102">
        <v>79.176755447941886</v>
      </c>
      <c r="F6" s="102">
        <v>53.026634382566584</v>
      </c>
      <c r="G6" s="102">
        <v>76.029055690072639</v>
      </c>
      <c r="H6" s="102">
        <v>48.426150121065376</v>
      </c>
      <c r="K6" s="78"/>
    </row>
    <row r="7" spans="1:19" ht="13" x14ac:dyDescent="0.3">
      <c r="A7" s="101" t="s">
        <v>7</v>
      </c>
      <c r="B7" s="97" t="s">
        <v>77</v>
      </c>
      <c r="C7" s="102"/>
      <c r="D7" s="102"/>
      <c r="E7" s="102">
        <v>68.765133171912836</v>
      </c>
      <c r="F7" s="102">
        <v>49.152542372881349</v>
      </c>
      <c r="G7" s="102">
        <v>64.406779661016955</v>
      </c>
      <c r="H7" s="102">
        <v>45.520581113801448</v>
      </c>
      <c r="J7" s="78"/>
      <c r="K7" s="78"/>
    </row>
    <row r="8" spans="1:19" ht="13" x14ac:dyDescent="0.3">
      <c r="A8" s="101" t="s">
        <v>7</v>
      </c>
      <c r="B8" s="97" t="s">
        <v>78</v>
      </c>
      <c r="C8" s="102"/>
      <c r="D8" s="102"/>
      <c r="E8" s="102">
        <v>75.302663438256658</v>
      </c>
      <c r="F8" s="102">
        <v>54.721549636803871</v>
      </c>
      <c r="G8" s="102">
        <v>69.97578692493947</v>
      </c>
      <c r="H8" s="102">
        <v>50.36319612590799</v>
      </c>
      <c r="J8" s="78"/>
      <c r="K8" s="78"/>
    </row>
    <row r="9" spans="1:19" ht="13" x14ac:dyDescent="0.3">
      <c r="A9" s="101" t="s">
        <v>7</v>
      </c>
      <c r="B9" s="97" t="s">
        <v>79</v>
      </c>
      <c r="C9" s="102"/>
      <c r="D9" s="102"/>
      <c r="E9" s="102">
        <v>81.598062953995168</v>
      </c>
      <c r="F9" s="102">
        <v>57.869249394673126</v>
      </c>
      <c r="G9" s="102">
        <v>76.513317191283292</v>
      </c>
      <c r="H9" s="102">
        <v>53.026634382566584</v>
      </c>
      <c r="J9" s="78"/>
      <c r="K9" s="78"/>
    </row>
    <row r="10" spans="1:19" ht="13" x14ac:dyDescent="0.3">
      <c r="A10" s="101" t="s">
        <v>7</v>
      </c>
      <c r="B10" s="97" t="s">
        <v>80</v>
      </c>
      <c r="C10" s="102"/>
      <c r="D10" s="102"/>
      <c r="E10" s="102">
        <v>88.377723970944302</v>
      </c>
      <c r="F10" s="102">
        <v>58.837772397094433</v>
      </c>
      <c r="G10" s="102">
        <v>83.535108958837782</v>
      </c>
      <c r="H10" s="102">
        <v>53.753026634382572</v>
      </c>
      <c r="J10" s="78"/>
      <c r="K10" s="78"/>
    </row>
    <row r="11" spans="1:19" ht="13" x14ac:dyDescent="0.3">
      <c r="A11" s="101" t="s">
        <v>7</v>
      </c>
      <c r="B11" s="97" t="s">
        <v>81</v>
      </c>
      <c r="C11" s="102"/>
      <c r="D11" s="102"/>
      <c r="E11" s="102">
        <v>79.418886198547213</v>
      </c>
      <c r="F11" s="102">
        <v>52.542372881355931</v>
      </c>
      <c r="G11" s="102">
        <v>76.513317191283292</v>
      </c>
      <c r="H11" s="102">
        <v>48.426150121065376</v>
      </c>
      <c r="J11" s="78"/>
      <c r="K11" s="78"/>
    </row>
    <row r="12" spans="1:19" ht="13" x14ac:dyDescent="0.3">
      <c r="A12" s="101" t="s">
        <v>7</v>
      </c>
      <c r="B12" s="97" t="s">
        <v>82</v>
      </c>
      <c r="C12" s="102"/>
      <c r="D12" s="102"/>
      <c r="E12" s="102">
        <v>79.66101694915254</v>
      </c>
      <c r="F12" s="102">
        <v>52.300242130750611</v>
      </c>
      <c r="G12" s="102">
        <v>74.818401937046005</v>
      </c>
      <c r="H12" s="102">
        <v>47.215496368038743</v>
      </c>
      <c r="J12" s="78"/>
      <c r="K12" s="78"/>
    </row>
    <row r="13" spans="1:19" ht="13" x14ac:dyDescent="0.3">
      <c r="A13" s="101" t="s">
        <v>7</v>
      </c>
      <c r="B13" s="97" t="s">
        <v>83</v>
      </c>
      <c r="C13" s="102"/>
      <c r="D13" s="102"/>
      <c r="E13" s="102">
        <v>76.029055690072639</v>
      </c>
      <c r="F13" s="102">
        <v>56.174334140435832</v>
      </c>
      <c r="G13" s="102">
        <v>69.97578692493947</v>
      </c>
      <c r="H13" s="102">
        <v>51.331719128329304</v>
      </c>
      <c r="J13" s="78"/>
      <c r="K13" s="78"/>
    </row>
    <row r="14" spans="1:19" ht="13" x14ac:dyDescent="0.3">
      <c r="A14" s="101" t="s">
        <v>7</v>
      </c>
      <c r="B14" s="97" t="s">
        <v>84</v>
      </c>
      <c r="C14" s="102"/>
      <c r="D14" s="102"/>
      <c r="E14" s="102">
        <v>71.670702179176757</v>
      </c>
      <c r="F14" s="102">
        <v>53.026634382566584</v>
      </c>
      <c r="G14" s="102">
        <v>65.859564164648916</v>
      </c>
      <c r="H14" s="102">
        <v>48.426150121065376</v>
      </c>
      <c r="J14" s="78"/>
      <c r="K14" s="78"/>
    </row>
    <row r="15" spans="1:19" ht="13" x14ac:dyDescent="0.3">
      <c r="A15" s="101" t="s">
        <v>7</v>
      </c>
      <c r="B15" s="97" t="s">
        <v>85</v>
      </c>
      <c r="C15" s="102">
        <v>91.1</v>
      </c>
      <c r="D15" s="102">
        <v>53.8</v>
      </c>
      <c r="E15" s="102">
        <v>77.599999999999994</v>
      </c>
      <c r="F15" s="102">
        <v>53.8</v>
      </c>
      <c r="G15" s="102">
        <v>69</v>
      </c>
      <c r="H15" s="102">
        <v>45</v>
      </c>
      <c r="K15" s="78"/>
    </row>
    <row r="16" spans="1:19" ht="13" x14ac:dyDescent="0.3">
      <c r="A16" s="101" t="s">
        <v>7</v>
      </c>
      <c r="B16" s="97" t="s">
        <v>86</v>
      </c>
      <c r="C16" s="102">
        <v>88.9</v>
      </c>
      <c r="D16" s="102">
        <v>53.8</v>
      </c>
      <c r="E16" s="102">
        <v>74.099999999999994</v>
      </c>
      <c r="F16" s="102">
        <v>53.8</v>
      </c>
      <c r="G16" s="102">
        <v>67</v>
      </c>
      <c r="H16" s="102">
        <v>45</v>
      </c>
      <c r="J16" s="78"/>
      <c r="K16" s="78"/>
    </row>
    <row r="17" spans="1:11" ht="13" x14ac:dyDescent="0.3">
      <c r="A17" s="101" t="s">
        <v>7</v>
      </c>
      <c r="B17" s="97" t="s">
        <v>87</v>
      </c>
      <c r="C17" s="102">
        <v>88.18548387096773</v>
      </c>
      <c r="D17" s="102">
        <v>60.241935483870968</v>
      </c>
      <c r="E17" s="102">
        <v>80.443548387096769</v>
      </c>
      <c r="F17" s="102">
        <v>56.612903225806441</v>
      </c>
      <c r="G17" s="102">
        <v>77.540322580645153</v>
      </c>
      <c r="H17" s="102">
        <v>52.499999999999993</v>
      </c>
      <c r="J17" s="78"/>
      <c r="K17" s="78"/>
    </row>
    <row r="18" spans="1:11" ht="13" x14ac:dyDescent="0.3">
      <c r="A18" s="101" t="s">
        <v>8</v>
      </c>
      <c r="B18" s="97" t="s">
        <v>88</v>
      </c>
      <c r="C18" s="102">
        <v>90.072639225181604</v>
      </c>
      <c r="D18" s="102">
        <v>49.394673123486683</v>
      </c>
      <c r="E18" s="102"/>
      <c r="F18" s="102"/>
      <c r="G18" s="102">
        <v>83.050847457627128</v>
      </c>
      <c r="H18" s="102">
        <v>43.099273607748188</v>
      </c>
      <c r="J18" s="78"/>
      <c r="K18" s="78"/>
    </row>
    <row r="19" spans="1:11" ht="13" x14ac:dyDescent="0.3">
      <c r="A19" s="101" t="s">
        <v>8</v>
      </c>
      <c r="B19" s="97" t="s">
        <v>89</v>
      </c>
      <c r="C19" s="102">
        <v>92.251815980629544</v>
      </c>
      <c r="D19" s="102">
        <v>50.36319612590799</v>
      </c>
      <c r="E19" s="102"/>
      <c r="F19" s="102"/>
      <c r="G19" s="102">
        <v>84.987893462469728</v>
      </c>
      <c r="H19" s="102">
        <v>41.162227602905567</v>
      </c>
      <c r="J19" s="78"/>
      <c r="K19" s="78"/>
    </row>
    <row r="20" spans="1:11" ht="13" x14ac:dyDescent="0.3">
      <c r="A20" s="101" t="s">
        <v>8</v>
      </c>
      <c r="B20" s="97" t="s">
        <v>90</v>
      </c>
      <c r="C20" s="102">
        <v>93.220338983050851</v>
      </c>
      <c r="D20" s="102">
        <v>52.300242130750611</v>
      </c>
      <c r="E20" s="102"/>
      <c r="F20" s="102"/>
      <c r="G20" s="102">
        <v>87.893462469733649</v>
      </c>
      <c r="H20" s="102">
        <v>47.215496368038743</v>
      </c>
      <c r="J20" s="78"/>
      <c r="K20" s="78"/>
    </row>
    <row r="21" spans="1:11" ht="13" x14ac:dyDescent="0.3">
      <c r="A21" s="101" t="s">
        <v>8</v>
      </c>
      <c r="B21" s="97" t="s">
        <v>91</v>
      </c>
      <c r="C21" s="102">
        <v>88.13559322033899</v>
      </c>
      <c r="D21" s="102">
        <v>51.573849878934624</v>
      </c>
      <c r="E21" s="102"/>
      <c r="F21" s="102"/>
      <c r="G21" s="102">
        <v>75.544794188861985</v>
      </c>
      <c r="H21" s="102">
        <v>46.489104116222762</v>
      </c>
      <c r="J21" s="78"/>
      <c r="K21" s="78"/>
    </row>
    <row r="22" spans="1:11" ht="13" x14ac:dyDescent="0.3">
      <c r="A22" s="101" t="s">
        <v>8</v>
      </c>
      <c r="B22" s="97" t="s">
        <v>92</v>
      </c>
      <c r="C22" s="102">
        <v>90.072639225181604</v>
      </c>
      <c r="D22" s="102">
        <v>52.058111380145277</v>
      </c>
      <c r="E22" s="102"/>
      <c r="F22" s="102"/>
      <c r="G22" s="102">
        <v>80.145278450363193</v>
      </c>
      <c r="H22" s="102">
        <v>40.92009685230024</v>
      </c>
      <c r="J22" s="78"/>
      <c r="K22" s="78"/>
    </row>
    <row r="23" spans="1:11" ht="13" x14ac:dyDescent="0.3">
      <c r="A23" s="101" t="s">
        <v>8</v>
      </c>
      <c r="B23" s="97" t="s">
        <v>93</v>
      </c>
      <c r="C23" s="102">
        <v>92.978208232445525</v>
      </c>
      <c r="D23" s="102">
        <v>51.08958837772397</v>
      </c>
      <c r="E23" s="102"/>
      <c r="F23" s="102"/>
      <c r="G23" s="102">
        <v>84.261501210653748</v>
      </c>
      <c r="H23" s="102">
        <v>41.888619854721547</v>
      </c>
      <c r="J23" s="78"/>
      <c r="K23" s="78"/>
    </row>
    <row r="24" spans="1:11" ht="13" x14ac:dyDescent="0.3">
      <c r="A24" s="101" t="s">
        <v>8</v>
      </c>
      <c r="B24" s="97" t="s">
        <v>94</v>
      </c>
      <c r="C24" s="102">
        <v>85.956416464891035</v>
      </c>
      <c r="D24" s="102">
        <v>48.91041162227603</v>
      </c>
      <c r="E24" s="102"/>
      <c r="F24" s="102"/>
      <c r="G24" s="102">
        <v>76.271186440677965</v>
      </c>
      <c r="H24" s="102">
        <v>41.162227602905567</v>
      </c>
      <c r="J24" s="78"/>
      <c r="K24" s="78"/>
    </row>
    <row r="25" spans="1:11" ht="13" x14ac:dyDescent="0.3">
      <c r="A25" s="101" t="s">
        <v>8</v>
      </c>
      <c r="B25" s="97" t="s">
        <v>95</v>
      </c>
      <c r="C25" s="102">
        <v>98.547215496368054</v>
      </c>
      <c r="D25" s="102">
        <v>54.237288135593225</v>
      </c>
      <c r="E25" s="102"/>
      <c r="F25" s="102"/>
      <c r="G25" s="102">
        <v>90.556900726392257</v>
      </c>
      <c r="H25" s="102">
        <v>43.099273607748188</v>
      </c>
      <c r="J25" s="78"/>
      <c r="K25" s="78"/>
    </row>
    <row r="26" spans="1:11" ht="13" x14ac:dyDescent="0.3">
      <c r="A26" s="101" t="s">
        <v>8</v>
      </c>
      <c r="B26" s="97" t="s">
        <v>96</v>
      </c>
      <c r="C26" s="102">
        <v>95.883777239709445</v>
      </c>
      <c r="D26" s="102">
        <v>50.36319612590799</v>
      </c>
      <c r="E26" s="102"/>
      <c r="F26" s="102"/>
      <c r="G26" s="102">
        <v>85.472154963680381</v>
      </c>
      <c r="H26" s="102">
        <v>43.583535108958841</v>
      </c>
      <c r="J26" s="78"/>
      <c r="K26" s="78"/>
    </row>
    <row r="27" spans="1:11" ht="13" x14ac:dyDescent="0.3">
      <c r="A27" s="101" t="s">
        <v>8</v>
      </c>
      <c r="B27" s="97" t="s">
        <v>97</v>
      </c>
      <c r="C27" s="102">
        <v>98.305084745762699</v>
      </c>
      <c r="D27" s="102">
        <v>54.237288135593225</v>
      </c>
      <c r="E27" s="102"/>
      <c r="F27" s="102"/>
      <c r="G27" s="102">
        <v>86.924939467312342</v>
      </c>
      <c r="H27" s="102">
        <v>44.552058111380148</v>
      </c>
      <c r="J27" s="78"/>
      <c r="K27" s="78"/>
    </row>
    <row r="28" spans="1:11" ht="13" x14ac:dyDescent="0.3">
      <c r="A28" s="101" t="s">
        <v>8</v>
      </c>
      <c r="B28" s="97" t="s">
        <v>98</v>
      </c>
      <c r="C28" s="102">
        <v>95.443548387096769</v>
      </c>
      <c r="D28" s="102">
        <v>46.693548387096769</v>
      </c>
      <c r="E28" s="102"/>
      <c r="F28" s="102"/>
      <c r="G28" s="102">
        <v>86.975806451612897</v>
      </c>
      <c r="H28" s="102">
        <v>41.008064516129032</v>
      </c>
      <c r="J28" s="78"/>
      <c r="K28" s="78"/>
    </row>
    <row r="29" spans="1:11" ht="13" x14ac:dyDescent="0.3">
      <c r="A29" s="101" t="s">
        <v>8</v>
      </c>
      <c r="B29" s="97" t="s">
        <v>99</v>
      </c>
      <c r="C29" s="102">
        <v>96.610169491525426</v>
      </c>
      <c r="D29" s="102">
        <v>51.08958837772397</v>
      </c>
      <c r="E29" s="102"/>
      <c r="F29" s="102"/>
      <c r="G29" s="102">
        <v>86.924939467312342</v>
      </c>
      <c r="H29" s="102">
        <v>47.215496368038743</v>
      </c>
      <c r="J29" s="78"/>
      <c r="K29" s="78"/>
    </row>
    <row r="30" spans="1:11" ht="13" x14ac:dyDescent="0.3">
      <c r="A30" s="101" t="s">
        <v>8</v>
      </c>
      <c r="B30" s="97" t="s">
        <v>100</v>
      </c>
      <c r="C30" s="102">
        <v>97.578692493946733</v>
      </c>
      <c r="D30" s="102">
        <v>51.573849878934624</v>
      </c>
      <c r="E30" s="102"/>
      <c r="F30" s="102"/>
      <c r="G30" s="102">
        <v>88.377723970944302</v>
      </c>
      <c r="H30" s="102">
        <v>45.762711864406775</v>
      </c>
      <c r="J30" s="78"/>
      <c r="K30" s="78"/>
    </row>
    <row r="31" spans="1:11" ht="13" x14ac:dyDescent="0.3">
      <c r="A31" s="101" t="s">
        <v>8</v>
      </c>
      <c r="B31" s="97" t="s">
        <v>101</v>
      </c>
      <c r="C31" s="102">
        <v>89.346246973365623</v>
      </c>
      <c r="D31" s="102">
        <v>53.268765133171918</v>
      </c>
      <c r="E31" s="102"/>
      <c r="F31" s="102"/>
      <c r="G31" s="102">
        <v>80.629539951573847</v>
      </c>
      <c r="H31" s="102">
        <v>46.973365617433416</v>
      </c>
      <c r="J31" s="78"/>
      <c r="K31" s="78"/>
    </row>
    <row r="32" spans="1:11" ht="13" x14ac:dyDescent="0.3">
      <c r="A32" s="101" t="s">
        <v>8</v>
      </c>
      <c r="B32" s="97" t="s">
        <v>102</v>
      </c>
      <c r="C32" s="102">
        <v>91.283292978208237</v>
      </c>
      <c r="D32" s="102">
        <v>51.331719128329304</v>
      </c>
      <c r="E32" s="102"/>
      <c r="F32" s="102"/>
      <c r="G32" s="102">
        <v>78.45036319612592</v>
      </c>
      <c r="H32" s="102">
        <v>44.309927360774822</v>
      </c>
      <c r="J32" s="78"/>
      <c r="K32" s="78"/>
    </row>
    <row r="33" spans="1:11" ht="13" x14ac:dyDescent="0.3">
      <c r="A33" s="101" t="s">
        <v>8</v>
      </c>
      <c r="B33" s="97" t="s">
        <v>103</v>
      </c>
      <c r="C33" s="102">
        <v>95.883777239709445</v>
      </c>
      <c r="D33" s="102">
        <v>50.847457627118651</v>
      </c>
      <c r="E33" s="102"/>
      <c r="F33" s="102"/>
      <c r="G33" s="102">
        <v>86.440677966101688</v>
      </c>
      <c r="H33" s="102">
        <v>45.278450363196129</v>
      </c>
      <c r="J33" s="78"/>
      <c r="K33" s="78"/>
    </row>
    <row r="34" spans="1:11" ht="13" x14ac:dyDescent="0.3">
      <c r="A34" s="101" t="s">
        <v>9</v>
      </c>
      <c r="B34" s="97" t="s">
        <v>104</v>
      </c>
      <c r="C34" s="102">
        <v>75</v>
      </c>
      <c r="D34" s="102">
        <v>38.588709677419352</v>
      </c>
      <c r="E34" s="102">
        <v>70.161290322580641</v>
      </c>
      <c r="F34" s="102">
        <v>36.895161290322577</v>
      </c>
      <c r="G34" s="102">
        <v>70.161290322580641</v>
      </c>
      <c r="H34" s="102">
        <v>36.895161290322577</v>
      </c>
      <c r="J34" s="78"/>
      <c r="K34" s="78"/>
    </row>
    <row r="35" spans="1:11" ht="13" x14ac:dyDescent="0.3">
      <c r="A35" s="101" t="s">
        <v>9</v>
      </c>
      <c r="B35" s="97" t="s">
        <v>105</v>
      </c>
      <c r="C35" s="102">
        <v>83.951612903225808</v>
      </c>
      <c r="D35" s="102">
        <v>44.516129032258064</v>
      </c>
      <c r="E35" s="102">
        <v>75.725806451612897</v>
      </c>
      <c r="F35" s="102">
        <v>40.887096774193544</v>
      </c>
      <c r="G35" s="102">
        <v>69.91935483870968</v>
      </c>
      <c r="H35" s="102">
        <v>39.435483870967737</v>
      </c>
      <c r="J35" s="78"/>
      <c r="K35" s="78"/>
    </row>
    <row r="36" spans="1:11" ht="13" x14ac:dyDescent="0.3">
      <c r="A36" s="101" t="s">
        <v>9</v>
      </c>
      <c r="B36" s="97" t="s">
        <v>106</v>
      </c>
      <c r="C36" s="102">
        <v>89.153225806451601</v>
      </c>
      <c r="D36" s="102">
        <v>45.241935483870968</v>
      </c>
      <c r="E36" s="102">
        <v>75.84677419354837</v>
      </c>
      <c r="F36" s="102">
        <v>42.217741935483872</v>
      </c>
      <c r="G36" s="102">
        <v>71.975806451612897</v>
      </c>
      <c r="H36" s="102">
        <v>40.403225806451609</v>
      </c>
      <c r="J36" s="78"/>
      <c r="K36" s="78"/>
    </row>
    <row r="37" spans="1:11" ht="13" x14ac:dyDescent="0.3">
      <c r="A37" s="101" t="s">
        <v>9</v>
      </c>
      <c r="B37" s="97" t="s">
        <v>107</v>
      </c>
      <c r="C37" s="102">
        <v>82.258064516129025</v>
      </c>
      <c r="D37" s="102">
        <v>33.145161290322584</v>
      </c>
      <c r="E37" s="102">
        <v>68.951612903225808</v>
      </c>
      <c r="F37" s="102">
        <v>29.758064516129028</v>
      </c>
      <c r="G37" s="102">
        <v>63.508064516129025</v>
      </c>
      <c r="H37" s="102">
        <v>29.032258064516125</v>
      </c>
      <c r="J37" s="78"/>
      <c r="K37" s="78"/>
    </row>
    <row r="38" spans="1:11" ht="13" x14ac:dyDescent="0.3">
      <c r="A38" s="101" t="s">
        <v>9</v>
      </c>
      <c r="B38" s="97" t="s">
        <v>108</v>
      </c>
      <c r="C38" s="102">
        <v>81.355932203389827</v>
      </c>
      <c r="D38" s="102">
        <v>40.92009685230024</v>
      </c>
      <c r="E38" s="102">
        <v>73.123486682808718</v>
      </c>
      <c r="F38" s="102">
        <v>38.740920096852307</v>
      </c>
      <c r="G38" s="102">
        <v>70.217917675544797</v>
      </c>
      <c r="H38" s="102">
        <v>38.740920096852307</v>
      </c>
      <c r="J38" s="78"/>
      <c r="K38" s="78"/>
    </row>
    <row r="39" spans="1:11" ht="13" x14ac:dyDescent="0.3">
      <c r="A39" s="101" t="s">
        <v>9</v>
      </c>
      <c r="B39" s="97" t="s">
        <v>109</v>
      </c>
      <c r="C39" s="102">
        <v>90.799031476997584</v>
      </c>
      <c r="D39" s="102">
        <v>41.64648910411622</v>
      </c>
      <c r="E39" s="102">
        <v>75.302663438256658</v>
      </c>
      <c r="F39" s="102">
        <v>36.319612590799032</v>
      </c>
      <c r="G39" s="102">
        <v>71.186440677966104</v>
      </c>
      <c r="H39" s="102">
        <v>35.108958837772398</v>
      </c>
      <c r="J39" s="78"/>
      <c r="K39" s="78"/>
    </row>
    <row r="40" spans="1:11" ht="13" x14ac:dyDescent="0.3">
      <c r="A40" s="101" t="s">
        <v>9</v>
      </c>
      <c r="B40" s="97" t="s">
        <v>110</v>
      </c>
      <c r="C40" s="102">
        <v>81.84019370460048</v>
      </c>
      <c r="D40" s="102">
        <v>44.309927360774822</v>
      </c>
      <c r="E40" s="102">
        <v>77.239709443099272</v>
      </c>
      <c r="F40" s="102">
        <v>40.19370460048426</v>
      </c>
      <c r="G40" s="102">
        <v>71.428571428571431</v>
      </c>
      <c r="H40" s="102">
        <v>38.014527845036319</v>
      </c>
      <c r="J40" s="78"/>
      <c r="K40" s="78"/>
    </row>
    <row r="41" spans="1:11" ht="13" x14ac:dyDescent="0.3">
      <c r="A41" s="101" t="s">
        <v>9</v>
      </c>
      <c r="B41" s="97" t="s">
        <v>111</v>
      </c>
      <c r="C41" s="102">
        <v>88.619854721549643</v>
      </c>
      <c r="D41" s="102">
        <v>45.278450363196129</v>
      </c>
      <c r="E41" s="102">
        <v>76.997578692493946</v>
      </c>
      <c r="F41" s="102">
        <v>42.130750605326874</v>
      </c>
      <c r="G41" s="102">
        <v>69.24939467312349</v>
      </c>
      <c r="H41" s="102">
        <v>38.983050847457633</v>
      </c>
      <c r="J41" s="78"/>
      <c r="K41" s="78"/>
    </row>
    <row r="42" spans="1:11" ht="13" x14ac:dyDescent="0.3">
      <c r="A42" s="101" t="s">
        <v>9</v>
      </c>
      <c r="B42" s="97" t="s">
        <v>112</v>
      </c>
      <c r="C42" s="102">
        <v>80.38740920096852</v>
      </c>
      <c r="D42" s="102">
        <v>47.215496368038743</v>
      </c>
      <c r="E42" s="102">
        <v>70.460048426150124</v>
      </c>
      <c r="F42" s="102">
        <v>43.099273607748188</v>
      </c>
      <c r="G42" s="102">
        <v>65.617433414043589</v>
      </c>
      <c r="H42" s="102">
        <v>40.677966101694913</v>
      </c>
      <c r="J42" s="78"/>
      <c r="K42" s="78"/>
    </row>
    <row r="43" spans="1:11" ht="13" x14ac:dyDescent="0.3">
      <c r="A43" s="101" t="s">
        <v>9</v>
      </c>
      <c r="B43" s="97" t="s">
        <v>113</v>
      </c>
      <c r="C43" s="102">
        <v>84.503631961259089</v>
      </c>
      <c r="D43" s="102">
        <v>39.46731234866828</v>
      </c>
      <c r="E43" s="102">
        <v>72.881355932203391</v>
      </c>
      <c r="F43" s="102">
        <v>37.772397094430993</v>
      </c>
      <c r="G43" s="102">
        <v>66.585956416464896</v>
      </c>
      <c r="H43" s="102">
        <v>35.108958837772398</v>
      </c>
      <c r="J43" s="78"/>
      <c r="K43" s="78"/>
    </row>
    <row r="44" spans="1:11" ht="13" x14ac:dyDescent="0.3">
      <c r="A44" s="101" t="s">
        <v>10</v>
      </c>
      <c r="B44" s="97" t="s">
        <v>114</v>
      </c>
      <c r="C44" s="102">
        <v>100.48426150121067</v>
      </c>
      <c r="D44" s="102">
        <v>48.91041162227603</v>
      </c>
      <c r="E44" s="102"/>
      <c r="F44" s="102"/>
      <c r="G44" s="102">
        <v>96.368038740920099</v>
      </c>
      <c r="H44" s="102">
        <v>36.561743341404359</v>
      </c>
      <c r="J44" s="78"/>
      <c r="K44" s="78"/>
    </row>
    <row r="45" spans="1:11" ht="13" x14ac:dyDescent="0.3">
      <c r="A45" s="101" t="s">
        <v>10</v>
      </c>
      <c r="B45" s="97" t="s">
        <v>115</v>
      </c>
      <c r="C45" s="102">
        <v>89.104116222760297</v>
      </c>
      <c r="D45" s="102">
        <v>44.067796610169495</v>
      </c>
      <c r="E45" s="102"/>
      <c r="F45" s="102"/>
      <c r="G45" s="102">
        <v>84.745762711864415</v>
      </c>
      <c r="H45" s="102">
        <v>37.288135593220339</v>
      </c>
      <c r="J45" s="78"/>
      <c r="K45" s="78"/>
    </row>
    <row r="46" spans="1:11" ht="13" x14ac:dyDescent="0.3">
      <c r="A46" s="101" t="s">
        <v>10</v>
      </c>
      <c r="B46" s="97" t="s">
        <v>116</v>
      </c>
      <c r="C46" s="102">
        <v>84.193548387096769</v>
      </c>
      <c r="D46" s="102">
        <v>35.564516129032256</v>
      </c>
      <c r="E46" s="102"/>
      <c r="F46" s="102"/>
      <c r="G46" s="102">
        <v>76.088709677419345</v>
      </c>
      <c r="H46" s="102">
        <v>31.451612903225804</v>
      </c>
      <c r="J46" s="78"/>
      <c r="K46" s="78"/>
    </row>
    <row r="47" spans="1:11" ht="13" x14ac:dyDescent="0.3">
      <c r="A47" s="101" t="s">
        <v>10</v>
      </c>
      <c r="B47" s="97" t="s">
        <v>117</v>
      </c>
      <c r="C47" s="102">
        <v>95.927419354838705</v>
      </c>
      <c r="D47" s="102">
        <v>48.87096774193548</v>
      </c>
      <c r="E47" s="102"/>
      <c r="F47" s="102"/>
      <c r="G47" s="102">
        <v>91.572580645161281</v>
      </c>
      <c r="H47" s="102">
        <v>41.733870967741936</v>
      </c>
      <c r="J47" s="78"/>
      <c r="K47" s="78"/>
    </row>
    <row r="48" spans="1:11" ht="13" x14ac:dyDescent="0.3">
      <c r="A48" s="101" t="s">
        <v>10</v>
      </c>
      <c r="B48" s="97" t="s">
        <v>118</v>
      </c>
      <c r="C48" s="102">
        <v>88.306451612903217</v>
      </c>
      <c r="D48" s="102">
        <v>41.37096774193548</v>
      </c>
      <c r="E48" s="102"/>
      <c r="F48" s="102"/>
      <c r="G48" s="102">
        <v>77.540322580645153</v>
      </c>
      <c r="H48" s="102">
        <v>37.016129032258064</v>
      </c>
      <c r="J48" s="78"/>
      <c r="K48" s="78"/>
    </row>
    <row r="49" spans="1:10" ht="13" x14ac:dyDescent="0.3">
      <c r="A49" s="101" t="s">
        <v>10</v>
      </c>
      <c r="B49" s="97" t="s">
        <v>119</v>
      </c>
      <c r="C49" s="102">
        <v>74.758064516129025</v>
      </c>
      <c r="D49" s="102">
        <v>35.927419354838712</v>
      </c>
      <c r="E49" s="102"/>
      <c r="F49" s="102"/>
      <c r="G49" s="102">
        <v>70.040322580645153</v>
      </c>
      <c r="H49" s="102">
        <v>30.967741935483868</v>
      </c>
      <c r="J49" s="78"/>
    </row>
    <row r="50" spans="1:10" ht="16" customHeight="1" x14ac:dyDescent="0.3">
      <c r="A50" s="101" t="s">
        <v>10</v>
      </c>
      <c r="B50" s="97" t="s">
        <v>120</v>
      </c>
      <c r="C50" s="102">
        <v>68.104838709677409</v>
      </c>
      <c r="D50" s="102">
        <v>33.266129032258064</v>
      </c>
      <c r="E50" s="102"/>
      <c r="F50" s="102"/>
      <c r="G50" s="102">
        <v>64.717741935483858</v>
      </c>
      <c r="H50" s="102">
        <v>30.120967741935484</v>
      </c>
      <c r="J50" s="78"/>
    </row>
    <row r="52" spans="1:10" ht="13" x14ac:dyDescent="0.3">
      <c r="C52" s="100" t="s">
        <v>130</v>
      </c>
      <c r="D52" s="100" t="s">
        <v>131</v>
      </c>
      <c r="E52" s="100" t="s">
        <v>132</v>
      </c>
      <c r="F52" s="100" t="s">
        <v>133</v>
      </c>
      <c r="G52" s="100" t="s">
        <v>134</v>
      </c>
      <c r="H52" s="100" t="s">
        <v>135</v>
      </c>
    </row>
    <row r="53" spans="1:10" ht="13" x14ac:dyDescent="0.3">
      <c r="A53" s="101" t="s">
        <v>7</v>
      </c>
      <c r="B53" s="97" t="s">
        <v>43</v>
      </c>
      <c r="C53" s="79">
        <f t="shared" ref="C53:H53" si="0">COUNTA(C2:C17)</f>
        <v>3</v>
      </c>
      <c r="D53" s="79">
        <f t="shared" si="0"/>
        <v>3</v>
      </c>
      <c r="E53" s="79">
        <f t="shared" si="0"/>
        <v>16</v>
      </c>
      <c r="F53" s="79">
        <f t="shared" si="0"/>
        <v>16</v>
      </c>
      <c r="G53" s="79">
        <f t="shared" si="0"/>
        <v>16</v>
      </c>
      <c r="H53" s="79">
        <f t="shared" si="0"/>
        <v>16</v>
      </c>
    </row>
    <row r="54" spans="1:10" ht="13" x14ac:dyDescent="0.3">
      <c r="B54" s="97" t="s">
        <v>121</v>
      </c>
      <c r="C54" s="103">
        <f>AVERAGE(C2:C17)</f>
        <v>89.395161290322577</v>
      </c>
      <c r="D54" s="103">
        <f>AVERAGE(D3:D17)</f>
        <v>55.947311827956987</v>
      </c>
      <c r="E54" s="103">
        <f>AVERAGE(E2:E17)</f>
        <v>77.311635212450199</v>
      </c>
      <c r="F54" s="103">
        <f>AVERAGE(F2:F17)</f>
        <v>54.315969889869557</v>
      </c>
      <c r="G54" s="103">
        <f>AVERAGE(G2:G17)</f>
        <v>74.39348565765836</v>
      </c>
      <c r="H54" s="103">
        <f>AVERAGE(H2:H17)</f>
        <v>49.902012711864408</v>
      </c>
    </row>
    <row r="55" spans="1:10" ht="13" x14ac:dyDescent="0.3">
      <c r="B55" s="97" t="s">
        <v>122</v>
      </c>
      <c r="C55" s="103">
        <f t="shared" ref="C55:H55" si="1">_xlfn.STDEV.S(C2:C17)</f>
        <v>1.5190423279727063</v>
      </c>
      <c r="D55" s="103">
        <f t="shared" si="1"/>
        <v>3.7192531857151074</v>
      </c>
      <c r="E55" s="103">
        <f t="shared" si="1"/>
        <v>4.9916640126985685</v>
      </c>
      <c r="F55" s="103">
        <f t="shared" si="1"/>
        <v>2.534940634260515</v>
      </c>
      <c r="G55" s="103">
        <f t="shared" si="1"/>
        <v>8.1614423761694752</v>
      </c>
      <c r="H55" s="103">
        <f t="shared" si="1"/>
        <v>3.2797056461887264</v>
      </c>
    </row>
    <row r="56" spans="1:10" ht="13" x14ac:dyDescent="0.3">
      <c r="B56" s="97" t="s">
        <v>123</v>
      </c>
      <c r="C56" s="104">
        <f>C55/C54</f>
        <v>1.6992444625044258E-2</v>
      </c>
      <c r="D56" s="104">
        <f t="shared" ref="D56:F56" si="2">D55/D54</f>
        <v>6.6477781759240642E-2</v>
      </c>
      <c r="E56" s="104">
        <f t="shared" si="2"/>
        <v>6.4565495206272847E-2</v>
      </c>
      <c r="F56" s="104">
        <f t="shared" si="2"/>
        <v>4.6670263633335311E-2</v>
      </c>
      <c r="G56" s="104">
        <f>G55/G54</f>
        <v>0.10970641184534018</v>
      </c>
      <c r="H56" s="104">
        <f>H55/H54</f>
        <v>6.5722913124282925E-2</v>
      </c>
    </row>
    <row r="57" spans="1:10" x14ac:dyDescent="0.35">
      <c r="A57" s="101" t="s">
        <v>8</v>
      </c>
      <c r="B57" s="97" t="s">
        <v>43</v>
      </c>
      <c r="C57" s="79">
        <f>COUNTA(C18:C33)</f>
        <v>16</v>
      </c>
      <c r="D57" s="79">
        <f>COUNTA(D18:D33)</f>
        <v>16</v>
      </c>
      <c r="E57" s="79"/>
      <c r="G57" s="79">
        <f>COUNTA(G18:G33)</f>
        <v>16</v>
      </c>
      <c r="H57" s="79">
        <f>COUNTA(H18:H33)</f>
        <v>16</v>
      </c>
    </row>
    <row r="58" spans="1:10" x14ac:dyDescent="0.35">
      <c r="B58" s="97" t="s">
        <v>121</v>
      </c>
      <c r="C58" s="103">
        <f>AVERAGE(C18:C33)</f>
        <v>93.223091023588196</v>
      </c>
      <c r="D58" s="103">
        <f>AVERAGE(D18:D33)</f>
        <v>51.208298348043428</v>
      </c>
      <c r="E58" s="103"/>
      <c r="G58" s="103">
        <f>AVERAGE(G18:G33)</f>
        <v>83.931750615090223</v>
      </c>
      <c r="H58" s="103">
        <f>AVERAGE(H18:H33)</f>
        <v>43.982495557681794</v>
      </c>
    </row>
    <row r="59" spans="1:10" x14ac:dyDescent="0.35">
      <c r="B59" s="97" t="s">
        <v>122</v>
      </c>
      <c r="C59" s="103">
        <f>_xlfn.STDEV.S(C18:C33)</f>
        <v>3.8474184610286128</v>
      </c>
      <c r="D59" s="103">
        <f>_xlfn.STDEV.S(D18:D33)</f>
        <v>1.9206139005807099</v>
      </c>
      <c r="E59" s="103"/>
      <c r="G59" s="103">
        <f>_xlfn.STDEV.S(G18:G33)</f>
        <v>4.4834486036121026</v>
      </c>
      <c r="H59" s="103">
        <f>_xlfn.STDEV.S(H18:H33)</f>
        <v>2.3330988856662493</v>
      </c>
    </row>
    <row r="60" spans="1:10" x14ac:dyDescent="0.35">
      <c r="B60" s="97" t="s">
        <v>123</v>
      </c>
      <c r="C60" s="104">
        <f>C59/C58</f>
        <v>4.1271088726881004E-2</v>
      </c>
      <c r="D60" s="105">
        <f>D59/D58</f>
        <v>3.7505911395981639E-2</v>
      </c>
      <c r="E60" s="105"/>
      <c r="G60" s="105">
        <f t="shared" ref="G60:H60" si="3">G59/G58</f>
        <v>5.3417789701219652E-2</v>
      </c>
      <c r="H60" s="105">
        <f t="shared" si="3"/>
        <v>5.304607790175199E-2</v>
      </c>
    </row>
    <row r="61" spans="1:10" ht="13" x14ac:dyDescent="0.3">
      <c r="A61" s="101" t="s">
        <v>9</v>
      </c>
      <c r="B61" s="97" t="s">
        <v>43</v>
      </c>
      <c r="C61" s="79">
        <f t="shared" ref="C61:H61" si="4">COUNTA(C34:C43)</f>
        <v>10</v>
      </c>
      <c r="D61" s="79">
        <f t="shared" si="4"/>
        <v>10</v>
      </c>
      <c r="E61" s="79">
        <f t="shared" si="4"/>
        <v>10</v>
      </c>
      <c r="F61" s="79">
        <f t="shared" si="4"/>
        <v>10</v>
      </c>
      <c r="G61" s="79">
        <f t="shared" si="4"/>
        <v>10</v>
      </c>
      <c r="H61" s="79">
        <f t="shared" si="4"/>
        <v>10</v>
      </c>
    </row>
    <row r="62" spans="1:10" ht="13" x14ac:dyDescent="0.3">
      <c r="B62" s="97" t="s">
        <v>121</v>
      </c>
      <c r="C62" s="103">
        <f t="shared" ref="C62:H62" si="5">AVERAGE(C34:C43)</f>
        <v>83.786895649457136</v>
      </c>
      <c r="D62" s="103">
        <f t="shared" si="5"/>
        <v>42.032970788096549</v>
      </c>
      <c r="E62" s="103">
        <f t="shared" si="5"/>
        <v>73.669032648597977</v>
      </c>
      <c r="F62" s="103">
        <f t="shared" si="5"/>
        <v>38.801472311177065</v>
      </c>
      <c r="G62" s="103">
        <f t="shared" si="5"/>
        <v>68.985023041474648</v>
      </c>
      <c r="H62" s="103">
        <f t="shared" si="5"/>
        <v>37.240051159884395</v>
      </c>
    </row>
    <row r="63" spans="1:10" ht="13" x14ac:dyDescent="0.3">
      <c r="B63" s="97" t="s">
        <v>122</v>
      </c>
      <c r="C63" s="103">
        <f t="shared" ref="C63:H63" si="6">_xlfn.STDEV.S(C34:C43)</f>
        <v>4.7453893876638524</v>
      </c>
      <c r="D63" s="103">
        <f t="shared" si="6"/>
        <v>4.1881621739978998</v>
      </c>
      <c r="E63" s="103">
        <f t="shared" si="6"/>
        <v>3.0045246959551015</v>
      </c>
      <c r="F63" s="103">
        <f t="shared" si="6"/>
        <v>3.9462185069108546</v>
      </c>
      <c r="G63" s="103">
        <f t="shared" si="6"/>
        <v>2.8028103189742075</v>
      </c>
      <c r="H63" s="103">
        <f t="shared" si="6"/>
        <v>3.4817819971741595</v>
      </c>
    </row>
    <row r="64" spans="1:10" ht="13" x14ac:dyDescent="0.3">
      <c r="B64" s="97" t="s">
        <v>123</v>
      </c>
      <c r="C64" s="105">
        <f>C63/C62</f>
        <v>5.6636414929577335E-2</v>
      </c>
      <c r="D64" s="105">
        <f t="shared" ref="D64:H64" si="7">D63/D62</f>
        <v>9.9639927786973337E-2</v>
      </c>
      <c r="E64" s="105">
        <f t="shared" si="7"/>
        <v>4.0784093233403977E-2</v>
      </c>
      <c r="F64" s="105">
        <f t="shared" si="7"/>
        <v>0.10170280331795853</v>
      </c>
      <c r="G64" s="105">
        <f t="shared" si="7"/>
        <v>4.0629258285369035E-2</v>
      </c>
      <c r="H64" s="105">
        <f t="shared" si="7"/>
        <v>9.3495628731165473E-2</v>
      </c>
    </row>
    <row r="65" spans="1:8" x14ac:dyDescent="0.35">
      <c r="A65" s="101" t="s">
        <v>10</v>
      </c>
      <c r="B65" s="97" t="s">
        <v>43</v>
      </c>
      <c r="C65" s="79">
        <f>COUNTA(C44:C50)</f>
        <v>7</v>
      </c>
      <c r="D65" s="79">
        <f>COUNTA(D44:D50)</f>
        <v>7</v>
      </c>
      <c r="E65" s="79"/>
      <c r="G65" s="79">
        <f>COUNTA(G44:G50)</f>
        <v>7</v>
      </c>
      <c r="H65" s="79">
        <f>COUNTA(H44:H50)</f>
        <v>7</v>
      </c>
    </row>
    <row r="66" spans="1:8" x14ac:dyDescent="0.35">
      <c r="B66" s="97" t="s">
        <v>121</v>
      </c>
      <c r="C66" s="103">
        <f>AVERAGE(C44:C50)</f>
        <v>85.839814329230876</v>
      </c>
      <c r="D66" s="103">
        <f>AVERAGE(D44:D50)</f>
        <v>41.139744033206505</v>
      </c>
      <c r="E66" s="103"/>
      <c r="G66" s="103">
        <f>AVERAGE(G44:G50)</f>
        <v>80.153354124591331</v>
      </c>
      <c r="H66" s="103">
        <f>AVERAGE(H44:H50)</f>
        <v>35.020028787895697</v>
      </c>
    </row>
    <row r="67" spans="1:8" x14ac:dyDescent="0.35">
      <c r="B67" s="97" t="s">
        <v>122</v>
      </c>
      <c r="C67" s="103">
        <f>_xlfn.STDEV.S(C44:C50)</f>
        <v>11.350508837092104</v>
      </c>
      <c r="D67" s="103">
        <f>_xlfn.STDEV.S(D44:D50)</f>
        <v>6.4424032657403716</v>
      </c>
      <c r="E67" s="103"/>
      <c r="G67" s="103">
        <f>_xlfn.STDEV.S(G44:G50)</f>
        <v>11.38921819939447</v>
      </c>
      <c r="H67" s="103">
        <f>_xlfn.STDEV.S(H44:H50)</f>
        <v>4.276616751563548</v>
      </c>
    </row>
    <row r="68" spans="1:8" x14ac:dyDescent="0.35">
      <c r="B68" s="97" t="s">
        <v>123</v>
      </c>
      <c r="C68" s="104">
        <f>C67/C66</f>
        <v>0.13222895372953919</v>
      </c>
      <c r="D68" s="105">
        <f>D67/D66</f>
        <v>0.15659803961201843</v>
      </c>
      <c r="E68" s="105"/>
      <c r="G68" s="105">
        <f t="shared" ref="G68:H68" si="8">G67/G66</f>
        <v>0.14209284594242849</v>
      </c>
      <c r="H68" s="105">
        <f t="shared" si="8"/>
        <v>0.12211916721900912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2"/>
  <sheetViews>
    <sheetView zoomScale="70" zoomScaleNormal="70" workbookViewId="0">
      <selection activeCell="E58" sqref="E58"/>
    </sheetView>
  </sheetViews>
  <sheetFormatPr baseColWidth="10" defaultColWidth="8.7265625" defaultRowHeight="14.5" x14ac:dyDescent="0.35"/>
  <cols>
    <col min="1" max="1" width="15.81640625" customWidth="1"/>
    <col min="2" max="2" width="14.81640625" bestFit="1" customWidth="1"/>
    <col min="3" max="3" width="20.7265625" style="1" bestFit="1" customWidth="1"/>
    <col min="4" max="4" width="20.26953125" style="1" customWidth="1"/>
    <col min="5" max="5" width="20" style="1" bestFit="1" customWidth="1"/>
    <col min="6" max="6" width="20.26953125" style="1" customWidth="1"/>
    <col min="7" max="7" width="15.08984375" style="1" bestFit="1" customWidth="1"/>
    <col min="8" max="8" width="18.81640625" style="1" bestFit="1" customWidth="1"/>
    <col min="10" max="10" width="27.90625" bestFit="1" customWidth="1"/>
    <col min="11" max="11" width="17.36328125" bestFit="1" customWidth="1"/>
    <col min="12" max="12" width="16.6328125" bestFit="1" customWidth="1"/>
    <col min="13" max="13" width="23.453125" bestFit="1" customWidth="1"/>
    <col min="14" max="15" width="11.81640625" bestFit="1" customWidth="1"/>
    <col min="16" max="16" width="16.81640625" bestFit="1" customWidth="1"/>
    <col min="17" max="17" width="16.81640625" customWidth="1"/>
    <col min="19" max="19" width="27.90625" bestFit="1" customWidth="1"/>
    <col min="20" max="20" width="17.36328125" bestFit="1" customWidth="1"/>
    <col min="21" max="21" width="16.6328125" bestFit="1" customWidth="1"/>
    <col min="22" max="22" width="23.453125" bestFit="1" customWidth="1"/>
    <col min="23" max="24" width="11.81640625" bestFit="1" customWidth="1"/>
    <col min="25" max="25" width="16.81640625" bestFit="1" customWidth="1"/>
  </cols>
  <sheetData>
    <row r="1" spans="2:26" ht="18.5" x14ac:dyDescent="0.45">
      <c r="J1" s="144" t="s">
        <v>127</v>
      </c>
      <c r="K1" s="145"/>
      <c r="L1" s="146"/>
    </row>
    <row r="2" spans="2:26" ht="18.5" x14ac:dyDescent="0.45">
      <c r="J2" s="147" t="s">
        <v>40</v>
      </c>
      <c r="K2" s="148"/>
      <c r="L2" s="149"/>
      <c r="S2" s="147" t="s">
        <v>39</v>
      </c>
      <c r="T2" s="148"/>
      <c r="U2" s="149"/>
    </row>
    <row r="3" spans="2:26" ht="18.5" x14ac:dyDescent="0.45">
      <c r="B3" s="37"/>
      <c r="C3" s="148" t="s">
        <v>40</v>
      </c>
      <c r="D3" s="148"/>
      <c r="E3" s="149"/>
      <c r="F3" s="147" t="s">
        <v>39</v>
      </c>
      <c r="G3" s="148"/>
      <c r="H3" s="149"/>
      <c r="J3" t="s">
        <v>27</v>
      </c>
      <c r="S3" t="s">
        <v>27</v>
      </c>
    </row>
    <row r="4" spans="2:26" ht="18.5" x14ac:dyDescent="0.45">
      <c r="B4" s="38" t="s">
        <v>0</v>
      </c>
      <c r="C4" s="35" t="s">
        <v>136</v>
      </c>
      <c r="D4" s="35" t="s">
        <v>137</v>
      </c>
      <c r="E4" s="36" t="s">
        <v>138</v>
      </c>
      <c r="F4" s="34" t="s">
        <v>139</v>
      </c>
      <c r="G4" s="35" t="s">
        <v>140</v>
      </c>
      <c r="H4" s="36" t="s">
        <v>141</v>
      </c>
    </row>
    <row r="5" spans="2:26" ht="15" thickBot="1" x14ac:dyDescent="0.4">
      <c r="B5" s="113" t="s">
        <v>7</v>
      </c>
      <c r="C5" s="28"/>
      <c r="D5" s="28">
        <v>1.2869565217391306</v>
      </c>
      <c r="E5" s="29">
        <v>1.2869565217391306</v>
      </c>
      <c r="F5" s="30"/>
      <c r="G5" s="31">
        <v>116384.68900535833</v>
      </c>
      <c r="H5" s="32">
        <v>116384.68900535833</v>
      </c>
      <c r="J5" t="s">
        <v>13</v>
      </c>
      <c r="Q5" s="118"/>
      <c r="S5" t="s">
        <v>13</v>
      </c>
      <c r="Z5" s="118"/>
    </row>
    <row r="6" spans="2:26" x14ac:dyDescent="0.35">
      <c r="B6" s="114" t="s">
        <v>7</v>
      </c>
      <c r="C6" s="2"/>
      <c r="D6" s="2">
        <v>1.5047619047619045</v>
      </c>
      <c r="E6" s="18">
        <v>1.9320388349514563</v>
      </c>
      <c r="F6" s="21"/>
      <c r="G6" s="3">
        <v>103579.57850757883</v>
      </c>
      <c r="H6" s="22">
        <v>125535.33334997779</v>
      </c>
      <c r="J6" s="5" t="s">
        <v>28</v>
      </c>
      <c r="K6" s="5" t="s">
        <v>14</v>
      </c>
      <c r="L6" s="5" t="s">
        <v>15</v>
      </c>
      <c r="M6" s="5" t="s">
        <v>16</v>
      </c>
      <c r="N6" s="5" t="s">
        <v>17</v>
      </c>
      <c r="Q6" s="1"/>
      <c r="S6" s="5" t="s">
        <v>28</v>
      </c>
      <c r="T6" s="5" t="s">
        <v>14</v>
      </c>
      <c r="U6" s="5" t="s">
        <v>15</v>
      </c>
      <c r="V6" s="5" t="s">
        <v>16</v>
      </c>
      <c r="W6" s="5" t="s">
        <v>17</v>
      </c>
      <c r="Z6" s="1"/>
    </row>
    <row r="7" spans="2:26" x14ac:dyDescent="0.35">
      <c r="B7" s="114" t="s">
        <v>7</v>
      </c>
      <c r="C7" s="2"/>
      <c r="D7" s="2">
        <v>1.5265486725663719</v>
      </c>
      <c r="E7" s="18">
        <v>1.5475113122171946</v>
      </c>
      <c r="F7" s="21"/>
      <c r="G7" s="3">
        <v>130973.80381105353</v>
      </c>
      <c r="H7" s="22">
        <v>124153.543895485</v>
      </c>
      <c r="J7" t="s">
        <v>136</v>
      </c>
      <c r="K7">
        <v>3</v>
      </c>
      <c r="L7">
        <v>4.8095803287499441</v>
      </c>
      <c r="M7">
        <v>1.6031934429166481</v>
      </c>
      <c r="N7">
        <v>1.4979355988594255E-2</v>
      </c>
      <c r="S7" t="s">
        <v>139</v>
      </c>
      <c r="T7">
        <v>3</v>
      </c>
      <c r="U7">
        <v>440363.49686635414</v>
      </c>
      <c r="V7">
        <v>146787.8322887847</v>
      </c>
      <c r="W7">
        <v>326670402.31353378</v>
      </c>
    </row>
    <row r="8" spans="2:26" x14ac:dyDescent="0.35">
      <c r="B8" s="114" t="s">
        <v>7</v>
      </c>
      <c r="C8" s="2"/>
      <c r="D8" s="2">
        <v>1.3073593073593073</v>
      </c>
      <c r="E8" s="18">
        <v>1.3557692307692308</v>
      </c>
      <c r="F8" s="21"/>
      <c r="G8" s="3">
        <v>119778.63790582104</v>
      </c>
      <c r="H8" s="22">
        <v>90682.658905510558</v>
      </c>
      <c r="J8" t="s">
        <v>137</v>
      </c>
      <c r="K8">
        <v>16</v>
      </c>
      <c r="L8">
        <v>22.786355626570561</v>
      </c>
      <c r="M8">
        <v>1.4241472266606601</v>
      </c>
      <c r="N8">
        <v>6.2431810736636372E-3</v>
      </c>
      <c r="S8" t="s">
        <v>140</v>
      </c>
      <c r="T8">
        <v>16</v>
      </c>
      <c r="U8">
        <v>1920544.7774878144</v>
      </c>
      <c r="V8">
        <v>120034.0485929884</v>
      </c>
      <c r="W8">
        <v>283333246.32948202</v>
      </c>
    </row>
    <row r="9" spans="2:26" ht="15" thickBot="1" x14ac:dyDescent="0.4">
      <c r="B9" s="114" t="s">
        <v>7</v>
      </c>
      <c r="C9" s="2"/>
      <c r="D9" s="2">
        <v>1.4931506849315068</v>
      </c>
      <c r="E9" s="18">
        <v>1.57</v>
      </c>
      <c r="F9" s="21"/>
      <c r="G9" s="3">
        <v>116569.37009459583</v>
      </c>
      <c r="H9" s="22">
        <v>93355.112521541232</v>
      </c>
      <c r="J9" s="4" t="s">
        <v>138</v>
      </c>
      <c r="K9" s="4">
        <v>16</v>
      </c>
      <c r="L9" s="4">
        <v>23.880572701457687</v>
      </c>
      <c r="M9" s="4">
        <v>1.4925357938411055</v>
      </c>
      <c r="N9" s="4">
        <v>2.2560063500108644E-2</v>
      </c>
      <c r="S9" s="4" t="s">
        <v>141</v>
      </c>
      <c r="T9" s="4">
        <v>16</v>
      </c>
      <c r="U9" s="4">
        <v>1566746.2100004412</v>
      </c>
      <c r="V9" s="4">
        <v>97921.638125027574</v>
      </c>
      <c r="W9" s="4">
        <v>376976800.18315631</v>
      </c>
    </row>
    <row r="10" spans="2:26" x14ac:dyDescent="0.35">
      <c r="B10" s="114" t="s">
        <v>7</v>
      </c>
      <c r="C10" s="2"/>
      <c r="D10" s="2">
        <v>1.3990147783251234</v>
      </c>
      <c r="E10" s="18">
        <v>1.4148936170212769</v>
      </c>
      <c r="F10" s="21"/>
      <c r="G10" s="3">
        <v>86987.907345513871</v>
      </c>
      <c r="H10" s="22">
        <v>69878.858582143279</v>
      </c>
    </row>
    <row r="11" spans="2:26" x14ac:dyDescent="0.35">
      <c r="B11" s="114" t="s">
        <v>7</v>
      </c>
      <c r="C11" s="2"/>
      <c r="D11" s="2">
        <v>1.3761061946902655</v>
      </c>
      <c r="E11" s="18">
        <v>1.3894230769230771</v>
      </c>
      <c r="F11" s="21"/>
      <c r="G11" s="3">
        <v>118066.24053692073</v>
      </c>
      <c r="H11" s="22">
        <v>92933.646892526769</v>
      </c>
    </row>
    <row r="12" spans="2:26" ht="15" thickBot="1" x14ac:dyDescent="0.4">
      <c r="B12" s="114" t="s">
        <v>7</v>
      </c>
      <c r="C12" s="2"/>
      <c r="D12" s="2">
        <v>1.4100418410041842</v>
      </c>
      <c r="E12" s="18">
        <v>1.4429223744292237</v>
      </c>
      <c r="F12" s="21"/>
      <c r="G12" s="3">
        <v>143078.43135745035</v>
      </c>
      <c r="H12" s="22">
        <v>112648.07629936478</v>
      </c>
      <c r="J12" t="s">
        <v>18</v>
      </c>
      <c r="S12" t="s">
        <v>18</v>
      </c>
    </row>
    <row r="13" spans="2:26" x14ac:dyDescent="0.35">
      <c r="B13" s="114" t="s">
        <v>7</v>
      </c>
      <c r="C13" s="2"/>
      <c r="D13" s="2">
        <v>1.502057613168724</v>
      </c>
      <c r="E13" s="18">
        <v>1.5540540540540542</v>
      </c>
      <c r="F13" s="21"/>
      <c r="G13" s="3">
        <v>160196.81563207306</v>
      </c>
      <c r="H13" s="22">
        <v>126378.5916482098</v>
      </c>
      <c r="J13" s="5" t="s">
        <v>19</v>
      </c>
      <c r="K13" s="5" t="s">
        <v>20</v>
      </c>
      <c r="L13" s="5" t="s">
        <v>21</v>
      </c>
      <c r="M13" s="5" t="s">
        <v>22</v>
      </c>
      <c r="N13" s="5" t="s">
        <v>23</v>
      </c>
      <c r="O13" s="5" t="s">
        <v>24</v>
      </c>
      <c r="P13" s="5" t="s">
        <v>25</v>
      </c>
      <c r="Q13" s="117"/>
      <c r="S13" s="5" t="s">
        <v>19</v>
      </c>
      <c r="T13" s="5" t="s">
        <v>20</v>
      </c>
      <c r="U13" s="5" t="s">
        <v>21</v>
      </c>
      <c r="V13" s="5" t="s">
        <v>22</v>
      </c>
      <c r="W13" s="5" t="s">
        <v>23</v>
      </c>
      <c r="X13" s="5" t="s">
        <v>24</v>
      </c>
      <c r="Y13" s="5" t="s">
        <v>25</v>
      </c>
      <c r="Z13" s="117"/>
    </row>
    <row r="14" spans="2:26" x14ac:dyDescent="0.35">
      <c r="B14" s="114" t="s">
        <v>7</v>
      </c>
      <c r="C14" s="2"/>
      <c r="D14" s="2">
        <v>1.5115207373271888</v>
      </c>
      <c r="E14" s="18">
        <v>1.5799999999999998</v>
      </c>
      <c r="F14" s="21"/>
      <c r="G14" s="3">
        <v>114799.9711048414</v>
      </c>
      <c r="H14" s="22">
        <v>93949.731072633833</v>
      </c>
      <c r="J14" t="s">
        <v>29</v>
      </c>
      <c r="K14">
        <v>9.4966823542603052E-2</v>
      </c>
      <c r="L14">
        <v>2</v>
      </c>
      <c r="M14">
        <v>4.7483411771301526E-2</v>
      </c>
      <c r="N14">
        <v>3.2888417816220006</v>
      </c>
      <c r="O14">
        <v>5.0236723937235092E-2</v>
      </c>
      <c r="P14">
        <v>3.2945368164911413</v>
      </c>
      <c r="S14" t="s">
        <v>29</v>
      </c>
      <c r="T14">
        <v>7832845151.7859421</v>
      </c>
      <c r="U14">
        <v>2</v>
      </c>
      <c r="V14">
        <v>3916422575.892971</v>
      </c>
      <c r="W14">
        <v>11.87020489655403</v>
      </c>
      <c r="X14">
        <v>1.3921214886869875E-4</v>
      </c>
      <c r="Y14">
        <v>3.2945368164911413</v>
      </c>
    </row>
    <row r="15" spans="2:26" x14ac:dyDescent="0.35">
      <c r="B15" s="114" t="s">
        <v>7</v>
      </c>
      <c r="C15" s="2"/>
      <c r="D15" s="2">
        <v>1.5231481481481479</v>
      </c>
      <c r="E15" s="18">
        <v>1.5846153846153845</v>
      </c>
      <c r="F15" s="21"/>
      <c r="G15" s="3">
        <v>114091.12633008393</v>
      </c>
      <c r="H15" s="22">
        <v>87332.555690459078</v>
      </c>
      <c r="J15" t="s">
        <v>30</v>
      </c>
      <c r="K15">
        <v>0.46200738058377272</v>
      </c>
      <c r="L15">
        <v>32</v>
      </c>
      <c r="M15">
        <v>1.4437730643242897E-2</v>
      </c>
      <c r="S15" t="s">
        <v>30</v>
      </c>
      <c r="T15">
        <v>10557991502.316662</v>
      </c>
      <c r="U15">
        <v>32</v>
      </c>
      <c r="V15">
        <v>329937234.44739568</v>
      </c>
    </row>
    <row r="16" spans="2:26" x14ac:dyDescent="0.35">
      <c r="B16" s="114" t="s">
        <v>7</v>
      </c>
      <c r="C16" s="2"/>
      <c r="D16" s="2">
        <v>1.353448275862069</v>
      </c>
      <c r="E16" s="18">
        <v>1.3632075471698113</v>
      </c>
      <c r="F16" s="21"/>
      <c r="G16" s="3">
        <v>125618.63940898584</v>
      </c>
      <c r="H16" s="22">
        <v>96542.3868791079</v>
      </c>
    </row>
    <row r="17" spans="2:26" ht="15" thickBot="1" x14ac:dyDescent="0.4">
      <c r="B17" s="114" t="s">
        <v>7</v>
      </c>
      <c r="C17" s="2"/>
      <c r="D17" s="2">
        <v>1.3515981735159819</v>
      </c>
      <c r="E17" s="18">
        <v>1.36</v>
      </c>
      <c r="F17" s="21"/>
      <c r="G17" s="3">
        <v>105518.45121712651</v>
      </c>
      <c r="H17" s="22">
        <v>80868.12294859621</v>
      </c>
      <c r="J17" s="4" t="s">
        <v>26</v>
      </c>
      <c r="K17" s="4">
        <v>0.55697420412637577</v>
      </c>
      <c r="L17" s="4">
        <v>34</v>
      </c>
      <c r="M17" s="4"/>
      <c r="N17" s="4"/>
      <c r="O17" s="4"/>
      <c r="P17" s="4"/>
      <c r="S17" s="4" t="s">
        <v>26</v>
      </c>
      <c r="T17" s="4">
        <v>18390836654.102604</v>
      </c>
      <c r="U17" s="4">
        <v>34</v>
      </c>
      <c r="V17" s="4"/>
      <c r="W17" s="4"/>
      <c r="X17" s="4"/>
      <c r="Y17" s="4"/>
    </row>
    <row r="18" spans="2:26" x14ac:dyDescent="0.35">
      <c r="B18" s="114" t="s">
        <v>7</v>
      </c>
      <c r="C18" s="2">
        <v>1.6933085501858736</v>
      </c>
      <c r="D18" s="2">
        <v>1.4423791821561338</v>
      </c>
      <c r="E18" s="18">
        <v>1.5333333333333334</v>
      </c>
      <c r="F18" s="21">
        <v>138064.34936789362</v>
      </c>
      <c r="G18" s="3">
        <v>117604.75862731661</v>
      </c>
      <c r="H18" s="22">
        <v>73159.838920472306</v>
      </c>
    </row>
    <row r="19" spans="2:26" ht="18.5" x14ac:dyDescent="0.45">
      <c r="B19" s="114" t="s">
        <v>7</v>
      </c>
      <c r="C19" s="2">
        <v>1.6524163568773236</v>
      </c>
      <c r="D19" s="2">
        <v>1.3773234200743494</v>
      </c>
      <c r="E19" s="18">
        <v>1.4888888888888889</v>
      </c>
      <c r="F19" s="21">
        <v>134730.19383979958</v>
      </c>
      <c r="G19" s="3">
        <v>112300.42028716703</v>
      </c>
      <c r="H19" s="22">
        <v>71039.263879299193</v>
      </c>
      <c r="J19" s="144" t="s">
        <v>142</v>
      </c>
      <c r="K19" s="145"/>
      <c r="L19" s="146"/>
    </row>
    <row r="20" spans="2:26" ht="18.5" x14ac:dyDescent="0.45">
      <c r="B20" s="115" t="s">
        <v>7</v>
      </c>
      <c r="C20" s="19">
        <v>1.4638554216867468</v>
      </c>
      <c r="D20" s="19">
        <v>1.420940170940171</v>
      </c>
      <c r="E20" s="20">
        <v>1.4769585253456221</v>
      </c>
      <c r="F20" s="23">
        <v>167568.95365866096</v>
      </c>
      <c r="G20" s="24">
        <v>134995.93631592757</v>
      </c>
      <c r="H20" s="25">
        <v>111903.79950975503</v>
      </c>
      <c r="J20" s="147" t="s">
        <v>40</v>
      </c>
      <c r="K20" s="148"/>
      <c r="L20" s="149"/>
      <c r="S20" s="147" t="s">
        <v>39</v>
      </c>
      <c r="T20" s="148"/>
      <c r="U20" s="149"/>
    </row>
    <row r="21" spans="2:26" x14ac:dyDescent="0.35">
      <c r="B21" s="113" t="s">
        <v>8</v>
      </c>
      <c r="C21" s="28">
        <v>1.8235294117647061</v>
      </c>
      <c r="E21" s="29">
        <v>1.9269662921348316</v>
      </c>
      <c r="F21" s="31">
        <v>115067.25214355758</v>
      </c>
      <c r="H21" s="32">
        <v>80776.046265959551</v>
      </c>
      <c r="J21" t="s">
        <v>27</v>
      </c>
      <c r="S21" t="s">
        <v>27</v>
      </c>
    </row>
    <row r="22" spans="2:26" x14ac:dyDescent="0.35">
      <c r="B22" s="114" t="s">
        <v>8</v>
      </c>
      <c r="C22" s="2">
        <v>1.8317307692307694</v>
      </c>
      <c r="E22" s="18">
        <v>2.0647058823529409</v>
      </c>
      <c r="F22" s="3">
        <v>122518.06043616851</v>
      </c>
      <c r="H22" s="22">
        <v>75396.889005355246</v>
      </c>
    </row>
    <row r="23" spans="2:26" ht="15" thickBot="1" x14ac:dyDescent="0.4">
      <c r="B23" s="114" t="s">
        <v>8</v>
      </c>
      <c r="C23" s="2">
        <v>1.7824074074074072</v>
      </c>
      <c r="E23" s="18">
        <v>1.8615384615384614</v>
      </c>
      <c r="F23" s="3">
        <v>133510.89251392803</v>
      </c>
      <c r="H23" s="22">
        <v>102594.55571403446</v>
      </c>
      <c r="J23" t="s">
        <v>13</v>
      </c>
      <c r="Q23" s="118"/>
      <c r="S23" t="s">
        <v>13</v>
      </c>
      <c r="Z23" s="118"/>
    </row>
    <row r="24" spans="2:26" x14ac:dyDescent="0.35">
      <c r="B24" s="114" t="s">
        <v>8</v>
      </c>
      <c r="C24" s="2">
        <v>1.7089201877934275</v>
      </c>
      <c r="E24" s="18">
        <v>1.625</v>
      </c>
      <c r="F24" s="3">
        <v>122746.48315257074</v>
      </c>
      <c r="H24" s="22">
        <v>85488.071243165439</v>
      </c>
      <c r="J24" s="5" t="s">
        <v>28</v>
      </c>
      <c r="K24" s="5" t="s">
        <v>14</v>
      </c>
      <c r="L24" s="5" t="s">
        <v>15</v>
      </c>
      <c r="M24" s="5" t="s">
        <v>16</v>
      </c>
      <c r="N24" s="5" t="s">
        <v>17</v>
      </c>
      <c r="Q24" s="1"/>
      <c r="S24" s="5" t="s">
        <v>28</v>
      </c>
      <c r="T24" s="5" t="s">
        <v>14</v>
      </c>
      <c r="U24" s="5" t="s">
        <v>15</v>
      </c>
      <c r="V24" s="5" t="s">
        <v>16</v>
      </c>
      <c r="W24" s="5" t="s">
        <v>17</v>
      </c>
      <c r="Z24" s="1"/>
    </row>
    <row r="25" spans="2:26" x14ac:dyDescent="0.35">
      <c r="B25" s="114" t="s">
        <v>8</v>
      </c>
      <c r="C25" s="2">
        <v>1.730232558139535</v>
      </c>
      <c r="E25" s="18">
        <v>1.9585798816568047</v>
      </c>
      <c r="F25" s="3">
        <v>127811.0277377919</v>
      </c>
      <c r="H25" s="22">
        <v>70266.750561216671</v>
      </c>
      <c r="J25" t="s">
        <v>136</v>
      </c>
      <c r="K25">
        <v>16</v>
      </c>
      <c r="L25">
        <v>29.155806120303584</v>
      </c>
      <c r="M25">
        <v>1.822237882518974</v>
      </c>
      <c r="N25">
        <v>7.9827351016966419E-3</v>
      </c>
      <c r="S25" t="s">
        <v>139</v>
      </c>
      <c r="T25">
        <v>16</v>
      </c>
      <c r="U25">
        <v>2052313.3632879381</v>
      </c>
      <c r="V25">
        <v>128269.58520549613</v>
      </c>
      <c r="W25">
        <v>150290474.11313647</v>
      </c>
    </row>
    <row r="26" spans="2:26" x14ac:dyDescent="0.35">
      <c r="B26" s="114" t="s">
        <v>8</v>
      </c>
      <c r="C26" s="2">
        <v>1.8199052132701423</v>
      </c>
      <c r="E26" s="18">
        <v>2.0115606936416186</v>
      </c>
      <c r="F26" s="3">
        <v>127070.46006333362</v>
      </c>
      <c r="H26" s="22">
        <v>77414.072978081851</v>
      </c>
      <c r="J26" t="s">
        <v>137</v>
      </c>
      <c r="K26">
        <v>0</v>
      </c>
      <c r="L26">
        <v>0</v>
      </c>
      <c r="M26" t="e">
        <v>#DIV/0!</v>
      </c>
      <c r="N26" t="e">
        <v>#DIV/0!</v>
      </c>
      <c r="S26" t="s">
        <v>140</v>
      </c>
      <c r="T26">
        <v>0</v>
      </c>
      <c r="U26">
        <v>0</v>
      </c>
      <c r="V26" t="e">
        <v>#DIV/0!</v>
      </c>
      <c r="W26" t="e">
        <v>#DIV/0!</v>
      </c>
    </row>
    <row r="27" spans="2:26" ht="15" thickBot="1" x14ac:dyDescent="0.4">
      <c r="B27" s="114" t="s">
        <v>8</v>
      </c>
      <c r="C27" s="2">
        <v>1.7574257425742572</v>
      </c>
      <c r="E27" s="18">
        <v>1.8529411764705883</v>
      </c>
      <c r="F27" s="3">
        <v>107666.24315460061</v>
      </c>
      <c r="H27" s="22">
        <v>67663.874748395727</v>
      </c>
      <c r="J27" s="4" t="s">
        <v>138</v>
      </c>
      <c r="K27" s="4">
        <v>16</v>
      </c>
      <c r="L27" s="4">
        <v>30.603878133709067</v>
      </c>
      <c r="M27" s="4">
        <v>1.9127423833568167</v>
      </c>
      <c r="N27" s="4">
        <v>1.8069769078807526E-2</v>
      </c>
      <c r="S27" s="4" t="s">
        <v>141</v>
      </c>
      <c r="T27" s="4">
        <v>16</v>
      </c>
      <c r="U27" s="4">
        <v>1364573.8475197339</v>
      </c>
      <c r="V27" s="4">
        <v>85285.865469983371</v>
      </c>
      <c r="W27" s="4">
        <v>110767256.66412252</v>
      </c>
    </row>
    <row r="28" spans="2:26" x14ac:dyDescent="0.35">
      <c r="B28" s="114" t="s">
        <v>8</v>
      </c>
      <c r="C28" s="2">
        <v>1.8169642857142858</v>
      </c>
      <c r="E28" s="18">
        <v>2.101123595505618</v>
      </c>
      <c r="F28" s="3">
        <v>151788.51538483342</v>
      </c>
      <c r="H28" s="22">
        <v>88076.50525792675</v>
      </c>
    </row>
    <row r="29" spans="2:26" x14ac:dyDescent="0.35">
      <c r="B29" s="114" t="s">
        <v>8</v>
      </c>
      <c r="C29" s="2">
        <v>1.903846153846154</v>
      </c>
      <c r="E29" s="18">
        <v>1.9611111111111108</v>
      </c>
      <c r="F29" s="3">
        <v>127341.60612263183</v>
      </c>
      <c r="H29" s="22">
        <v>85009.641156956321</v>
      </c>
    </row>
    <row r="30" spans="2:26" ht="15" thickBot="1" x14ac:dyDescent="0.4">
      <c r="B30" s="114" t="s">
        <v>8</v>
      </c>
      <c r="C30" s="2">
        <v>1.8124999999999996</v>
      </c>
      <c r="E30" s="18">
        <v>1.9510869565217388</v>
      </c>
      <c r="F30" s="3">
        <v>151415.57062958807</v>
      </c>
      <c r="H30" s="22">
        <v>90339.682925240326</v>
      </c>
      <c r="J30" t="s">
        <v>18</v>
      </c>
      <c r="S30" t="s">
        <v>18</v>
      </c>
    </row>
    <row r="31" spans="2:26" x14ac:dyDescent="0.35">
      <c r="B31" s="114" t="s">
        <v>8</v>
      </c>
      <c r="C31" s="2">
        <v>2.0440414507772022</v>
      </c>
      <c r="E31" s="18">
        <v>2.1209439528023597</v>
      </c>
      <c r="F31" s="3">
        <v>108957.95827272096</v>
      </c>
      <c r="H31" s="22">
        <v>76583.574115157171</v>
      </c>
      <c r="J31" s="5" t="s">
        <v>19</v>
      </c>
      <c r="K31" s="5" t="s">
        <v>20</v>
      </c>
      <c r="L31" s="5" t="s">
        <v>21</v>
      </c>
      <c r="M31" s="5" t="s">
        <v>22</v>
      </c>
      <c r="N31" s="5" t="s">
        <v>23</v>
      </c>
      <c r="O31" s="5" t="s">
        <v>24</v>
      </c>
      <c r="P31" s="5" t="s">
        <v>25</v>
      </c>
      <c r="Q31" s="117"/>
      <c r="S31" s="5" t="s">
        <v>19</v>
      </c>
      <c r="T31" s="5" t="s">
        <v>20</v>
      </c>
      <c r="U31" s="5" t="s">
        <v>21</v>
      </c>
      <c r="V31" s="5" t="s">
        <v>22</v>
      </c>
      <c r="W31" s="5" t="s">
        <v>23</v>
      </c>
      <c r="X31" s="5" t="s">
        <v>24</v>
      </c>
      <c r="Y31" s="5" t="s">
        <v>25</v>
      </c>
      <c r="Z31" s="117"/>
    </row>
    <row r="32" spans="2:26" x14ac:dyDescent="0.35">
      <c r="B32" s="114" t="s">
        <v>8</v>
      </c>
      <c r="C32" s="2">
        <v>1.8909952606635072</v>
      </c>
      <c r="E32" s="18">
        <v>1.8410256410256409</v>
      </c>
      <c r="F32" s="3">
        <v>132034.14990955757</v>
      </c>
      <c r="H32" s="22">
        <v>101464.03719376959</v>
      </c>
      <c r="J32" t="s">
        <v>29</v>
      </c>
      <c r="K32">
        <v>6.5528517375256723E-2</v>
      </c>
      <c r="L32">
        <v>2</v>
      </c>
      <c r="M32">
        <v>3.2764258687628361E-2</v>
      </c>
      <c r="N32">
        <v>2.4314067094613674</v>
      </c>
      <c r="O32">
        <v>0.10562991321542037</v>
      </c>
      <c r="P32">
        <v>3.3276544985720609</v>
      </c>
      <c r="S32" t="s">
        <v>29</v>
      </c>
      <c r="T32">
        <v>14780801298.408863</v>
      </c>
      <c r="U32">
        <v>2</v>
      </c>
      <c r="V32">
        <v>7390400649.2044315</v>
      </c>
      <c r="W32">
        <v>54.731602390224687</v>
      </c>
      <c r="X32">
        <v>1.4302846237381977E-10</v>
      </c>
      <c r="Y32">
        <v>3.3276544985720609</v>
      </c>
    </row>
    <row r="33" spans="2:26" x14ac:dyDescent="0.35">
      <c r="B33" s="114" t="s">
        <v>8</v>
      </c>
      <c r="C33" s="2">
        <v>1.892018779342723</v>
      </c>
      <c r="E33" s="18">
        <v>1.9312169312169312</v>
      </c>
      <c r="F33" s="3">
        <v>135897.89206177476</v>
      </c>
      <c r="H33" s="22">
        <v>96909.184765081212</v>
      </c>
      <c r="J33" t="s">
        <v>30</v>
      </c>
      <c r="K33">
        <v>0.39078756270756254</v>
      </c>
      <c r="L33">
        <v>29</v>
      </c>
      <c r="M33">
        <v>1.3475433196812502E-2</v>
      </c>
      <c r="S33" t="s">
        <v>30</v>
      </c>
      <c r="T33">
        <v>3915865961.6588778</v>
      </c>
      <c r="U33">
        <v>29</v>
      </c>
      <c r="V33">
        <v>135029860.74685785</v>
      </c>
    </row>
    <row r="34" spans="2:26" x14ac:dyDescent="0.35">
      <c r="B34" s="114" t="s">
        <v>8</v>
      </c>
      <c r="C34" s="2">
        <v>1.6772727272727272</v>
      </c>
      <c r="E34" s="18">
        <v>1.7164948453608246</v>
      </c>
      <c r="F34" s="3">
        <v>132745.61843867181</v>
      </c>
      <c r="H34" s="22">
        <v>93152.853021387069</v>
      </c>
    </row>
    <row r="35" spans="2:26" ht="15" thickBot="1" x14ac:dyDescent="0.4">
      <c r="B35" s="114" t="s">
        <v>8</v>
      </c>
      <c r="C35" s="2">
        <v>1.7783018867924527</v>
      </c>
      <c r="E35" s="18">
        <v>1.7704918032786887</v>
      </c>
      <c r="F35" s="3">
        <v>125939.37665544527</v>
      </c>
      <c r="H35" s="22">
        <v>80648.381663039952</v>
      </c>
      <c r="J35" s="4" t="s">
        <v>26</v>
      </c>
      <c r="K35" s="4">
        <v>0.45631608008281926</v>
      </c>
      <c r="L35" s="4">
        <v>31</v>
      </c>
      <c r="M35" s="4"/>
      <c r="N35" s="4"/>
      <c r="O35" s="4"/>
      <c r="P35" s="4"/>
      <c r="S35" s="4" t="s">
        <v>26</v>
      </c>
      <c r="T35" s="4">
        <v>18696667260.067741</v>
      </c>
      <c r="U35" s="4">
        <v>31</v>
      </c>
      <c r="V35" s="4"/>
      <c r="W35" s="4"/>
      <c r="X35" s="4"/>
      <c r="Y35" s="4"/>
    </row>
    <row r="36" spans="2:26" x14ac:dyDescent="0.35">
      <c r="B36" s="115" t="s">
        <v>8</v>
      </c>
      <c r="C36" s="19">
        <v>1.8857142857142855</v>
      </c>
      <c r="E36" s="20">
        <v>1.9090909090909087</v>
      </c>
      <c r="F36" s="24">
        <v>129802.25661076333</v>
      </c>
      <c r="H36" s="25">
        <v>92789.726904966694</v>
      </c>
    </row>
    <row r="37" spans="2:26" ht="18.5" x14ac:dyDescent="0.45">
      <c r="B37" s="113" t="s">
        <v>9</v>
      </c>
      <c r="C37" s="28">
        <v>1.9435736677115989</v>
      </c>
      <c r="D37" s="28">
        <v>1.9016393442622952</v>
      </c>
      <c r="E37" s="29">
        <v>1.9016393442622952</v>
      </c>
      <c r="F37" s="30">
        <v>58476.369223903283</v>
      </c>
      <c r="G37" s="31">
        <v>50007.485333139688</v>
      </c>
      <c r="H37" s="32">
        <v>50007.485333139688</v>
      </c>
      <c r="J37" s="144" t="s">
        <v>128</v>
      </c>
      <c r="K37" s="145"/>
      <c r="L37" s="146"/>
    </row>
    <row r="38" spans="2:26" ht="18.5" x14ac:dyDescent="0.45">
      <c r="B38" s="114" t="s">
        <v>9</v>
      </c>
      <c r="C38" s="2">
        <v>1.8858695652173914</v>
      </c>
      <c r="D38" s="2">
        <v>1.8520710059171597</v>
      </c>
      <c r="E38" s="18">
        <v>1.7730061349693254</v>
      </c>
      <c r="F38" s="21">
        <v>87108.884401969204</v>
      </c>
      <c r="G38" s="3">
        <v>66284.972090444833</v>
      </c>
      <c r="H38" s="22">
        <v>56933.827679081958</v>
      </c>
      <c r="J38" s="147" t="s">
        <v>40</v>
      </c>
      <c r="K38" s="148"/>
      <c r="L38" s="149"/>
      <c r="S38" s="147" t="s">
        <v>39</v>
      </c>
      <c r="T38" s="148"/>
      <c r="U38" s="149"/>
    </row>
    <row r="39" spans="2:26" x14ac:dyDescent="0.35">
      <c r="B39" s="114" t="s">
        <v>9</v>
      </c>
      <c r="C39" s="2">
        <v>1.9705882352941173</v>
      </c>
      <c r="D39" s="2">
        <v>1.7965616045845267</v>
      </c>
      <c r="E39" s="18">
        <v>1.7814371257485031</v>
      </c>
      <c r="F39" s="21">
        <v>95547.215757790895</v>
      </c>
      <c r="G39" s="3">
        <v>70782.474105138885</v>
      </c>
      <c r="H39" s="22">
        <v>61520.129833936371</v>
      </c>
      <c r="J39" t="s">
        <v>27</v>
      </c>
      <c r="S39" t="s">
        <v>27</v>
      </c>
    </row>
    <row r="40" spans="2:26" x14ac:dyDescent="0.35">
      <c r="B40" s="114" t="s">
        <v>9</v>
      </c>
      <c r="C40" s="2">
        <v>2.4817518248175179</v>
      </c>
      <c r="D40" s="2">
        <v>2.3170731707317076</v>
      </c>
      <c r="E40" s="18">
        <v>2.1875</v>
      </c>
      <c r="F40" s="21">
        <v>47317.0196894076</v>
      </c>
      <c r="G40" s="3">
        <v>31970.719772763357</v>
      </c>
      <c r="H40" s="22">
        <v>28027.80780980537</v>
      </c>
    </row>
    <row r="41" spans="2:26" ht="15" thickBot="1" x14ac:dyDescent="0.4">
      <c r="B41" s="114" t="s">
        <v>9</v>
      </c>
      <c r="C41" s="2">
        <v>1.9881656804733727</v>
      </c>
      <c r="D41" s="2">
        <v>1.8874999999999997</v>
      </c>
      <c r="E41" s="18">
        <v>1.8124999999999998</v>
      </c>
      <c r="F41" s="21">
        <v>71328.181838576435</v>
      </c>
      <c r="G41" s="3">
        <v>57463.936777590745</v>
      </c>
      <c r="H41" s="22">
        <v>55180.601541395088</v>
      </c>
      <c r="J41" t="s">
        <v>13</v>
      </c>
      <c r="Q41" s="118"/>
      <c r="S41" t="s">
        <v>13</v>
      </c>
      <c r="Z41" s="118"/>
    </row>
    <row r="42" spans="2:26" x14ac:dyDescent="0.35">
      <c r="B42" s="114" t="s">
        <v>9</v>
      </c>
      <c r="C42" s="2">
        <v>2.1802325581395352</v>
      </c>
      <c r="D42" s="2">
        <v>2.0733333333333333</v>
      </c>
      <c r="E42" s="18">
        <v>2.0275862068965518</v>
      </c>
      <c r="F42" s="21">
        <v>82458.72757276897</v>
      </c>
      <c r="G42" s="3">
        <v>52010.541390882536</v>
      </c>
      <c r="H42" s="22">
        <v>45944.317259954529</v>
      </c>
      <c r="J42" s="5" t="s">
        <v>28</v>
      </c>
      <c r="K42" s="5" t="s">
        <v>14</v>
      </c>
      <c r="L42" s="5" t="s">
        <v>15</v>
      </c>
      <c r="M42" s="5" t="s">
        <v>16</v>
      </c>
      <c r="N42" s="5" t="s">
        <v>17</v>
      </c>
      <c r="Q42" s="1"/>
      <c r="S42" s="5" t="s">
        <v>28</v>
      </c>
      <c r="T42" s="5" t="s">
        <v>14</v>
      </c>
      <c r="U42" s="5" t="s">
        <v>15</v>
      </c>
      <c r="V42" s="5" t="s">
        <v>16</v>
      </c>
      <c r="W42" s="5" t="s">
        <v>17</v>
      </c>
      <c r="Z42" s="1"/>
    </row>
    <row r="43" spans="2:26" x14ac:dyDescent="0.35">
      <c r="B43" s="114" t="s">
        <v>9</v>
      </c>
      <c r="C43" s="2">
        <v>1.8469945355191255</v>
      </c>
      <c r="D43" s="2">
        <v>1.9216867469879519</v>
      </c>
      <c r="E43" s="18">
        <v>1.8789808917197452</v>
      </c>
      <c r="F43" s="21">
        <v>84133.188278109563</v>
      </c>
      <c r="G43" s="3">
        <v>65336.418815708988</v>
      </c>
      <c r="H43" s="22">
        <v>54046.775455439762</v>
      </c>
      <c r="J43" t="s">
        <v>136</v>
      </c>
      <c r="K43">
        <v>10</v>
      </c>
      <c r="L43">
        <v>20.098063715552186</v>
      </c>
      <c r="M43">
        <v>2.0098063715552188</v>
      </c>
      <c r="N43">
        <v>4.6049015139963956E-2</v>
      </c>
      <c r="S43" t="s">
        <v>139</v>
      </c>
      <c r="T43">
        <v>10</v>
      </c>
      <c r="U43">
        <v>784252.1961510668</v>
      </c>
      <c r="V43">
        <v>78425.219615106675</v>
      </c>
      <c r="W43">
        <v>271135233.37471855</v>
      </c>
    </row>
    <row r="44" spans="2:26" x14ac:dyDescent="0.35">
      <c r="B44" s="114" t="s">
        <v>9</v>
      </c>
      <c r="C44" s="2">
        <v>1.9572192513368984</v>
      </c>
      <c r="D44" s="2">
        <v>1.8275862068965518</v>
      </c>
      <c r="E44" s="18">
        <v>1.7763975155279501</v>
      </c>
      <c r="F44" s="21">
        <v>95128.96371769697</v>
      </c>
      <c r="G44" s="3">
        <v>71560.618230198554</v>
      </c>
      <c r="H44" s="22">
        <v>55101.859179766652</v>
      </c>
      <c r="J44" t="s">
        <v>137</v>
      </c>
      <c r="K44">
        <v>10</v>
      </c>
      <c r="L44">
        <v>19.141770052874861</v>
      </c>
      <c r="M44">
        <v>1.914177005287486</v>
      </c>
      <c r="N44">
        <v>3.2448683044202231E-2</v>
      </c>
      <c r="S44" t="s">
        <v>140</v>
      </c>
      <c r="T44">
        <v>10</v>
      </c>
      <c r="U44">
        <v>588393.05350544991</v>
      </c>
      <c r="V44">
        <v>58839.305350544993</v>
      </c>
      <c r="W44">
        <v>151531337.56986237</v>
      </c>
    </row>
    <row r="45" spans="2:26" ht="15" thickBot="1" x14ac:dyDescent="0.4">
      <c r="B45" s="114" t="s">
        <v>9</v>
      </c>
      <c r="C45" s="2">
        <v>1.7025641025641025</v>
      </c>
      <c r="D45" s="2">
        <v>1.6348314606741572</v>
      </c>
      <c r="E45" s="18">
        <v>1.6130952380952384</v>
      </c>
      <c r="F45" s="21">
        <v>93833.037181981912</v>
      </c>
      <c r="G45" s="3">
        <v>68530.11505362748</v>
      </c>
      <c r="H45" s="22">
        <v>56850.76612770401</v>
      </c>
      <c r="J45" s="4" t="s">
        <v>138</v>
      </c>
      <c r="K45" s="4">
        <v>10</v>
      </c>
      <c r="L45" s="4">
        <v>18.648694181357541</v>
      </c>
      <c r="M45" s="4">
        <v>1.8648694181357541</v>
      </c>
      <c r="N45" s="4">
        <v>2.4720228535052218E-2</v>
      </c>
      <c r="S45" s="4" t="s">
        <v>141</v>
      </c>
      <c r="T45" s="4">
        <v>10</v>
      </c>
      <c r="U45" s="4">
        <v>506588.69690895645</v>
      </c>
      <c r="V45" s="4">
        <v>50658.869690895648</v>
      </c>
      <c r="W45" s="4">
        <v>93466882.858064011</v>
      </c>
    </row>
    <row r="46" spans="2:26" x14ac:dyDescent="0.35">
      <c r="B46" s="115" t="s">
        <v>9</v>
      </c>
      <c r="C46" s="19">
        <v>2.1411042944785277</v>
      </c>
      <c r="D46" s="19">
        <v>1.9294871794871795</v>
      </c>
      <c r="E46" s="20">
        <v>1.896551724137931</v>
      </c>
      <c r="F46" s="23">
        <v>68920.608488861879</v>
      </c>
      <c r="G46" s="24">
        <v>54445.771935954806</v>
      </c>
      <c r="H46" s="25">
        <v>42975.126688732977</v>
      </c>
    </row>
    <row r="47" spans="2:26" x14ac:dyDescent="0.35">
      <c r="B47" s="113" t="s">
        <v>10</v>
      </c>
      <c r="C47" s="28">
        <v>2.0544554455445545</v>
      </c>
      <c r="E47" s="29">
        <v>2.6357615894039736</v>
      </c>
      <c r="F47" s="31">
        <v>125863.35467368805</v>
      </c>
      <c r="H47" s="32">
        <v>67450.540477727482</v>
      </c>
    </row>
    <row r="48" spans="2:26" ht="15" thickBot="1" x14ac:dyDescent="0.4">
      <c r="B48" s="114" t="s">
        <v>10</v>
      </c>
      <c r="C48" s="2">
        <v>2.0219780219780219</v>
      </c>
      <c r="E48" s="18">
        <v>2.2727272727272729</v>
      </c>
      <c r="F48" s="3">
        <v>90602.266477402838</v>
      </c>
      <c r="H48" s="22">
        <v>61696.134314992443</v>
      </c>
      <c r="J48" t="s">
        <v>18</v>
      </c>
      <c r="S48" t="s">
        <v>18</v>
      </c>
    </row>
    <row r="49" spans="1:26" x14ac:dyDescent="0.35">
      <c r="B49" s="114" t="s">
        <v>10</v>
      </c>
      <c r="C49" s="2">
        <v>2.3673469387755102</v>
      </c>
      <c r="E49" s="18">
        <v>2.4192307692307691</v>
      </c>
      <c r="F49" s="3">
        <v>55758.520856826821</v>
      </c>
      <c r="H49" s="22">
        <v>39409.841243255571</v>
      </c>
      <c r="J49" s="5" t="s">
        <v>19</v>
      </c>
      <c r="K49" s="5" t="s">
        <v>20</v>
      </c>
      <c r="L49" s="5" t="s">
        <v>21</v>
      </c>
      <c r="M49" s="5" t="s">
        <v>22</v>
      </c>
      <c r="N49" s="5" t="s">
        <v>23</v>
      </c>
      <c r="O49" s="5" t="s">
        <v>24</v>
      </c>
      <c r="P49" s="5" t="s">
        <v>25</v>
      </c>
      <c r="Q49" s="117"/>
      <c r="S49" s="5" t="s">
        <v>19</v>
      </c>
      <c r="T49" s="5" t="s">
        <v>20</v>
      </c>
      <c r="U49" s="5" t="s">
        <v>21</v>
      </c>
      <c r="V49" s="5" t="s">
        <v>22</v>
      </c>
      <c r="W49" s="5" t="s">
        <v>23</v>
      </c>
      <c r="X49" s="5" t="s">
        <v>24</v>
      </c>
      <c r="Y49" s="5" t="s">
        <v>25</v>
      </c>
      <c r="Z49" s="117"/>
    </row>
    <row r="50" spans="1:26" x14ac:dyDescent="0.35">
      <c r="B50" s="114" t="s">
        <v>10</v>
      </c>
      <c r="C50" s="2">
        <v>1.9628712871287128</v>
      </c>
      <c r="E50" s="18">
        <v>2.1942028985507243</v>
      </c>
      <c r="F50" s="3">
        <v>119961.87952485977</v>
      </c>
      <c r="H50" s="22">
        <v>83510.563399255916</v>
      </c>
      <c r="J50" t="s">
        <v>29</v>
      </c>
      <c r="K50">
        <v>0.10860978103336616</v>
      </c>
      <c r="L50">
        <v>2</v>
      </c>
      <c r="M50">
        <v>5.430489051668308E-2</v>
      </c>
      <c r="N50">
        <v>1.5783563643283069</v>
      </c>
      <c r="O50">
        <v>0.22476404034710995</v>
      </c>
      <c r="P50">
        <v>3.3541308285291991</v>
      </c>
      <c r="S50" t="s">
        <v>29</v>
      </c>
      <c r="T50">
        <v>4071659177.5805235</v>
      </c>
      <c r="U50">
        <v>2</v>
      </c>
      <c r="V50">
        <v>2035829588.7902617</v>
      </c>
      <c r="W50">
        <v>11.833158113223353</v>
      </c>
      <c r="X50">
        <v>2.0403274360151618E-4</v>
      </c>
      <c r="Y50">
        <v>3.3541308285291991</v>
      </c>
    </row>
    <row r="51" spans="1:26" x14ac:dyDescent="0.35">
      <c r="B51" s="114" t="s">
        <v>10</v>
      </c>
      <c r="C51" s="2">
        <v>2.134502923976608</v>
      </c>
      <c r="E51" s="18">
        <v>2.094771241830065</v>
      </c>
      <c r="F51" s="3">
        <v>79137.516344121555</v>
      </c>
      <c r="H51" s="22">
        <v>55629.893238842538</v>
      </c>
      <c r="J51" t="s">
        <v>30</v>
      </c>
      <c r="K51">
        <v>0.92896134047295464</v>
      </c>
      <c r="L51">
        <v>27</v>
      </c>
      <c r="M51">
        <v>3.4405975573072393E-2</v>
      </c>
      <c r="S51" t="s">
        <v>30</v>
      </c>
      <c r="T51">
        <v>4645201084.2238245</v>
      </c>
      <c r="U51">
        <v>27</v>
      </c>
      <c r="V51">
        <v>172044484.60088238</v>
      </c>
    </row>
    <row r="52" spans="1:26" x14ac:dyDescent="0.35">
      <c r="B52" s="114" t="s">
        <v>10</v>
      </c>
      <c r="C52" s="2">
        <v>2.0808080808080804</v>
      </c>
      <c r="E52" s="18">
        <v>2.26171875</v>
      </c>
      <c r="F52" s="3">
        <v>50525.27869182494</v>
      </c>
      <c r="H52" s="22">
        <v>35169.471194079088</v>
      </c>
    </row>
    <row r="53" spans="1:26" ht="15" thickBot="1" x14ac:dyDescent="0.4">
      <c r="B53" s="115" t="s">
        <v>10</v>
      </c>
      <c r="C53" s="19">
        <v>2.0472727272727269</v>
      </c>
      <c r="D53" s="64"/>
      <c r="E53" s="20">
        <v>2.1485943775100398</v>
      </c>
      <c r="F53" s="24">
        <v>39462.184842662282</v>
      </c>
      <c r="G53" s="64"/>
      <c r="H53" s="25">
        <v>30743.960976469007</v>
      </c>
      <c r="J53" s="4" t="s">
        <v>26</v>
      </c>
      <c r="K53" s="4">
        <v>1.0375711215063208</v>
      </c>
      <c r="L53" s="4">
        <v>29</v>
      </c>
      <c r="M53" s="4"/>
      <c r="N53" s="4"/>
      <c r="O53" s="4"/>
      <c r="P53" s="4"/>
      <c r="S53" s="4" t="s">
        <v>26</v>
      </c>
      <c r="T53" s="4">
        <v>8716860261.804348</v>
      </c>
      <c r="U53" s="4">
        <v>29</v>
      </c>
      <c r="V53" s="4"/>
      <c r="W53" s="4"/>
      <c r="X53" s="4"/>
      <c r="Y53" s="4"/>
    </row>
    <row r="55" spans="1:26" ht="18.5" x14ac:dyDescent="0.45">
      <c r="J55" s="144" t="s">
        <v>129</v>
      </c>
      <c r="K55" s="145"/>
      <c r="L55" s="146"/>
    </row>
    <row r="56" spans="1:26" ht="18.5" x14ac:dyDescent="0.45">
      <c r="A56" s="96"/>
      <c r="B56" s="78"/>
      <c r="C56" s="34" t="str">
        <f>C4</f>
        <v>OL L/W</v>
      </c>
      <c r="D56" s="34" t="str">
        <f t="shared" ref="D56:H56" si="0">D4</f>
        <v>ML L/W</v>
      </c>
      <c r="E56" s="34" t="str">
        <f t="shared" si="0"/>
        <v>IL L/W</v>
      </c>
      <c r="F56" s="34" t="str">
        <f t="shared" si="0"/>
        <v>OL Vol</v>
      </c>
      <c r="G56" s="34" t="str">
        <f t="shared" si="0"/>
        <v>ML Vol</v>
      </c>
      <c r="H56" s="34" t="str">
        <f t="shared" si="0"/>
        <v>IL Vol</v>
      </c>
      <c r="J56" s="147" t="s">
        <v>40</v>
      </c>
      <c r="K56" s="148"/>
      <c r="L56" s="149"/>
      <c r="S56" s="147" t="s">
        <v>39</v>
      </c>
      <c r="T56" s="148"/>
      <c r="U56" s="149"/>
    </row>
    <row r="57" spans="1:26" x14ac:dyDescent="0.35">
      <c r="A57" s="101" t="s">
        <v>7</v>
      </c>
      <c r="B57" s="97" t="s">
        <v>43</v>
      </c>
      <c r="C57" s="79">
        <f>COUNTA(C5:C20)</f>
        <v>3</v>
      </c>
      <c r="D57" s="79">
        <f t="shared" ref="D57:H57" si="1">COUNTA(D5:D20)</f>
        <v>16</v>
      </c>
      <c r="E57" s="79">
        <f t="shared" si="1"/>
        <v>16</v>
      </c>
      <c r="F57" s="79">
        <f t="shared" si="1"/>
        <v>3</v>
      </c>
      <c r="G57" s="79">
        <f t="shared" si="1"/>
        <v>16</v>
      </c>
      <c r="H57" s="79">
        <f t="shared" si="1"/>
        <v>16</v>
      </c>
      <c r="J57" t="s">
        <v>27</v>
      </c>
      <c r="S57" t="s">
        <v>27</v>
      </c>
    </row>
    <row r="58" spans="1:26" x14ac:dyDescent="0.35">
      <c r="A58" s="96"/>
      <c r="B58" s="97" t="s">
        <v>121</v>
      </c>
      <c r="C58" s="103">
        <f>AVERAGE(C5:C20)</f>
        <v>1.6031934429166481</v>
      </c>
      <c r="D58" s="103">
        <f t="shared" ref="D58:H58" si="2">AVERAGE(D5:D20)</f>
        <v>1.4241472266606601</v>
      </c>
      <c r="E58" s="103">
        <f t="shared" si="2"/>
        <v>1.4925357938411055</v>
      </c>
      <c r="F58" s="103">
        <f t="shared" si="2"/>
        <v>146787.8322887847</v>
      </c>
      <c r="G58" s="103">
        <f t="shared" si="2"/>
        <v>120034.0485929884</v>
      </c>
      <c r="H58" s="103">
        <f t="shared" si="2"/>
        <v>97921.638125027574</v>
      </c>
    </row>
    <row r="59" spans="1:26" ht="15" thickBot="1" x14ac:dyDescent="0.4">
      <c r="A59" s="96"/>
      <c r="B59" s="97" t="s">
        <v>122</v>
      </c>
      <c r="C59" s="103">
        <f t="shared" ref="C59:H59" si="3">_xlfn.STDEV.S(C5:C20)</f>
        <v>0.12239017929799047</v>
      </c>
      <c r="D59" s="103">
        <f t="shared" si="3"/>
        <v>7.9013803057843238E-2</v>
      </c>
      <c r="E59" s="103">
        <f t="shared" si="3"/>
        <v>0.15020007822936926</v>
      </c>
      <c r="F59" s="103">
        <f t="shared" si="3"/>
        <v>18074.025625563714</v>
      </c>
      <c r="G59" s="103">
        <f t="shared" si="3"/>
        <v>16832.505646203776</v>
      </c>
      <c r="H59" s="103">
        <f t="shared" si="3"/>
        <v>19415.890404077694</v>
      </c>
      <c r="J59" t="s">
        <v>13</v>
      </c>
      <c r="Q59" s="118"/>
      <c r="S59" t="s">
        <v>13</v>
      </c>
      <c r="Z59" s="118"/>
    </row>
    <row r="60" spans="1:26" x14ac:dyDescent="0.35">
      <c r="A60" s="96"/>
      <c r="B60" s="97" t="s">
        <v>123</v>
      </c>
      <c r="C60" s="105">
        <f>C59/C58</f>
        <v>7.6341491938321057E-2</v>
      </c>
      <c r="D60" s="105">
        <f t="shared" ref="D60:F60" si="4">D59/D58</f>
        <v>5.5481485044994103E-2</v>
      </c>
      <c r="E60" s="105">
        <f t="shared" si="4"/>
        <v>0.10063415487197319</v>
      </c>
      <c r="F60" s="105">
        <f t="shared" si="4"/>
        <v>0.12313027138384042</v>
      </c>
      <c r="G60" s="105">
        <f>G59/G58</f>
        <v>0.14023109145705362</v>
      </c>
      <c r="H60" s="105">
        <f>H59/H58</f>
        <v>0.19827987741879116</v>
      </c>
      <c r="J60" s="5" t="s">
        <v>28</v>
      </c>
      <c r="K60" s="5" t="s">
        <v>14</v>
      </c>
      <c r="L60" s="5" t="s">
        <v>15</v>
      </c>
      <c r="M60" s="5" t="s">
        <v>16</v>
      </c>
      <c r="N60" s="5" t="s">
        <v>17</v>
      </c>
      <c r="Q60" s="1"/>
      <c r="S60" s="5" t="s">
        <v>28</v>
      </c>
      <c r="T60" s="5" t="s">
        <v>14</v>
      </c>
      <c r="U60" s="5" t="s">
        <v>15</v>
      </c>
      <c r="V60" s="5" t="s">
        <v>16</v>
      </c>
      <c r="W60" s="5" t="s">
        <v>17</v>
      </c>
      <c r="Z60" s="1"/>
    </row>
    <row r="61" spans="1:26" x14ac:dyDescent="0.35">
      <c r="A61" s="101" t="s">
        <v>8</v>
      </c>
      <c r="B61" s="97" t="s">
        <v>43</v>
      </c>
      <c r="C61" s="79">
        <f>COUNTA(C21:C36)</f>
        <v>16</v>
      </c>
      <c r="E61" s="79">
        <f t="shared" ref="E61:H61" si="5">COUNTA(E21:E36)</f>
        <v>16</v>
      </c>
      <c r="F61" s="79">
        <f>COUNTA(F21:F36)</f>
        <v>16</v>
      </c>
      <c r="H61" s="79">
        <f t="shared" si="5"/>
        <v>16</v>
      </c>
      <c r="J61" t="s">
        <v>136</v>
      </c>
      <c r="K61">
        <v>7</v>
      </c>
      <c r="L61">
        <v>14.669235425484217</v>
      </c>
      <c r="M61">
        <v>2.0956050607834595</v>
      </c>
      <c r="N61">
        <v>1.7107357240136793E-2</v>
      </c>
      <c r="S61" t="s">
        <v>139</v>
      </c>
      <c r="T61">
        <v>7</v>
      </c>
      <c r="U61">
        <v>561311.00141138618</v>
      </c>
      <c r="V61">
        <v>80187.285915912318</v>
      </c>
      <c r="W61">
        <v>1152171413.7453854</v>
      </c>
    </row>
    <row r="62" spans="1:26" x14ac:dyDescent="0.35">
      <c r="A62" s="96"/>
      <c r="B62" s="97" t="s">
        <v>121</v>
      </c>
      <c r="C62" s="103">
        <f>AVERAGE(C21:C36)</f>
        <v>1.822237882518974</v>
      </c>
      <c r="E62" s="103">
        <f t="shared" ref="E62:H62" si="6">AVERAGE(E21:E36)</f>
        <v>1.9127423833568167</v>
      </c>
      <c r="F62" s="103">
        <f>AVERAGE(F21:F36)</f>
        <v>128269.58520549613</v>
      </c>
      <c r="H62" s="103">
        <f t="shared" si="6"/>
        <v>85285.865469983371</v>
      </c>
      <c r="J62" t="s">
        <v>137</v>
      </c>
      <c r="K62">
        <v>0</v>
      </c>
      <c r="L62">
        <v>0</v>
      </c>
      <c r="M62" t="e">
        <v>#DIV/0!</v>
      </c>
      <c r="N62" t="e">
        <v>#DIV/0!</v>
      </c>
      <c r="S62" t="s">
        <v>140</v>
      </c>
      <c r="T62">
        <v>0</v>
      </c>
      <c r="U62">
        <v>0</v>
      </c>
      <c r="V62" t="e">
        <v>#DIV/0!</v>
      </c>
      <c r="W62" t="e">
        <v>#DIV/0!</v>
      </c>
    </row>
    <row r="63" spans="1:26" ht="15" thickBot="1" x14ac:dyDescent="0.4">
      <c r="A63" s="96"/>
      <c r="B63" s="97" t="s">
        <v>122</v>
      </c>
      <c r="C63" s="103">
        <f>_xlfn.STDEV.S(C21:C36)</f>
        <v>8.9346153256291014E-2</v>
      </c>
      <c r="E63" s="103">
        <f t="shared" ref="E63:H63" si="7">_xlfn.STDEV.S(E21:E36)</f>
        <v>0.13442384118454406</v>
      </c>
      <c r="F63" s="103">
        <f>_xlfn.STDEV.S(F21:F36)</f>
        <v>12259.301534473179</v>
      </c>
      <c r="H63" s="103">
        <f t="shared" si="7"/>
        <v>10524.60244684437</v>
      </c>
      <c r="J63" s="4" t="s">
        <v>138</v>
      </c>
      <c r="K63" s="4">
        <v>7</v>
      </c>
      <c r="L63" s="4">
        <v>16.027006899252843</v>
      </c>
      <c r="M63" s="4">
        <v>2.2895724141789775</v>
      </c>
      <c r="N63" s="4">
        <v>3.4105911259854897E-2</v>
      </c>
      <c r="S63" s="4" t="s">
        <v>141</v>
      </c>
      <c r="T63" s="4">
        <v>7</v>
      </c>
      <c r="U63" s="4">
        <v>373610.40484462201</v>
      </c>
      <c r="V63" s="4">
        <v>53372.914977803142</v>
      </c>
      <c r="W63" s="4">
        <v>369871612.66584903</v>
      </c>
    </row>
    <row r="64" spans="1:26" x14ac:dyDescent="0.35">
      <c r="A64" s="96"/>
      <c r="B64" s="97" t="s">
        <v>123</v>
      </c>
      <c r="C64" s="105">
        <f>C63/C62</f>
        <v>4.9031004191825489E-2</v>
      </c>
      <c r="E64" s="105">
        <f t="shared" ref="E64:H64" si="8">E63/E62</f>
        <v>7.0278068993605641E-2</v>
      </c>
      <c r="F64" s="105">
        <f>F63/F62</f>
        <v>9.5574500493105896E-2</v>
      </c>
      <c r="H64" s="105">
        <f t="shared" si="8"/>
        <v>0.12340383003498437</v>
      </c>
    </row>
    <row r="65" spans="1:26" x14ac:dyDescent="0.35">
      <c r="A65" s="101" t="s">
        <v>9</v>
      </c>
      <c r="B65" s="97" t="s">
        <v>43</v>
      </c>
      <c r="C65" s="79">
        <f t="shared" ref="C65:H65" si="9">COUNTA(C37:C46)</f>
        <v>10</v>
      </c>
      <c r="D65" s="79">
        <f t="shared" si="9"/>
        <v>10</v>
      </c>
      <c r="E65" s="79">
        <f t="shared" si="9"/>
        <v>10</v>
      </c>
      <c r="F65" s="79">
        <f t="shared" si="9"/>
        <v>10</v>
      </c>
      <c r="G65" s="79">
        <f t="shared" si="9"/>
        <v>10</v>
      </c>
      <c r="H65" s="79">
        <f t="shared" si="9"/>
        <v>10</v>
      </c>
    </row>
    <row r="66" spans="1:26" ht="15" thickBot="1" x14ac:dyDescent="0.4">
      <c r="A66" s="96"/>
      <c r="B66" s="97" t="s">
        <v>121</v>
      </c>
      <c r="C66" s="103">
        <f t="shared" ref="C66:H66" si="10">AVERAGE(C37:C46)</f>
        <v>2.0098063715552188</v>
      </c>
      <c r="D66" s="103">
        <f t="shared" si="10"/>
        <v>1.914177005287486</v>
      </c>
      <c r="E66" s="103">
        <f t="shared" si="10"/>
        <v>1.8648694181357541</v>
      </c>
      <c r="F66" s="103">
        <f t="shared" si="10"/>
        <v>78425.219615106675</v>
      </c>
      <c r="G66" s="103">
        <f t="shared" si="10"/>
        <v>58839.305350544993</v>
      </c>
      <c r="H66" s="103">
        <f t="shared" si="10"/>
        <v>50658.869690895648</v>
      </c>
      <c r="J66" t="s">
        <v>18</v>
      </c>
      <c r="S66" t="s">
        <v>18</v>
      </c>
    </row>
    <row r="67" spans="1:26" x14ac:dyDescent="0.35">
      <c r="A67" s="96"/>
      <c r="B67" s="97" t="s">
        <v>122</v>
      </c>
      <c r="C67" s="103">
        <f t="shared" ref="C67:H67" si="11">_xlfn.STDEV.S(C37:C46)</f>
        <v>0.21459034260647417</v>
      </c>
      <c r="D67" s="103">
        <f t="shared" si="11"/>
        <v>0.18013517991831088</v>
      </c>
      <c r="E67" s="103">
        <f t="shared" si="11"/>
        <v>0.15722667882726588</v>
      </c>
      <c r="F67" s="103">
        <f t="shared" si="11"/>
        <v>16466.18454210685</v>
      </c>
      <c r="G67" s="103">
        <f t="shared" si="11"/>
        <v>12309.806561025334</v>
      </c>
      <c r="H67" s="103">
        <f t="shared" si="11"/>
        <v>9667.8272046031107</v>
      </c>
      <c r="J67" s="5" t="s">
        <v>19</v>
      </c>
      <c r="K67" s="5" t="s">
        <v>20</v>
      </c>
      <c r="L67" s="5" t="s">
        <v>21</v>
      </c>
      <c r="M67" s="5" t="s">
        <v>22</v>
      </c>
      <c r="N67" s="5" t="s">
        <v>23</v>
      </c>
      <c r="O67" s="5" t="s">
        <v>24</v>
      </c>
      <c r="P67" s="5" t="s">
        <v>25</v>
      </c>
      <c r="Q67" s="117"/>
      <c r="S67" s="5" t="s">
        <v>19</v>
      </c>
      <c r="T67" s="5" t="s">
        <v>20</v>
      </c>
      <c r="U67" s="5" t="s">
        <v>21</v>
      </c>
      <c r="V67" s="5" t="s">
        <v>22</v>
      </c>
      <c r="W67" s="5" t="s">
        <v>23</v>
      </c>
      <c r="X67" s="5" t="s">
        <v>24</v>
      </c>
      <c r="Y67" s="5" t="s">
        <v>25</v>
      </c>
      <c r="Z67" s="117"/>
    </row>
    <row r="68" spans="1:26" x14ac:dyDescent="0.35">
      <c r="A68" s="96"/>
      <c r="B68" s="97" t="s">
        <v>123</v>
      </c>
      <c r="C68" s="105">
        <f>C67/C66</f>
        <v>0.10677165006717582</v>
      </c>
      <c r="D68" s="105">
        <f t="shared" ref="D68:H68" si="12">D67/D66</f>
        <v>9.4105811228913372E-2</v>
      </c>
      <c r="E68" s="105">
        <f t="shared" si="12"/>
        <v>8.4309752360269802E-2</v>
      </c>
      <c r="F68" s="105">
        <f t="shared" si="12"/>
        <v>0.20996032427985764</v>
      </c>
      <c r="G68" s="105">
        <f t="shared" si="12"/>
        <v>0.20921060314508483</v>
      </c>
      <c r="H68" s="105">
        <f t="shared" si="12"/>
        <v>0.19084174723188901</v>
      </c>
      <c r="J68" t="s">
        <v>29</v>
      </c>
      <c r="K68">
        <v>0.13168166964141698</v>
      </c>
      <c r="L68">
        <v>2</v>
      </c>
      <c r="M68">
        <v>6.5840834820708488E-2</v>
      </c>
      <c r="N68">
        <v>2.3569711660039521</v>
      </c>
      <c r="O68">
        <v>0.14063435179902006</v>
      </c>
      <c r="P68">
        <v>3.9822979570944854</v>
      </c>
      <c r="S68" t="s">
        <v>29</v>
      </c>
      <c r="T68">
        <v>2516536710.8227959</v>
      </c>
      <c r="U68">
        <v>2</v>
      </c>
      <c r="V68">
        <v>1258268355.4114001</v>
      </c>
      <c r="W68">
        <v>1.5156111083754349</v>
      </c>
      <c r="X68">
        <v>0.26220109636775546</v>
      </c>
      <c r="Y68">
        <v>3.9822979570944854</v>
      </c>
    </row>
    <row r="69" spans="1:26" x14ac:dyDescent="0.35">
      <c r="A69" s="101" t="s">
        <v>10</v>
      </c>
      <c r="B69" s="97" t="s">
        <v>43</v>
      </c>
      <c r="C69" s="79">
        <f>COUNTA(C47:C53)</f>
        <v>7</v>
      </c>
      <c r="E69" s="79">
        <f t="shared" ref="E69:H69" si="13">COUNTA(E47:E53)</f>
        <v>7</v>
      </c>
      <c r="F69" s="79">
        <f>COUNTA(F47:F53)</f>
        <v>7</v>
      </c>
      <c r="H69" s="79">
        <f t="shared" si="13"/>
        <v>7</v>
      </c>
      <c r="J69" t="s">
        <v>30</v>
      </c>
      <c r="K69">
        <v>0.30727961099995016</v>
      </c>
      <c r="L69">
        <v>11</v>
      </c>
      <c r="M69">
        <v>2.7934510090904561E-2</v>
      </c>
      <c r="S69" t="s">
        <v>30</v>
      </c>
      <c r="T69">
        <v>9132258158.4673958</v>
      </c>
      <c r="U69">
        <v>11</v>
      </c>
      <c r="V69">
        <v>830205287.13339961</v>
      </c>
    </row>
    <row r="70" spans="1:26" x14ac:dyDescent="0.35">
      <c r="A70" s="96"/>
      <c r="B70" s="97" t="s">
        <v>121</v>
      </c>
      <c r="C70" s="103">
        <f>AVERAGE(C47:C53)</f>
        <v>2.0956050607834595</v>
      </c>
      <c r="E70" s="103">
        <f t="shared" ref="E70:H70" si="14">AVERAGE(E47:E53)</f>
        <v>2.2895724141789775</v>
      </c>
      <c r="F70" s="103">
        <f>AVERAGE(F47:F53)</f>
        <v>80187.285915912318</v>
      </c>
      <c r="H70" s="103">
        <f t="shared" si="14"/>
        <v>53372.914977803142</v>
      </c>
    </row>
    <row r="71" spans="1:26" ht="15" thickBot="1" x14ac:dyDescent="0.4">
      <c r="A71" s="96"/>
      <c r="B71" s="97" t="s">
        <v>122</v>
      </c>
      <c r="C71" s="103">
        <f>_xlfn.STDEV.S(C47:C53)</f>
        <v>0.13079509639178677</v>
      </c>
      <c r="E71" s="103">
        <f t="shared" ref="E71:H71" si="15">_xlfn.STDEV.S(E47:E53)</f>
        <v>0.18467785806602505</v>
      </c>
      <c r="F71" s="103">
        <f>_xlfn.STDEV.S(F47:F53)</f>
        <v>33943.650565980461</v>
      </c>
      <c r="H71" s="103">
        <f t="shared" si="15"/>
        <v>19232.046502279703</v>
      </c>
      <c r="J71" s="4" t="s">
        <v>26</v>
      </c>
      <c r="K71" s="4">
        <v>0.43896128064136714</v>
      </c>
      <c r="L71" s="4">
        <v>13</v>
      </c>
      <c r="M71" s="4"/>
      <c r="N71" s="4"/>
      <c r="O71" s="4"/>
      <c r="P71" s="4"/>
      <c r="S71" s="4" t="s">
        <v>26</v>
      </c>
      <c r="T71" s="4">
        <v>11648794869.290192</v>
      </c>
      <c r="U71" s="4">
        <v>13</v>
      </c>
      <c r="V71" s="4"/>
      <c r="W71" s="4"/>
      <c r="X71" s="4"/>
      <c r="Y71" s="4"/>
    </row>
    <row r="72" spans="1:26" x14ac:dyDescent="0.35">
      <c r="A72" s="96"/>
      <c r="B72" s="97" t="s">
        <v>123</v>
      </c>
      <c r="C72" s="105">
        <f>C71/C70</f>
        <v>6.2414001015481384E-2</v>
      </c>
      <c r="E72" s="105">
        <f t="shared" ref="E72:H72" si="16">E71/E70</f>
        <v>8.0660413674773002E-2</v>
      </c>
      <c r="F72" s="105">
        <f>F71/F70</f>
        <v>0.42330464459883538</v>
      </c>
      <c r="H72" s="105">
        <f t="shared" si="16"/>
        <v>0.36033344834693726</v>
      </c>
    </row>
  </sheetData>
  <mergeCells count="14">
    <mergeCell ref="C3:E3"/>
    <mergeCell ref="F3:H3"/>
    <mergeCell ref="J55:L55"/>
    <mergeCell ref="J56:L56"/>
    <mergeCell ref="S56:U56"/>
    <mergeCell ref="J37:L37"/>
    <mergeCell ref="J38:L38"/>
    <mergeCell ref="S38:U38"/>
    <mergeCell ref="J1:L1"/>
    <mergeCell ref="J2:L2"/>
    <mergeCell ref="S2:U2"/>
    <mergeCell ref="J19:L19"/>
    <mergeCell ref="J20:L20"/>
    <mergeCell ref="S20:U20"/>
  </mergeCells>
  <phoneticPr fontId="1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9178-D538-4CF3-843A-6BB615C5894D}">
  <dimension ref="B2:H29"/>
  <sheetViews>
    <sheetView workbookViewId="0">
      <selection activeCell="C3" sqref="C3"/>
    </sheetView>
  </sheetViews>
  <sheetFormatPr baseColWidth="10" defaultRowHeight="14.5" x14ac:dyDescent="0.35"/>
  <cols>
    <col min="2" max="2" width="16.08984375" customWidth="1"/>
    <col min="3" max="3" width="15.36328125" bestFit="1" customWidth="1"/>
    <col min="4" max="8" width="9.7265625" style="1" customWidth="1"/>
  </cols>
  <sheetData>
    <row r="2" spans="2:8" ht="28" customHeight="1" x14ac:dyDescent="0.4">
      <c r="B2" s="17" t="s">
        <v>65</v>
      </c>
      <c r="C2" s="14"/>
      <c r="D2" s="15"/>
      <c r="E2" s="15"/>
      <c r="F2" s="15"/>
      <c r="G2" s="15"/>
      <c r="H2" s="15"/>
    </row>
    <row r="3" spans="2:8" ht="26" x14ac:dyDescent="0.35">
      <c r="B3" s="14" t="s">
        <v>41</v>
      </c>
      <c r="C3" s="14" t="s">
        <v>42</v>
      </c>
      <c r="D3" s="15" t="s">
        <v>43</v>
      </c>
      <c r="E3" s="15" t="s">
        <v>23</v>
      </c>
      <c r="F3" s="15" t="s">
        <v>44</v>
      </c>
      <c r="G3" s="15" t="s">
        <v>45</v>
      </c>
      <c r="H3" s="15" t="s">
        <v>46</v>
      </c>
    </row>
    <row r="4" spans="2:8" x14ac:dyDescent="0.35">
      <c r="B4" s="150" t="s">
        <v>7</v>
      </c>
      <c r="C4" s="63" t="s">
        <v>66</v>
      </c>
      <c r="D4" s="66" t="s">
        <v>47</v>
      </c>
      <c r="E4" s="68">
        <v>11.14</v>
      </c>
      <c r="F4" s="67">
        <v>4.0000000000000001E-3</v>
      </c>
      <c r="G4" s="68">
        <v>0.39700000000000002</v>
      </c>
      <c r="H4" s="69" t="s">
        <v>48</v>
      </c>
    </row>
    <row r="5" spans="2:8" x14ac:dyDescent="0.35">
      <c r="B5" s="151"/>
      <c r="C5" s="1" t="s">
        <v>67</v>
      </c>
      <c r="D5" s="70" t="s">
        <v>47</v>
      </c>
      <c r="E5" s="72">
        <v>1.43</v>
      </c>
      <c r="F5" s="71">
        <v>0.245</v>
      </c>
      <c r="G5" s="72">
        <v>7.6999999999999999E-2</v>
      </c>
      <c r="H5" s="73" t="s">
        <v>49</v>
      </c>
    </row>
    <row r="6" spans="2:8" x14ac:dyDescent="0.35">
      <c r="B6" s="152"/>
      <c r="C6" s="64" t="s">
        <v>68</v>
      </c>
      <c r="D6" s="74" t="s">
        <v>50</v>
      </c>
      <c r="E6" s="76">
        <v>2.6</v>
      </c>
      <c r="F6" s="75">
        <v>0.11799999999999999</v>
      </c>
      <c r="G6" s="76">
        <v>0.08</v>
      </c>
      <c r="H6" s="77" t="s">
        <v>49</v>
      </c>
    </row>
    <row r="7" spans="2:8" x14ac:dyDescent="0.35">
      <c r="B7" s="150" t="s">
        <v>11</v>
      </c>
      <c r="C7" s="63" t="s">
        <v>66</v>
      </c>
      <c r="D7" s="80" t="s">
        <v>54</v>
      </c>
      <c r="E7" s="81" t="s">
        <v>54</v>
      </c>
      <c r="F7" s="82" t="s">
        <v>54</v>
      </c>
      <c r="G7" s="81" t="s">
        <v>54</v>
      </c>
      <c r="H7" s="83" t="s">
        <v>54</v>
      </c>
    </row>
    <row r="8" spans="2:8" x14ac:dyDescent="0.35">
      <c r="B8" s="151"/>
      <c r="C8" s="1" t="s">
        <v>67</v>
      </c>
      <c r="D8" s="70" t="s">
        <v>50</v>
      </c>
      <c r="E8" s="72">
        <v>5.03</v>
      </c>
      <c r="F8" s="71">
        <v>3.2000000000000001E-2</v>
      </c>
      <c r="G8" s="72">
        <v>0.14399999999999999</v>
      </c>
      <c r="H8" s="73" t="s">
        <v>48</v>
      </c>
    </row>
    <row r="9" spans="2:8" x14ac:dyDescent="0.35">
      <c r="B9" s="152"/>
      <c r="C9" s="64" t="s">
        <v>68</v>
      </c>
      <c r="D9" s="84" t="s">
        <v>54</v>
      </c>
      <c r="E9" s="85" t="s">
        <v>54</v>
      </c>
      <c r="F9" s="86" t="s">
        <v>54</v>
      </c>
      <c r="G9" s="85" t="s">
        <v>54</v>
      </c>
      <c r="H9" s="87" t="s">
        <v>54</v>
      </c>
    </row>
    <row r="10" spans="2:8" x14ac:dyDescent="0.35">
      <c r="B10" s="150" t="s">
        <v>12</v>
      </c>
      <c r="C10" s="63" t="s">
        <v>66</v>
      </c>
      <c r="D10" s="66" t="s">
        <v>51</v>
      </c>
      <c r="E10" s="68">
        <v>1.17</v>
      </c>
      <c r="F10" s="67">
        <v>0.29499999999999998</v>
      </c>
      <c r="G10" s="68">
        <v>0.06</v>
      </c>
      <c r="H10" s="69" t="s">
        <v>49</v>
      </c>
    </row>
    <row r="11" spans="2:8" x14ac:dyDescent="0.35">
      <c r="B11" s="151"/>
      <c r="C11" s="1" t="s">
        <v>67</v>
      </c>
      <c r="D11" s="70" t="s">
        <v>51</v>
      </c>
      <c r="E11" s="72">
        <v>2.96</v>
      </c>
      <c r="F11" s="71">
        <v>0.10199999999999999</v>
      </c>
      <c r="G11" s="72">
        <v>0.14000000000000001</v>
      </c>
      <c r="H11" s="73" t="s">
        <v>49</v>
      </c>
    </row>
    <row r="12" spans="2:8" x14ac:dyDescent="0.35">
      <c r="B12" s="151"/>
      <c r="C12" s="1" t="s">
        <v>68</v>
      </c>
      <c r="D12" s="70" t="s">
        <v>51</v>
      </c>
      <c r="E12" s="72">
        <v>0.43</v>
      </c>
      <c r="F12" s="71">
        <v>0.52300000000000002</v>
      </c>
      <c r="G12" s="72">
        <v>0.02</v>
      </c>
      <c r="H12" s="73" t="s">
        <v>49</v>
      </c>
    </row>
    <row r="13" spans="2:8" x14ac:dyDescent="0.35">
      <c r="B13" s="150" t="s">
        <v>52</v>
      </c>
      <c r="C13" s="63" t="s">
        <v>66</v>
      </c>
      <c r="D13" s="80" t="s">
        <v>54</v>
      </c>
      <c r="E13" s="81" t="s">
        <v>54</v>
      </c>
      <c r="F13" s="82" t="s">
        <v>54</v>
      </c>
      <c r="G13" s="81" t="s">
        <v>54</v>
      </c>
      <c r="H13" s="83" t="s">
        <v>54</v>
      </c>
    </row>
    <row r="14" spans="2:8" x14ac:dyDescent="0.35">
      <c r="B14" s="151"/>
      <c r="C14" s="1" t="s">
        <v>67</v>
      </c>
      <c r="D14" s="88" t="s">
        <v>53</v>
      </c>
      <c r="E14" s="89">
        <v>5.1424825440086233</v>
      </c>
      <c r="F14" s="90">
        <v>4.2614259802786353E-2</v>
      </c>
      <c r="G14" s="89">
        <v>0.29998470354610013</v>
      </c>
      <c r="H14" s="91" t="s">
        <v>48</v>
      </c>
    </row>
    <row r="15" spans="2:8" x14ac:dyDescent="0.35">
      <c r="B15" s="152"/>
      <c r="C15" s="64" t="s">
        <v>68</v>
      </c>
      <c r="D15" s="74" t="s">
        <v>54</v>
      </c>
      <c r="E15" s="76" t="s">
        <v>54</v>
      </c>
      <c r="F15" s="75" t="s">
        <v>54</v>
      </c>
      <c r="G15" s="76" t="s">
        <v>54</v>
      </c>
      <c r="H15" s="77" t="s">
        <v>54</v>
      </c>
    </row>
    <row r="16" spans="2:8" ht="29.5" customHeight="1" x14ac:dyDescent="0.4">
      <c r="B16" s="17" t="s">
        <v>69</v>
      </c>
      <c r="C16" s="16"/>
      <c r="D16" s="70"/>
      <c r="E16" s="72"/>
      <c r="F16" s="71"/>
      <c r="G16" s="72"/>
      <c r="H16" s="70"/>
    </row>
    <row r="17" spans="2:8" ht="26" x14ac:dyDescent="0.35">
      <c r="B17" s="14" t="s">
        <v>41</v>
      </c>
      <c r="C17" s="14" t="s">
        <v>42</v>
      </c>
      <c r="D17" s="15" t="s">
        <v>43</v>
      </c>
      <c r="E17" s="92" t="s">
        <v>23</v>
      </c>
      <c r="F17" s="65" t="s">
        <v>44</v>
      </c>
      <c r="G17" s="92" t="s">
        <v>45</v>
      </c>
      <c r="H17" s="15" t="s">
        <v>46</v>
      </c>
    </row>
    <row r="18" spans="2:8" x14ac:dyDescent="0.35">
      <c r="B18" s="150" t="s">
        <v>7</v>
      </c>
      <c r="C18" s="63" t="s">
        <v>66</v>
      </c>
      <c r="D18" s="66" t="s">
        <v>47</v>
      </c>
      <c r="E18" s="68">
        <v>6.27</v>
      </c>
      <c r="F18" s="67">
        <v>2.3E-2</v>
      </c>
      <c r="G18" s="68">
        <v>0.27</v>
      </c>
      <c r="H18" s="69" t="s">
        <v>48</v>
      </c>
    </row>
    <row r="19" spans="2:8" x14ac:dyDescent="0.35">
      <c r="B19" s="151"/>
      <c r="C19" s="1" t="s">
        <v>67</v>
      </c>
      <c r="D19" s="70" t="s">
        <v>47</v>
      </c>
      <c r="E19" s="72">
        <v>16.260000000000002</v>
      </c>
      <c r="F19" s="71">
        <v>1E-3</v>
      </c>
      <c r="G19" s="72">
        <v>0.49</v>
      </c>
      <c r="H19" s="73" t="s">
        <v>48</v>
      </c>
    </row>
    <row r="20" spans="2:8" x14ac:dyDescent="0.35">
      <c r="B20" s="152"/>
      <c r="C20" s="64" t="s">
        <v>68</v>
      </c>
      <c r="D20" s="74" t="s">
        <v>50</v>
      </c>
      <c r="E20" s="76">
        <v>11.85</v>
      </c>
      <c r="F20" s="75">
        <v>2E-3</v>
      </c>
      <c r="G20" s="76">
        <v>0.28000000000000003</v>
      </c>
      <c r="H20" s="77" t="s">
        <v>48</v>
      </c>
    </row>
    <row r="21" spans="2:8" x14ac:dyDescent="0.35">
      <c r="B21" s="153" t="s">
        <v>11</v>
      </c>
      <c r="C21" s="63" t="s">
        <v>66</v>
      </c>
      <c r="D21" s="80" t="s">
        <v>54</v>
      </c>
      <c r="E21" s="81" t="s">
        <v>54</v>
      </c>
      <c r="F21" s="82" t="s">
        <v>54</v>
      </c>
      <c r="G21" s="81" t="s">
        <v>54</v>
      </c>
      <c r="H21" s="83" t="s">
        <v>54</v>
      </c>
    </row>
    <row r="22" spans="2:8" x14ac:dyDescent="0.35">
      <c r="B22" s="154"/>
      <c r="C22" s="1" t="s">
        <v>67</v>
      </c>
      <c r="D22" s="70" t="s">
        <v>50</v>
      </c>
      <c r="E22" s="72">
        <v>113.24</v>
      </c>
      <c r="F22" s="71" t="s">
        <v>64</v>
      </c>
      <c r="G22" s="72">
        <v>0.79</v>
      </c>
      <c r="H22" s="73" t="s">
        <v>48</v>
      </c>
    </row>
    <row r="23" spans="2:8" x14ac:dyDescent="0.35">
      <c r="B23" s="155"/>
      <c r="C23" s="64" t="s">
        <v>68</v>
      </c>
      <c r="D23" s="84" t="s">
        <v>54</v>
      </c>
      <c r="E23" s="85" t="s">
        <v>54</v>
      </c>
      <c r="F23" s="86" t="s">
        <v>54</v>
      </c>
      <c r="G23" s="85" t="s">
        <v>54</v>
      </c>
      <c r="H23" s="87" t="s">
        <v>54</v>
      </c>
    </row>
    <row r="24" spans="2:8" x14ac:dyDescent="0.35">
      <c r="B24" s="150" t="s">
        <v>12</v>
      </c>
      <c r="C24" s="63" t="s">
        <v>66</v>
      </c>
      <c r="D24" s="66" t="s">
        <v>51</v>
      </c>
      <c r="E24" s="68">
        <v>9.08</v>
      </c>
      <c r="F24" s="67">
        <v>8.0000000000000002E-3</v>
      </c>
      <c r="G24" s="68">
        <v>0.34</v>
      </c>
      <c r="H24" s="69" t="s">
        <v>48</v>
      </c>
    </row>
    <row r="25" spans="2:8" x14ac:dyDescent="0.35">
      <c r="B25" s="151"/>
      <c r="C25" s="1" t="s">
        <v>67</v>
      </c>
      <c r="D25" s="70" t="s">
        <v>51</v>
      </c>
      <c r="E25" s="72">
        <v>21.15</v>
      </c>
      <c r="F25" s="71" t="s">
        <v>64</v>
      </c>
      <c r="G25" s="72">
        <v>0.54</v>
      </c>
      <c r="H25" s="73" t="s">
        <v>48</v>
      </c>
    </row>
    <row r="26" spans="2:8" x14ac:dyDescent="0.35">
      <c r="B26" s="152"/>
      <c r="C26" s="64" t="s">
        <v>68</v>
      </c>
      <c r="D26" s="74" t="s">
        <v>51</v>
      </c>
      <c r="E26" s="76">
        <v>2.7314291289454093</v>
      </c>
      <c r="F26" s="75">
        <v>0.11572672260745152</v>
      </c>
      <c r="G26" s="76">
        <v>0.13175305532274006</v>
      </c>
      <c r="H26" s="77" t="s">
        <v>49</v>
      </c>
    </row>
    <row r="27" spans="2:8" x14ac:dyDescent="0.35">
      <c r="B27" s="150" t="s">
        <v>52</v>
      </c>
      <c r="C27" s="63" t="s">
        <v>66</v>
      </c>
      <c r="D27" s="80" t="s">
        <v>54</v>
      </c>
      <c r="E27" s="81" t="s">
        <v>54</v>
      </c>
      <c r="F27" s="82" t="s">
        <v>54</v>
      </c>
      <c r="G27" s="81" t="s">
        <v>54</v>
      </c>
      <c r="H27" s="83" t="s">
        <v>54</v>
      </c>
    </row>
    <row r="28" spans="2:8" x14ac:dyDescent="0.35">
      <c r="B28" s="151"/>
      <c r="C28" s="1" t="s">
        <v>67</v>
      </c>
      <c r="D28" s="70" t="s">
        <v>53</v>
      </c>
      <c r="E28" s="72">
        <v>3.3067878728191302</v>
      </c>
      <c r="F28" s="71">
        <v>9.4025209076808988E-2</v>
      </c>
      <c r="G28" s="72">
        <v>0.21603408241458188</v>
      </c>
      <c r="H28" s="73" t="s">
        <v>49</v>
      </c>
    </row>
    <row r="29" spans="2:8" x14ac:dyDescent="0.35">
      <c r="B29" s="152"/>
      <c r="C29" s="64" t="s">
        <v>68</v>
      </c>
      <c r="D29" s="84" t="s">
        <v>54</v>
      </c>
      <c r="E29" s="85" t="s">
        <v>54</v>
      </c>
      <c r="F29" s="86" t="s">
        <v>54</v>
      </c>
      <c r="G29" s="85" t="s">
        <v>54</v>
      </c>
      <c r="H29" s="87" t="s">
        <v>54</v>
      </c>
    </row>
  </sheetData>
  <mergeCells count="8">
    <mergeCell ref="B27:B29"/>
    <mergeCell ref="B4:B6"/>
    <mergeCell ref="B10:B12"/>
    <mergeCell ref="B18:B20"/>
    <mergeCell ref="B24:B26"/>
    <mergeCell ref="B7:B9"/>
    <mergeCell ref="B13:B15"/>
    <mergeCell ref="B21:B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8BF0-B77E-46BB-8D63-AC68414ECEE7}">
  <dimension ref="A1:AZ124"/>
  <sheetViews>
    <sheetView workbookViewId="0">
      <selection activeCell="B1" sqref="B1"/>
    </sheetView>
  </sheetViews>
  <sheetFormatPr baseColWidth="10" defaultColWidth="8.7265625" defaultRowHeight="14.5" x14ac:dyDescent="0.35"/>
  <cols>
    <col min="1" max="1" width="12.6328125" bestFit="1" customWidth="1"/>
    <col min="2" max="2" width="11.453125" bestFit="1" customWidth="1"/>
    <col min="3" max="3" width="15.81640625" style="39" bestFit="1" customWidth="1"/>
    <col min="4" max="4" width="11.54296875" customWidth="1"/>
    <col min="5" max="5" width="12" bestFit="1" customWidth="1"/>
    <col min="6" max="6" width="10.7265625" customWidth="1"/>
    <col min="7" max="7" width="14.81640625" customWidth="1"/>
    <col min="9" max="9" width="27" customWidth="1"/>
    <col min="10" max="10" width="18.08984375" bestFit="1" customWidth="1"/>
    <col min="11" max="11" width="16.90625" bestFit="1" customWidth="1"/>
    <col min="12" max="12" width="24.26953125" bestFit="1" customWidth="1"/>
    <col min="13" max="13" width="11.81640625" bestFit="1" customWidth="1"/>
    <col min="14" max="14" width="12.08984375" bestFit="1" customWidth="1"/>
    <col min="15" max="15" width="17.1796875" bestFit="1" customWidth="1"/>
  </cols>
  <sheetData>
    <row r="1" spans="3:52" ht="21" x14ac:dyDescent="0.5">
      <c r="I1" s="7" t="s">
        <v>27</v>
      </c>
      <c r="L1" s="1"/>
    </row>
    <row r="2" spans="3:52" ht="18.5" x14ac:dyDescent="0.45">
      <c r="C2" s="43" t="s">
        <v>38</v>
      </c>
      <c r="D2" s="44" t="s">
        <v>7</v>
      </c>
      <c r="E2" s="44" t="s">
        <v>8</v>
      </c>
      <c r="F2" s="44" t="s">
        <v>9</v>
      </c>
      <c r="G2" s="45" t="s">
        <v>10</v>
      </c>
      <c r="I2" s="6" t="s">
        <v>31</v>
      </c>
    </row>
    <row r="3" spans="3:52" ht="21" x14ac:dyDescent="0.5">
      <c r="C3" s="119" t="s">
        <v>1</v>
      </c>
      <c r="D3" s="120"/>
      <c r="E3" s="120">
        <v>1.8235294117647061</v>
      </c>
      <c r="F3" s="120">
        <v>1.9435736677115989</v>
      </c>
      <c r="G3" s="121">
        <v>2.0544554455445545</v>
      </c>
      <c r="I3" s="7" t="s">
        <v>33</v>
      </c>
    </row>
    <row r="4" spans="3:52" x14ac:dyDescent="0.35">
      <c r="C4" s="122"/>
      <c r="D4" s="123"/>
      <c r="E4" s="123">
        <v>1.8317307692307694</v>
      </c>
      <c r="F4" s="123">
        <v>1.8858695652173914</v>
      </c>
      <c r="G4" s="124">
        <v>2.0219780219780219</v>
      </c>
      <c r="H4" s="2"/>
      <c r="I4" t="s">
        <v>27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3:52" x14ac:dyDescent="0.35">
      <c r="C5" s="122"/>
      <c r="D5" s="123"/>
      <c r="E5" s="123">
        <v>1.7824074074074072</v>
      </c>
      <c r="F5" s="123">
        <v>1.9705882352941173</v>
      </c>
      <c r="G5" s="124">
        <v>2.3673469387755102</v>
      </c>
      <c r="H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3:52" ht="15" thickBot="1" x14ac:dyDescent="0.4">
      <c r="C6" s="122"/>
      <c r="D6" s="123"/>
      <c r="E6" s="123">
        <v>1.7089201877934275</v>
      </c>
      <c r="F6" s="123">
        <v>2.4817518248175179</v>
      </c>
      <c r="G6" s="124">
        <v>1.9628712871287128</v>
      </c>
      <c r="H6" s="2"/>
      <c r="I6" t="s">
        <v>13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3:52" x14ac:dyDescent="0.35">
      <c r="C7" s="122"/>
      <c r="D7" s="123"/>
      <c r="E7" s="123">
        <v>1.730232558139535</v>
      </c>
      <c r="F7" s="123">
        <v>1.9881656804733727</v>
      </c>
      <c r="G7" s="124">
        <v>2.134502923976608</v>
      </c>
      <c r="H7" s="3"/>
      <c r="I7" s="5" t="s">
        <v>28</v>
      </c>
      <c r="J7" s="5" t="s">
        <v>14</v>
      </c>
      <c r="K7" s="5" t="s">
        <v>15</v>
      </c>
      <c r="L7" s="5" t="s">
        <v>16</v>
      </c>
      <c r="M7" s="5" t="s">
        <v>17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3:52" x14ac:dyDescent="0.35">
      <c r="C8" s="122"/>
      <c r="D8" s="123"/>
      <c r="E8" s="123">
        <v>1.8199052132701423</v>
      </c>
      <c r="F8" s="123">
        <v>2.1802325581395352</v>
      </c>
      <c r="G8" s="124">
        <v>2.0808080808080804</v>
      </c>
      <c r="H8" s="3"/>
      <c r="I8" t="s">
        <v>7</v>
      </c>
      <c r="J8">
        <v>3</v>
      </c>
      <c r="K8">
        <v>4.8095803287499441</v>
      </c>
      <c r="L8">
        <v>1.6031934429166481</v>
      </c>
      <c r="M8">
        <v>1.4979355988594255E-2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3:52" x14ac:dyDescent="0.35">
      <c r="C9" s="122"/>
      <c r="D9" s="123"/>
      <c r="E9" s="123">
        <v>1.7574257425742572</v>
      </c>
      <c r="F9" s="123">
        <v>1.8469945355191255</v>
      </c>
      <c r="G9" s="124">
        <v>2.0472727272727269</v>
      </c>
      <c r="H9" s="3"/>
      <c r="I9" t="s">
        <v>8</v>
      </c>
      <c r="J9">
        <v>16</v>
      </c>
      <c r="K9">
        <v>29.155806120303584</v>
      </c>
      <c r="L9">
        <v>1.822237882518974</v>
      </c>
      <c r="M9">
        <v>7.9827351016966419E-3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3:52" x14ac:dyDescent="0.35">
      <c r="C10" s="122"/>
      <c r="D10" s="123"/>
      <c r="E10" s="123">
        <v>1.8169642857142858</v>
      </c>
      <c r="F10" s="123">
        <v>1.9572192513368984</v>
      </c>
      <c r="G10" s="125"/>
      <c r="I10" t="s">
        <v>9</v>
      </c>
      <c r="J10">
        <v>10</v>
      </c>
      <c r="K10">
        <v>20.098063715552186</v>
      </c>
      <c r="L10">
        <v>2.0098063715552188</v>
      </c>
      <c r="M10">
        <v>4.6049015139963956E-2</v>
      </c>
    </row>
    <row r="11" spans="3:52" ht="15" thickBot="1" x14ac:dyDescent="0.4">
      <c r="C11" s="122"/>
      <c r="D11" s="123"/>
      <c r="E11" s="123">
        <v>1.903846153846154</v>
      </c>
      <c r="F11" s="123">
        <v>1.7025641025641025</v>
      </c>
      <c r="G11" s="125"/>
      <c r="I11" s="4" t="s">
        <v>10</v>
      </c>
      <c r="J11" s="4">
        <v>7</v>
      </c>
      <c r="K11" s="4">
        <v>14.669235425484217</v>
      </c>
      <c r="L11" s="4">
        <v>2.0956050607834595</v>
      </c>
      <c r="M11" s="4">
        <v>1.7107357240136793E-2</v>
      </c>
    </row>
    <row r="12" spans="3:52" x14ac:dyDescent="0.35">
      <c r="C12" s="122"/>
      <c r="D12" s="123"/>
      <c r="E12" s="123">
        <v>1.8124999999999996</v>
      </c>
      <c r="F12" s="123">
        <v>2.1411042944785277</v>
      </c>
      <c r="G12" s="125"/>
    </row>
    <row r="13" spans="3:52" x14ac:dyDescent="0.35">
      <c r="C13" s="122"/>
      <c r="D13" s="123"/>
      <c r="E13" s="123">
        <v>2.0440414507772022</v>
      </c>
      <c r="F13" s="126"/>
      <c r="G13" s="125"/>
    </row>
    <row r="14" spans="3:52" ht="15" thickBot="1" x14ac:dyDescent="0.4">
      <c r="C14" s="122"/>
      <c r="D14" s="123"/>
      <c r="E14" s="123">
        <v>1.8909952606635072</v>
      </c>
      <c r="F14" s="126"/>
      <c r="G14" s="125"/>
      <c r="I14" t="s">
        <v>18</v>
      </c>
    </row>
    <row r="15" spans="3:52" x14ac:dyDescent="0.35">
      <c r="C15" s="122"/>
      <c r="D15" s="123"/>
      <c r="E15" s="123">
        <v>1.892018779342723</v>
      </c>
      <c r="F15" s="126"/>
      <c r="G15" s="125"/>
      <c r="I15" s="5" t="s">
        <v>19</v>
      </c>
      <c r="J15" s="5" t="s">
        <v>20</v>
      </c>
      <c r="K15" s="5" t="s">
        <v>21</v>
      </c>
      <c r="L15" s="5" t="s">
        <v>22</v>
      </c>
      <c r="M15" s="5" t="s">
        <v>23</v>
      </c>
      <c r="N15" s="5" t="s">
        <v>24</v>
      </c>
      <c r="O15" s="5" t="s">
        <v>25</v>
      </c>
    </row>
    <row r="16" spans="3:52" x14ac:dyDescent="0.35">
      <c r="C16" s="122"/>
      <c r="D16" s="123">
        <v>1.6933085501858736</v>
      </c>
      <c r="E16" s="123">
        <v>1.6772727272727272</v>
      </c>
      <c r="F16" s="126"/>
      <c r="G16" s="125"/>
      <c r="I16" t="s">
        <v>29</v>
      </c>
      <c r="J16">
        <v>0.74636288243248239</v>
      </c>
      <c r="K16">
        <v>3</v>
      </c>
      <c r="L16">
        <v>0.24878762747749414</v>
      </c>
      <c r="M16">
        <v>11.939686498556844</v>
      </c>
      <c r="N16">
        <v>2.0779971909186888E-5</v>
      </c>
      <c r="O16">
        <v>2.9011195838408388</v>
      </c>
    </row>
    <row r="17" spans="3:15" x14ac:dyDescent="0.35">
      <c r="C17" s="122"/>
      <c r="D17" s="123">
        <v>1.6524163568773236</v>
      </c>
      <c r="E17" s="123">
        <v>1.7783018867924527</v>
      </c>
      <c r="F17" s="126"/>
      <c r="G17" s="125"/>
      <c r="I17" t="s">
        <v>30</v>
      </c>
      <c r="J17">
        <v>0.66678501820312341</v>
      </c>
      <c r="K17">
        <v>32</v>
      </c>
      <c r="L17">
        <v>2.0837031818847607E-2</v>
      </c>
    </row>
    <row r="18" spans="3:15" x14ac:dyDescent="0.35">
      <c r="C18" s="127"/>
      <c r="D18" s="128">
        <v>1.4638554216867468</v>
      </c>
      <c r="E18" s="128">
        <v>1.8857142857142855</v>
      </c>
      <c r="F18" s="129"/>
      <c r="G18" s="130"/>
    </row>
    <row r="19" spans="3:15" ht="15" thickBot="1" x14ac:dyDescent="0.4">
      <c r="C19" s="46" t="s">
        <v>3</v>
      </c>
      <c r="D19" s="47">
        <v>1.2869565217391306</v>
      </c>
      <c r="E19" s="8"/>
      <c r="F19" s="47">
        <v>1.9016393442622952</v>
      </c>
      <c r="G19" s="48"/>
      <c r="I19" s="4" t="s">
        <v>26</v>
      </c>
      <c r="J19" s="4">
        <v>1.4131479006356058</v>
      </c>
      <c r="K19" s="4">
        <v>35</v>
      </c>
      <c r="L19" s="4"/>
      <c r="M19" s="4"/>
      <c r="N19" s="4"/>
      <c r="O19" s="4"/>
    </row>
    <row r="20" spans="3:15" x14ac:dyDescent="0.35">
      <c r="C20" s="40"/>
      <c r="D20" s="9">
        <v>1.5047619047619045</v>
      </c>
      <c r="E20" s="8"/>
      <c r="F20" s="9">
        <v>1.8520710059171597</v>
      </c>
      <c r="G20" s="49"/>
    </row>
    <row r="21" spans="3:15" ht="18.5" x14ac:dyDescent="0.45">
      <c r="C21" s="40"/>
      <c r="D21" s="9">
        <v>1.5265486725663719</v>
      </c>
      <c r="E21" s="8"/>
      <c r="F21" s="9">
        <v>1.7965616045845267</v>
      </c>
      <c r="G21" s="49"/>
      <c r="I21" s="6" t="s">
        <v>34</v>
      </c>
    </row>
    <row r="22" spans="3:15" x14ac:dyDescent="0.35">
      <c r="C22" s="40"/>
      <c r="D22" s="9">
        <v>1.3073593073593073</v>
      </c>
      <c r="E22" s="8"/>
      <c r="F22" s="9">
        <v>2.3170731707317076</v>
      </c>
      <c r="G22" s="49"/>
      <c r="I22" t="s">
        <v>27</v>
      </c>
    </row>
    <row r="23" spans="3:15" x14ac:dyDescent="0.35">
      <c r="C23" s="40"/>
      <c r="D23" s="9">
        <v>1.4931506849315068</v>
      </c>
      <c r="E23" s="8"/>
      <c r="F23" s="9">
        <v>1.8874999999999997</v>
      </c>
      <c r="G23" s="49"/>
    </row>
    <row r="24" spans="3:15" ht="15" thickBot="1" x14ac:dyDescent="0.4">
      <c r="C24" s="40"/>
      <c r="D24" s="9">
        <v>1.3990147783251234</v>
      </c>
      <c r="E24" s="8"/>
      <c r="F24" s="9">
        <v>2.0733333333333333</v>
      </c>
      <c r="G24" s="49"/>
      <c r="I24" t="s">
        <v>13</v>
      </c>
    </row>
    <row r="25" spans="3:15" x14ac:dyDescent="0.35">
      <c r="C25" s="40"/>
      <c r="D25" s="9">
        <v>1.3761061946902655</v>
      </c>
      <c r="E25" s="8"/>
      <c r="F25" s="9">
        <v>1.9216867469879519</v>
      </c>
      <c r="G25" s="49"/>
      <c r="I25" s="5" t="s">
        <v>28</v>
      </c>
      <c r="J25" s="5" t="s">
        <v>14</v>
      </c>
      <c r="K25" s="5" t="s">
        <v>15</v>
      </c>
      <c r="L25" s="5" t="s">
        <v>16</v>
      </c>
      <c r="M25" s="5" t="s">
        <v>17</v>
      </c>
    </row>
    <row r="26" spans="3:15" x14ac:dyDescent="0.35">
      <c r="C26" s="40"/>
      <c r="D26" s="9">
        <v>1.4100418410041842</v>
      </c>
      <c r="E26" s="8"/>
      <c r="F26" s="9">
        <v>1.8275862068965518</v>
      </c>
      <c r="G26" s="50"/>
      <c r="I26" t="s">
        <v>7</v>
      </c>
      <c r="J26">
        <v>16</v>
      </c>
      <c r="K26">
        <v>22.786355626570561</v>
      </c>
      <c r="L26">
        <v>1.4241472266606601</v>
      </c>
      <c r="M26">
        <v>6.2431810736636372E-3</v>
      </c>
    </row>
    <row r="27" spans="3:15" x14ac:dyDescent="0.35">
      <c r="C27" s="40"/>
      <c r="D27" s="9">
        <v>1.502057613168724</v>
      </c>
      <c r="E27" s="8"/>
      <c r="F27" s="9">
        <v>1.6348314606741572</v>
      </c>
      <c r="G27" s="50"/>
      <c r="I27" t="s">
        <v>8</v>
      </c>
      <c r="J27">
        <v>0</v>
      </c>
      <c r="K27">
        <v>0</v>
      </c>
      <c r="L27" t="e">
        <v>#DIV/0!</v>
      </c>
      <c r="M27" t="e">
        <v>#DIV/0!</v>
      </c>
    </row>
    <row r="28" spans="3:15" x14ac:dyDescent="0.35">
      <c r="C28" s="40"/>
      <c r="D28" s="9">
        <v>1.5115207373271888</v>
      </c>
      <c r="E28" s="8"/>
      <c r="F28" s="9">
        <v>1.9294871794871795</v>
      </c>
      <c r="G28" s="50"/>
      <c r="I28" t="s">
        <v>9</v>
      </c>
      <c r="J28">
        <v>10</v>
      </c>
      <c r="K28">
        <v>19.141770052874861</v>
      </c>
      <c r="L28">
        <v>1.914177005287486</v>
      </c>
      <c r="M28">
        <v>3.2448683044202231E-2</v>
      </c>
    </row>
    <row r="29" spans="3:15" ht="15" thickBot="1" x14ac:dyDescent="0.4">
      <c r="C29" s="40"/>
      <c r="D29" s="9">
        <v>1.5231481481481479</v>
      </c>
      <c r="E29" s="8"/>
      <c r="F29" s="8"/>
      <c r="G29" s="50"/>
      <c r="I29" s="4" t="s">
        <v>10</v>
      </c>
      <c r="J29" s="4">
        <v>0</v>
      </c>
      <c r="K29" s="4">
        <v>0</v>
      </c>
      <c r="L29" s="4" t="e">
        <v>#DIV/0!</v>
      </c>
      <c r="M29" s="4" t="e">
        <v>#DIV/0!</v>
      </c>
    </row>
    <row r="30" spans="3:15" x14ac:dyDescent="0.35">
      <c r="C30" s="40"/>
      <c r="D30" s="9">
        <v>1.353448275862069</v>
      </c>
      <c r="E30" s="8"/>
      <c r="F30" s="8"/>
      <c r="G30" s="50"/>
    </row>
    <row r="31" spans="3:15" x14ac:dyDescent="0.35">
      <c r="C31" s="40"/>
      <c r="D31" s="9">
        <v>1.3515981735159819</v>
      </c>
      <c r="E31" s="8"/>
      <c r="F31" s="8"/>
      <c r="G31" s="50"/>
    </row>
    <row r="32" spans="3:15" ht="15" thickBot="1" x14ac:dyDescent="0.4">
      <c r="C32" s="40"/>
      <c r="D32" s="9">
        <v>1.4423791821561338</v>
      </c>
      <c r="E32" s="8"/>
      <c r="F32" s="8"/>
      <c r="G32" s="50"/>
      <c r="I32" t="s">
        <v>18</v>
      </c>
    </row>
    <row r="33" spans="3:15" x14ac:dyDescent="0.35">
      <c r="C33" s="40"/>
      <c r="D33" s="9">
        <v>1.3773234200743494</v>
      </c>
      <c r="E33" s="8"/>
      <c r="F33" s="8"/>
      <c r="G33" s="50"/>
      <c r="I33" s="5" t="s">
        <v>19</v>
      </c>
      <c r="J33" s="5" t="s">
        <v>20</v>
      </c>
      <c r="K33" s="5" t="s">
        <v>21</v>
      </c>
      <c r="L33" s="5" t="s">
        <v>22</v>
      </c>
      <c r="M33" s="5" t="s">
        <v>23</v>
      </c>
      <c r="N33" s="5" t="s">
        <v>24</v>
      </c>
      <c r="O33" s="5" t="s">
        <v>25</v>
      </c>
    </row>
    <row r="34" spans="3:15" x14ac:dyDescent="0.35">
      <c r="C34" s="51"/>
      <c r="D34" s="52">
        <v>1.420940170940171</v>
      </c>
      <c r="E34" s="8"/>
      <c r="F34" s="53"/>
      <c r="G34" s="54"/>
      <c r="I34" t="s">
        <v>29</v>
      </c>
      <c r="J34">
        <v>1.4777180550218851</v>
      </c>
      <c r="K34">
        <v>3</v>
      </c>
      <c r="L34">
        <v>0.49257268500729506</v>
      </c>
      <c r="M34">
        <v>28.096956864696008</v>
      </c>
      <c r="N34">
        <v>1.0399467098565858E-7</v>
      </c>
      <c r="O34">
        <v>3.0491249886524128</v>
      </c>
    </row>
    <row r="35" spans="3:15" x14ac:dyDescent="0.35">
      <c r="C35" s="55" t="s">
        <v>5</v>
      </c>
      <c r="D35" s="56">
        <v>1.2869565217391306</v>
      </c>
      <c r="E35" s="56">
        <v>1.9269662921348316</v>
      </c>
      <c r="F35" s="56">
        <v>1.9016393442622952</v>
      </c>
      <c r="G35" s="57">
        <v>2.6357615894039736</v>
      </c>
      <c r="I35" t="s">
        <v>30</v>
      </c>
      <c r="J35">
        <v>0.38568586350277467</v>
      </c>
      <c r="K35">
        <v>22</v>
      </c>
      <c r="L35">
        <v>1.7531175613762485E-2</v>
      </c>
    </row>
    <row r="36" spans="3:15" x14ac:dyDescent="0.35">
      <c r="C36" s="41"/>
      <c r="D36" s="13">
        <v>1.9320388349514563</v>
      </c>
      <c r="E36" s="13">
        <v>2.0647058823529409</v>
      </c>
      <c r="F36" s="13">
        <v>1.7730061349693254</v>
      </c>
      <c r="G36" s="58">
        <v>2.2727272727272729</v>
      </c>
    </row>
    <row r="37" spans="3:15" ht="15" thickBot="1" x14ac:dyDescent="0.4">
      <c r="C37" s="41"/>
      <c r="D37" s="13">
        <v>1.5475113122171946</v>
      </c>
      <c r="E37" s="13">
        <v>1.8615384615384614</v>
      </c>
      <c r="F37" s="13">
        <v>1.7814371257485031</v>
      </c>
      <c r="G37" s="58">
        <v>2.4192307692307691</v>
      </c>
      <c r="I37" s="4" t="s">
        <v>26</v>
      </c>
      <c r="J37" s="4">
        <v>1.8634039185246598</v>
      </c>
      <c r="K37" s="4">
        <v>25</v>
      </c>
      <c r="L37" s="4"/>
      <c r="M37" s="4"/>
      <c r="N37" s="4"/>
      <c r="O37" s="4"/>
    </row>
    <row r="38" spans="3:15" x14ac:dyDescent="0.35">
      <c r="C38" s="41"/>
      <c r="D38" s="13">
        <v>1.3557692307692308</v>
      </c>
      <c r="E38" s="13">
        <v>1.625</v>
      </c>
      <c r="F38" s="13">
        <v>2.1875</v>
      </c>
      <c r="G38" s="58">
        <v>2.1942028985507243</v>
      </c>
    </row>
    <row r="39" spans="3:15" x14ac:dyDescent="0.35">
      <c r="C39" s="41"/>
      <c r="D39" s="13">
        <v>1.57</v>
      </c>
      <c r="E39" s="13">
        <v>1.9585798816568047</v>
      </c>
      <c r="F39" s="13">
        <v>1.8124999999999998</v>
      </c>
      <c r="G39" s="58">
        <v>2.094771241830065</v>
      </c>
    </row>
    <row r="40" spans="3:15" ht="18.5" x14ac:dyDescent="0.45">
      <c r="C40" s="41"/>
      <c r="D40" s="13">
        <v>1.4148936170212769</v>
      </c>
      <c r="E40" s="13">
        <v>2.0115606936416186</v>
      </c>
      <c r="F40" s="13">
        <v>2.0275862068965518</v>
      </c>
      <c r="G40" s="58">
        <v>2.26171875</v>
      </c>
      <c r="I40" s="6" t="s">
        <v>35</v>
      </c>
    </row>
    <row r="41" spans="3:15" x14ac:dyDescent="0.35">
      <c r="C41" s="41"/>
      <c r="D41" s="13">
        <v>1.3894230769230771</v>
      </c>
      <c r="E41" s="13">
        <v>1.8529411764705883</v>
      </c>
      <c r="F41" s="13">
        <v>1.8789808917197452</v>
      </c>
      <c r="G41" s="58">
        <v>2.1485943775100398</v>
      </c>
      <c r="I41" t="s">
        <v>27</v>
      </c>
    </row>
    <row r="42" spans="3:15" x14ac:dyDescent="0.35">
      <c r="C42" s="41"/>
      <c r="D42" s="13">
        <v>1.4429223744292237</v>
      </c>
      <c r="E42" s="13">
        <v>2.101123595505618</v>
      </c>
      <c r="F42" s="13">
        <v>1.7763975155279501</v>
      </c>
      <c r="G42" s="59"/>
    </row>
    <row r="43" spans="3:15" ht="15" thickBot="1" x14ac:dyDescent="0.4">
      <c r="C43" s="41"/>
      <c r="D43" s="13">
        <v>1.5540540540540542</v>
      </c>
      <c r="E43" s="13">
        <v>1.9611111111111108</v>
      </c>
      <c r="F43" s="13">
        <v>1.6130952380952384</v>
      </c>
      <c r="G43" s="59"/>
      <c r="I43" t="s">
        <v>13</v>
      </c>
    </row>
    <row r="44" spans="3:15" x14ac:dyDescent="0.35">
      <c r="C44" s="41"/>
      <c r="D44" s="13">
        <v>1.5799999999999998</v>
      </c>
      <c r="E44" s="13">
        <v>1.9510869565217388</v>
      </c>
      <c r="F44" s="13">
        <v>1.896551724137931</v>
      </c>
      <c r="G44" s="59"/>
      <c r="I44" s="5" t="s">
        <v>28</v>
      </c>
      <c r="J44" s="5" t="s">
        <v>14</v>
      </c>
      <c r="K44" s="5" t="s">
        <v>15</v>
      </c>
      <c r="L44" s="5" t="s">
        <v>16</v>
      </c>
      <c r="M44" s="5" t="s">
        <v>17</v>
      </c>
    </row>
    <row r="45" spans="3:15" x14ac:dyDescent="0.35">
      <c r="C45" s="41"/>
      <c r="D45" s="13">
        <v>1.5846153846153845</v>
      </c>
      <c r="E45" s="13">
        <v>2.1209439528023597</v>
      </c>
      <c r="F45" s="11"/>
      <c r="G45" s="59"/>
      <c r="I45" t="s">
        <v>7</v>
      </c>
      <c r="J45">
        <v>16</v>
      </c>
      <c r="K45">
        <v>23.880572701457687</v>
      </c>
      <c r="L45">
        <v>1.4925357938411055</v>
      </c>
      <c r="M45">
        <v>2.2560063500108644E-2</v>
      </c>
    </row>
    <row r="46" spans="3:15" x14ac:dyDescent="0.35">
      <c r="C46" s="41"/>
      <c r="D46" s="13">
        <v>1.3632075471698113</v>
      </c>
      <c r="E46" s="13">
        <v>1.8410256410256409</v>
      </c>
      <c r="F46" s="11"/>
      <c r="G46" s="59"/>
      <c r="I46" t="s">
        <v>8</v>
      </c>
      <c r="J46">
        <v>16</v>
      </c>
      <c r="K46">
        <v>30.603878133709067</v>
      </c>
      <c r="L46">
        <v>1.9127423833568167</v>
      </c>
      <c r="M46">
        <v>1.8069769078807526E-2</v>
      </c>
    </row>
    <row r="47" spans="3:15" x14ac:dyDescent="0.35">
      <c r="C47" s="41"/>
      <c r="D47" s="13">
        <v>1.36</v>
      </c>
      <c r="E47" s="13">
        <v>1.9312169312169312</v>
      </c>
      <c r="F47" s="11"/>
      <c r="G47" s="59"/>
      <c r="I47" t="s">
        <v>9</v>
      </c>
      <c r="J47">
        <v>10</v>
      </c>
      <c r="K47">
        <v>18.648694181357541</v>
      </c>
      <c r="L47">
        <v>1.8648694181357541</v>
      </c>
      <c r="M47">
        <v>2.4720228535052218E-2</v>
      </c>
    </row>
    <row r="48" spans="3:15" ht="15" thickBot="1" x14ac:dyDescent="0.4">
      <c r="C48" s="41"/>
      <c r="D48" s="13">
        <v>1.5333333333333334</v>
      </c>
      <c r="E48" s="13">
        <v>1.7164948453608246</v>
      </c>
      <c r="F48" s="11"/>
      <c r="G48" s="59"/>
      <c r="I48" s="4" t="s">
        <v>10</v>
      </c>
      <c r="J48" s="4">
        <v>7</v>
      </c>
      <c r="K48" s="4">
        <v>16.027006899252843</v>
      </c>
      <c r="L48" s="4">
        <v>2.2895724141789775</v>
      </c>
      <c r="M48" s="4">
        <v>3.4105911259854897E-2</v>
      </c>
    </row>
    <row r="49" spans="3:15" x14ac:dyDescent="0.35">
      <c r="C49" s="41"/>
      <c r="D49" s="13">
        <v>1.4888888888888889</v>
      </c>
      <c r="E49" s="13">
        <v>1.7704918032786887</v>
      </c>
      <c r="F49" s="11"/>
      <c r="G49" s="59"/>
    </row>
    <row r="50" spans="3:15" x14ac:dyDescent="0.35">
      <c r="C50" s="42"/>
      <c r="D50" s="60">
        <v>1.4769585253456221</v>
      </c>
      <c r="E50" s="60">
        <v>1.9090909090909087</v>
      </c>
      <c r="F50" s="61"/>
      <c r="G50" s="62"/>
    </row>
    <row r="51" spans="3:15" ht="15" thickBot="1" x14ac:dyDescent="0.4">
      <c r="C51" s="122" t="s">
        <v>2</v>
      </c>
      <c r="D51" s="131"/>
      <c r="E51" s="131">
        <v>115067.25214355758</v>
      </c>
      <c r="F51" s="131">
        <v>58476.369223903283</v>
      </c>
      <c r="G51" s="131">
        <v>125863.35467368805</v>
      </c>
      <c r="I51" t="s">
        <v>18</v>
      </c>
    </row>
    <row r="52" spans="3:15" x14ac:dyDescent="0.35">
      <c r="C52" s="122"/>
      <c r="D52" s="131"/>
      <c r="E52" s="131">
        <v>122518.06043616851</v>
      </c>
      <c r="F52" s="131">
        <v>87108.884401969204</v>
      </c>
      <c r="G52" s="131">
        <v>90602.266477402838</v>
      </c>
      <c r="I52" s="5" t="s">
        <v>19</v>
      </c>
      <c r="J52" s="5" t="s">
        <v>20</v>
      </c>
      <c r="K52" s="5" t="s">
        <v>21</v>
      </c>
      <c r="L52" s="5" t="s">
        <v>22</v>
      </c>
      <c r="M52" s="5" t="s">
        <v>23</v>
      </c>
      <c r="N52" s="5" t="s">
        <v>24</v>
      </c>
      <c r="O52" s="5" t="s">
        <v>25</v>
      </c>
    </row>
    <row r="53" spans="3:15" x14ac:dyDescent="0.35">
      <c r="C53" s="122"/>
      <c r="D53" s="131"/>
      <c r="E53" s="131">
        <v>133510.89251392803</v>
      </c>
      <c r="F53" s="131">
        <v>95547.215757790895</v>
      </c>
      <c r="G53" s="131">
        <v>55758.520856826821</v>
      </c>
      <c r="I53" t="s">
        <v>29</v>
      </c>
      <c r="J53">
        <v>3.4169556679957558</v>
      </c>
      <c r="K53">
        <v>3</v>
      </c>
      <c r="L53">
        <v>1.1389852226652519</v>
      </c>
      <c r="M53">
        <v>49.446329341864001</v>
      </c>
      <c r="N53">
        <v>2.729093026694716E-14</v>
      </c>
      <c r="O53">
        <v>2.8115435063326726</v>
      </c>
    </row>
    <row r="54" spans="3:15" x14ac:dyDescent="0.35">
      <c r="C54" s="122"/>
      <c r="D54" s="131"/>
      <c r="E54" s="131">
        <v>122746.48315257074</v>
      </c>
      <c r="F54" s="131">
        <v>47317.0196894076</v>
      </c>
      <c r="G54" s="131">
        <v>119961.87952485977</v>
      </c>
      <c r="I54" t="s">
        <v>30</v>
      </c>
      <c r="J54">
        <v>1.0365650130583419</v>
      </c>
      <c r="K54">
        <v>45</v>
      </c>
      <c r="L54">
        <v>2.3034778067963155E-2</v>
      </c>
    </row>
    <row r="55" spans="3:15" x14ac:dyDescent="0.35">
      <c r="C55" s="122"/>
      <c r="D55" s="131"/>
      <c r="E55" s="131">
        <v>127811.0277377919</v>
      </c>
      <c r="F55" s="131">
        <v>71328.181838576435</v>
      </c>
      <c r="G55" s="131">
        <v>79137.516344121555</v>
      </c>
    </row>
    <row r="56" spans="3:15" ht="15" thickBot="1" x14ac:dyDescent="0.4">
      <c r="C56" s="122"/>
      <c r="D56" s="131"/>
      <c r="E56" s="131">
        <v>127070.46006333362</v>
      </c>
      <c r="F56" s="131">
        <v>82458.72757276897</v>
      </c>
      <c r="G56" s="131">
        <v>50525.27869182494</v>
      </c>
      <c r="I56" s="4" t="s">
        <v>26</v>
      </c>
      <c r="J56" s="4">
        <v>4.4535206810540977</v>
      </c>
      <c r="K56" s="4">
        <v>48</v>
      </c>
      <c r="L56" s="4"/>
      <c r="M56" s="4"/>
      <c r="N56" s="4"/>
      <c r="O56" s="4"/>
    </row>
    <row r="57" spans="3:15" x14ac:dyDescent="0.35">
      <c r="C57" s="122"/>
      <c r="D57" s="131"/>
      <c r="E57" s="131">
        <v>107666.24315460061</v>
      </c>
      <c r="F57" s="131">
        <v>84133.188278109563</v>
      </c>
      <c r="G57" s="131">
        <v>39462.184842662282</v>
      </c>
    </row>
    <row r="58" spans="3:15" ht="21" x14ac:dyDescent="0.5">
      <c r="C58" s="122"/>
      <c r="D58" s="131"/>
      <c r="E58" s="131">
        <v>151788.51538483342</v>
      </c>
      <c r="F58" s="131">
        <v>95128.96371769697</v>
      </c>
      <c r="G58" s="126"/>
      <c r="I58" s="6" t="s">
        <v>32</v>
      </c>
      <c r="K58" s="7" t="s">
        <v>27</v>
      </c>
      <c r="L58" s="1"/>
    </row>
    <row r="59" spans="3:15" ht="21" x14ac:dyDescent="0.5">
      <c r="C59" s="122"/>
      <c r="D59" s="131"/>
      <c r="E59" s="131">
        <v>127341.60612263183</v>
      </c>
      <c r="F59" s="131">
        <v>93833.037181981912</v>
      </c>
      <c r="G59" s="126"/>
      <c r="I59" s="7" t="s">
        <v>33</v>
      </c>
      <c r="J59" s="1"/>
      <c r="K59" s="7"/>
      <c r="L59" s="7"/>
    </row>
    <row r="60" spans="3:15" x14ac:dyDescent="0.35">
      <c r="C60" s="122"/>
      <c r="D60" s="131"/>
      <c r="E60" s="131">
        <v>151415.57062958807</v>
      </c>
      <c r="F60" s="131">
        <v>68920.608488861879</v>
      </c>
      <c r="G60" s="126"/>
      <c r="I60" t="s">
        <v>27</v>
      </c>
    </row>
    <row r="61" spans="3:15" x14ac:dyDescent="0.35">
      <c r="C61" s="122"/>
      <c r="D61" s="131"/>
      <c r="E61" s="131">
        <v>108957.95827272096</v>
      </c>
      <c r="F61" s="126"/>
      <c r="G61" s="126"/>
    </row>
    <row r="62" spans="3:15" ht="15" thickBot="1" x14ac:dyDescent="0.4">
      <c r="C62" s="122"/>
      <c r="D62" s="131"/>
      <c r="E62" s="131">
        <v>132034.14990955757</v>
      </c>
      <c r="F62" s="126"/>
      <c r="G62" s="126"/>
      <c r="I62" t="s">
        <v>13</v>
      </c>
    </row>
    <row r="63" spans="3:15" x14ac:dyDescent="0.35">
      <c r="C63" s="122"/>
      <c r="D63" s="131"/>
      <c r="E63" s="131">
        <v>135897.89206177476</v>
      </c>
      <c r="F63" s="126"/>
      <c r="G63" s="126"/>
      <c r="I63" s="5" t="s">
        <v>28</v>
      </c>
      <c r="J63" s="5" t="s">
        <v>14</v>
      </c>
      <c r="K63" s="5" t="s">
        <v>15</v>
      </c>
      <c r="L63" s="5" t="s">
        <v>16</v>
      </c>
      <c r="M63" s="5" t="s">
        <v>17</v>
      </c>
    </row>
    <row r="64" spans="3:15" x14ac:dyDescent="0.35">
      <c r="C64" s="122"/>
      <c r="D64" s="131">
        <v>138064.34936789362</v>
      </c>
      <c r="E64" s="131">
        <v>132745.61843867181</v>
      </c>
      <c r="F64" s="126"/>
      <c r="G64" s="126"/>
      <c r="I64" t="s">
        <v>7</v>
      </c>
      <c r="J64">
        <v>3</v>
      </c>
      <c r="K64">
        <v>440363.49686635414</v>
      </c>
      <c r="L64">
        <v>146787.8322887847</v>
      </c>
      <c r="M64">
        <v>326670402.31353378</v>
      </c>
    </row>
    <row r="65" spans="3:15" x14ac:dyDescent="0.35">
      <c r="C65" s="122"/>
      <c r="D65" s="131">
        <v>134730.19383979958</v>
      </c>
      <c r="E65" s="131">
        <v>125939.37665544527</v>
      </c>
      <c r="F65" s="126"/>
      <c r="G65" s="126"/>
      <c r="I65" t="s">
        <v>8</v>
      </c>
      <c r="J65">
        <v>16</v>
      </c>
      <c r="K65">
        <v>2052313.3632879381</v>
      </c>
      <c r="L65">
        <v>128269.58520549613</v>
      </c>
      <c r="M65">
        <v>150290474.11313647</v>
      </c>
    </row>
    <row r="66" spans="3:15" x14ac:dyDescent="0.35">
      <c r="C66" s="122"/>
      <c r="D66" s="131">
        <v>167568.95365866096</v>
      </c>
      <c r="E66" s="131">
        <v>129802.25661076333</v>
      </c>
      <c r="F66" s="126"/>
      <c r="G66" s="126"/>
      <c r="I66" t="s">
        <v>9</v>
      </c>
      <c r="J66">
        <v>10</v>
      </c>
      <c r="K66">
        <v>784252.1961510668</v>
      </c>
      <c r="L66">
        <v>78425.219615106675</v>
      </c>
      <c r="M66">
        <v>271135233.37471855</v>
      </c>
    </row>
    <row r="67" spans="3:15" ht="15" thickBot="1" x14ac:dyDescent="0.4">
      <c r="C67" s="40" t="s">
        <v>4</v>
      </c>
      <c r="D67" s="10">
        <v>116384.68900535833</v>
      </c>
      <c r="E67" s="8"/>
      <c r="F67" s="10">
        <v>50007.485333139688</v>
      </c>
      <c r="G67" s="8"/>
      <c r="I67" s="4" t="s">
        <v>10</v>
      </c>
      <c r="J67" s="4">
        <v>7</v>
      </c>
      <c r="K67" s="4">
        <v>561311.00141138618</v>
      </c>
      <c r="L67" s="4">
        <v>80187.285915912318</v>
      </c>
      <c r="M67" s="4">
        <v>1152171413.7453854</v>
      </c>
    </row>
    <row r="68" spans="3:15" x14ac:dyDescent="0.35">
      <c r="C68" s="40"/>
      <c r="D68" s="10">
        <v>103579.57850757883</v>
      </c>
      <c r="E68" s="8"/>
      <c r="F68" s="10">
        <v>66284.972090444833</v>
      </c>
      <c r="G68" s="8"/>
    </row>
    <row r="69" spans="3:15" x14ac:dyDescent="0.35">
      <c r="C69" s="40"/>
      <c r="D69" s="10">
        <v>130973.80381105353</v>
      </c>
      <c r="E69" s="8"/>
      <c r="F69" s="10">
        <v>70782.474105138885</v>
      </c>
      <c r="G69" s="8"/>
    </row>
    <row r="70" spans="3:15" ht="15" thickBot="1" x14ac:dyDescent="0.4">
      <c r="C70" s="40"/>
      <c r="D70" s="10">
        <v>119778.63790582104</v>
      </c>
      <c r="E70" s="8"/>
      <c r="F70" s="10">
        <v>31970.719772763357</v>
      </c>
      <c r="G70" s="8"/>
      <c r="I70" t="s">
        <v>18</v>
      </c>
    </row>
    <row r="71" spans="3:15" x14ac:dyDescent="0.35">
      <c r="C71" s="40"/>
      <c r="D71" s="10">
        <v>116569.37009459583</v>
      </c>
      <c r="E71" s="8"/>
      <c r="F71" s="10">
        <v>57463.936777590745</v>
      </c>
      <c r="G71" s="8"/>
      <c r="I71" s="5" t="s">
        <v>19</v>
      </c>
      <c r="J71" s="5" t="s">
        <v>20</v>
      </c>
      <c r="K71" s="5" t="s">
        <v>21</v>
      </c>
      <c r="L71" s="5" t="s">
        <v>22</v>
      </c>
      <c r="M71" s="5" t="s">
        <v>23</v>
      </c>
      <c r="N71" s="5" t="s">
        <v>24</v>
      </c>
      <c r="O71" s="5" t="s">
        <v>25</v>
      </c>
    </row>
    <row r="72" spans="3:15" x14ac:dyDescent="0.35">
      <c r="C72" s="40"/>
      <c r="D72" s="10">
        <v>86987.907345513871</v>
      </c>
      <c r="E72" s="8"/>
      <c r="F72" s="10">
        <v>52010.541390882536</v>
      </c>
      <c r="G72" s="8"/>
      <c r="I72" t="s">
        <v>29</v>
      </c>
      <c r="J72">
        <v>25179911734.420589</v>
      </c>
      <c r="K72">
        <v>3</v>
      </c>
      <c r="L72">
        <v>8393303911.4735298</v>
      </c>
      <c r="M72">
        <v>21.905795845593715</v>
      </c>
      <c r="N72">
        <v>6.7187220407260901E-8</v>
      </c>
      <c r="O72">
        <v>2.9011195838408388</v>
      </c>
    </row>
    <row r="73" spans="3:15" x14ac:dyDescent="0.35">
      <c r="C73" s="40"/>
      <c r="D73" s="10">
        <v>118066.24053692073</v>
      </c>
      <c r="E73" s="8"/>
      <c r="F73" s="10">
        <v>65336.418815708988</v>
      </c>
      <c r="G73" s="8"/>
      <c r="I73" t="s">
        <v>30</v>
      </c>
      <c r="J73">
        <v>12260943499.16888</v>
      </c>
      <c r="K73">
        <v>32</v>
      </c>
      <c r="L73">
        <v>383154484.34902751</v>
      </c>
    </row>
    <row r="74" spans="3:15" x14ac:dyDescent="0.35">
      <c r="C74" s="40"/>
      <c r="D74" s="10">
        <v>143078.43135745035</v>
      </c>
      <c r="E74" s="8"/>
      <c r="F74" s="10">
        <v>71560.618230198554</v>
      </c>
      <c r="G74" s="8"/>
    </row>
    <row r="75" spans="3:15" ht="15" thickBot="1" x14ac:dyDescent="0.4">
      <c r="C75" s="40"/>
      <c r="D75" s="10">
        <v>160196.81563207306</v>
      </c>
      <c r="E75" s="8"/>
      <c r="F75" s="10">
        <v>68530.11505362748</v>
      </c>
      <c r="G75" s="8"/>
      <c r="I75" s="4" t="s">
        <v>26</v>
      </c>
      <c r="J75" s="4">
        <v>37440855233.58947</v>
      </c>
      <c r="K75" s="4">
        <v>35</v>
      </c>
      <c r="L75" s="4"/>
      <c r="M75" s="4"/>
      <c r="N75" s="4"/>
      <c r="O75" s="4"/>
    </row>
    <row r="76" spans="3:15" x14ac:dyDescent="0.35">
      <c r="C76" s="40"/>
      <c r="D76" s="10">
        <v>114799.9711048414</v>
      </c>
      <c r="E76" s="8"/>
      <c r="F76" s="10">
        <v>54445.771935954806</v>
      </c>
      <c r="G76" s="8"/>
    </row>
    <row r="77" spans="3:15" x14ac:dyDescent="0.35">
      <c r="C77" s="40"/>
      <c r="D77" s="10">
        <v>114091.12633008393</v>
      </c>
      <c r="E77" s="8"/>
      <c r="F77" s="8"/>
      <c r="G77" s="8"/>
    </row>
    <row r="78" spans="3:15" ht="21" x14ac:dyDescent="0.5">
      <c r="C78" s="40"/>
      <c r="D78" s="10">
        <v>125618.63940898584</v>
      </c>
      <c r="E78" s="8"/>
      <c r="F78" s="8"/>
      <c r="G78" s="8"/>
      <c r="I78" s="7" t="s">
        <v>36</v>
      </c>
    </row>
    <row r="79" spans="3:15" x14ac:dyDescent="0.35">
      <c r="C79" s="40"/>
      <c r="D79" s="10">
        <v>105518.45121712651</v>
      </c>
      <c r="E79" s="8"/>
      <c r="F79" s="8"/>
      <c r="G79" s="8"/>
      <c r="I79" t="s">
        <v>27</v>
      </c>
    </row>
    <row r="80" spans="3:15" x14ac:dyDescent="0.35">
      <c r="C80" s="40"/>
      <c r="D80" s="10">
        <v>117604.75862731661</v>
      </c>
      <c r="E80" s="8"/>
      <c r="F80" s="8"/>
      <c r="G80" s="8"/>
    </row>
    <row r="81" spans="3:15" ht="15" thickBot="1" x14ac:dyDescent="0.4">
      <c r="C81" s="40"/>
      <c r="D81" s="10">
        <v>112300.42028716703</v>
      </c>
      <c r="E81" s="8"/>
      <c r="F81" s="8"/>
      <c r="G81" s="8"/>
      <c r="I81" t="s">
        <v>13</v>
      </c>
    </row>
    <row r="82" spans="3:15" x14ac:dyDescent="0.35">
      <c r="C82" s="40"/>
      <c r="D82" s="10">
        <v>134995.93631592757</v>
      </c>
      <c r="E82" s="8"/>
      <c r="F82" s="8"/>
      <c r="G82" s="8"/>
      <c r="I82" s="5" t="s">
        <v>28</v>
      </c>
      <c r="J82" s="5" t="s">
        <v>14</v>
      </c>
      <c r="K82" s="5" t="s">
        <v>15</v>
      </c>
      <c r="L82" s="5" t="s">
        <v>16</v>
      </c>
      <c r="M82" s="5" t="s">
        <v>17</v>
      </c>
    </row>
    <row r="83" spans="3:15" x14ac:dyDescent="0.35">
      <c r="C83" s="41" t="s">
        <v>6</v>
      </c>
      <c r="D83" s="12">
        <v>116384.68900535833</v>
      </c>
      <c r="E83" s="12">
        <v>80776.046265959551</v>
      </c>
      <c r="F83" s="12">
        <v>50007.485333139688</v>
      </c>
      <c r="G83" s="12">
        <v>67450.540477727482</v>
      </c>
      <c r="I83" t="s">
        <v>7</v>
      </c>
      <c r="J83">
        <v>16</v>
      </c>
      <c r="K83">
        <v>1920544.7774878144</v>
      </c>
      <c r="L83">
        <v>120034.0485929884</v>
      </c>
      <c r="M83">
        <v>283333246.32948202</v>
      </c>
    </row>
    <row r="84" spans="3:15" x14ac:dyDescent="0.35">
      <c r="C84" s="41"/>
      <c r="D84" s="12">
        <v>125535.33334997779</v>
      </c>
      <c r="E84" s="12">
        <v>75396.889005355246</v>
      </c>
      <c r="F84" s="12">
        <v>56933.827679081958</v>
      </c>
      <c r="G84" s="12">
        <v>61696.134314992443</v>
      </c>
      <c r="I84" t="s">
        <v>8</v>
      </c>
      <c r="J84">
        <v>0</v>
      </c>
      <c r="K84">
        <v>0</v>
      </c>
      <c r="L84" t="e">
        <v>#DIV/0!</v>
      </c>
      <c r="M84" t="e">
        <v>#DIV/0!</v>
      </c>
    </row>
    <row r="85" spans="3:15" x14ac:dyDescent="0.35">
      <c r="C85" s="41"/>
      <c r="D85" s="12">
        <v>124153.543895485</v>
      </c>
      <c r="E85" s="12">
        <v>102594.55571403446</v>
      </c>
      <c r="F85" s="12">
        <v>61520.129833936371</v>
      </c>
      <c r="G85" s="12">
        <v>39409.841243255571</v>
      </c>
      <c r="I85" t="s">
        <v>9</v>
      </c>
      <c r="J85">
        <v>10</v>
      </c>
      <c r="K85">
        <v>588393.05350544991</v>
      </c>
      <c r="L85">
        <v>58839.305350544993</v>
      </c>
      <c r="M85">
        <v>151531337.56986237</v>
      </c>
    </row>
    <row r="86" spans="3:15" ht="15" thickBot="1" x14ac:dyDescent="0.4">
      <c r="C86" s="41"/>
      <c r="D86" s="12">
        <v>90682.658905510558</v>
      </c>
      <c r="E86" s="12">
        <v>85488.071243165439</v>
      </c>
      <c r="F86" s="12">
        <v>28027.80780980537</v>
      </c>
      <c r="G86" s="12">
        <v>83510.563399255916</v>
      </c>
      <c r="I86" s="4" t="s">
        <v>10</v>
      </c>
      <c r="J86" s="4">
        <v>0</v>
      </c>
      <c r="K86" s="4">
        <v>0</v>
      </c>
      <c r="L86" s="4" t="e">
        <v>#DIV/0!</v>
      </c>
      <c r="M86" s="4" t="e">
        <v>#DIV/0!</v>
      </c>
    </row>
    <row r="87" spans="3:15" x14ac:dyDescent="0.35">
      <c r="C87" s="41"/>
      <c r="D87" s="12">
        <v>93355.112521541232</v>
      </c>
      <c r="E87" s="12">
        <v>70266.750561216671</v>
      </c>
      <c r="F87" s="12">
        <v>55180.601541395088</v>
      </c>
      <c r="G87" s="12">
        <v>55629.893238842538</v>
      </c>
    </row>
    <row r="88" spans="3:15" x14ac:dyDescent="0.35">
      <c r="C88" s="41"/>
      <c r="D88" s="12">
        <v>69878.858582143279</v>
      </c>
      <c r="E88" s="12">
        <v>77414.072978081851</v>
      </c>
      <c r="F88" s="12">
        <v>45944.317259954529</v>
      </c>
      <c r="G88" s="12">
        <v>35169.471194079088</v>
      </c>
    </row>
    <row r="89" spans="3:15" ht="15" thickBot="1" x14ac:dyDescent="0.4">
      <c r="C89" s="41"/>
      <c r="D89" s="12">
        <v>92933.646892526769</v>
      </c>
      <c r="E89" s="12">
        <v>67663.874748395727</v>
      </c>
      <c r="F89" s="12">
        <v>54046.775455439762</v>
      </c>
      <c r="G89" s="12">
        <v>30743.960976469007</v>
      </c>
      <c r="I89" t="s">
        <v>18</v>
      </c>
    </row>
    <row r="90" spans="3:15" x14ac:dyDescent="0.35">
      <c r="C90" s="41"/>
      <c r="D90" s="12">
        <v>112648.07629936478</v>
      </c>
      <c r="E90" s="12">
        <v>88076.50525792675</v>
      </c>
      <c r="F90" s="12">
        <v>55101.859179766652</v>
      </c>
      <c r="G90" s="11"/>
      <c r="I90" s="5" t="s">
        <v>19</v>
      </c>
      <c r="J90" s="5" t="s">
        <v>20</v>
      </c>
      <c r="K90" s="5" t="s">
        <v>21</v>
      </c>
      <c r="L90" s="5" t="s">
        <v>22</v>
      </c>
      <c r="M90" s="5" t="s">
        <v>23</v>
      </c>
      <c r="N90" s="5" t="s">
        <v>24</v>
      </c>
      <c r="O90" s="5" t="s">
        <v>25</v>
      </c>
    </row>
    <row r="91" spans="3:15" x14ac:dyDescent="0.35">
      <c r="C91" s="41"/>
      <c r="D91" s="12">
        <v>126378.5916482098</v>
      </c>
      <c r="E91" s="12">
        <v>85009.641156956321</v>
      </c>
      <c r="F91" s="12">
        <v>56850.76612770401</v>
      </c>
      <c r="G91" s="11"/>
      <c r="I91" t="s">
        <v>29</v>
      </c>
      <c r="J91">
        <v>23044902156.975845</v>
      </c>
      <c r="K91">
        <v>3</v>
      </c>
      <c r="L91">
        <v>7681634052.3252821</v>
      </c>
      <c r="M91">
        <v>30.103767351580878</v>
      </c>
      <c r="N91">
        <v>5.7084717104219665E-8</v>
      </c>
      <c r="O91">
        <v>3.0491249886524128</v>
      </c>
    </row>
    <row r="92" spans="3:15" x14ac:dyDescent="0.35">
      <c r="C92" s="41"/>
      <c r="D92" s="12">
        <v>93949.731072633833</v>
      </c>
      <c r="E92" s="12">
        <v>90339.682925240326</v>
      </c>
      <c r="F92" s="12">
        <v>42975.126688732977</v>
      </c>
      <c r="G92" s="11"/>
      <c r="I92" t="s">
        <v>30</v>
      </c>
      <c r="J92">
        <v>5613780733.0709896</v>
      </c>
      <c r="K92">
        <v>22</v>
      </c>
      <c r="L92">
        <v>255171851.50322679</v>
      </c>
    </row>
    <row r="93" spans="3:15" x14ac:dyDescent="0.35">
      <c r="C93" s="41"/>
      <c r="D93" s="12">
        <v>87332.555690459078</v>
      </c>
      <c r="E93" s="12">
        <v>76583.574115157171</v>
      </c>
      <c r="F93" s="11"/>
      <c r="G93" s="11"/>
    </row>
    <row r="94" spans="3:15" ht="15" thickBot="1" x14ac:dyDescent="0.4">
      <c r="C94" s="41"/>
      <c r="D94" s="12">
        <v>96542.3868791079</v>
      </c>
      <c r="E94" s="12">
        <v>101464.03719376959</v>
      </c>
      <c r="F94" s="11"/>
      <c r="G94" s="11"/>
      <c r="I94" s="4" t="s">
        <v>26</v>
      </c>
      <c r="J94" s="4">
        <v>28658682890.046833</v>
      </c>
      <c r="K94" s="4">
        <v>25</v>
      </c>
      <c r="L94" s="4"/>
      <c r="M94" s="4"/>
      <c r="N94" s="4"/>
      <c r="O94" s="4"/>
    </row>
    <row r="95" spans="3:15" x14ac:dyDescent="0.35">
      <c r="C95" s="41"/>
      <c r="D95" s="12">
        <v>80868.12294859621</v>
      </c>
      <c r="E95" s="12">
        <v>96909.184765081212</v>
      </c>
      <c r="F95" s="11"/>
      <c r="G95" s="11"/>
    </row>
    <row r="96" spans="3:15" x14ac:dyDescent="0.35">
      <c r="C96" s="41"/>
      <c r="D96" s="12">
        <v>73159.838920472306</v>
      </c>
      <c r="E96" s="12">
        <v>93152.853021387069</v>
      </c>
      <c r="F96" s="11"/>
      <c r="G96" s="11"/>
    </row>
    <row r="97" spans="1:15" ht="21" x14ac:dyDescent="0.5">
      <c r="C97" s="41"/>
      <c r="D97" s="12">
        <v>71039.263879299193</v>
      </c>
      <c r="E97" s="12">
        <v>80648.381663039952</v>
      </c>
      <c r="F97" s="11"/>
      <c r="G97" s="11"/>
      <c r="I97" s="7" t="s">
        <v>37</v>
      </c>
    </row>
    <row r="98" spans="1:15" x14ac:dyDescent="0.35">
      <c r="C98" s="42"/>
      <c r="D98" s="12">
        <v>111903.79950975503</v>
      </c>
      <c r="E98" s="12">
        <v>92789.726904966694</v>
      </c>
      <c r="F98" s="11"/>
      <c r="G98" s="11"/>
      <c r="I98" t="s">
        <v>27</v>
      </c>
    </row>
    <row r="100" spans="1:15" ht="15" thickBot="1" x14ac:dyDescent="0.4">
      <c r="C100" s="78"/>
      <c r="D100" s="106" t="str">
        <f>D2</f>
        <v>C. monastica</v>
      </c>
      <c r="E100" s="106" t="str">
        <f t="shared" ref="E100:G100" si="0">E2</f>
        <v>P.  crystallina</v>
      </c>
      <c r="F100" s="106" t="str">
        <f t="shared" si="0"/>
        <v>P.  ctenoida</v>
      </c>
      <c r="G100" s="106" t="str">
        <f t="shared" si="0"/>
        <v>P.  thalenoiensis</v>
      </c>
      <c r="I100" t="s">
        <v>13</v>
      </c>
    </row>
    <row r="101" spans="1:15" x14ac:dyDescent="0.35">
      <c r="A101" s="26" t="s">
        <v>125</v>
      </c>
      <c r="B101" s="107" t="s">
        <v>124</v>
      </c>
      <c r="C101" s="108" t="s">
        <v>43</v>
      </c>
      <c r="D101" s="109">
        <f>COUNTA(D3:D18)</f>
        <v>3</v>
      </c>
      <c r="E101" s="109">
        <f t="shared" ref="E101:G101" si="1">COUNTA(E3:E18)</f>
        <v>16</v>
      </c>
      <c r="F101" s="109">
        <f t="shared" si="1"/>
        <v>10</v>
      </c>
      <c r="G101" s="109">
        <f t="shared" si="1"/>
        <v>7</v>
      </c>
      <c r="I101" s="5" t="s">
        <v>28</v>
      </c>
      <c r="J101" s="5" t="s">
        <v>14</v>
      </c>
      <c r="K101" s="5" t="s">
        <v>15</v>
      </c>
      <c r="L101" s="5" t="s">
        <v>16</v>
      </c>
      <c r="M101" s="5" t="s">
        <v>17</v>
      </c>
    </row>
    <row r="102" spans="1:15" x14ac:dyDescent="0.35">
      <c r="A102" s="33"/>
      <c r="C102" s="97" t="s">
        <v>121</v>
      </c>
      <c r="D102" s="103">
        <f>AVERAGE(D3:D18)</f>
        <v>1.6031934429166481</v>
      </c>
      <c r="E102" s="103">
        <f t="shared" ref="E102:G102" si="2">AVERAGE(E3:E18)</f>
        <v>1.822237882518974</v>
      </c>
      <c r="F102" s="103">
        <f t="shared" si="2"/>
        <v>2.0098063715552188</v>
      </c>
      <c r="G102" s="103">
        <f t="shared" si="2"/>
        <v>2.0956050607834595</v>
      </c>
      <c r="I102" t="s">
        <v>7</v>
      </c>
      <c r="J102">
        <v>16</v>
      </c>
      <c r="K102">
        <v>1566746.2100004412</v>
      </c>
      <c r="L102">
        <v>97921.638125027574</v>
      </c>
      <c r="M102">
        <v>376976800.18315631</v>
      </c>
    </row>
    <row r="103" spans="1:15" x14ac:dyDescent="0.35">
      <c r="A103" s="33"/>
      <c r="C103" s="97" t="s">
        <v>122</v>
      </c>
      <c r="D103" s="103">
        <f>_xlfn.STDEV.S(D3:D18)</f>
        <v>0.12239017929799047</v>
      </c>
      <c r="E103" s="103">
        <f t="shared" ref="E103:G103" si="3">_xlfn.STDEV.S(E3:E18)</f>
        <v>8.9346153256291014E-2</v>
      </c>
      <c r="F103" s="103">
        <f t="shared" si="3"/>
        <v>0.21459034260647417</v>
      </c>
      <c r="G103" s="103">
        <f t="shared" si="3"/>
        <v>0.13079509639178677</v>
      </c>
      <c r="I103" t="s">
        <v>8</v>
      </c>
      <c r="J103">
        <v>16</v>
      </c>
      <c r="K103">
        <v>1364573.8475197339</v>
      </c>
      <c r="L103">
        <v>85285.865469983371</v>
      </c>
      <c r="M103">
        <v>110767256.66412252</v>
      </c>
    </row>
    <row r="104" spans="1:15" x14ac:dyDescent="0.35">
      <c r="A104" s="33"/>
      <c r="C104" s="97" t="s">
        <v>123</v>
      </c>
      <c r="D104" s="105">
        <f>D103/D102</f>
        <v>7.6341491938321057E-2</v>
      </c>
      <c r="E104" s="105">
        <f t="shared" ref="E104:G104" si="4">E103/E102</f>
        <v>4.9031004191825489E-2</v>
      </c>
      <c r="F104" s="105">
        <f t="shared" si="4"/>
        <v>0.10677165006717582</v>
      </c>
      <c r="G104" s="105">
        <f t="shared" si="4"/>
        <v>6.2414001015481384E-2</v>
      </c>
      <c r="I104" t="s">
        <v>9</v>
      </c>
      <c r="J104">
        <v>10</v>
      </c>
      <c r="K104">
        <v>506588.69690895645</v>
      </c>
      <c r="L104">
        <v>50658.869690895648</v>
      </c>
      <c r="M104">
        <v>93466882.858064011</v>
      </c>
    </row>
    <row r="105" spans="1:15" ht="15" thickBot="1" x14ac:dyDescent="0.4">
      <c r="A105" s="33"/>
      <c r="B105" t="s">
        <v>34</v>
      </c>
      <c r="C105" s="97" t="s">
        <v>43</v>
      </c>
      <c r="D105" s="79">
        <f>COUNTA(D19:D34)</f>
        <v>16</v>
      </c>
      <c r="E105" s="79"/>
      <c r="F105" s="79">
        <f t="shared" ref="F105" si="5">COUNTA(F19:F34)</f>
        <v>10</v>
      </c>
      <c r="G105" s="79"/>
      <c r="I105" s="4" t="s">
        <v>10</v>
      </c>
      <c r="J105" s="4">
        <v>7</v>
      </c>
      <c r="K105" s="4">
        <v>373610.40484462201</v>
      </c>
      <c r="L105" s="4">
        <v>53372.914977803142</v>
      </c>
      <c r="M105" s="4">
        <v>369871612.66584903</v>
      </c>
    </row>
    <row r="106" spans="1:15" x14ac:dyDescent="0.35">
      <c r="A106" s="33"/>
      <c r="C106" s="97" t="s">
        <v>121</v>
      </c>
      <c r="D106" s="103">
        <f>AVERAGE(D19:D34)</f>
        <v>1.4241472266606601</v>
      </c>
      <c r="E106" s="103"/>
      <c r="F106" s="103">
        <f t="shared" ref="F106" si="6">AVERAGE(F19:F34)</f>
        <v>1.914177005287486</v>
      </c>
      <c r="G106" s="103"/>
    </row>
    <row r="107" spans="1:15" x14ac:dyDescent="0.35">
      <c r="A107" s="33"/>
      <c r="C107" s="97" t="s">
        <v>122</v>
      </c>
      <c r="D107" s="103">
        <f>_xlfn.STDEV.S(D19:D34)</f>
        <v>7.9013803057843238E-2</v>
      </c>
      <c r="E107" s="103"/>
      <c r="F107" s="103">
        <f t="shared" ref="F107" si="7">_xlfn.STDEV.S(F19:F34)</f>
        <v>0.18013517991831088</v>
      </c>
      <c r="G107" s="103"/>
    </row>
    <row r="108" spans="1:15" ht="15" thickBot="1" x14ac:dyDescent="0.4">
      <c r="A108" s="33"/>
      <c r="C108" s="97" t="s">
        <v>123</v>
      </c>
      <c r="D108" s="105">
        <f>D107/D106</f>
        <v>5.5481485044994103E-2</v>
      </c>
      <c r="E108" s="105"/>
      <c r="F108" s="105">
        <f t="shared" ref="F108" si="8">F107/F106</f>
        <v>9.4105811228913372E-2</v>
      </c>
      <c r="G108" s="105"/>
      <c r="I108" t="s">
        <v>18</v>
      </c>
    </row>
    <row r="109" spans="1:15" x14ac:dyDescent="0.35">
      <c r="A109" s="33"/>
      <c r="B109" t="s">
        <v>35</v>
      </c>
      <c r="C109" s="97" t="s">
        <v>43</v>
      </c>
      <c r="D109" s="79">
        <f>COUNTA(D35:D50)</f>
        <v>16</v>
      </c>
      <c r="E109" s="79">
        <f t="shared" ref="E109:G109" si="9">COUNTA(E35:E50)</f>
        <v>16</v>
      </c>
      <c r="F109" s="79">
        <f t="shared" si="9"/>
        <v>10</v>
      </c>
      <c r="G109" s="79">
        <f t="shared" si="9"/>
        <v>7</v>
      </c>
      <c r="I109" s="5" t="s">
        <v>19</v>
      </c>
      <c r="J109" s="5" t="s">
        <v>20</v>
      </c>
      <c r="K109" s="5" t="s">
        <v>21</v>
      </c>
      <c r="L109" s="5" t="s">
        <v>22</v>
      </c>
      <c r="M109" s="5" t="s">
        <v>23</v>
      </c>
      <c r="N109" s="5" t="s">
        <v>24</v>
      </c>
      <c r="O109" s="5" t="s">
        <v>25</v>
      </c>
    </row>
    <row r="110" spans="1:15" x14ac:dyDescent="0.35">
      <c r="A110" s="33"/>
      <c r="C110" s="97" t="s">
        <v>121</v>
      </c>
      <c r="D110" s="103">
        <f>AVERAGE(D35:D50)</f>
        <v>1.4925357938411055</v>
      </c>
      <c r="E110" s="103">
        <f t="shared" ref="E110:G110" si="10">AVERAGE(E35:E50)</f>
        <v>1.9127423833568167</v>
      </c>
      <c r="F110" s="103">
        <f t="shared" si="10"/>
        <v>1.8648694181357541</v>
      </c>
      <c r="G110" s="103">
        <f t="shared" si="10"/>
        <v>2.2895724141789775</v>
      </c>
      <c r="I110" t="s">
        <v>29</v>
      </c>
      <c r="J110">
        <v>18917873505.953747</v>
      </c>
      <c r="K110">
        <v>3</v>
      </c>
      <c r="L110">
        <v>6305957835.3179159</v>
      </c>
      <c r="M110">
        <v>27.346944894352625</v>
      </c>
      <c r="N110">
        <v>3.1934753244836135E-10</v>
      </c>
      <c r="O110">
        <v>2.8115435063326726</v>
      </c>
    </row>
    <row r="111" spans="1:15" x14ac:dyDescent="0.35">
      <c r="A111" s="33"/>
      <c r="C111" s="97" t="s">
        <v>122</v>
      </c>
      <c r="D111" s="103">
        <f>_xlfn.STDEV.S(D35:D50)</f>
        <v>0.15020007822936926</v>
      </c>
      <c r="E111" s="103">
        <f t="shared" ref="E111:G111" si="11">_xlfn.STDEV.S(E35:E50)</f>
        <v>0.13442384118454406</v>
      </c>
      <c r="F111" s="103">
        <f t="shared" si="11"/>
        <v>0.15722667882726588</v>
      </c>
      <c r="G111" s="103">
        <f t="shared" si="11"/>
        <v>0.18467785806602505</v>
      </c>
      <c r="I111" t="s">
        <v>30</v>
      </c>
      <c r="J111">
        <v>10376592474.426888</v>
      </c>
      <c r="K111">
        <v>45</v>
      </c>
      <c r="L111">
        <v>230590943.87615305</v>
      </c>
    </row>
    <row r="112" spans="1:15" x14ac:dyDescent="0.35">
      <c r="A112" s="27"/>
      <c r="B112" s="110"/>
      <c r="C112" s="111" t="s">
        <v>123</v>
      </c>
      <c r="D112" s="112">
        <f>D111/D110</f>
        <v>0.10063415487197319</v>
      </c>
      <c r="E112" s="112">
        <f t="shared" ref="E112:G112" si="12">E111/E110</f>
        <v>7.0278068993605641E-2</v>
      </c>
      <c r="F112" s="112">
        <f t="shared" si="12"/>
        <v>8.4309752360269802E-2</v>
      </c>
      <c r="G112" s="112">
        <f t="shared" si="12"/>
        <v>8.0660413674773002E-2</v>
      </c>
    </row>
    <row r="113" spans="1:15" ht="15" thickBot="1" x14ac:dyDescent="0.4">
      <c r="A113" s="26" t="s">
        <v>126</v>
      </c>
      <c r="B113" s="107" t="s">
        <v>124</v>
      </c>
      <c r="C113" s="108" t="s">
        <v>43</v>
      </c>
      <c r="D113" s="109">
        <f>COUNTA(D51:D66)</f>
        <v>3</v>
      </c>
      <c r="E113" s="109">
        <f t="shared" ref="E113:G113" si="13">COUNTA(E51:E66)</f>
        <v>16</v>
      </c>
      <c r="F113" s="109">
        <f t="shared" si="13"/>
        <v>10</v>
      </c>
      <c r="G113" s="109">
        <f t="shared" si="13"/>
        <v>7</v>
      </c>
      <c r="I113" s="4" t="s">
        <v>26</v>
      </c>
      <c r="J113" s="4">
        <v>29294465980.380634</v>
      </c>
      <c r="K113" s="4">
        <v>48</v>
      </c>
      <c r="L113" s="4"/>
      <c r="M113" s="4"/>
      <c r="N113" s="4"/>
      <c r="O113" s="4"/>
    </row>
    <row r="114" spans="1:15" x14ac:dyDescent="0.35">
      <c r="A114" s="33"/>
      <c r="C114" s="97" t="s">
        <v>121</v>
      </c>
      <c r="D114" s="103">
        <f>AVERAGE(D51:D66)</f>
        <v>146787.8322887847</v>
      </c>
      <c r="E114" s="103">
        <f t="shared" ref="E114:G114" si="14">AVERAGE(E51:E66)</f>
        <v>128269.58520549613</v>
      </c>
      <c r="F114" s="103">
        <f t="shared" si="14"/>
        <v>78425.219615106675</v>
      </c>
      <c r="G114" s="103">
        <f t="shared" si="14"/>
        <v>80187.285915912318</v>
      </c>
    </row>
    <row r="115" spans="1:15" x14ac:dyDescent="0.35">
      <c r="A115" s="33"/>
      <c r="C115" s="97" t="s">
        <v>122</v>
      </c>
      <c r="D115" s="103">
        <f>_xlfn.STDEV.S(D51:D66)</f>
        <v>18074.025625563714</v>
      </c>
      <c r="E115" s="103">
        <f t="shared" ref="E115:G115" si="15">_xlfn.STDEV.S(E51:E66)</f>
        <v>12259.301534473179</v>
      </c>
      <c r="F115" s="103">
        <f t="shared" si="15"/>
        <v>16466.18454210685</v>
      </c>
      <c r="G115" s="103">
        <f t="shared" si="15"/>
        <v>33943.650565980461</v>
      </c>
    </row>
    <row r="116" spans="1:15" x14ac:dyDescent="0.35">
      <c r="A116" s="33"/>
      <c r="C116" s="97" t="s">
        <v>123</v>
      </c>
      <c r="D116" s="105">
        <f>D115/D114</f>
        <v>0.12313027138384042</v>
      </c>
      <c r="E116" s="105">
        <f t="shared" ref="E116:G116" si="16">E115/E114</f>
        <v>9.5574500493105896E-2</v>
      </c>
      <c r="F116" s="105">
        <f t="shared" si="16"/>
        <v>0.20996032427985764</v>
      </c>
      <c r="G116" s="105">
        <f t="shared" si="16"/>
        <v>0.42330464459883538</v>
      </c>
    </row>
    <row r="117" spans="1:15" x14ac:dyDescent="0.35">
      <c r="A117" s="33"/>
      <c r="B117" t="s">
        <v>34</v>
      </c>
      <c r="C117" s="97" t="s">
        <v>43</v>
      </c>
      <c r="D117" s="79">
        <f>COUNTA(D67:D82)</f>
        <v>16</v>
      </c>
      <c r="E117" s="79"/>
      <c r="F117" s="79">
        <f t="shared" ref="F117" si="17">COUNTA(F67:F82)</f>
        <v>10</v>
      </c>
      <c r="G117" s="79"/>
    </row>
    <row r="118" spans="1:15" x14ac:dyDescent="0.35">
      <c r="A118" s="33"/>
      <c r="C118" s="97" t="s">
        <v>121</v>
      </c>
      <c r="D118" s="103">
        <f>AVERAGE(D67:D82)</f>
        <v>120034.0485929884</v>
      </c>
      <c r="E118" s="103"/>
      <c r="F118" s="103">
        <f t="shared" ref="F118" si="18">AVERAGE(F67:F82)</f>
        <v>58839.305350544993</v>
      </c>
      <c r="G118" s="103"/>
    </row>
    <row r="119" spans="1:15" x14ac:dyDescent="0.35">
      <c r="A119" s="33"/>
      <c r="C119" s="97" t="s">
        <v>122</v>
      </c>
      <c r="D119" s="103">
        <f>_xlfn.STDEV.S(D67:D82)</f>
        <v>16832.505646203776</v>
      </c>
      <c r="E119" s="103"/>
      <c r="F119" s="103">
        <f t="shared" ref="F119" si="19">_xlfn.STDEV.S(F67:F82)</f>
        <v>12309.806561025334</v>
      </c>
      <c r="G119" s="103"/>
    </row>
    <row r="120" spans="1:15" x14ac:dyDescent="0.35">
      <c r="A120" s="33"/>
      <c r="C120" s="97" t="s">
        <v>123</v>
      </c>
      <c r="D120" s="105">
        <f>D119/D118</f>
        <v>0.14023109145705362</v>
      </c>
      <c r="E120" s="105"/>
      <c r="F120" s="105">
        <f t="shared" ref="F120" si="20">F119/F118</f>
        <v>0.20921060314508483</v>
      </c>
      <c r="G120" s="105"/>
    </row>
    <row r="121" spans="1:15" x14ac:dyDescent="0.35">
      <c r="A121" s="33"/>
      <c r="B121" t="s">
        <v>35</v>
      </c>
      <c r="C121" s="97" t="s">
        <v>43</v>
      </c>
      <c r="D121" s="79">
        <f>COUNTA(D83:D98)</f>
        <v>16</v>
      </c>
      <c r="E121" s="79">
        <f t="shared" ref="E121:G121" si="21">COUNTA(E83:E98)</f>
        <v>16</v>
      </c>
      <c r="F121" s="79">
        <f t="shared" si="21"/>
        <v>10</v>
      </c>
      <c r="G121" s="79">
        <f t="shared" si="21"/>
        <v>7</v>
      </c>
    </row>
    <row r="122" spans="1:15" x14ac:dyDescent="0.35">
      <c r="A122" s="33"/>
      <c r="C122" s="97" t="s">
        <v>121</v>
      </c>
      <c r="D122" s="103">
        <f>AVERAGE(D83:D98)</f>
        <v>97921.638125027574</v>
      </c>
      <c r="E122" s="103">
        <f t="shared" ref="E122:G122" si="22">AVERAGE(E83:E98)</f>
        <v>85285.865469983371</v>
      </c>
      <c r="F122" s="103">
        <f t="shared" si="22"/>
        <v>50658.869690895648</v>
      </c>
      <c r="G122" s="103">
        <f t="shared" si="22"/>
        <v>53372.914977803142</v>
      </c>
    </row>
    <row r="123" spans="1:15" x14ac:dyDescent="0.35">
      <c r="A123" s="33"/>
      <c r="C123" s="97" t="s">
        <v>122</v>
      </c>
      <c r="D123" s="103">
        <f>_xlfn.STDEV.S(D83:D98)</f>
        <v>19415.890404077694</v>
      </c>
      <c r="E123" s="103">
        <f t="shared" ref="E123:G123" si="23">_xlfn.STDEV.S(E83:E98)</f>
        <v>10524.60244684437</v>
      </c>
      <c r="F123" s="103">
        <f t="shared" si="23"/>
        <v>9667.8272046031107</v>
      </c>
      <c r="G123" s="103">
        <f t="shared" si="23"/>
        <v>19232.046502279703</v>
      </c>
    </row>
    <row r="124" spans="1:15" x14ac:dyDescent="0.35">
      <c r="A124" s="27"/>
      <c r="B124" s="110"/>
      <c r="C124" s="111" t="s">
        <v>123</v>
      </c>
      <c r="D124" s="112">
        <f>D123/D122</f>
        <v>0.19827987741879116</v>
      </c>
      <c r="E124" s="112">
        <f t="shared" ref="E124:G124" si="24">E123/E122</f>
        <v>0.12340383003498437</v>
      </c>
      <c r="F124" s="112">
        <f t="shared" si="24"/>
        <v>0.19084174723188901</v>
      </c>
      <c r="G124" s="112">
        <f t="shared" si="24"/>
        <v>0.36033344834693726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27C8-0665-4CD3-9D49-9FC3E1521789}">
  <dimension ref="B2:H34"/>
  <sheetViews>
    <sheetView tabSelected="1" zoomScale="85" zoomScaleNormal="85" workbookViewId="0">
      <selection activeCell="L25" sqref="L25"/>
    </sheetView>
  </sheetViews>
  <sheetFormatPr baseColWidth="10" defaultRowHeight="14.5" x14ac:dyDescent="0.35"/>
  <cols>
    <col min="2" max="2" width="15.26953125" customWidth="1"/>
    <col min="3" max="3" width="17.6328125" bestFit="1" customWidth="1"/>
    <col min="4" max="4" width="8.90625" style="1" customWidth="1"/>
    <col min="5" max="6" width="11.81640625" style="1" bestFit="1" customWidth="1"/>
    <col min="7" max="7" width="11.81640625" style="1" customWidth="1"/>
    <col min="8" max="8" width="4.08984375" style="1" bestFit="1" customWidth="1"/>
    <col min="9" max="10" width="12.453125" customWidth="1"/>
  </cols>
  <sheetData>
    <row r="2" spans="2:8" ht="19.5" customHeight="1" x14ac:dyDescent="0.4">
      <c r="B2" s="17" t="s">
        <v>70</v>
      </c>
      <c r="C2" s="17"/>
    </row>
    <row r="3" spans="2:8" ht="19.5" customHeight="1" thickBot="1" x14ac:dyDescent="0.4">
      <c r="B3" s="14" t="s">
        <v>152</v>
      </c>
      <c r="C3" s="14" t="s">
        <v>63</v>
      </c>
      <c r="D3" s="15" t="s">
        <v>143</v>
      </c>
      <c r="E3" s="15" t="s">
        <v>23</v>
      </c>
      <c r="F3" s="65" t="s">
        <v>44</v>
      </c>
      <c r="G3" s="15" t="s">
        <v>45</v>
      </c>
      <c r="H3" s="15" t="s">
        <v>55</v>
      </c>
    </row>
    <row r="4" spans="2:8" ht="19.5" customHeight="1" x14ac:dyDescent="0.35">
      <c r="B4" s="132" t="s">
        <v>56</v>
      </c>
      <c r="C4" s="116" t="s">
        <v>145</v>
      </c>
      <c r="D4" s="136" t="s">
        <v>47</v>
      </c>
      <c r="E4" s="138">
        <v>13.765119386912231</v>
      </c>
      <c r="F4" s="138">
        <v>1.7391273676204536E-3</v>
      </c>
      <c r="G4" s="138">
        <v>0.44742616512543226</v>
      </c>
      <c r="H4" s="139" t="s">
        <v>48</v>
      </c>
    </row>
    <row r="5" spans="2:8" ht="19.5" customHeight="1" x14ac:dyDescent="0.35">
      <c r="B5" s="133" t="s">
        <v>56</v>
      </c>
      <c r="C5" t="s">
        <v>146</v>
      </c>
      <c r="D5" s="1" t="s">
        <v>59</v>
      </c>
      <c r="E5" s="2">
        <v>9.444066842984018</v>
      </c>
      <c r="F5" s="2">
        <v>1.0600703304687495E-2</v>
      </c>
      <c r="G5" s="2">
        <v>0.46194658408803957</v>
      </c>
      <c r="H5" s="140" t="s">
        <v>48</v>
      </c>
    </row>
    <row r="6" spans="2:8" ht="19.5" customHeight="1" x14ac:dyDescent="0.35">
      <c r="B6" s="133" t="s">
        <v>56</v>
      </c>
      <c r="C6" t="s">
        <v>147</v>
      </c>
      <c r="D6" s="1" t="s">
        <v>144</v>
      </c>
      <c r="E6" s="2">
        <v>30.719418302498379</v>
      </c>
      <c r="F6" s="2">
        <v>5.457491403628922E-4</v>
      </c>
      <c r="G6" s="2">
        <v>0.79338532574277343</v>
      </c>
      <c r="H6" s="140" t="s">
        <v>48</v>
      </c>
    </row>
    <row r="7" spans="2:8" ht="19.5" customHeight="1" x14ac:dyDescent="0.35">
      <c r="B7" s="133" t="s">
        <v>56</v>
      </c>
      <c r="C7" t="s">
        <v>148</v>
      </c>
      <c r="D7" s="1" t="s">
        <v>60</v>
      </c>
      <c r="E7" s="2">
        <v>9.7272091545215336</v>
      </c>
      <c r="F7" s="2">
        <v>4.6712305972357792E-3</v>
      </c>
      <c r="G7" s="2">
        <v>0.28840836222043248</v>
      </c>
      <c r="H7" s="140" t="s">
        <v>48</v>
      </c>
    </row>
    <row r="8" spans="2:8" ht="19.5" customHeight="1" x14ac:dyDescent="0.35">
      <c r="B8" s="133" t="s">
        <v>56</v>
      </c>
      <c r="C8" t="s">
        <v>149</v>
      </c>
      <c r="D8" s="1" t="s">
        <v>61</v>
      </c>
      <c r="E8" s="2">
        <v>34.363421475654647</v>
      </c>
      <c r="F8" s="2">
        <v>8.0867608012945631E-6</v>
      </c>
      <c r="G8" s="2">
        <v>0.62068818291451733</v>
      </c>
      <c r="H8" s="140" t="s">
        <v>48</v>
      </c>
    </row>
    <row r="9" spans="2:8" ht="19.5" customHeight="1" x14ac:dyDescent="0.35">
      <c r="B9" s="133" t="s">
        <v>56</v>
      </c>
      <c r="C9" t="s">
        <v>150</v>
      </c>
      <c r="D9" s="1" t="s">
        <v>62</v>
      </c>
      <c r="E9" s="2">
        <v>0.87930493233664553</v>
      </c>
      <c r="F9" s="2">
        <v>0.36324628604881226</v>
      </c>
      <c r="G9" s="2">
        <v>5.5374270856530204E-2</v>
      </c>
      <c r="H9" s="140" t="s">
        <v>49</v>
      </c>
    </row>
    <row r="10" spans="2:8" ht="19.5" customHeight="1" x14ac:dyDescent="0.35">
      <c r="B10" s="134" t="s">
        <v>57</v>
      </c>
      <c r="C10" s="107" t="s">
        <v>146</v>
      </c>
      <c r="D10" s="63" t="s">
        <v>60</v>
      </c>
      <c r="E10" s="28">
        <v>91.953677011732267</v>
      </c>
      <c r="F10" s="28">
        <v>1.1079662401878383E-9</v>
      </c>
      <c r="G10" s="28">
        <v>0.79302079400576775</v>
      </c>
      <c r="H10" s="141" t="s">
        <v>48</v>
      </c>
    </row>
    <row r="11" spans="2:8" ht="19.5" customHeight="1" x14ac:dyDescent="0.35">
      <c r="B11" s="134" t="s">
        <v>58</v>
      </c>
      <c r="C11" s="107" t="s">
        <v>145</v>
      </c>
      <c r="D11" s="63" t="s">
        <v>50</v>
      </c>
      <c r="E11" s="28">
        <v>69.534552978317251</v>
      </c>
      <c r="F11" s="28">
        <v>2.6252851512674217E-9</v>
      </c>
      <c r="G11" s="28">
        <v>0.69859712931513096</v>
      </c>
      <c r="H11" s="141" t="s">
        <v>48</v>
      </c>
    </row>
    <row r="12" spans="2:8" ht="19.5" customHeight="1" x14ac:dyDescent="0.35">
      <c r="B12" s="133" t="s">
        <v>58</v>
      </c>
      <c r="C12" t="s">
        <v>146</v>
      </c>
      <c r="D12" s="1" t="s">
        <v>60</v>
      </c>
      <c r="E12" s="2">
        <v>36.504811289561367</v>
      </c>
      <c r="F12" s="2">
        <v>3.0738416544949436E-6</v>
      </c>
      <c r="G12" s="2">
        <v>0.60333732990023203</v>
      </c>
      <c r="H12" s="140" t="s">
        <v>48</v>
      </c>
    </row>
    <row r="13" spans="2:8" ht="19.5" customHeight="1" x14ac:dyDescent="0.35">
      <c r="B13" s="133" t="s">
        <v>58</v>
      </c>
      <c r="C13" t="s">
        <v>147</v>
      </c>
      <c r="D13" s="1" t="s">
        <v>61</v>
      </c>
      <c r="E13" s="2">
        <v>119.62916608927667</v>
      </c>
      <c r="F13" s="2">
        <v>3.9448729550271457E-10</v>
      </c>
      <c r="G13" s="2">
        <v>0.85067109061381752</v>
      </c>
      <c r="H13" s="140" t="s">
        <v>48</v>
      </c>
    </row>
    <row r="14" spans="2:8" ht="19.5" customHeight="1" x14ac:dyDescent="0.35">
      <c r="B14" s="133" t="s">
        <v>58</v>
      </c>
      <c r="C14" t="s">
        <v>148</v>
      </c>
      <c r="D14" s="1" t="s">
        <v>60</v>
      </c>
      <c r="E14" s="2">
        <v>0.68584537437656468</v>
      </c>
      <c r="F14" s="2">
        <v>0.41574097227515183</v>
      </c>
      <c r="G14" s="2">
        <v>2.7782940546506828E-2</v>
      </c>
      <c r="H14" s="140" t="s">
        <v>49</v>
      </c>
    </row>
    <row r="15" spans="2:8" ht="19.5" customHeight="1" x14ac:dyDescent="0.35">
      <c r="B15" s="133" t="s">
        <v>58</v>
      </c>
      <c r="C15" t="s">
        <v>149</v>
      </c>
      <c r="D15" s="1" t="s">
        <v>61</v>
      </c>
      <c r="E15" s="2">
        <v>30.526975056373825</v>
      </c>
      <c r="F15" s="2">
        <v>1.7541701055531834E-5</v>
      </c>
      <c r="G15" s="2">
        <v>0.59244648114847331</v>
      </c>
      <c r="H15" s="140" t="s">
        <v>48</v>
      </c>
    </row>
    <row r="16" spans="2:8" ht="19.5" customHeight="1" thickBot="1" x14ac:dyDescent="0.4">
      <c r="B16" s="135" t="s">
        <v>58</v>
      </c>
      <c r="C16" s="4" t="s">
        <v>150</v>
      </c>
      <c r="D16" s="137" t="s">
        <v>62</v>
      </c>
      <c r="E16" s="142">
        <v>26.083366064012225</v>
      </c>
      <c r="F16" s="142">
        <v>1.2875788994789572E-4</v>
      </c>
      <c r="G16" s="142">
        <v>0.63488872901435545</v>
      </c>
      <c r="H16" s="143" t="s">
        <v>48</v>
      </c>
    </row>
    <row r="17" spans="2:8" ht="19.5" customHeight="1" x14ac:dyDescent="0.35">
      <c r="E17" s="2"/>
      <c r="F17" s="2"/>
      <c r="G17" s="2"/>
    </row>
    <row r="18" spans="2:8" ht="19.5" customHeight="1" thickBot="1" x14ac:dyDescent="0.45">
      <c r="B18" s="17" t="s">
        <v>151</v>
      </c>
      <c r="E18" s="2"/>
      <c r="F18" s="2"/>
      <c r="G18" s="2"/>
    </row>
    <row r="19" spans="2:8" ht="19.5" customHeight="1" x14ac:dyDescent="0.35">
      <c r="B19" s="132" t="s">
        <v>56</v>
      </c>
      <c r="C19" s="116" t="s">
        <v>145</v>
      </c>
      <c r="D19" s="136" t="s">
        <v>47</v>
      </c>
      <c r="E19" s="138">
        <v>5.0650883073948689</v>
      </c>
      <c r="F19" s="138">
        <v>3.7939755580384482E-2</v>
      </c>
      <c r="G19" s="138">
        <v>0.22955214304296986</v>
      </c>
      <c r="H19" s="139" t="s">
        <v>48</v>
      </c>
    </row>
    <row r="20" spans="2:8" ht="19.5" customHeight="1" x14ac:dyDescent="0.35">
      <c r="B20" s="133" t="s">
        <v>56</v>
      </c>
      <c r="C20" t="s">
        <v>146</v>
      </c>
      <c r="D20" s="1" t="s">
        <v>59</v>
      </c>
      <c r="E20" s="2">
        <v>38.348611364432493</v>
      </c>
      <c r="F20" s="2">
        <v>6.786191035042294E-5</v>
      </c>
      <c r="G20" s="2">
        <v>0.77709605810857452</v>
      </c>
      <c r="H20" s="140" t="s">
        <v>48</v>
      </c>
    </row>
    <row r="21" spans="2:8" ht="19.5" customHeight="1" x14ac:dyDescent="0.35">
      <c r="B21" s="133" t="s">
        <v>56</v>
      </c>
      <c r="C21" t="s">
        <v>147</v>
      </c>
      <c r="D21" s="1" t="s">
        <v>144</v>
      </c>
      <c r="E21" s="2">
        <v>9.8486642442139285</v>
      </c>
      <c r="F21" s="2">
        <v>1.3841580243538765E-2</v>
      </c>
      <c r="G21" s="2">
        <v>0.55178718751497657</v>
      </c>
      <c r="H21" s="140" t="s">
        <v>48</v>
      </c>
    </row>
    <row r="22" spans="2:8" ht="19.5" customHeight="1" x14ac:dyDescent="0.35">
      <c r="B22" s="133" t="s">
        <v>56</v>
      </c>
      <c r="C22" t="s">
        <v>148</v>
      </c>
      <c r="D22" s="1" t="s">
        <v>60</v>
      </c>
      <c r="E22" s="2">
        <v>78.161666970682788</v>
      </c>
      <c r="F22" s="2">
        <v>5.1468466521526263E-9</v>
      </c>
      <c r="G22" s="2">
        <v>0.76507822638713152</v>
      </c>
      <c r="H22" s="140" t="s">
        <v>48</v>
      </c>
    </row>
    <row r="23" spans="2:8" ht="19.5" customHeight="1" x14ac:dyDescent="0.35">
      <c r="B23" s="133" t="s">
        <v>56</v>
      </c>
      <c r="C23" t="s">
        <v>149</v>
      </c>
      <c r="D23" s="1" t="s">
        <v>61</v>
      </c>
      <c r="E23" s="2">
        <v>25.788996152105668</v>
      </c>
      <c r="F23" s="2">
        <v>4.9832620601233462E-5</v>
      </c>
      <c r="G23" s="2">
        <v>0.55117652168190556</v>
      </c>
      <c r="H23" s="140" t="s">
        <v>48</v>
      </c>
    </row>
    <row r="24" spans="2:8" ht="19.5" customHeight="1" x14ac:dyDescent="0.35">
      <c r="B24" s="133" t="s">
        <v>56</v>
      </c>
      <c r="C24" t="s">
        <v>150</v>
      </c>
      <c r="D24" s="1" t="s">
        <v>62</v>
      </c>
      <c r="E24" s="2">
        <v>2.0503241688426304E-2</v>
      </c>
      <c r="F24" s="2">
        <v>0.88804632375083803</v>
      </c>
      <c r="G24" s="2">
        <v>1.365016961051005E-3</v>
      </c>
      <c r="H24" s="140" t="s">
        <v>49</v>
      </c>
    </row>
    <row r="25" spans="2:8" ht="19.5" customHeight="1" x14ac:dyDescent="0.35">
      <c r="B25" s="134" t="s">
        <v>57</v>
      </c>
      <c r="C25" s="107" t="s">
        <v>146</v>
      </c>
      <c r="D25" s="63" t="s">
        <v>60</v>
      </c>
      <c r="E25" s="28">
        <v>98.521420423355494</v>
      </c>
      <c r="F25" s="28">
        <v>5.6840513329942197E-10</v>
      </c>
      <c r="G25" s="28">
        <v>0.80411588506669784</v>
      </c>
      <c r="H25" s="141" t="s">
        <v>48</v>
      </c>
    </row>
    <row r="26" spans="2:8" ht="19.5" customHeight="1" x14ac:dyDescent="0.35">
      <c r="B26" s="134" t="s">
        <v>58</v>
      </c>
      <c r="C26" s="107" t="s">
        <v>145</v>
      </c>
      <c r="D26" s="63" t="s">
        <v>50</v>
      </c>
      <c r="E26" s="28">
        <v>5.2375912603673109</v>
      </c>
      <c r="F26" s="28">
        <v>2.9319020766009007E-2</v>
      </c>
      <c r="G26" s="28">
        <v>0.14863647238732161</v>
      </c>
      <c r="H26" s="141" t="s">
        <v>48</v>
      </c>
    </row>
    <row r="27" spans="2:8" ht="19.5" customHeight="1" x14ac:dyDescent="0.35">
      <c r="B27" s="133" t="s">
        <v>58</v>
      </c>
      <c r="C27" t="s">
        <v>146</v>
      </c>
      <c r="D27" s="1" t="s">
        <v>60</v>
      </c>
      <c r="E27" s="2">
        <v>50.787862910882708</v>
      </c>
      <c r="F27" s="2">
        <v>2.2925596998031318E-7</v>
      </c>
      <c r="G27" s="2">
        <v>0.67909231436926565</v>
      </c>
      <c r="H27" s="140" t="s">
        <v>48</v>
      </c>
    </row>
    <row r="28" spans="2:8" ht="19.5" customHeight="1" x14ac:dyDescent="0.35">
      <c r="B28" s="133" t="s">
        <v>58</v>
      </c>
      <c r="C28" t="s">
        <v>147</v>
      </c>
      <c r="D28" s="1" t="s">
        <v>61</v>
      </c>
      <c r="E28" s="2">
        <v>25.774551606609947</v>
      </c>
      <c r="F28" s="2">
        <v>4.9999867585061525E-5</v>
      </c>
      <c r="G28" s="2">
        <v>0.55103791958034753</v>
      </c>
      <c r="H28" s="140" t="s">
        <v>48</v>
      </c>
    </row>
    <row r="29" spans="2:8" ht="19.5" customHeight="1" x14ac:dyDescent="0.35">
      <c r="B29" s="133" t="s">
        <v>58</v>
      </c>
      <c r="C29" t="s">
        <v>148</v>
      </c>
      <c r="D29" s="1" t="s">
        <v>60</v>
      </c>
      <c r="E29" s="2">
        <v>70.758209931801886</v>
      </c>
      <c r="F29" s="2">
        <v>1.2833918733309389E-8</v>
      </c>
      <c r="G29" s="2">
        <v>0.74672379293284497</v>
      </c>
      <c r="H29" s="140" t="s">
        <v>48</v>
      </c>
    </row>
    <row r="30" spans="2:8" ht="19.5" customHeight="1" x14ac:dyDescent="0.35">
      <c r="B30" s="133" t="s">
        <v>58</v>
      </c>
      <c r="C30" t="s">
        <v>149</v>
      </c>
      <c r="D30" s="1" t="s">
        <v>61</v>
      </c>
      <c r="E30" s="2">
        <v>26.836694123171871</v>
      </c>
      <c r="F30" s="2">
        <v>3.9193530369181626E-5</v>
      </c>
      <c r="G30" s="2">
        <v>0.56100645362473545</v>
      </c>
      <c r="H30" s="140" t="s">
        <v>48</v>
      </c>
    </row>
    <row r="31" spans="2:8" ht="19.5" customHeight="1" thickBot="1" x14ac:dyDescent="0.4">
      <c r="B31" s="135" t="s">
        <v>58</v>
      </c>
      <c r="C31" s="4" t="s">
        <v>150</v>
      </c>
      <c r="D31" s="137" t="s">
        <v>62</v>
      </c>
      <c r="E31" s="142">
        <v>0.14865922939198539</v>
      </c>
      <c r="F31" s="142">
        <v>0.70523284086523896</v>
      </c>
      <c r="G31" s="142">
        <v>9.8133588683248802E-3</v>
      </c>
      <c r="H31" s="143" t="s">
        <v>49</v>
      </c>
    </row>
    <row r="32" spans="2:8" ht="16" customHeight="1" x14ac:dyDescent="0.35"/>
    <row r="33" ht="16" customHeight="1" x14ac:dyDescent="0.35"/>
    <row r="34" ht="16" customHeight="1" x14ac:dyDescent="0.35"/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Raw measurements</vt:lpstr>
      <vt:lpstr>Intrasp. aspect ratio &amp; volume </vt:lpstr>
      <vt:lpstr>Intraspecific ANOVA &amp; η²</vt:lpstr>
      <vt:lpstr>Intersp. aspect ratio &amp; volume</vt:lpstr>
      <vt:lpstr>Interspecific ANOVA &amp; η²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Franch Meneu</dc:creator>
  <cp:lastModifiedBy>Vicente Franch Meneu</cp:lastModifiedBy>
  <dcterms:created xsi:type="dcterms:W3CDTF">2015-06-05T18:17:20Z</dcterms:created>
  <dcterms:modified xsi:type="dcterms:W3CDTF">2026-04-19T18:12:36Z</dcterms:modified>
</cp:coreProperties>
</file>