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thomas/Mark/Projects/AAD-CATTLE/PAPER/SUBMISSION-JArchMethTheory-Aug24/"/>
    </mc:Choice>
  </mc:AlternateContent>
  <xr:revisionPtr revIDLastSave="0" documentId="8_{2F3371DA-0E76-8447-AE65-C118BCAB11DA}" xr6:coauthVersionLast="47" xr6:coauthVersionMax="47" xr10:uidLastSave="{00000000-0000-0000-0000-000000000000}"/>
  <bookViews>
    <workbookView xWindow="0" yWindow="500" windowWidth="35840" windowHeight="21060" xr2:uid="{EA6977F0-E8B8-474A-822B-8688A7130B26}"/>
  </bookViews>
  <sheets>
    <sheet name="SuppTable1" sheetId="1" r:id="rId1"/>
    <sheet name="SuppTable2" sheetId="2" r:id="rId2"/>
    <sheet name="SuppTable3" sheetId="5" r:id="rId3"/>
    <sheet name="SuppTable Legends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4" i="5" l="1"/>
  <c r="AF23" i="5"/>
  <c r="AF22" i="5"/>
  <c r="AF21" i="5"/>
  <c r="AF20" i="5"/>
  <c r="AF19" i="5"/>
  <c r="AF18" i="5"/>
  <c r="AF17" i="5"/>
  <c r="AF16" i="5"/>
  <c r="AF15" i="5"/>
  <c r="AF14" i="5"/>
  <c r="AF13" i="5"/>
  <c r="AF12" i="5"/>
  <c r="AF11" i="5"/>
  <c r="AF10" i="5"/>
  <c r="AF9" i="5"/>
  <c r="AF8" i="5"/>
  <c r="AF7" i="5"/>
  <c r="AF6" i="5"/>
  <c r="AF5" i="5"/>
  <c r="AF4" i="5"/>
  <c r="AF3" i="5"/>
  <c r="AF2" i="5"/>
  <c r="J248" i="1"/>
  <c r="J249" i="1"/>
  <c r="J247" i="1"/>
  <c r="H250" i="1"/>
  <c r="F250" i="1"/>
  <c r="J239" i="1" l="1"/>
  <c r="J238" i="1"/>
  <c r="J237" i="1"/>
  <c r="I238" i="1"/>
  <c r="I239" i="1"/>
  <c r="I240" i="1"/>
  <c r="I237" i="1"/>
  <c r="G238" i="1"/>
  <c r="G239" i="1"/>
  <c r="G240" i="1"/>
  <c r="G237" i="1"/>
  <c r="J220" i="1"/>
  <c r="J221" i="1"/>
  <c r="J222" i="1"/>
  <c r="J223" i="1"/>
  <c r="J224" i="1"/>
  <c r="J225" i="1"/>
  <c r="J226" i="1"/>
  <c r="J227" i="1"/>
  <c r="J228" i="1"/>
  <c r="J229" i="1"/>
  <c r="J230" i="1"/>
  <c r="J219" i="1"/>
  <c r="H231" i="1"/>
  <c r="F231" i="1"/>
  <c r="D220" i="1"/>
  <c r="D221" i="1" s="1"/>
  <c r="D222" i="1" s="1"/>
  <c r="D223" i="1" s="1"/>
  <c r="D224" i="1" s="1"/>
  <c r="D225" i="1" s="1"/>
  <c r="D226" i="1" s="1"/>
  <c r="D227" i="1" s="1"/>
  <c r="D228" i="1" s="1"/>
  <c r="D229" i="1" s="1"/>
  <c r="C223" i="1"/>
  <c r="C224" i="1" s="1"/>
  <c r="C225" i="1" s="1"/>
  <c r="C226" i="1" s="1"/>
  <c r="C227" i="1" s="1"/>
  <c r="C228" i="1" s="1"/>
  <c r="C229" i="1" s="1"/>
  <c r="C230" i="1" s="1"/>
  <c r="I231" i="1" l="1"/>
  <c r="I227" i="1"/>
  <c r="I225" i="1"/>
  <c r="G221" i="1"/>
  <c r="G228" i="1"/>
  <c r="I219" i="1"/>
  <c r="I224" i="1"/>
  <c r="G226" i="1"/>
  <c r="I223" i="1"/>
  <c r="I222" i="1"/>
  <c r="I221" i="1"/>
  <c r="G230" i="1"/>
  <c r="G222" i="1"/>
  <c r="G229" i="1"/>
  <c r="I226" i="1"/>
  <c r="G220" i="1"/>
  <c r="G227" i="1"/>
  <c r="G225" i="1"/>
  <c r="I230" i="1"/>
  <c r="G219" i="1"/>
  <c r="G224" i="1"/>
  <c r="I229" i="1"/>
  <c r="G231" i="1"/>
  <c r="G223" i="1"/>
  <c r="I228" i="1"/>
  <c r="I220" i="1"/>
  <c r="H52" i="1" l="1"/>
  <c r="F52" i="1"/>
  <c r="H35" i="1"/>
  <c r="F35" i="1"/>
  <c r="F18" i="1"/>
  <c r="H18" i="1"/>
  <c r="G35" i="1" l="1"/>
  <c r="I35" i="1"/>
  <c r="I7" i="1"/>
  <c r="G31" i="1"/>
  <c r="I23" i="1"/>
  <c r="I28" i="1"/>
  <c r="G30" i="1"/>
  <c r="I27" i="1"/>
  <c r="I26" i="1"/>
  <c r="I25" i="1"/>
  <c r="I24" i="1"/>
  <c r="I34" i="1"/>
  <c r="I31" i="1"/>
  <c r="G18" i="1"/>
  <c r="I33" i="1"/>
  <c r="G27" i="1"/>
  <c r="G33" i="1"/>
  <c r="I30" i="1"/>
  <c r="I41" i="1"/>
  <c r="G29" i="1"/>
  <c r="G28" i="1"/>
  <c r="G23" i="1"/>
  <c r="I32" i="1"/>
  <c r="G34" i="1"/>
  <c r="G26" i="1"/>
  <c r="G25" i="1"/>
  <c r="G32" i="1"/>
  <c r="G24" i="1"/>
  <c r="I29" i="1"/>
  <c r="G51" i="1"/>
  <c r="I44" i="1"/>
  <c r="G46" i="1"/>
  <c r="I51" i="1"/>
  <c r="I43" i="1"/>
  <c r="G43" i="1"/>
  <c r="G50" i="1"/>
  <c r="I47" i="1"/>
  <c r="G41" i="1"/>
  <c r="G48" i="1"/>
  <c r="I45" i="1"/>
  <c r="I52" i="1"/>
  <c r="G40" i="1"/>
  <c r="G45" i="1"/>
  <c r="I50" i="1"/>
  <c r="I42" i="1"/>
  <c r="I48" i="1"/>
  <c r="G42" i="1"/>
  <c r="G49" i="1"/>
  <c r="I46" i="1"/>
  <c r="I40" i="1"/>
  <c r="G47" i="1"/>
  <c r="G52" i="1"/>
  <c r="G44" i="1"/>
  <c r="I49" i="1"/>
  <c r="G7" i="1"/>
  <c r="I14" i="1"/>
  <c r="I13" i="1"/>
  <c r="I12" i="1"/>
  <c r="I11" i="1"/>
  <c r="I10" i="1"/>
  <c r="I9" i="1"/>
  <c r="I8" i="1"/>
  <c r="G13" i="1"/>
  <c r="G6" i="1"/>
  <c r="G12" i="1"/>
  <c r="I6" i="1"/>
  <c r="G11" i="1"/>
  <c r="I18" i="1"/>
  <c r="G10" i="1"/>
  <c r="I17" i="1"/>
  <c r="G9" i="1"/>
  <c r="I16" i="1"/>
  <c r="G8" i="1"/>
  <c r="I15" i="1"/>
  <c r="J199" i="1"/>
  <c r="J205" i="1"/>
  <c r="J202" i="1"/>
  <c r="J201" i="1"/>
  <c r="J200" i="1"/>
  <c r="H213" i="1"/>
  <c r="J188" i="1"/>
  <c r="J187" i="1"/>
  <c r="J186" i="1"/>
  <c r="J185" i="1"/>
  <c r="J184" i="1"/>
  <c r="J183" i="1"/>
  <c r="H194" i="1"/>
  <c r="F194" i="1"/>
  <c r="J173" i="1"/>
  <c r="J170" i="1"/>
  <c r="J168" i="1"/>
  <c r="J167" i="1"/>
  <c r="J166" i="1"/>
  <c r="J165" i="1"/>
  <c r="J164" i="1"/>
  <c r="H178" i="1"/>
  <c r="I178" i="1" s="1"/>
  <c r="F178" i="1"/>
  <c r="J148" i="1"/>
  <c r="J147" i="1"/>
  <c r="J146" i="1"/>
  <c r="J145" i="1"/>
  <c r="J144" i="1"/>
  <c r="J143" i="1"/>
  <c r="H138" i="1"/>
  <c r="H159" i="1"/>
  <c r="J128" i="1"/>
  <c r="J127" i="1"/>
  <c r="J126" i="1"/>
  <c r="J115" i="1"/>
  <c r="J114" i="1"/>
  <c r="J113" i="1"/>
  <c r="J112" i="1"/>
  <c r="J111" i="1"/>
  <c r="J110" i="1"/>
  <c r="J109" i="1"/>
  <c r="J108" i="1"/>
  <c r="H121" i="1"/>
  <c r="F121" i="1"/>
  <c r="J97" i="1"/>
  <c r="J96" i="1"/>
  <c r="J95" i="1"/>
  <c r="J94" i="1"/>
  <c r="J93" i="1"/>
  <c r="J92" i="1"/>
  <c r="J91" i="1"/>
  <c r="F103" i="1"/>
  <c r="H103" i="1"/>
  <c r="I66" i="1"/>
  <c r="J79" i="1"/>
  <c r="J78" i="1"/>
  <c r="J77" i="1"/>
  <c r="J76" i="1"/>
  <c r="J75" i="1"/>
  <c r="J74" i="1"/>
  <c r="F86" i="1"/>
  <c r="H86" i="1"/>
  <c r="I69" i="1"/>
  <c r="I68" i="1"/>
  <c r="I67" i="1"/>
  <c r="I65" i="1"/>
  <c r="I64" i="1"/>
  <c r="I63" i="1"/>
  <c r="I62" i="1"/>
  <c r="I61" i="1"/>
  <c r="I60" i="1"/>
  <c r="I59" i="1"/>
  <c r="I58" i="1"/>
  <c r="I57" i="1"/>
  <c r="G69" i="1"/>
  <c r="G64" i="1"/>
  <c r="G62" i="1"/>
  <c r="G61" i="1"/>
  <c r="G60" i="1"/>
  <c r="G59" i="1"/>
  <c r="G58" i="1"/>
  <c r="G57" i="1"/>
  <c r="J64" i="1"/>
  <c r="J63" i="1"/>
  <c r="J62" i="1"/>
  <c r="J61" i="1"/>
  <c r="J60" i="1"/>
  <c r="J59" i="1"/>
  <c r="J58" i="1"/>
  <c r="J57" i="1"/>
  <c r="F69" i="1"/>
  <c r="H69" i="1"/>
  <c r="J46" i="1"/>
  <c r="J45" i="1"/>
  <c r="J44" i="1"/>
  <c r="J43" i="1"/>
  <c r="J42" i="1"/>
  <c r="J41" i="1"/>
  <c r="J40" i="1"/>
  <c r="J29" i="1"/>
  <c r="J28" i="1"/>
  <c r="J27" i="1"/>
  <c r="J26" i="1"/>
  <c r="J25" i="1"/>
  <c r="J24" i="1"/>
  <c r="J23" i="1"/>
  <c r="J13" i="1"/>
  <c r="J12" i="1"/>
  <c r="J11" i="1"/>
  <c r="J10" i="1"/>
  <c r="J9" i="1"/>
  <c r="J8" i="1"/>
  <c r="J7" i="1"/>
  <c r="J6" i="1"/>
  <c r="I86" i="1" l="1"/>
  <c r="I103" i="1"/>
  <c r="I194" i="1"/>
  <c r="I186" i="1"/>
  <c r="G190" i="1"/>
  <c r="I187" i="1"/>
  <c r="I183" i="1"/>
  <c r="G191" i="1"/>
  <c r="G183" i="1"/>
  <c r="G189" i="1"/>
  <c r="I188" i="1"/>
  <c r="G184" i="1"/>
  <c r="G192" i="1"/>
  <c r="G186" i="1"/>
  <c r="I193" i="1"/>
  <c r="I189" i="1"/>
  <c r="G185" i="1"/>
  <c r="G193" i="1"/>
  <c r="I185" i="1"/>
  <c r="I190" i="1"/>
  <c r="G194" i="1"/>
  <c r="I191" i="1"/>
  <c r="G187" i="1"/>
  <c r="I184" i="1"/>
  <c r="I192" i="1"/>
  <c r="G188" i="1"/>
  <c r="I129" i="1"/>
  <c r="I137" i="1"/>
  <c r="G132" i="1"/>
  <c r="G130" i="1"/>
  <c r="I128" i="1"/>
  <c r="I130" i="1"/>
  <c r="I138" i="1"/>
  <c r="G133" i="1"/>
  <c r="G136" i="1"/>
  <c r="I134" i="1"/>
  <c r="G126" i="1"/>
  <c r="I131" i="1"/>
  <c r="I126" i="1"/>
  <c r="G134" i="1"/>
  <c r="G128" i="1"/>
  <c r="G137" i="1"/>
  <c r="I132" i="1"/>
  <c r="G127" i="1"/>
  <c r="G135" i="1"/>
  <c r="I133" i="1"/>
  <c r="I135" i="1"/>
  <c r="G129" i="1"/>
  <c r="G138" i="1"/>
  <c r="I136" i="1"/>
  <c r="G131" i="1"/>
  <c r="I127" i="1"/>
  <c r="I200" i="1"/>
  <c r="I208" i="1"/>
  <c r="G201" i="1"/>
  <c r="G209" i="1"/>
  <c r="G208" i="1"/>
  <c r="I201" i="1"/>
  <c r="I209" i="1"/>
  <c r="G202" i="1"/>
  <c r="G210" i="1"/>
  <c r="I213" i="1"/>
  <c r="I202" i="1"/>
  <c r="I210" i="1"/>
  <c r="G203" i="1"/>
  <c r="G211" i="1"/>
  <c r="G206" i="1"/>
  <c r="I203" i="1"/>
  <c r="I211" i="1"/>
  <c r="G204" i="1"/>
  <c r="G212" i="1"/>
  <c r="I204" i="1"/>
  <c r="I212" i="1"/>
  <c r="G205" i="1"/>
  <c r="G213" i="1"/>
  <c r="G200" i="1"/>
  <c r="I205" i="1"/>
  <c r="G199" i="1"/>
  <c r="I207" i="1"/>
  <c r="I206" i="1"/>
  <c r="I199" i="1"/>
  <c r="G207" i="1"/>
  <c r="I148" i="1"/>
  <c r="I156" i="1"/>
  <c r="G147" i="1"/>
  <c r="G155" i="1"/>
  <c r="I146" i="1"/>
  <c r="I149" i="1"/>
  <c r="I157" i="1"/>
  <c r="G148" i="1"/>
  <c r="G156" i="1"/>
  <c r="G151" i="1"/>
  <c r="I145" i="1"/>
  <c r="G144" i="1"/>
  <c r="I147" i="1"/>
  <c r="I150" i="1"/>
  <c r="I158" i="1"/>
  <c r="G149" i="1"/>
  <c r="G157" i="1"/>
  <c r="I152" i="1"/>
  <c r="G159" i="1"/>
  <c r="G152" i="1"/>
  <c r="G153" i="1"/>
  <c r="G146" i="1"/>
  <c r="I151" i="1"/>
  <c r="I159" i="1"/>
  <c r="G150" i="1"/>
  <c r="G158" i="1"/>
  <c r="I155" i="1"/>
  <c r="I144" i="1"/>
  <c r="I143" i="1"/>
  <c r="I153" i="1"/>
  <c r="G145" i="1"/>
  <c r="G143" i="1"/>
  <c r="I154" i="1"/>
  <c r="G154" i="1"/>
  <c r="I167" i="1"/>
  <c r="I175" i="1"/>
  <c r="G168" i="1"/>
  <c r="G176" i="1"/>
  <c r="G175" i="1"/>
  <c r="I168" i="1"/>
  <c r="I176" i="1"/>
  <c r="G169" i="1"/>
  <c r="G177" i="1"/>
  <c r="G172" i="1"/>
  <c r="I169" i="1"/>
  <c r="I177" i="1"/>
  <c r="G170" i="1"/>
  <c r="G178" i="1"/>
  <c r="G165" i="1"/>
  <c r="I170" i="1"/>
  <c r="G171" i="1"/>
  <c r="G164" i="1"/>
  <c r="I164" i="1"/>
  <c r="I171" i="1"/>
  <c r="I172" i="1"/>
  <c r="G167" i="1"/>
  <c r="G173" i="1"/>
  <c r="I174" i="1"/>
  <c r="I165" i="1"/>
  <c r="I173" i="1"/>
  <c r="G166" i="1"/>
  <c r="G174" i="1"/>
  <c r="I166" i="1"/>
  <c r="I109" i="1"/>
  <c r="I117" i="1"/>
  <c r="G111" i="1"/>
  <c r="G119" i="1"/>
  <c r="I108" i="1"/>
  <c r="G109" i="1"/>
  <c r="G110" i="1"/>
  <c r="I110" i="1"/>
  <c r="I118" i="1"/>
  <c r="G112" i="1"/>
  <c r="G120" i="1"/>
  <c r="I111" i="1"/>
  <c r="I119" i="1"/>
  <c r="G113" i="1"/>
  <c r="G121" i="1"/>
  <c r="I112" i="1"/>
  <c r="I120" i="1"/>
  <c r="G114" i="1"/>
  <c r="G108" i="1"/>
  <c r="G115" i="1"/>
  <c r="G116" i="1"/>
  <c r="G117" i="1"/>
  <c r="I116" i="1"/>
  <c r="G118" i="1"/>
  <c r="I113" i="1"/>
  <c r="I114" i="1"/>
  <c r="I115" i="1"/>
  <c r="I96" i="1"/>
  <c r="I91" i="1"/>
  <c r="G99" i="1"/>
  <c r="I93" i="1"/>
  <c r="I101" i="1"/>
  <c r="G91" i="1"/>
  <c r="I102" i="1"/>
  <c r="I97" i="1"/>
  <c r="G92" i="1"/>
  <c r="G100" i="1"/>
  <c r="G95" i="1"/>
  <c r="I94" i="1"/>
  <c r="I98" i="1"/>
  <c r="G93" i="1"/>
  <c r="G101" i="1"/>
  <c r="I99" i="1"/>
  <c r="G94" i="1"/>
  <c r="G102" i="1"/>
  <c r="I92" i="1"/>
  <c r="I100" i="1"/>
  <c r="G103" i="1"/>
  <c r="G96" i="1"/>
  <c r="G97" i="1"/>
  <c r="I95" i="1"/>
  <c r="G98" i="1"/>
  <c r="I121" i="1"/>
  <c r="I77" i="1"/>
  <c r="I85" i="1"/>
  <c r="G82" i="1"/>
  <c r="G77" i="1"/>
  <c r="G76" i="1"/>
  <c r="I83" i="1"/>
  <c r="I76" i="1"/>
  <c r="G74" i="1"/>
  <c r="I78" i="1"/>
  <c r="G81" i="1"/>
  <c r="I79" i="1"/>
  <c r="I75" i="1"/>
  <c r="G75" i="1"/>
  <c r="I74" i="1"/>
  <c r="G80" i="1"/>
  <c r="I81" i="1"/>
  <c r="I80" i="1"/>
  <c r="G78" i="1"/>
  <c r="G79" i="1"/>
  <c r="G86" i="1"/>
  <c r="I82" i="1"/>
  <c r="G85" i="1"/>
  <c r="G84" i="1"/>
  <c r="I84" i="1"/>
  <c r="G83" i="1"/>
</calcChain>
</file>

<file path=xl/sharedStrings.xml><?xml version="1.0" encoding="utf-8"?>
<sst xmlns="http://schemas.openxmlformats.org/spreadsheetml/2006/main" count="580" uniqueCount="231">
  <si>
    <t>age</t>
  </si>
  <si>
    <t xml:space="preserve">age </t>
  </si>
  <si>
    <t xml:space="preserve"> </t>
  </si>
  <si>
    <t xml:space="preserve">male </t>
  </si>
  <si>
    <t xml:space="preserve">female </t>
  </si>
  <si>
    <t>total</t>
  </si>
  <si>
    <t>sex ratio</t>
  </si>
  <si>
    <t>n</t>
  </si>
  <si>
    <t>%</t>
  </si>
  <si>
    <t>bunaji</t>
  </si>
  <si>
    <t>n=314</t>
  </si>
  <si>
    <t>(month)</t>
  </si>
  <si>
    <t>0-11</t>
  </si>
  <si>
    <t>12-23.</t>
  </si>
  <si>
    <t>132-180</t>
  </si>
  <si>
    <t xml:space="preserve">120-131 </t>
  </si>
  <si>
    <t>24-35</t>
  </si>
  <si>
    <t>36-47</t>
  </si>
  <si>
    <t>48-59</t>
  </si>
  <si>
    <t>60-71</t>
  </si>
  <si>
    <t>72-83</t>
  </si>
  <si>
    <t>84-95</t>
  </si>
  <si>
    <t>96-107</t>
  </si>
  <si>
    <t>108-119</t>
  </si>
  <si>
    <t>rahaji</t>
  </si>
  <si>
    <t>n=228</t>
  </si>
  <si>
    <t>skoto gudali</t>
  </si>
  <si>
    <t>n=102</t>
  </si>
  <si>
    <t>132+</t>
  </si>
  <si>
    <t>adamawa gudali</t>
  </si>
  <si>
    <t>n=146</t>
  </si>
  <si>
    <t>azawak</t>
  </si>
  <si>
    <t>n=130</t>
  </si>
  <si>
    <t>wadara</t>
  </si>
  <si>
    <t>n=184</t>
  </si>
  <si>
    <t>132-143</t>
  </si>
  <si>
    <t>north-eastern muturu</t>
  </si>
  <si>
    <t>n=115</t>
  </si>
  <si>
    <t>144-168</t>
  </si>
  <si>
    <t>benue state muturu</t>
  </si>
  <si>
    <t>n=95</t>
  </si>
  <si>
    <t>cross river state muturu</t>
  </si>
  <si>
    <t>144-155</t>
  </si>
  <si>
    <t>156-167</t>
  </si>
  <si>
    <t>168-179</t>
  </si>
  <si>
    <t>180+</t>
  </si>
  <si>
    <t>n=74</t>
  </si>
  <si>
    <t>borgu keteku</t>
  </si>
  <si>
    <t>n=273</t>
  </si>
  <si>
    <t>156-168</t>
  </si>
  <si>
    <t>lagos crossbreeds</t>
  </si>
  <si>
    <t>n=97</t>
  </si>
  <si>
    <t>kuri</t>
  </si>
  <si>
    <t>n=119</t>
  </si>
  <si>
    <t>age_start</t>
  </si>
  <si>
    <t>age_end</t>
  </si>
  <si>
    <t>0-12</t>
  </si>
  <si>
    <t>12-24.</t>
  </si>
  <si>
    <t>36-48</t>
  </si>
  <si>
    <t>12-36.</t>
  </si>
  <si>
    <t>month)</t>
  </si>
  <si>
    <t>24-36</t>
  </si>
  <si>
    <t>48-60</t>
  </si>
  <si>
    <t>60-72</t>
  </si>
  <si>
    <t>72-84</t>
  </si>
  <si>
    <t>84-96</t>
  </si>
  <si>
    <t>96-108</t>
  </si>
  <si>
    <t>108-120</t>
  </si>
  <si>
    <t>120-132</t>
  </si>
  <si>
    <t>n=1367</t>
  </si>
  <si>
    <t>12-48.</t>
  </si>
  <si>
    <t>48+</t>
  </si>
  <si>
    <t>36+</t>
  </si>
  <si>
    <t>transhumant herds belonging to the Jafaraji - Fulani Zebu breed</t>
  </si>
  <si>
    <t>white fulani cattle - jos plateau sedentary, nigeria 1974-77</t>
  </si>
  <si>
    <t>White fulani Kaduna plains, nigeria</t>
  </si>
  <si>
    <t>weight (kg)</t>
  </si>
  <si>
    <t>age (month)</t>
  </si>
  <si>
    <t>Borgou M</t>
  </si>
  <si>
    <t>Borgou F</t>
  </si>
  <si>
    <t>Senegal: N'Dama traditional</t>
  </si>
  <si>
    <t>The Gambia: N'Dama F</t>
  </si>
  <si>
    <t>The Gambia: N'Dama M</t>
  </si>
  <si>
    <t>Sierra Leone</t>
  </si>
  <si>
    <t>Nigeria (Muturu dwarf M)</t>
  </si>
  <si>
    <t>Nigeria (Muturu dwarf F)</t>
  </si>
  <si>
    <t>Nigeria (N'Dama M)</t>
  </si>
  <si>
    <t>Nigeria (N'Dama F)</t>
  </si>
  <si>
    <t>Togo: lagune (Dwarf shorthorn cattle!)</t>
  </si>
  <si>
    <t>Gambia F</t>
  </si>
  <si>
    <t>Gambia M</t>
  </si>
  <si>
    <t>Sierra Leone F</t>
  </si>
  <si>
    <t>Sierra Leone M</t>
  </si>
  <si>
    <t>Ivory Coast (Baoulé F)</t>
  </si>
  <si>
    <t>Ivory coast (Baoulé M)</t>
  </si>
  <si>
    <t>Ivory Coast (N'Dama F)</t>
  </si>
  <si>
    <t>Ivory Coast (N'Dama M)</t>
  </si>
  <si>
    <t>Ghana (Shorthorn) F</t>
  </si>
  <si>
    <t>Ghana (n'Dama F)</t>
  </si>
  <si>
    <t>Ghana (n'Dama M)</t>
  </si>
  <si>
    <t>Togo</t>
  </si>
  <si>
    <t>Nigeria (N'Dama M, Upper Ogun)</t>
  </si>
  <si>
    <t>Nigeria (N'Dama M, Vom)</t>
  </si>
  <si>
    <t>Zaire (N'Dama F)</t>
  </si>
  <si>
    <t>Zaire (N'Dama M)</t>
  </si>
  <si>
    <t>Mali M</t>
  </si>
  <si>
    <t>Mali F</t>
  </si>
  <si>
    <t>M</t>
  </si>
  <si>
    <t>F</t>
  </si>
  <si>
    <t>Site</t>
  </si>
  <si>
    <t>Code</t>
  </si>
  <si>
    <t>Country</t>
  </si>
  <si>
    <t>Culture</t>
  </si>
  <si>
    <t>Start</t>
  </si>
  <si>
    <t>End</t>
  </si>
  <si>
    <t>Windmill Hill</t>
  </si>
  <si>
    <t>WIN</t>
  </si>
  <si>
    <t>UK</t>
  </si>
  <si>
    <t>EN/MN</t>
  </si>
  <si>
    <t>MN</t>
  </si>
  <si>
    <t>Trasano IV-V</t>
  </si>
  <si>
    <t>TRA</t>
  </si>
  <si>
    <t>Italy</t>
  </si>
  <si>
    <t>Font Juvenal</t>
  </si>
  <si>
    <t>FON</t>
  </si>
  <si>
    <t>France</t>
  </si>
  <si>
    <t>Chasseen/MN</t>
  </si>
  <si>
    <t>La Draga</t>
  </si>
  <si>
    <t>LAD</t>
  </si>
  <si>
    <t>Spain</t>
  </si>
  <si>
    <t>Cardial/ EN</t>
  </si>
  <si>
    <t>Mold</t>
  </si>
  <si>
    <t>MOL</t>
  </si>
  <si>
    <t>Austria</t>
  </si>
  <si>
    <t>LBK/EN</t>
  </si>
  <si>
    <t>Apc-Berekalja</t>
  </si>
  <si>
    <t>APC</t>
  </si>
  <si>
    <t>Hungary</t>
  </si>
  <si>
    <t>TLP/EN</t>
  </si>
  <si>
    <t>FUZ</t>
  </si>
  <si>
    <t>ALP/EN</t>
  </si>
  <si>
    <t>CSA</t>
  </si>
  <si>
    <t>LN</t>
  </si>
  <si>
    <t>PIO</t>
  </si>
  <si>
    <t>Stephansposching</t>
  </si>
  <si>
    <t>STE</t>
  </si>
  <si>
    <t>Germany</t>
  </si>
  <si>
    <t>Rosheim</t>
  </si>
  <si>
    <t>ROS</t>
  </si>
  <si>
    <t>TES</t>
  </si>
  <si>
    <t>Czech rep.</t>
  </si>
  <si>
    <t>TRA1</t>
  </si>
  <si>
    <t>Impressa/EN</t>
  </si>
  <si>
    <t>Bischoffsheim</t>
  </si>
  <si>
    <t>BISref</t>
  </si>
  <si>
    <t>LBK</t>
  </si>
  <si>
    <t>Grimes Grave: Intensive Milk</t>
  </si>
  <si>
    <t>GGref</t>
  </si>
  <si>
    <t>United Kingdom</t>
  </si>
  <si>
    <t>Bronze Age</t>
  </si>
  <si>
    <t>POP</t>
  </si>
  <si>
    <t>Romania</t>
  </si>
  <si>
    <t>Bercy: Post-lactation</t>
  </si>
  <si>
    <t>BERref</t>
  </si>
  <si>
    <t>Cerny/MN</t>
  </si>
  <si>
    <t>McMilk</t>
  </si>
  <si>
    <t>Supp. Table 1</t>
  </si>
  <si>
    <t>Supp. Table 2</t>
  </si>
  <si>
    <r>
      <t>Published animal weight by age data from unimproved African herds (Trail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1979; Trail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1980; Otchere 1986; Wagenaar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1986; Wilson 1986; Hoste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1992). This data was used to estimate parameters of the model presented in Vigne (Vigne 1991), which in turn were used to estimate animal weights at different ages in months.</t>
    </r>
  </si>
  <si>
    <t>Supp. Table 3</t>
  </si>
  <si>
    <t>n=1264</t>
  </si>
  <si>
    <t>123(0-6M)</t>
  </si>
  <si>
    <t>1 (0-1M)</t>
  </si>
  <si>
    <t>12(0-3M)</t>
  </si>
  <si>
    <t>2 (1-3M)</t>
  </si>
  <si>
    <t>23(1-6M)</t>
  </si>
  <si>
    <t>3 (3-6M)</t>
  </si>
  <si>
    <t>34 (3-15M)</t>
  </si>
  <si>
    <t>456(6-36M)</t>
  </si>
  <si>
    <t>4 (6-15M)</t>
  </si>
  <si>
    <t>45(6-26M)</t>
  </si>
  <si>
    <t>5 (15-26M)</t>
  </si>
  <si>
    <t>56 (15-36M)</t>
  </si>
  <si>
    <t>6 (26-36M)</t>
  </si>
  <si>
    <t>67 (26-6Y)</t>
  </si>
  <si>
    <t xml:space="preserve">678 (26-92M) </t>
  </si>
  <si>
    <t>7 (3-6Y)</t>
  </si>
  <si>
    <t>78 (3-8Y)</t>
  </si>
  <si>
    <t>8 (6-8Y)</t>
  </si>
  <si>
    <t>89 (6Y+)</t>
  </si>
  <si>
    <t>9 (&gt;8Y)</t>
  </si>
  <si>
    <t>1-2Y</t>
  </si>
  <si>
    <t>2-4Y</t>
  </si>
  <si>
    <t>4-6.5Y</t>
  </si>
  <si>
    <t>6.5-9Y</t>
  </si>
  <si>
    <t>9Y+</t>
  </si>
  <si>
    <t>sum</t>
  </si>
  <si>
    <t>Runnymede Bridge A13</t>
  </si>
  <si>
    <t>RUNA13</t>
  </si>
  <si>
    <t>Runnymede Bridge A19</t>
  </si>
  <si>
    <t>RUNA19</t>
  </si>
  <si>
    <t>Runnymede Bridge A20</t>
  </si>
  <si>
    <t>RUNA20</t>
  </si>
  <si>
    <t>Runnymede Bridge A24</t>
  </si>
  <si>
    <t>RUNA24</t>
  </si>
  <si>
    <t>Trasano I-III</t>
  </si>
  <si>
    <t>Füzseabony-Gubakút</t>
  </si>
  <si>
    <t>Polgár Csaszhalom-dülo </t>
  </si>
  <si>
    <t>Polgar-Piócási-dülo</t>
  </si>
  <si>
    <t>Tešetice-Kyjovice</t>
  </si>
  <si>
    <t>Popina Bordusani: Post-lactation</t>
  </si>
  <si>
    <t>Gumelnica/Chacolithic</t>
  </si>
  <si>
    <t>Cladh Hallan</t>
  </si>
  <si>
    <t>CLA</t>
  </si>
  <si>
    <t>Scotland</t>
  </si>
  <si>
    <t>Bornais</t>
  </si>
  <si>
    <t>BOR</t>
  </si>
  <si>
    <t>Norse</t>
  </si>
  <si>
    <t>Based on proportions</t>
  </si>
  <si>
    <r>
      <t>Sex ratio change data obtained from modern unimproved cattle herds (Pullan 1979; Trail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1980; Wagenaar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1986; Wilson 1986; Services 1992; Amanor 1995; Ducrotoy</t>
    </r>
    <r>
      <rPr>
        <i/>
        <sz val="12"/>
        <color theme="1"/>
        <rFont val="Times New Roman"/>
        <family val="1"/>
      </rPr>
      <t xml:space="preserve"> et al.</t>
    </r>
    <r>
      <rPr>
        <sz val="12"/>
        <color theme="1"/>
        <rFont val="Times New Roman"/>
        <family val="1"/>
      </rPr>
      <t xml:space="preserve"> 2016) and used to inform on the Poisson regression model.</t>
    </r>
  </si>
  <si>
    <t xml:space="preserve">Cattle age-at-death data (after Legge 1992; Ducos 1968) from early farming sites from UK, Italy, France, Austria, Hungary, Germany and Czech Republic. Hypothetical milk profile from McGrory et al. (2012) based on modern dairy cattle. EN: Early Neolithic; MN: Middle Neolithic; LBK:  Linearbandkeramik ; TLP:  Transdanubia pottery ALP: Alföld Linear Pottery. </t>
  </si>
  <si>
    <t>Ladan, J. (1992). Nigerian Livestock Resources: Volume II: National synthesis. (9781898028031). Nigeria: Resources Inventory and Management Limited Retrieved from https://books.google.co.uk/books?id=ThVHAAAAYAAJ)</t>
  </si>
  <si>
    <t xml:space="preserve">Wagenaar, K. T., Diallo, A., Sayers, A. R., &amp; Africa, I. L. C. (1986). Productivity of Transhumant Fulani Cattle in the Inner Niger Delta of Mali. International Livestock Centre for Africa. </t>
  </si>
  <si>
    <t>Pullan, N. B. (1979). Productivity of White Fulani cattle on the Jos plateau, Nigeria I. Herd structures and reproductive performance. Tropical Animal Health and Production, 11(1), 231-238. https://doi.org/10.1007/BF02237810.</t>
  </si>
  <si>
    <t xml:space="preserve">Amanor, K. S. (1995). Dynamics of herd structures and herding strategies in West Africa: a study of market integration and ecological adaptation. Africa, 65(3), 351-394. https://doi.org/10.2307/1161051 </t>
  </si>
  <si>
    <t xml:space="preserve">Trail, J. C. M., Hoste, C., Wissocq, Y. J., Lhoste, P., &amp; Mason, I. L. (1980a). </t>
  </si>
  <si>
    <t>Trail, J. C. M., Hoste, C., Wissocq, Y. J., Lhoste, P., &amp; Mason, I. L. (1980b)</t>
  </si>
  <si>
    <t>Hoste, C. H., Chalon, E., d’Leteren, G., &amp; Trail, J. C. M. (1992)</t>
  </si>
  <si>
    <t>Wilson, R. T. (1986)</t>
  </si>
  <si>
    <t>Wagenaar, K. T., Diallo, A., Sayers, A. R., &amp; Africa, I. L. C. (1986)</t>
  </si>
  <si>
    <t>Otchere, E. O. (1986)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</si>
</sst>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"/>
  </numFmts>
  <fonts count="11">
    <font>
      <sz val="12"/>
      <color theme="1"/>
      <name val="Calibri"/>
      <family val="2"/>
      <scheme val="minor"/>
    </font>
    <font>
      <sz val="10"/>
      <color theme="1"/>
      <name val="ArialMT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ptos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164" fontId="0" fillId="0" borderId="5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1" fontId="0" fillId="0" borderId="0" xfId="0" applyNumberFormat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8" xfId="0" applyBorder="1"/>
    <xf numFmtId="0" fontId="0" fillId="0" borderId="9" xfId="0" applyBorder="1"/>
    <xf numFmtId="17" fontId="0" fillId="0" borderId="3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8" xfId="0" applyBorder="1" applyAlignment="1">
      <alignment horizontal="right"/>
    </xf>
    <xf numFmtId="0" fontId="0" fillId="0" borderId="7" xfId="0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6" borderId="10" xfId="0" applyFill="1" applyBorder="1" applyAlignment="1">
      <alignment horizontal="left"/>
    </xf>
    <xf numFmtId="0" fontId="0" fillId="7" borderId="10" xfId="0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5" borderId="13" xfId="0" applyFill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0" fillId="7" borderId="13" xfId="0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5" fillId="0" borderId="0" xfId="0" applyFont="1"/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  <xf numFmtId="0" fontId="9" fillId="0" borderId="0" xfId="0" applyFont="1"/>
    <xf numFmtId="0" fontId="10" fillId="3" borderId="0" xfId="0" applyFont="1" applyFill="1"/>
    <xf numFmtId="0" fontId="6" fillId="0" borderId="0" xfId="0" applyFont="1"/>
    <xf numFmtId="0" fontId="6" fillId="0" borderId="0" xfId="0" applyFont="1" applyAlignment="1">
      <alignment vertical="center"/>
    </xf>
    <xf numFmtId="0" fontId="0" fillId="2" borderId="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1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88900</xdr:colOff>
      <xdr:row>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F6F38C-F1FC-C0AA-F575-E6C514F3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400"/>
          <a:ext cx="889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BB0F-31CB-0F41-862A-2D026EE242B2}">
  <dimension ref="A1:M250"/>
  <sheetViews>
    <sheetView tabSelected="1" zoomScale="138" zoomScaleNormal="138" workbookViewId="0">
      <selection activeCell="C244" sqref="C244"/>
    </sheetView>
  </sheetViews>
  <sheetFormatPr baseColWidth="10" defaultRowHeight="16"/>
  <cols>
    <col min="1" max="1" width="10.83203125" style="26"/>
    <col min="2" max="2" width="32.5" customWidth="1"/>
    <col min="3" max="3" width="10.83203125" customWidth="1"/>
    <col min="4" max="4" width="12.1640625" bestFit="1" customWidth="1"/>
    <col min="5" max="5" width="13.1640625" customWidth="1"/>
    <col min="6" max="6" width="11.33203125" customWidth="1"/>
    <col min="7" max="7" width="12.6640625" customWidth="1"/>
    <col min="8" max="8" width="14.33203125" customWidth="1"/>
    <col min="10" max="10" width="14.1640625" customWidth="1"/>
  </cols>
  <sheetData>
    <row r="1" spans="1:10">
      <c r="B1" s="1"/>
    </row>
    <row r="2" spans="1:10">
      <c r="B2" t="s">
        <v>221</v>
      </c>
    </row>
    <row r="3" spans="1:10">
      <c r="A3" s="26">
        <v>1</v>
      </c>
      <c r="B3" s="25" t="s">
        <v>9</v>
      </c>
      <c r="C3" s="13" t="s">
        <v>10</v>
      </c>
      <c r="D3" s="13"/>
      <c r="E3" s="13"/>
      <c r="F3" s="13"/>
      <c r="G3" s="13"/>
      <c r="H3" s="13"/>
      <c r="I3" s="13"/>
      <c r="J3" s="14"/>
    </row>
    <row r="4" spans="1:10">
      <c r="B4" s="2" t="s">
        <v>1</v>
      </c>
      <c r="C4" s="1" t="s">
        <v>54</v>
      </c>
      <c r="D4" s="1" t="s">
        <v>55</v>
      </c>
      <c r="E4" s="1"/>
      <c r="F4" s="1" t="s">
        <v>3</v>
      </c>
      <c r="G4" s="1"/>
      <c r="H4" s="1" t="s">
        <v>4</v>
      </c>
      <c r="I4" s="1"/>
      <c r="J4" s="3" t="s">
        <v>6</v>
      </c>
    </row>
    <row r="5" spans="1:10">
      <c r="B5" s="4" t="s">
        <v>11</v>
      </c>
      <c r="C5" s="1"/>
      <c r="D5" s="1"/>
      <c r="E5" s="1"/>
      <c r="F5" s="1" t="s">
        <v>7</v>
      </c>
      <c r="G5" s="1" t="s">
        <v>8</v>
      </c>
      <c r="H5" s="1" t="s">
        <v>7</v>
      </c>
      <c r="I5" s="1" t="s">
        <v>8</v>
      </c>
      <c r="J5" s="3"/>
    </row>
    <row r="6" spans="1:10">
      <c r="B6" s="4" t="s">
        <v>12</v>
      </c>
      <c r="C6" s="1">
        <v>0</v>
      </c>
      <c r="D6" s="1">
        <v>11</v>
      </c>
      <c r="E6" s="1"/>
      <c r="F6" s="1">
        <v>30</v>
      </c>
      <c r="G6" s="5">
        <f>(F6/($F$18+$H$18))*100</f>
        <v>9.5541401273885356</v>
      </c>
      <c r="H6" s="1">
        <v>27</v>
      </c>
      <c r="I6" s="5">
        <f>(H6/($F$18+$H$18))*100</f>
        <v>8.598726114649681</v>
      </c>
      <c r="J6" s="6">
        <f t="shared" ref="J6:J13" si="0">F6/H6</f>
        <v>1.1111111111111112</v>
      </c>
    </row>
    <row r="7" spans="1:10">
      <c r="B7" s="19" t="s">
        <v>13</v>
      </c>
      <c r="C7" s="1">
        <v>12</v>
      </c>
      <c r="D7" s="1">
        <v>23</v>
      </c>
      <c r="E7" s="1"/>
      <c r="F7" s="1">
        <v>15</v>
      </c>
      <c r="G7" s="5">
        <f t="shared" ref="G7:G13" si="1">(F7/($F$18+$H$18))*100</f>
        <v>4.7770700636942678</v>
      </c>
      <c r="H7" s="1">
        <v>28</v>
      </c>
      <c r="I7" s="5">
        <f t="shared" ref="I7:I18" si="2">(H7/($F$18+$H$18))*100</f>
        <v>8.9171974522292992</v>
      </c>
      <c r="J7" s="6">
        <f t="shared" si="0"/>
        <v>0.5357142857142857</v>
      </c>
    </row>
    <row r="8" spans="1:10">
      <c r="B8" s="4" t="s">
        <v>16</v>
      </c>
      <c r="C8" s="1">
        <v>24</v>
      </c>
      <c r="D8" s="1">
        <v>35</v>
      </c>
      <c r="E8" s="1"/>
      <c r="F8" s="1">
        <v>11</v>
      </c>
      <c r="G8" s="5">
        <f t="shared" si="1"/>
        <v>3.5031847133757963</v>
      </c>
      <c r="H8" s="1">
        <v>28</v>
      </c>
      <c r="I8" s="5">
        <f t="shared" si="2"/>
        <v>8.9171974522292992</v>
      </c>
      <c r="J8" s="6">
        <f t="shared" si="0"/>
        <v>0.39285714285714285</v>
      </c>
    </row>
    <row r="9" spans="1:10">
      <c r="B9" s="4" t="s">
        <v>17</v>
      </c>
      <c r="C9" s="1">
        <v>36</v>
      </c>
      <c r="D9" s="1">
        <v>47</v>
      </c>
      <c r="E9" s="1"/>
      <c r="F9" s="1">
        <v>19</v>
      </c>
      <c r="G9" s="5">
        <f t="shared" si="1"/>
        <v>6.0509554140127388</v>
      </c>
      <c r="H9" s="1">
        <v>10</v>
      </c>
      <c r="I9" s="5">
        <f t="shared" si="2"/>
        <v>3.1847133757961785</v>
      </c>
      <c r="J9" s="6">
        <f t="shared" si="0"/>
        <v>1.9</v>
      </c>
    </row>
    <row r="10" spans="1:10">
      <c r="B10" s="4" t="s">
        <v>18</v>
      </c>
      <c r="C10" s="1">
        <v>48</v>
      </c>
      <c r="D10" s="1">
        <v>59</v>
      </c>
      <c r="E10" s="1"/>
      <c r="F10" s="1">
        <v>3</v>
      </c>
      <c r="G10" s="5">
        <f t="shared" si="1"/>
        <v>0.95541401273885351</v>
      </c>
      <c r="H10" s="1">
        <v>20</v>
      </c>
      <c r="I10" s="5">
        <f t="shared" si="2"/>
        <v>6.369426751592357</v>
      </c>
      <c r="J10" s="6">
        <f t="shared" si="0"/>
        <v>0.15</v>
      </c>
    </row>
    <row r="11" spans="1:10">
      <c r="B11" s="4" t="s">
        <v>19</v>
      </c>
      <c r="C11" s="1">
        <v>60</v>
      </c>
      <c r="D11" s="1">
        <v>71</v>
      </c>
      <c r="E11" s="1"/>
      <c r="F11" s="1">
        <v>5</v>
      </c>
      <c r="G11" s="5">
        <f t="shared" si="1"/>
        <v>1.5923566878980893</v>
      </c>
      <c r="H11" s="1">
        <v>22</v>
      </c>
      <c r="I11" s="5">
        <f t="shared" si="2"/>
        <v>7.0063694267515926</v>
      </c>
      <c r="J11" s="6">
        <f t="shared" si="0"/>
        <v>0.22727272727272727</v>
      </c>
    </row>
    <row r="12" spans="1:10">
      <c r="B12" s="4" t="s">
        <v>20</v>
      </c>
      <c r="C12" s="1">
        <v>72</v>
      </c>
      <c r="D12" s="1">
        <v>83</v>
      </c>
      <c r="E12" s="1"/>
      <c r="F12" s="1">
        <v>6</v>
      </c>
      <c r="G12" s="5">
        <f t="shared" si="1"/>
        <v>1.910828025477707</v>
      </c>
      <c r="H12" s="1">
        <v>23</v>
      </c>
      <c r="I12" s="5">
        <f t="shared" si="2"/>
        <v>7.3248407643312099</v>
      </c>
      <c r="J12" s="6">
        <f t="shared" si="0"/>
        <v>0.2608695652173913</v>
      </c>
    </row>
    <row r="13" spans="1:10">
      <c r="B13" s="4" t="s">
        <v>21</v>
      </c>
      <c r="C13" s="1">
        <v>84</v>
      </c>
      <c r="D13" s="1">
        <v>95</v>
      </c>
      <c r="E13" s="1"/>
      <c r="F13" s="1">
        <v>1</v>
      </c>
      <c r="G13" s="5">
        <f t="shared" si="1"/>
        <v>0.31847133757961787</v>
      </c>
      <c r="H13" s="1">
        <v>24</v>
      </c>
      <c r="I13" s="5">
        <f t="shared" si="2"/>
        <v>7.6433121019108281</v>
      </c>
      <c r="J13" s="6">
        <f t="shared" si="0"/>
        <v>4.1666666666666664E-2</v>
      </c>
    </row>
    <row r="14" spans="1:10">
      <c r="B14" s="4" t="s">
        <v>22</v>
      </c>
      <c r="C14" s="1">
        <v>96</v>
      </c>
      <c r="D14" s="1">
        <v>107</v>
      </c>
      <c r="E14" s="1"/>
      <c r="F14" s="1">
        <v>0</v>
      </c>
      <c r="G14" s="15">
        <v>0</v>
      </c>
      <c r="H14" s="1">
        <v>9</v>
      </c>
      <c r="I14" s="5">
        <f t="shared" si="2"/>
        <v>2.8662420382165608</v>
      </c>
      <c r="J14" s="21">
        <v>0</v>
      </c>
    </row>
    <row r="15" spans="1:10">
      <c r="B15" s="4" t="s">
        <v>23</v>
      </c>
      <c r="C15" s="1">
        <v>108</v>
      </c>
      <c r="D15" s="1">
        <v>119</v>
      </c>
      <c r="E15" s="1"/>
      <c r="F15" s="1">
        <v>0</v>
      </c>
      <c r="G15" s="15">
        <v>0</v>
      </c>
      <c r="H15" s="1">
        <v>12</v>
      </c>
      <c r="I15" s="5">
        <f t="shared" si="2"/>
        <v>3.8216560509554141</v>
      </c>
      <c r="J15" s="21">
        <v>0</v>
      </c>
    </row>
    <row r="16" spans="1:10">
      <c r="B16" s="4" t="s">
        <v>15</v>
      </c>
      <c r="C16" s="1">
        <v>120</v>
      </c>
      <c r="D16" s="1">
        <v>131</v>
      </c>
      <c r="E16" s="1"/>
      <c r="F16" s="1">
        <v>0</v>
      </c>
      <c r="G16" s="15">
        <v>0</v>
      </c>
      <c r="H16" s="1">
        <v>10</v>
      </c>
      <c r="I16" s="5">
        <f t="shared" si="2"/>
        <v>3.1847133757961785</v>
      </c>
      <c r="J16" s="21">
        <v>0</v>
      </c>
    </row>
    <row r="17" spans="1:10">
      <c r="B17" s="4" t="s">
        <v>14</v>
      </c>
      <c r="C17" s="1">
        <v>132</v>
      </c>
      <c r="D17" s="1">
        <v>180</v>
      </c>
      <c r="E17" s="1"/>
      <c r="F17" s="1">
        <v>0</v>
      </c>
      <c r="G17" s="15">
        <v>0</v>
      </c>
      <c r="H17" s="1">
        <v>11</v>
      </c>
      <c r="I17" s="5">
        <f t="shared" si="2"/>
        <v>3.5031847133757963</v>
      </c>
      <c r="J17" s="21">
        <v>0</v>
      </c>
    </row>
    <row r="18" spans="1:10">
      <c r="B18" s="7" t="s">
        <v>2</v>
      </c>
      <c r="C18" s="8"/>
      <c r="D18" s="8"/>
      <c r="E18" s="8" t="s">
        <v>5</v>
      </c>
      <c r="F18" s="8">
        <f>SUM(F6:F17)</f>
        <v>90</v>
      </c>
      <c r="G18" s="9">
        <f>(F18/($F$18+$H$18))*100</f>
        <v>28.662420382165603</v>
      </c>
      <c r="H18" s="8">
        <f>SUM(H6:H17)</f>
        <v>224</v>
      </c>
      <c r="I18" s="9">
        <f t="shared" si="2"/>
        <v>71.337579617834393</v>
      </c>
      <c r="J18" s="20"/>
    </row>
    <row r="20" spans="1:10">
      <c r="A20" s="26">
        <v>2</v>
      </c>
      <c r="B20" s="25" t="s">
        <v>24</v>
      </c>
      <c r="C20" s="13" t="s">
        <v>25</v>
      </c>
      <c r="D20" s="13"/>
      <c r="E20" s="13"/>
      <c r="F20" s="17"/>
      <c r="G20" s="17"/>
      <c r="H20" s="17"/>
      <c r="I20" s="17"/>
      <c r="J20" s="18"/>
    </row>
    <row r="21" spans="1:10">
      <c r="B21" s="2" t="s">
        <v>1</v>
      </c>
      <c r="C21" s="1" t="s">
        <v>54</v>
      </c>
      <c r="D21" s="1" t="s">
        <v>55</v>
      </c>
      <c r="E21" s="1"/>
      <c r="F21" s="1" t="s">
        <v>3</v>
      </c>
      <c r="G21" s="1"/>
      <c r="H21" s="1" t="s">
        <v>4</v>
      </c>
      <c r="I21" s="1"/>
      <c r="J21" s="3" t="s">
        <v>6</v>
      </c>
    </row>
    <row r="22" spans="1:10">
      <c r="B22" s="4" t="s">
        <v>11</v>
      </c>
      <c r="C22" s="1"/>
      <c r="D22" s="1"/>
      <c r="E22" s="1"/>
      <c r="F22" s="1" t="s">
        <v>7</v>
      </c>
      <c r="G22" s="1" t="s">
        <v>8</v>
      </c>
      <c r="H22" s="1" t="s">
        <v>7</v>
      </c>
      <c r="I22" s="1" t="s">
        <v>8</v>
      </c>
      <c r="J22" s="3"/>
    </row>
    <row r="23" spans="1:10">
      <c r="B23" s="4" t="s">
        <v>12</v>
      </c>
      <c r="C23" s="1">
        <v>0</v>
      </c>
      <c r="D23" s="1">
        <v>11</v>
      </c>
      <c r="E23" s="1"/>
      <c r="F23" s="1">
        <v>28</v>
      </c>
      <c r="G23" s="5">
        <f>(F23/($F$35+$H$35))*100</f>
        <v>12.280701754385964</v>
      </c>
      <c r="H23" s="1">
        <v>18</v>
      </c>
      <c r="I23" s="5">
        <f>(H23/($F$35+$H$35))*100</f>
        <v>7.8947368421052628</v>
      </c>
      <c r="J23" s="3">
        <f t="shared" ref="J23:J29" si="3">F23/H23</f>
        <v>1.5555555555555556</v>
      </c>
    </row>
    <row r="24" spans="1:10">
      <c r="B24" s="19" t="s">
        <v>13</v>
      </c>
      <c r="C24" s="1">
        <v>12</v>
      </c>
      <c r="D24" s="1">
        <v>23</v>
      </c>
      <c r="E24" s="1"/>
      <c r="F24" s="1">
        <v>16</v>
      </c>
      <c r="G24" s="5">
        <f t="shared" ref="G24:G34" si="4">(F24/($F$35+$H$35))*100</f>
        <v>7.0175438596491224</v>
      </c>
      <c r="H24" s="1">
        <v>12</v>
      </c>
      <c r="I24" s="5">
        <f t="shared" ref="I24:I35" si="5">(H24/($F$35+$H$35))*100</f>
        <v>5.2631578947368416</v>
      </c>
      <c r="J24" s="3">
        <f t="shared" si="3"/>
        <v>1.3333333333333333</v>
      </c>
    </row>
    <row r="25" spans="1:10">
      <c r="B25" s="4" t="s">
        <v>16</v>
      </c>
      <c r="C25" s="1">
        <v>24</v>
      </c>
      <c r="D25" s="1">
        <v>35</v>
      </c>
      <c r="E25" s="1"/>
      <c r="F25" s="1">
        <v>11</v>
      </c>
      <c r="G25" s="5">
        <f t="shared" si="4"/>
        <v>4.8245614035087714</v>
      </c>
      <c r="H25" s="1">
        <v>18</v>
      </c>
      <c r="I25" s="5">
        <f t="shared" si="5"/>
        <v>7.8947368421052628</v>
      </c>
      <c r="J25" s="3">
        <f t="shared" si="3"/>
        <v>0.61111111111111116</v>
      </c>
    </row>
    <row r="26" spans="1:10">
      <c r="B26" s="4" t="s">
        <v>17</v>
      </c>
      <c r="C26" s="1">
        <v>36</v>
      </c>
      <c r="D26" s="1">
        <v>47</v>
      </c>
      <c r="E26" s="1"/>
      <c r="F26" s="1">
        <v>11</v>
      </c>
      <c r="G26" s="5">
        <f t="shared" si="4"/>
        <v>4.8245614035087714</v>
      </c>
      <c r="H26" s="1">
        <v>20</v>
      </c>
      <c r="I26" s="5">
        <f t="shared" si="5"/>
        <v>8.7719298245614024</v>
      </c>
      <c r="J26" s="3">
        <f t="shared" si="3"/>
        <v>0.55000000000000004</v>
      </c>
    </row>
    <row r="27" spans="1:10">
      <c r="B27" s="4" t="s">
        <v>18</v>
      </c>
      <c r="C27" s="1">
        <v>48</v>
      </c>
      <c r="D27" s="1">
        <v>59</v>
      </c>
      <c r="E27" s="1"/>
      <c r="F27" s="1">
        <v>6</v>
      </c>
      <c r="G27" s="5">
        <f t="shared" si="4"/>
        <v>2.6315789473684208</v>
      </c>
      <c r="H27" s="1">
        <v>6</v>
      </c>
      <c r="I27" s="5">
        <f t="shared" si="5"/>
        <v>2.6315789473684208</v>
      </c>
      <c r="J27" s="3">
        <f t="shared" si="3"/>
        <v>1</v>
      </c>
    </row>
    <row r="28" spans="1:10">
      <c r="B28" s="4" t="s">
        <v>19</v>
      </c>
      <c r="C28" s="1">
        <v>60</v>
      </c>
      <c r="D28" s="1">
        <v>71</v>
      </c>
      <c r="E28" s="1"/>
      <c r="F28" s="1">
        <v>6</v>
      </c>
      <c r="G28" s="5">
        <f t="shared" si="4"/>
        <v>2.6315789473684208</v>
      </c>
      <c r="H28" s="1">
        <v>11</v>
      </c>
      <c r="I28" s="5">
        <f t="shared" si="5"/>
        <v>4.8245614035087714</v>
      </c>
      <c r="J28" s="3">
        <f t="shared" si="3"/>
        <v>0.54545454545454541</v>
      </c>
    </row>
    <row r="29" spans="1:10">
      <c r="B29" s="4" t="s">
        <v>20</v>
      </c>
      <c r="C29" s="1">
        <v>72</v>
      </c>
      <c r="D29" s="1">
        <v>83</v>
      </c>
      <c r="E29" s="1"/>
      <c r="F29" s="1">
        <v>1</v>
      </c>
      <c r="G29" s="5">
        <f t="shared" si="4"/>
        <v>0.43859649122807015</v>
      </c>
      <c r="H29" s="1">
        <v>12</v>
      </c>
      <c r="I29" s="5">
        <f t="shared" si="5"/>
        <v>5.2631578947368416</v>
      </c>
      <c r="J29" s="3">
        <f t="shared" si="3"/>
        <v>8.3333333333333329E-2</v>
      </c>
    </row>
    <row r="30" spans="1:10">
      <c r="B30" s="4" t="s">
        <v>21</v>
      </c>
      <c r="C30" s="1">
        <v>84</v>
      </c>
      <c r="D30" s="1">
        <v>95</v>
      </c>
      <c r="E30" s="1"/>
      <c r="F30" s="1">
        <v>0</v>
      </c>
      <c r="G30" s="15">
        <f t="shared" si="4"/>
        <v>0</v>
      </c>
      <c r="H30" s="1">
        <v>8</v>
      </c>
      <c r="I30" s="5">
        <f t="shared" si="5"/>
        <v>3.5087719298245612</v>
      </c>
      <c r="J30" s="3">
        <v>0</v>
      </c>
    </row>
    <row r="31" spans="1:10">
      <c r="B31" s="4" t="s">
        <v>22</v>
      </c>
      <c r="C31" s="1">
        <v>96</v>
      </c>
      <c r="D31" s="1">
        <v>107</v>
      </c>
      <c r="E31" s="1"/>
      <c r="F31" s="1">
        <v>0</v>
      </c>
      <c r="G31" s="15">
        <f t="shared" si="4"/>
        <v>0</v>
      </c>
      <c r="H31" s="1">
        <v>15</v>
      </c>
      <c r="I31" s="5">
        <f t="shared" si="5"/>
        <v>6.5789473684210522</v>
      </c>
      <c r="J31" s="3">
        <v>0</v>
      </c>
    </row>
    <row r="32" spans="1:10">
      <c r="B32" s="4" t="s">
        <v>23</v>
      </c>
      <c r="C32" s="1">
        <v>108</v>
      </c>
      <c r="D32" s="1">
        <v>119</v>
      </c>
      <c r="E32" s="1"/>
      <c r="F32" s="1">
        <v>0</v>
      </c>
      <c r="G32" s="15">
        <f t="shared" si="4"/>
        <v>0</v>
      </c>
      <c r="H32" s="1">
        <v>9</v>
      </c>
      <c r="I32" s="5">
        <f t="shared" si="5"/>
        <v>3.9473684210526314</v>
      </c>
      <c r="J32" s="3">
        <v>0</v>
      </c>
    </row>
    <row r="33" spans="1:10">
      <c r="B33" s="4" t="s">
        <v>15</v>
      </c>
      <c r="C33" s="1">
        <v>120</v>
      </c>
      <c r="D33" s="1">
        <v>131</v>
      </c>
      <c r="E33" s="1"/>
      <c r="F33" s="1">
        <v>0</v>
      </c>
      <c r="G33" s="15">
        <f t="shared" si="4"/>
        <v>0</v>
      </c>
      <c r="H33" s="1">
        <v>16</v>
      </c>
      <c r="I33" s="5">
        <f t="shared" si="5"/>
        <v>7.0175438596491224</v>
      </c>
      <c r="J33" s="3">
        <v>0</v>
      </c>
    </row>
    <row r="34" spans="1:10">
      <c r="B34" s="4" t="s">
        <v>14</v>
      </c>
      <c r="C34" s="1">
        <v>132</v>
      </c>
      <c r="D34" s="1">
        <v>180</v>
      </c>
      <c r="E34" s="1"/>
      <c r="F34" s="1">
        <v>0</v>
      </c>
      <c r="G34" s="15">
        <f t="shared" si="4"/>
        <v>0</v>
      </c>
      <c r="H34" s="1">
        <v>4</v>
      </c>
      <c r="I34" s="5">
        <f t="shared" si="5"/>
        <v>1.7543859649122806</v>
      </c>
      <c r="J34" s="3">
        <v>0</v>
      </c>
    </row>
    <row r="35" spans="1:10">
      <c r="B35" s="7" t="s">
        <v>2</v>
      </c>
      <c r="C35" s="8"/>
      <c r="D35" s="8"/>
      <c r="E35" s="8" t="s">
        <v>5</v>
      </c>
      <c r="F35" s="8">
        <f>SUM(F23:F34)</f>
        <v>79</v>
      </c>
      <c r="G35" s="9">
        <f>(F35/($F$35+$H$35))*100</f>
        <v>34.649122807017548</v>
      </c>
      <c r="H35" s="8">
        <f>SUM(H23:H34)</f>
        <v>149</v>
      </c>
      <c r="I35" s="9">
        <f t="shared" si="5"/>
        <v>65.350877192982466</v>
      </c>
      <c r="J35" s="10"/>
    </row>
    <row r="37" spans="1:10">
      <c r="A37" s="26">
        <v>3</v>
      </c>
      <c r="B37" s="25" t="s">
        <v>26</v>
      </c>
      <c r="C37" s="13" t="s">
        <v>27</v>
      </c>
      <c r="D37" s="13"/>
      <c r="E37" s="13"/>
      <c r="F37" s="17"/>
      <c r="G37" s="17"/>
      <c r="H37" s="17"/>
      <c r="I37" s="17"/>
      <c r="J37" s="18"/>
    </row>
    <row r="38" spans="1:10">
      <c r="B38" s="2" t="s">
        <v>1</v>
      </c>
      <c r="C38" s="1" t="s">
        <v>54</v>
      </c>
      <c r="D38" s="1" t="s">
        <v>55</v>
      </c>
      <c r="E38" s="1"/>
      <c r="F38" s="1" t="s">
        <v>3</v>
      </c>
      <c r="G38" s="1"/>
      <c r="H38" s="1" t="s">
        <v>4</v>
      </c>
      <c r="I38" s="1"/>
      <c r="J38" s="3" t="s">
        <v>6</v>
      </c>
    </row>
    <row r="39" spans="1:10">
      <c r="B39" s="4" t="s">
        <v>11</v>
      </c>
      <c r="C39" s="1"/>
      <c r="D39" s="1"/>
      <c r="E39" s="1"/>
      <c r="F39" s="1" t="s">
        <v>7</v>
      </c>
      <c r="G39" s="1" t="s">
        <v>8</v>
      </c>
      <c r="H39" s="1" t="s">
        <v>7</v>
      </c>
      <c r="I39" s="1" t="s">
        <v>8</v>
      </c>
      <c r="J39" s="3"/>
    </row>
    <row r="40" spans="1:10">
      <c r="B40" s="4" t="s">
        <v>12</v>
      </c>
      <c r="C40" s="1">
        <v>0</v>
      </c>
      <c r="D40" s="1">
        <v>11</v>
      </c>
      <c r="E40" s="1"/>
      <c r="F40" s="1">
        <v>13</v>
      </c>
      <c r="G40" s="5">
        <f>(F40/($F$52+$H$52))*100</f>
        <v>12.745098039215685</v>
      </c>
      <c r="H40" s="1">
        <v>12</v>
      </c>
      <c r="I40" s="5">
        <f>(H40/($F$52+$H$52))*100</f>
        <v>11.76470588235294</v>
      </c>
      <c r="J40" s="3">
        <f t="shared" ref="J40:J46" si="6">F40/H40</f>
        <v>1.0833333333333333</v>
      </c>
    </row>
    <row r="41" spans="1:10">
      <c r="B41" s="19" t="s">
        <v>13</v>
      </c>
      <c r="C41" s="1">
        <v>12</v>
      </c>
      <c r="D41" s="1">
        <v>23</v>
      </c>
      <c r="E41" s="1"/>
      <c r="F41" s="1">
        <v>1</v>
      </c>
      <c r="G41" s="5">
        <f t="shared" ref="G41:G52" si="7">(F41/($F$52+$H$52))*100</f>
        <v>0.98039215686274506</v>
      </c>
      <c r="H41" s="5">
        <v>3</v>
      </c>
      <c r="I41" s="5">
        <f t="shared" ref="I41:I52" si="8">(H41/($F$52+$H$52))*100</f>
        <v>2.9411764705882351</v>
      </c>
      <c r="J41" s="3">
        <f t="shared" si="6"/>
        <v>0.33333333333333331</v>
      </c>
    </row>
    <row r="42" spans="1:10">
      <c r="B42" s="4" t="s">
        <v>16</v>
      </c>
      <c r="C42" s="1">
        <v>24</v>
      </c>
      <c r="D42" s="1">
        <v>35</v>
      </c>
      <c r="E42" s="1"/>
      <c r="F42" s="1">
        <v>7</v>
      </c>
      <c r="G42" s="5">
        <f t="shared" si="7"/>
        <v>6.8627450980392162</v>
      </c>
      <c r="H42" s="5">
        <v>10</v>
      </c>
      <c r="I42" s="5">
        <f t="shared" si="8"/>
        <v>9.8039215686274517</v>
      </c>
      <c r="J42" s="3">
        <f t="shared" si="6"/>
        <v>0.7</v>
      </c>
    </row>
    <row r="43" spans="1:10">
      <c r="B43" s="4" t="s">
        <v>17</v>
      </c>
      <c r="C43" s="1">
        <v>36</v>
      </c>
      <c r="D43" s="1">
        <v>47</v>
      </c>
      <c r="E43" s="1"/>
      <c r="F43" s="1">
        <v>5</v>
      </c>
      <c r="G43" s="5">
        <f t="shared" si="7"/>
        <v>4.9019607843137258</v>
      </c>
      <c r="H43" s="5">
        <v>4</v>
      </c>
      <c r="I43" s="5">
        <f t="shared" si="8"/>
        <v>3.9215686274509802</v>
      </c>
      <c r="J43" s="3">
        <f t="shared" si="6"/>
        <v>1.25</v>
      </c>
    </row>
    <row r="44" spans="1:10">
      <c r="B44" s="4" t="s">
        <v>18</v>
      </c>
      <c r="C44" s="1">
        <v>48</v>
      </c>
      <c r="D44" s="1">
        <v>59</v>
      </c>
      <c r="E44" s="1"/>
      <c r="F44" s="1">
        <v>3</v>
      </c>
      <c r="G44" s="5">
        <f t="shared" si="7"/>
        <v>2.9411764705882351</v>
      </c>
      <c r="H44" s="5">
        <v>7</v>
      </c>
      <c r="I44" s="5">
        <f t="shared" si="8"/>
        <v>6.8627450980392162</v>
      </c>
      <c r="J44" s="3">
        <f t="shared" si="6"/>
        <v>0.42857142857142855</v>
      </c>
    </row>
    <row r="45" spans="1:10">
      <c r="B45" s="4" t="s">
        <v>19</v>
      </c>
      <c r="C45" s="1">
        <v>60</v>
      </c>
      <c r="D45" s="1">
        <v>71</v>
      </c>
      <c r="E45" s="1"/>
      <c r="F45" s="1">
        <v>1</v>
      </c>
      <c r="G45" s="5">
        <f t="shared" si="7"/>
        <v>0.98039215686274506</v>
      </c>
      <c r="H45" s="5">
        <v>3</v>
      </c>
      <c r="I45" s="5">
        <f t="shared" si="8"/>
        <v>2.9411764705882351</v>
      </c>
      <c r="J45" s="3">
        <f t="shared" si="6"/>
        <v>0.33333333333333331</v>
      </c>
    </row>
    <row r="46" spans="1:10">
      <c r="B46" s="4" t="s">
        <v>20</v>
      </c>
      <c r="C46" s="1">
        <v>72</v>
      </c>
      <c r="D46" s="1">
        <v>83</v>
      </c>
      <c r="E46" s="1"/>
      <c r="F46" s="1">
        <v>1</v>
      </c>
      <c r="G46" s="5">
        <f t="shared" si="7"/>
        <v>0.98039215686274506</v>
      </c>
      <c r="H46" s="5">
        <v>7</v>
      </c>
      <c r="I46" s="5">
        <f t="shared" si="8"/>
        <v>6.8627450980392162</v>
      </c>
      <c r="J46" s="3">
        <f t="shared" si="6"/>
        <v>0.14285714285714285</v>
      </c>
    </row>
    <row r="47" spans="1:10">
      <c r="B47" s="4" t="s">
        <v>21</v>
      </c>
      <c r="C47" s="1">
        <v>84</v>
      </c>
      <c r="D47" s="1">
        <v>95</v>
      </c>
      <c r="E47" s="1"/>
      <c r="F47" s="1">
        <v>0</v>
      </c>
      <c r="G47" s="15">
        <f t="shared" si="7"/>
        <v>0</v>
      </c>
      <c r="H47" s="5">
        <v>5</v>
      </c>
      <c r="I47" s="5">
        <f t="shared" si="8"/>
        <v>4.9019607843137258</v>
      </c>
      <c r="J47" s="3">
        <v>0</v>
      </c>
    </row>
    <row r="48" spans="1:10">
      <c r="B48" s="4" t="s">
        <v>22</v>
      </c>
      <c r="C48" s="1">
        <v>96</v>
      </c>
      <c r="D48" s="1">
        <v>107</v>
      </c>
      <c r="E48" s="1"/>
      <c r="F48" s="1">
        <v>0</v>
      </c>
      <c r="G48" s="15">
        <f t="shared" si="7"/>
        <v>0</v>
      </c>
      <c r="H48" s="5">
        <v>11</v>
      </c>
      <c r="I48" s="5">
        <f t="shared" si="8"/>
        <v>10.784313725490197</v>
      </c>
      <c r="J48" s="3">
        <v>0</v>
      </c>
    </row>
    <row r="49" spans="1:10">
      <c r="B49" s="4" t="s">
        <v>23</v>
      </c>
      <c r="C49" s="1">
        <v>108</v>
      </c>
      <c r="D49" s="1">
        <v>119</v>
      </c>
      <c r="E49" s="1"/>
      <c r="F49" s="1">
        <v>0</v>
      </c>
      <c r="G49" s="15">
        <f t="shared" si="7"/>
        <v>0</v>
      </c>
      <c r="H49" s="5">
        <v>2</v>
      </c>
      <c r="I49" s="5">
        <f t="shared" si="8"/>
        <v>1.9607843137254901</v>
      </c>
      <c r="J49" s="3">
        <v>0</v>
      </c>
    </row>
    <row r="50" spans="1:10">
      <c r="B50" s="4" t="s">
        <v>15</v>
      </c>
      <c r="C50" s="1">
        <v>120</v>
      </c>
      <c r="D50" s="1">
        <v>131</v>
      </c>
      <c r="E50" s="1"/>
      <c r="F50" s="1">
        <v>0</v>
      </c>
      <c r="G50" s="15">
        <f t="shared" si="7"/>
        <v>0</v>
      </c>
      <c r="H50" s="5">
        <v>3</v>
      </c>
      <c r="I50" s="5">
        <f t="shared" si="8"/>
        <v>2.9411764705882351</v>
      </c>
      <c r="J50" s="3">
        <v>0</v>
      </c>
    </row>
    <row r="51" spans="1:10">
      <c r="B51" s="4" t="s">
        <v>28</v>
      </c>
      <c r="C51" s="1">
        <v>132</v>
      </c>
      <c r="D51" s="1">
        <v>180</v>
      </c>
      <c r="E51" s="1"/>
      <c r="F51" s="1">
        <v>0</v>
      </c>
      <c r="G51" s="15">
        <f t="shared" si="7"/>
        <v>0</v>
      </c>
      <c r="H51" s="5">
        <v>4</v>
      </c>
      <c r="I51" s="5">
        <f t="shared" si="8"/>
        <v>3.9215686274509802</v>
      </c>
      <c r="J51" s="3">
        <v>0</v>
      </c>
    </row>
    <row r="52" spans="1:10">
      <c r="B52" s="7" t="s">
        <v>2</v>
      </c>
      <c r="C52" s="8"/>
      <c r="D52" s="8"/>
      <c r="E52" s="8" t="s">
        <v>5</v>
      </c>
      <c r="F52" s="8">
        <f>SUM(F40:F51)</f>
        <v>31</v>
      </c>
      <c r="G52" s="9">
        <f t="shared" si="7"/>
        <v>30.392156862745097</v>
      </c>
      <c r="H52" s="8">
        <f>SUM(H40:H51)</f>
        <v>71</v>
      </c>
      <c r="I52" s="9">
        <f t="shared" si="8"/>
        <v>69.607843137254903</v>
      </c>
      <c r="J52" s="10"/>
    </row>
    <row r="54" spans="1:10">
      <c r="A54" s="26">
        <v>4</v>
      </c>
      <c r="B54" s="25" t="s">
        <v>29</v>
      </c>
      <c r="C54" s="13" t="s">
        <v>30</v>
      </c>
      <c r="D54" s="13"/>
      <c r="E54" s="13"/>
      <c r="F54" s="17"/>
      <c r="G54" s="17"/>
      <c r="H54" s="17"/>
      <c r="I54" s="17"/>
      <c r="J54" s="18"/>
    </row>
    <row r="55" spans="1:10">
      <c r="B55" s="2" t="s">
        <v>1</v>
      </c>
      <c r="C55" s="1" t="s">
        <v>54</v>
      </c>
      <c r="D55" s="1" t="s">
        <v>55</v>
      </c>
      <c r="E55" s="1"/>
      <c r="F55" s="1" t="s">
        <v>3</v>
      </c>
      <c r="G55" s="1"/>
      <c r="H55" s="1" t="s">
        <v>4</v>
      </c>
      <c r="I55" s="1"/>
      <c r="J55" s="3" t="s">
        <v>6</v>
      </c>
    </row>
    <row r="56" spans="1:10">
      <c r="B56" s="4" t="s">
        <v>11</v>
      </c>
      <c r="C56" s="1"/>
      <c r="D56" s="1"/>
      <c r="E56" s="1"/>
      <c r="F56" s="1" t="s">
        <v>7</v>
      </c>
      <c r="G56" s="1" t="s">
        <v>8</v>
      </c>
      <c r="H56" s="1" t="s">
        <v>7</v>
      </c>
      <c r="I56" s="1" t="s">
        <v>8</v>
      </c>
      <c r="J56" s="3"/>
    </row>
    <row r="57" spans="1:10">
      <c r="B57" s="4" t="s">
        <v>12</v>
      </c>
      <c r="C57" s="1">
        <v>0</v>
      </c>
      <c r="D57" s="1">
        <v>11</v>
      </c>
      <c r="E57" s="1"/>
      <c r="F57" s="1">
        <v>21</v>
      </c>
      <c r="G57" s="5">
        <f>(21/146)*100</f>
        <v>14.383561643835616</v>
      </c>
      <c r="H57" s="1">
        <v>12</v>
      </c>
      <c r="I57" s="5">
        <f>(12/146)*100</f>
        <v>8.2191780821917799</v>
      </c>
      <c r="J57" s="3">
        <f t="shared" ref="J57:J64" si="9">F57/H57</f>
        <v>1.75</v>
      </c>
    </row>
    <row r="58" spans="1:10">
      <c r="B58" s="19" t="s">
        <v>13</v>
      </c>
      <c r="C58" s="1">
        <v>12</v>
      </c>
      <c r="D58" s="1">
        <v>23</v>
      </c>
      <c r="E58" s="1"/>
      <c r="F58" s="1">
        <v>8</v>
      </c>
      <c r="G58" s="5">
        <f>(8/146)*100</f>
        <v>5.4794520547945202</v>
      </c>
      <c r="H58" s="1">
        <v>11</v>
      </c>
      <c r="I58" s="5">
        <f>(11/146)*100</f>
        <v>7.5342465753424657</v>
      </c>
      <c r="J58" s="3">
        <f t="shared" si="9"/>
        <v>0.72727272727272729</v>
      </c>
    </row>
    <row r="59" spans="1:10">
      <c r="B59" s="4" t="s">
        <v>16</v>
      </c>
      <c r="C59" s="1">
        <v>24</v>
      </c>
      <c r="D59" s="1">
        <v>35</v>
      </c>
      <c r="E59" s="1"/>
      <c r="F59" s="1">
        <v>5</v>
      </c>
      <c r="G59" s="5">
        <f>(5/146)*100</f>
        <v>3.4246575342465753</v>
      </c>
      <c r="H59" s="1">
        <v>15</v>
      </c>
      <c r="I59" s="5">
        <f>(15/146)*100</f>
        <v>10.273972602739725</v>
      </c>
      <c r="J59" s="3">
        <f t="shared" si="9"/>
        <v>0.33333333333333331</v>
      </c>
    </row>
    <row r="60" spans="1:10">
      <c r="B60" s="4" t="s">
        <v>17</v>
      </c>
      <c r="C60" s="1">
        <v>36</v>
      </c>
      <c r="D60" s="1">
        <v>47</v>
      </c>
      <c r="E60" s="1"/>
      <c r="F60" s="1">
        <v>4</v>
      </c>
      <c r="G60" s="5">
        <f>(4/146)*100</f>
        <v>2.7397260273972601</v>
      </c>
      <c r="H60" s="1">
        <v>9</v>
      </c>
      <c r="I60" s="5">
        <f>(9/146)*100</f>
        <v>6.1643835616438354</v>
      </c>
      <c r="J60" s="3">
        <f t="shared" si="9"/>
        <v>0.44444444444444442</v>
      </c>
    </row>
    <row r="61" spans="1:10">
      <c r="B61" s="4" t="s">
        <v>18</v>
      </c>
      <c r="C61" s="1">
        <v>48</v>
      </c>
      <c r="D61" s="1">
        <v>59</v>
      </c>
      <c r="E61" s="1"/>
      <c r="F61" s="1">
        <v>1</v>
      </c>
      <c r="G61" s="5">
        <f>(1/146)*100</f>
        <v>0.68493150684931503</v>
      </c>
      <c r="H61" s="1">
        <v>8</v>
      </c>
      <c r="I61" s="5">
        <f>(8/146)*100</f>
        <v>5.4794520547945202</v>
      </c>
      <c r="J61" s="3">
        <f t="shared" si="9"/>
        <v>0.125</v>
      </c>
    </row>
    <row r="62" spans="1:10">
      <c r="B62" s="4" t="s">
        <v>19</v>
      </c>
      <c r="C62" s="1">
        <v>60</v>
      </c>
      <c r="D62" s="1">
        <v>71</v>
      </c>
      <c r="E62" s="1"/>
      <c r="F62" s="1">
        <v>1</v>
      </c>
      <c r="G62" s="5">
        <f>(1/146)*100</f>
        <v>0.68493150684931503</v>
      </c>
      <c r="H62" s="1">
        <v>12</v>
      </c>
      <c r="I62" s="5">
        <f>(12/146)*100</f>
        <v>8.2191780821917799</v>
      </c>
      <c r="J62" s="3">
        <f t="shared" si="9"/>
        <v>8.3333333333333329E-2</v>
      </c>
    </row>
    <row r="63" spans="1:10">
      <c r="B63" s="4" t="s">
        <v>20</v>
      </c>
      <c r="C63" s="1">
        <v>72</v>
      </c>
      <c r="D63" s="1">
        <v>83</v>
      </c>
      <c r="E63" s="1"/>
      <c r="F63" s="1">
        <v>0</v>
      </c>
      <c r="G63" s="15">
        <v>0</v>
      </c>
      <c r="H63" s="1">
        <v>9</v>
      </c>
      <c r="I63" s="5">
        <f>(9/146)*100</f>
        <v>6.1643835616438354</v>
      </c>
      <c r="J63" s="3">
        <f t="shared" si="9"/>
        <v>0</v>
      </c>
    </row>
    <row r="64" spans="1:10">
      <c r="B64" s="4" t="s">
        <v>21</v>
      </c>
      <c r="C64" s="1">
        <v>84</v>
      </c>
      <c r="D64" s="1">
        <v>95</v>
      </c>
      <c r="E64" s="1"/>
      <c r="F64" s="1">
        <v>2</v>
      </c>
      <c r="G64" s="5">
        <f>(2/146)*100</f>
        <v>1.3698630136986301</v>
      </c>
      <c r="H64" s="1">
        <v>9</v>
      </c>
      <c r="I64" s="5">
        <f>(9/146)*100</f>
        <v>6.1643835616438354</v>
      </c>
      <c r="J64" s="3">
        <f t="shared" si="9"/>
        <v>0.22222222222222221</v>
      </c>
    </row>
    <row r="65" spans="1:10">
      <c r="B65" s="4" t="s">
        <v>22</v>
      </c>
      <c r="C65" s="1">
        <v>96</v>
      </c>
      <c r="D65" s="1">
        <v>107</v>
      </c>
      <c r="E65" s="1"/>
      <c r="F65" s="1">
        <v>0</v>
      </c>
      <c r="G65" s="1">
        <v>0</v>
      </c>
      <c r="H65" s="1">
        <v>8</v>
      </c>
      <c r="I65" s="5">
        <f>(8/146)*100</f>
        <v>5.4794520547945202</v>
      </c>
      <c r="J65" s="3">
        <v>0</v>
      </c>
    </row>
    <row r="66" spans="1:10">
      <c r="B66" s="4" t="s">
        <v>23</v>
      </c>
      <c r="C66" s="1">
        <v>108</v>
      </c>
      <c r="D66" s="1">
        <v>119</v>
      </c>
      <c r="E66" s="1"/>
      <c r="F66" s="1">
        <v>0</v>
      </c>
      <c r="G66" s="1">
        <v>0</v>
      </c>
      <c r="H66" s="1">
        <v>3</v>
      </c>
      <c r="I66" s="5">
        <f>(3/146)*100</f>
        <v>2.054794520547945</v>
      </c>
      <c r="J66" s="3">
        <v>0</v>
      </c>
    </row>
    <row r="67" spans="1:10">
      <c r="B67" s="4" t="s">
        <v>15</v>
      </c>
      <c r="C67" s="1">
        <v>120</v>
      </c>
      <c r="D67" s="1">
        <v>131</v>
      </c>
      <c r="E67" s="1"/>
      <c r="F67" s="1">
        <v>0</v>
      </c>
      <c r="G67" s="1">
        <v>0</v>
      </c>
      <c r="H67" s="1">
        <v>3</v>
      </c>
      <c r="I67" s="5">
        <f>(3/146)*100</f>
        <v>2.054794520547945</v>
      </c>
      <c r="J67" s="3">
        <v>0</v>
      </c>
    </row>
    <row r="68" spans="1:10">
      <c r="B68" s="4" t="s">
        <v>14</v>
      </c>
      <c r="C68" s="1">
        <v>132</v>
      </c>
      <c r="D68" s="1">
        <v>180</v>
      </c>
      <c r="E68" s="1"/>
      <c r="F68" s="1">
        <v>0</v>
      </c>
      <c r="G68" s="1">
        <v>0</v>
      </c>
      <c r="H68" s="1">
        <v>5</v>
      </c>
      <c r="I68" s="5">
        <f>(5/146)*100</f>
        <v>3.4246575342465753</v>
      </c>
      <c r="J68" s="3">
        <v>0</v>
      </c>
    </row>
    <row r="69" spans="1:10">
      <c r="B69" s="7" t="s">
        <v>2</v>
      </c>
      <c r="C69" s="12"/>
      <c r="D69" s="8"/>
      <c r="E69" s="8" t="s">
        <v>5</v>
      </c>
      <c r="F69" s="8">
        <f>SUM(F57:F68)</f>
        <v>42</v>
      </c>
      <c r="G69" s="9">
        <f>(42/146)*100</f>
        <v>28.767123287671232</v>
      </c>
      <c r="H69" s="8">
        <f>SUM(H57:H68)</f>
        <v>104</v>
      </c>
      <c r="I69" s="9">
        <f>(104/146)*100</f>
        <v>71.232876712328761</v>
      </c>
      <c r="J69" s="10"/>
    </row>
    <row r="71" spans="1:10">
      <c r="A71" s="26">
        <v>5</v>
      </c>
      <c r="B71" s="25" t="s">
        <v>31</v>
      </c>
      <c r="C71" s="13" t="s">
        <v>32</v>
      </c>
      <c r="D71" s="17"/>
      <c r="E71" s="17"/>
      <c r="F71" s="17"/>
      <c r="G71" s="17"/>
      <c r="H71" s="17"/>
      <c r="I71" s="17"/>
      <c r="J71" s="18"/>
    </row>
    <row r="72" spans="1:10">
      <c r="B72" s="2" t="s">
        <v>1</v>
      </c>
      <c r="C72" s="1" t="s">
        <v>54</v>
      </c>
      <c r="D72" s="1" t="s">
        <v>55</v>
      </c>
      <c r="E72" s="1"/>
      <c r="F72" s="1" t="s">
        <v>3</v>
      </c>
      <c r="G72" s="1"/>
      <c r="H72" s="1" t="s">
        <v>4</v>
      </c>
      <c r="I72" s="1"/>
      <c r="J72" s="3" t="s">
        <v>6</v>
      </c>
    </row>
    <row r="73" spans="1:10">
      <c r="B73" s="4" t="s">
        <v>11</v>
      </c>
      <c r="C73" s="1"/>
      <c r="D73" s="1"/>
      <c r="E73" s="1"/>
      <c r="F73" s="1" t="s">
        <v>7</v>
      </c>
      <c r="G73" s="1" t="s">
        <v>8</v>
      </c>
      <c r="H73" s="1" t="s">
        <v>7</v>
      </c>
      <c r="I73" s="1" t="s">
        <v>8</v>
      </c>
      <c r="J73" s="3"/>
    </row>
    <row r="74" spans="1:10">
      <c r="B74" s="4" t="s">
        <v>12</v>
      </c>
      <c r="C74" s="1">
        <v>0</v>
      </c>
      <c r="D74" s="1">
        <v>11</v>
      </c>
      <c r="E74" s="1"/>
      <c r="F74" s="1">
        <v>9</v>
      </c>
      <c r="G74" s="5">
        <f>F74/($F$86+$H$86)*100</f>
        <v>6.9230769230769234</v>
      </c>
      <c r="H74" s="1">
        <v>15</v>
      </c>
      <c r="I74" s="5">
        <f>H74/($F$86+$H$86)*100</f>
        <v>11.538461538461538</v>
      </c>
      <c r="J74" s="3">
        <f t="shared" ref="J74:J79" si="10">F74/H74</f>
        <v>0.6</v>
      </c>
    </row>
    <row r="75" spans="1:10">
      <c r="B75" s="19" t="s">
        <v>13</v>
      </c>
      <c r="C75" s="1">
        <v>12</v>
      </c>
      <c r="D75" s="1">
        <v>23</v>
      </c>
      <c r="E75" s="1"/>
      <c r="F75" s="1">
        <v>9</v>
      </c>
      <c r="G75" s="5">
        <f t="shared" ref="G75:G86" si="11">F75/($F$86+$H$86)*100</f>
        <v>6.9230769230769234</v>
      </c>
      <c r="H75" s="1">
        <v>14</v>
      </c>
      <c r="I75" s="5">
        <f t="shared" ref="I75:I86" si="12">H75/($F$86+$H$86)*100</f>
        <v>10.76923076923077</v>
      </c>
      <c r="J75" s="3">
        <f t="shared" si="10"/>
        <v>0.6428571428571429</v>
      </c>
    </row>
    <row r="76" spans="1:10">
      <c r="B76" s="4" t="s">
        <v>16</v>
      </c>
      <c r="C76" s="1">
        <v>24</v>
      </c>
      <c r="D76" s="1">
        <v>35</v>
      </c>
      <c r="E76" s="1"/>
      <c r="F76" s="1">
        <v>4</v>
      </c>
      <c r="G76" s="5">
        <f t="shared" si="11"/>
        <v>3.0769230769230771</v>
      </c>
      <c r="H76" s="1">
        <v>9</v>
      </c>
      <c r="I76" s="5">
        <f t="shared" si="12"/>
        <v>6.9230769230769234</v>
      </c>
      <c r="J76" s="3">
        <f t="shared" si="10"/>
        <v>0.44444444444444442</v>
      </c>
    </row>
    <row r="77" spans="1:10">
      <c r="B77" s="4" t="s">
        <v>17</v>
      </c>
      <c r="C77" s="1">
        <v>36</v>
      </c>
      <c r="D77" s="1">
        <v>47</v>
      </c>
      <c r="E77" s="1"/>
      <c r="F77" s="1">
        <v>4</v>
      </c>
      <c r="G77" s="5">
        <f t="shared" si="11"/>
        <v>3.0769230769230771</v>
      </c>
      <c r="H77" s="1">
        <v>6</v>
      </c>
      <c r="I77" s="5">
        <f t="shared" si="12"/>
        <v>4.6153846153846159</v>
      </c>
      <c r="J77" s="3">
        <f t="shared" si="10"/>
        <v>0.66666666666666663</v>
      </c>
    </row>
    <row r="78" spans="1:10">
      <c r="B78" s="4" t="s">
        <v>18</v>
      </c>
      <c r="C78" s="1">
        <v>48</v>
      </c>
      <c r="D78" s="1">
        <v>59</v>
      </c>
      <c r="E78" s="1"/>
      <c r="F78" s="1">
        <v>0</v>
      </c>
      <c r="G78" s="5">
        <f t="shared" si="11"/>
        <v>0</v>
      </c>
      <c r="H78" s="1">
        <v>6</v>
      </c>
      <c r="I78" s="5">
        <f t="shared" si="12"/>
        <v>4.6153846153846159</v>
      </c>
      <c r="J78" s="3">
        <f t="shared" si="10"/>
        <v>0</v>
      </c>
    </row>
    <row r="79" spans="1:10">
      <c r="B79" s="4" t="s">
        <v>19</v>
      </c>
      <c r="C79" s="1">
        <v>60</v>
      </c>
      <c r="D79" s="1">
        <v>71</v>
      </c>
      <c r="E79" s="1"/>
      <c r="F79" s="1">
        <v>2</v>
      </c>
      <c r="G79" s="5">
        <f t="shared" si="11"/>
        <v>1.5384615384615385</v>
      </c>
      <c r="H79" s="1">
        <v>18</v>
      </c>
      <c r="I79" s="5">
        <f t="shared" si="12"/>
        <v>13.846153846153847</v>
      </c>
      <c r="J79" s="3">
        <f t="shared" si="10"/>
        <v>0.1111111111111111</v>
      </c>
    </row>
    <row r="80" spans="1:10">
      <c r="B80" s="4" t="s">
        <v>20</v>
      </c>
      <c r="C80" s="1">
        <v>72</v>
      </c>
      <c r="D80" s="1">
        <v>83</v>
      </c>
      <c r="E80" s="1"/>
      <c r="F80" s="1">
        <v>0</v>
      </c>
      <c r="G80" s="5">
        <f t="shared" si="11"/>
        <v>0</v>
      </c>
      <c r="H80" s="1">
        <v>12</v>
      </c>
      <c r="I80" s="5">
        <f t="shared" si="12"/>
        <v>9.2307692307692317</v>
      </c>
      <c r="J80" s="3">
        <v>0</v>
      </c>
    </row>
    <row r="81" spans="1:10">
      <c r="B81" s="4" t="s">
        <v>21</v>
      </c>
      <c r="C81" s="1">
        <v>84</v>
      </c>
      <c r="D81" s="1">
        <v>95</v>
      </c>
      <c r="E81" s="1"/>
      <c r="F81" s="1">
        <v>0</v>
      </c>
      <c r="G81" s="5">
        <f t="shared" si="11"/>
        <v>0</v>
      </c>
      <c r="H81" s="1">
        <v>5</v>
      </c>
      <c r="I81" s="5">
        <f t="shared" si="12"/>
        <v>3.8461538461538463</v>
      </c>
      <c r="J81" s="3">
        <v>0</v>
      </c>
    </row>
    <row r="82" spans="1:10">
      <c r="B82" s="4" t="s">
        <v>22</v>
      </c>
      <c r="C82" s="1">
        <v>96</v>
      </c>
      <c r="D82" s="1">
        <v>107</v>
      </c>
      <c r="E82" s="1"/>
      <c r="F82" s="1">
        <v>0</v>
      </c>
      <c r="G82" s="5">
        <f t="shared" si="11"/>
        <v>0</v>
      </c>
      <c r="H82" s="1">
        <v>9</v>
      </c>
      <c r="I82" s="5">
        <f t="shared" si="12"/>
        <v>6.9230769230769234</v>
      </c>
      <c r="J82" s="3">
        <v>0</v>
      </c>
    </row>
    <row r="83" spans="1:10">
      <c r="B83" s="4" t="s">
        <v>23</v>
      </c>
      <c r="C83" s="1">
        <v>108</v>
      </c>
      <c r="D83" s="1">
        <v>119</v>
      </c>
      <c r="E83" s="1"/>
      <c r="F83" s="1">
        <v>0</v>
      </c>
      <c r="G83" s="5">
        <f t="shared" si="11"/>
        <v>0</v>
      </c>
      <c r="H83" s="1">
        <v>2</v>
      </c>
      <c r="I83" s="5">
        <f t="shared" si="12"/>
        <v>1.5384615384615385</v>
      </c>
      <c r="J83" s="3">
        <v>0</v>
      </c>
    </row>
    <row r="84" spans="1:10">
      <c r="B84" s="4" t="s">
        <v>15</v>
      </c>
      <c r="C84" s="1">
        <v>120</v>
      </c>
      <c r="D84" s="1">
        <v>131</v>
      </c>
      <c r="E84" s="1"/>
      <c r="F84" s="1">
        <v>0</v>
      </c>
      <c r="G84" s="5">
        <f t="shared" si="11"/>
        <v>0</v>
      </c>
      <c r="H84" s="1">
        <v>5</v>
      </c>
      <c r="I84" s="5">
        <f t="shared" si="12"/>
        <v>3.8461538461538463</v>
      </c>
      <c r="J84" s="3">
        <v>0</v>
      </c>
    </row>
    <row r="85" spans="1:10">
      <c r="B85" s="4" t="s">
        <v>14</v>
      </c>
      <c r="C85" s="1">
        <v>132</v>
      </c>
      <c r="D85" s="1">
        <v>180</v>
      </c>
      <c r="E85" s="1"/>
      <c r="F85" s="1">
        <v>0</v>
      </c>
      <c r="G85" s="5">
        <f t="shared" si="11"/>
        <v>0</v>
      </c>
      <c r="H85" s="1">
        <v>1</v>
      </c>
      <c r="I85" s="5">
        <f t="shared" si="12"/>
        <v>0.76923076923076927</v>
      </c>
      <c r="J85" s="3">
        <v>0</v>
      </c>
    </row>
    <row r="86" spans="1:10">
      <c r="B86" s="11"/>
      <c r="C86" s="12"/>
      <c r="D86" s="8"/>
      <c r="E86" s="8" t="s">
        <v>5</v>
      </c>
      <c r="F86" s="8">
        <f>SUM(F74:F85)</f>
        <v>28</v>
      </c>
      <c r="G86" s="9">
        <f t="shared" si="11"/>
        <v>21.53846153846154</v>
      </c>
      <c r="H86" s="8">
        <f>SUM(H74:H85)</f>
        <v>102</v>
      </c>
      <c r="I86" s="9">
        <f t="shared" si="12"/>
        <v>78.461538461538467</v>
      </c>
      <c r="J86" s="10"/>
    </row>
    <row r="88" spans="1:10">
      <c r="A88" s="26">
        <v>6</v>
      </c>
      <c r="B88" s="25" t="s">
        <v>33</v>
      </c>
      <c r="C88" s="13" t="s">
        <v>34</v>
      </c>
      <c r="D88" s="17"/>
      <c r="E88" s="17"/>
      <c r="F88" s="17"/>
      <c r="G88" s="17"/>
      <c r="H88" s="17"/>
      <c r="I88" s="17"/>
      <c r="J88" s="18"/>
    </row>
    <row r="89" spans="1:10">
      <c r="B89" s="2" t="s">
        <v>1</v>
      </c>
      <c r="C89" s="1" t="s">
        <v>54</v>
      </c>
      <c r="D89" s="1" t="s">
        <v>55</v>
      </c>
      <c r="E89" s="1"/>
      <c r="F89" s="1" t="s">
        <v>3</v>
      </c>
      <c r="G89" s="1"/>
      <c r="H89" s="1" t="s">
        <v>4</v>
      </c>
      <c r="I89" s="1"/>
      <c r="J89" s="3" t="s">
        <v>6</v>
      </c>
    </row>
    <row r="90" spans="1:10">
      <c r="B90" s="4" t="s">
        <v>11</v>
      </c>
      <c r="C90" s="1"/>
      <c r="D90" s="1"/>
      <c r="E90" s="1"/>
      <c r="F90" s="1" t="s">
        <v>7</v>
      </c>
      <c r="G90" s="1" t="s">
        <v>8</v>
      </c>
      <c r="H90" s="1" t="s">
        <v>7</v>
      </c>
      <c r="I90" s="1" t="s">
        <v>8</v>
      </c>
      <c r="J90" s="3"/>
    </row>
    <row r="91" spans="1:10">
      <c r="B91" s="4" t="s">
        <v>12</v>
      </c>
      <c r="C91" s="1">
        <v>0</v>
      </c>
      <c r="D91" s="1">
        <v>11</v>
      </c>
      <c r="E91" s="1"/>
      <c r="F91" s="1">
        <v>27</v>
      </c>
      <c r="G91" s="5">
        <f>F91/($F$103+$H$103)*100</f>
        <v>14.673913043478262</v>
      </c>
      <c r="H91" s="1">
        <v>9</v>
      </c>
      <c r="I91" s="5">
        <f>H91/($F$103+$H$103)*100</f>
        <v>4.8913043478260869</v>
      </c>
      <c r="J91" s="3">
        <f t="shared" ref="J91:J97" si="13">F91/H91</f>
        <v>3</v>
      </c>
    </row>
    <row r="92" spans="1:10">
      <c r="B92" s="19" t="s">
        <v>13</v>
      </c>
      <c r="C92" s="1">
        <v>12</v>
      </c>
      <c r="D92" s="1">
        <v>23</v>
      </c>
      <c r="E92" s="1"/>
      <c r="F92" s="1">
        <v>18</v>
      </c>
      <c r="G92" s="5">
        <f t="shared" ref="G92:G103" si="14">F92/($F$103+$H$103)*100</f>
        <v>9.7826086956521738</v>
      </c>
      <c r="H92" s="1">
        <v>13</v>
      </c>
      <c r="I92" s="5">
        <f t="shared" ref="I92:I103" si="15">H92/($F$103+$H$103)*100</f>
        <v>7.0652173913043477</v>
      </c>
      <c r="J92" s="3">
        <f t="shared" si="13"/>
        <v>1.3846153846153846</v>
      </c>
    </row>
    <row r="93" spans="1:10">
      <c r="B93" s="4" t="s">
        <v>16</v>
      </c>
      <c r="C93" s="1">
        <v>24</v>
      </c>
      <c r="D93" s="1">
        <v>35</v>
      </c>
      <c r="E93" s="1"/>
      <c r="F93" s="1">
        <v>13</v>
      </c>
      <c r="G93" s="5">
        <f t="shared" si="14"/>
        <v>7.0652173913043477</v>
      </c>
      <c r="H93" s="1">
        <v>23</v>
      </c>
      <c r="I93" s="5">
        <f t="shared" si="15"/>
        <v>12.5</v>
      </c>
      <c r="J93" s="3">
        <f t="shared" si="13"/>
        <v>0.56521739130434778</v>
      </c>
    </row>
    <row r="94" spans="1:10">
      <c r="B94" s="4" t="s">
        <v>17</v>
      </c>
      <c r="C94" s="1">
        <v>36</v>
      </c>
      <c r="D94" s="1">
        <v>47</v>
      </c>
      <c r="E94" s="1"/>
      <c r="F94" s="1">
        <v>9</v>
      </c>
      <c r="G94" s="5">
        <f t="shared" si="14"/>
        <v>4.8913043478260869</v>
      </c>
      <c r="H94" s="1">
        <v>10</v>
      </c>
      <c r="I94" s="5">
        <f t="shared" si="15"/>
        <v>5.4347826086956523</v>
      </c>
      <c r="J94" s="3">
        <f t="shared" si="13"/>
        <v>0.9</v>
      </c>
    </row>
    <row r="95" spans="1:10">
      <c r="B95" s="4" t="s">
        <v>18</v>
      </c>
      <c r="C95" s="1">
        <v>48</v>
      </c>
      <c r="D95" s="1">
        <v>59</v>
      </c>
      <c r="E95" s="1"/>
      <c r="F95" s="1">
        <v>4</v>
      </c>
      <c r="G95" s="5">
        <f t="shared" si="14"/>
        <v>2.1739130434782608</v>
      </c>
      <c r="H95" s="1">
        <v>5</v>
      </c>
      <c r="I95" s="5">
        <f t="shared" si="15"/>
        <v>2.7173913043478262</v>
      </c>
      <c r="J95" s="3">
        <f t="shared" si="13"/>
        <v>0.8</v>
      </c>
    </row>
    <row r="96" spans="1:10">
      <c r="B96" s="4" t="s">
        <v>19</v>
      </c>
      <c r="C96" s="1">
        <v>60</v>
      </c>
      <c r="D96" s="1">
        <v>71</v>
      </c>
      <c r="E96" s="1"/>
      <c r="F96" s="1">
        <v>1</v>
      </c>
      <c r="G96" s="5">
        <f t="shared" si="14"/>
        <v>0.54347826086956519</v>
      </c>
      <c r="H96" s="1">
        <v>4</v>
      </c>
      <c r="I96" s="5">
        <f t="shared" si="15"/>
        <v>2.1739130434782608</v>
      </c>
      <c r="J96" s="3">
        <f t="shared" si="13"/>
        <v>0.25</v>
      </c>
    </row>
    <row r="97" spans="1:10">
      <c r="B97" s="4" t="s">
        <v>20</v>
      </c>
      <c r="C97" s="1">
        <v>72</v>
      </c>
      <c r="D97" s="1">
        <v>83</v>
      </c>
      <c r="E97" s="1"/>
      <c r="F97" s="1">
        <v>1</v>
      </c>
      <c r="G97" s="5">
        <f t="shared" si="14"/>
        <v>0.54347826086956519</v>
      </c>
      <c r="H97" s="1">
        <v>5</v>
      </c>
      <c r="I97" s="5">
        <f t="shared" si="15"/>
        <v>2.7173913043478262</v>
      </c>
      <c r="J97" s="3">
        <f t="shared" si="13"/>
        <v>0.2</v>
      </c>
    </row>
    <row r="98" spans="1:10">
      <c r="B98" s="4" t="s">
        <v>21</v>
      </c>
      <c r="C98" s="1">
        <v>84</v>
      </c>
      <c r="D98" s="1">
        <v>95</v>
      </c>
      <c r="E98" s="1"/>
      <c r="F98" s="1">
        <v>0</v>
      </c>
      <c r="G98" s="5">
        <f t="shared" si="14"/>
        <v>0</v>
      </c>
      <c r="H98" s="1">
        <v>15</v>
      </c>
      <c r="I98" s="5">
        <f t="shared" si="15"/>
        <v>8.1521739130434785</v>
      </c>
      <c r="J98" s="3">
        <v>0</v>
      </c>
    </row>
    <row r="99" spans="1:10">
      <c r="B99" s="4" t="s">
        <v>22</v>
      </c>
      <c r="C99" s="1">
        <v>96</v>
      </c>
      <c r="D99" s="1">
        <v>107</v>
      </c>
      <c r="E99" s="1"/>
      <c r="F99" s="1">
        <v>0</v>
      </c>
      <c r="G99" s="5">
        <f t="shared" si="14"/>
        <v>0</v>
      </c>
      <c r="H99" s="1">
        <v>15</v>
      </c>
      <c r="I99" s="5">
        <f t="shared" si="15"/>
        <v>8.1521739130434785</v>
      </c>
      <c r="J99" s="3">
        <v>0</v>
      </c>
    </row>
    <row r="100" spans="1:10">
      <c r="B100" s="4" t="s">
        <v>23</v>
      </c>
      <c r="C100" s="1">
        <v>108</v>
      </c>
      <c r="D100" s="1">
        <v>119</v>
      </c>
      <c r="E100" s="1"/>
      <c r="F100" s="1">
        <v>0</v>
      </c>
      <c r="G100" s="5">
        <f t="shared" si="14"/>
        <v>0</v>
      </c>
      <c r="H100" s="1">
        <v>8</v>
      </c>
      <c r="I100" s="5">
        <f t="shared" si="15"/>
        <v>4.3478260869565215</v>
      </c>
      <c r="J100" s="3">
        <v>0</v>
      </c>
    </row>
    <row r="101" spans="1:10">
      <c r="B101" s="4" t="s">
        <v>15</v>
      </c>
      <c r="C101" s="1">
        <v>120</v>
      </c>
      <c r="D101" s="1">
        <v>131</v>
      </c>
      <c r="E101" s="1"/>
      <c r="F101" s="1">
        <v>0</v>
      </c>
      <c r="G101" s="5">
        <f t="shared" si="14"/>
        <v>0</v>
      </c>
      <c r="H101" s="1">
        <v>3</v>
      </c>
      <c r="I101" s="5">
        <f t="shared" si="15"/>
        <v>1.6304347826086956</v>
      </c>
      <c r="J101" s="3">
        <v>0</v>
      </c>
    </row>
    <row r="102" spans="1:10">
      <c r="B102" s="4" t="s">
        <v>35</v>
      </c>
      <c r="C102" s="1">
        <v>132</v>
      </c>
      <c r="D102" s="1">
        <v>143</v>
      </c>
      <c r="E102" s="1"/>
      <c r="F102" s="1">
        <v>0</v>
      </c>
      <c r="G102" s="5">
        <f t="shared" si="14"/>
        <v>0</v>
      </c>
      <c r="H102" s="1">
        <v>1</v>
      </c>
      <c r="I102" s="5">
        <f t="shared" si="15"/>
        <v>0.54347826086956519</v>
      </c>
      <c r="J102" s="3">
        <v>0</v>
      </c>
    </row>
    <row r="103" spans="1:10">
      <c r="B103" s="11"/>
      <c r="C103" s="12"/>
      <c r="D103" s="8"/>
      <c r="E103" s="8" t="s">
        <v>5</v>
      </c>
      <c r="F103" s="8">
        <f>SUM(F91:F102)</f>
        <v>73</v>
      </c>
      <c r="G103" s="9">
        <f t="shared" si="14"/>
        <v>39.673913043478258</v>
      </c>
      <c r="H103" s="8">
        <f>SUM(H91:H102)</f>
        <v>111</v>
      </c>
      <c r="I103" s="9">
        <f t="shared" si="15"/>
        <v>60.326086956521742</v>
      </c>
      <c r="J103" s="10"/>
    </row>
    <row r="105" spans="1:10">
      <c r="A105" s="26">
        <v>7</v>
      </c>
      <c r="B105" s="16" t="s">
        <v>36</v>
      </c>
      <c r="C105" s="13" t="s">
        <v>37</v>
      </c>
      <c r="D105" s="13"/>
      <c r="E105" s="13"/>
      <c r="F105" s="13"/>
      <c r="G105" s="13"/>
      <c r="H105" s="13"/>
      <c r="I105" s="13"/>
      <c r="J105" s="14"/>
    </row>
    <row r="106" spans="1:10">
      <c r="B106" s="2" t="s">
        <v>1</v>
      </c>
      <c r="C106" s="1" t="s">
        <v>54</v>
      </c>
      <c r="D106" s="1" t="s">
        <v>55</v>
      </c>
      <c r="E106" s="1"/>
      <c r="F106" s="1" t="s">
        <v>3</v>
      </c>
      <c r="G106" s="1"/>
      <c r="H106" s="1" t="s">
        <v>4</v>
      </c>
      <c r="I106" s="1"/>
      <c r="J106" s="3" t="s">
        <v>6</v>
      </c>
    </row>
    <row r="107" spans="1:10">
      <c r="B107" s="4" t="s">
        <v>11</v>
      </c>
      <c r="C107" s="1"/>
      <c r="D107" s="1"/>
      <c r="E107" s="1"/>
      <c r="F107" s="1" t="s">
        <v>7</v>
      </c>
      <c r="G107" s="1" t="s">
        <v>8</v>
      </c>
      <c r="H107" s="1" t="s">
        <v>7</v>
      </c>
      <c r="I107" s="1" t="s">
        <v>8</v>
      </c>
      <c r="J107" s="3"/>
    </row>
    <row r="108" spans="1:10">
      <c r="B108" s="4" t="s">
        <v>12</v>
      </c>
      <c r="C108" s="1">
        <v>0</v>
      </c>
      <c r="D108" s="1">
        <v>11</v>
      </c>
      <c r="E108" s="1"/>
      <c r="F108" s="1">
        <v>14</v>
      </c>
      <c r="G108" s="5">
        <f>F108/($F$121+$H$121)*100</f>
        <v>12.173913043478262</v>
      </c>
      <c r="H108" s="1">
        <v>9</v>
      </c>
      <c r="I108" s="5">
        <f>H108/($F$121+$H$121)*100</f>
        <v>7.8260869565217401</v>
      </c>
      <c r="J108" s="3">
        <f t="shared" ref="J108:J115" si="16">F108/H108</f>
        <v>1.5555555555555556</v>
      </c>
    </row>
    <row r="109" spans="1:10">
      <c r="B109" s="19" t="s">
        <v>13</v>
      </c>
      <c r="C109" s="1">
        <v>12</v>
      </c>
      <c r="D109" s="1">
        <v>23</v>
      </c>
      <c r="E109" s="1"/>
      <c r="F109" s="1">
        <v>6</v>
      </c>
      <c r="G109" s="5">
        <f t="shared" ref="G109:G121" si="17">F109/($F$121+$H$121)*100</f>
        <v>5.2173913043478262</v>
      </c>
      <c r="H109" s="1">
        <v>8</v>
      </c>
      <c r="I109" s="5">
        <f t="shared" ref="I109:I121" si="18">H109/($F$121+$H$121)*100</f>
        <v>6.9565217391304346</v>
      </c>
      <c r="J109" s="3">
        <f t="shared" si="16"/>
        <v>0.75</v>
      </c>
    </row>
    <row r="110" spans="1:10">
      <c r="B110" s="4" t="s">
        <v>16</v>
      </c>
      <c r="C110" s="1">
        <v>24</v>
      </c>
      <c r="D110" s="1">
        <v>35</v>
      </c>
      <c r="E110" s="1"/>
      <c r="F110" s="1">
        <v>4</v>
      </c>
      <c r="G110" s="5">
        <f t="shared" si="17"/>
        <v>3.4782608695652173</v>
      </c>
      <c r="H110" s="1">
        <v>7</v>
      </c>
      <c r="I110" s="5">
        <f t="shared" si="18"/>
        <v>6.0869565217391308</v>
      </c>
      <c r="J110" s="3">
        <f t="shared" si="16"/>
        <v>0.5714285714285714</v>
      </c>
    </row>
    <row r="111" spans="1:10">
      <c r="B111" s="4" t="s">
        <v>17</v>
      </c>
      <c r="C111" s="1">
        <v>36</v>
      </c>
      <c r="D111" s="1">
        <v>47</v>
      </c>
      <c r="E111" s="1"/>
      <c r="F111" s="1">
        <v>2</v>
      </c>
      <c r="G111" s="5">
        <f t="shared" si="17"/>
        <v>1.7391304347826086</v>
      </c>
      <c r="H111" s="1">
        <v>10</v>
      </c>
      <c r="I111" s="5">
        <f t="shared" si="18"/>
        <v>8.695652173913043</v>
      </c>
      <c r="J111" s="3">
        <f t="shared" si="16"/>
        <v>0.2</v>
      </c>
    </row>
    <row r="112" spans="1:10">
      <c r="B112" s="4" t="s">
        <v>18</v>
      </c>
      <c r="C112" s="1">
        <v>48</v>
      </c>
      <c r="D112" s="1">
        <v>59</v>
      </c>
      <c r="E112" s="1"/>
      <c r="F112" s="1">
        <v>2</v>
      </c>
      <c r="G112" s="5">
        <f t="shared" si="17"/>
        <v>1.7391304347826086</v>
      </c>
      <c r="H112" s="1">
        <v>10</v>
      </c>
      <c r="I112" s="5">
        <f t="shared" si="18"/>
        <v>8.695652173913043</v>
      </c>
      <c r="J112" s="3">
        <f t="shared" si="16"/>
        <v>0.2</v>
      </c>
    </row>
    <row r="113" spans="1:10">
      <c r="B113" s="4" t="s">
        <v>19</v>
      </c>
      <c r="C113" s="1">
        <v>60</v>
      </c>
      <c r="D113" s="1">
        <v>71</v>
      </c>
      <c r="E113" s="1"/>
      <c r="F113" s="1">
        <v>1</v>
      </c>
      <c r="G113" s="5">
        <f t="shared" si="17"/>
        <v>0.86956521739130432</v>
      </c>
      <c r="H113" s="1">
        <v>11</v>
      </c>
      <c r="I113" s="5">
        <f t="shared" si="18"/>
        <v>9.5652173913043477</v>
      </c>
      <c r="J113" s="3">
        <f t="shared" si="16"/>
        <v>9.0909090909090912E-2</v>
      </c>
    </row>
    <row r="114" spans="1:10">
      <c r="B114" s="4" t="s">
        <v>20</v>
      </c>
      <c r="C114" s="1">
        <v>72</v>
      </c>
      <c r="D114" s="1">
        <v>83</v>
      </c>
      <c r="E114" s="1"/>
      <c r="F114" s="1">
        <v>1</v>
      </c>
      <c r="G114" s="5">
        <f t="shared" si="17"/>
        <v>0.86956521739130432</v>
      </c>
      <c r="H114" s="1">
        <v>9</v>
      </c>
      <c r="I114" s="5">
        <f t="shared" si="18"/>
        <v>7.8260869565217401</v>
      </c>
      <c r="J114" s="3">
        <f t="shared" si="16"/>
        <v>0.1111111111111111</v>
      </c>
    </row>
    <row r="115" spans="1:10">
      <c r="B115" s="4" t="s">
        <v>21</v>
      </c>
      <c r="C115" s="1">
        <v>84</v>
      </c>
      <c r="D115" s="1">
        <v>95</v>
      </c>
      <c r="E115" s="1"/>
      <c r="F115" s="1">
        <v>1</v>
      </c>
      <c r="G115" s="5">
        <f t="shared" si="17"/>
        <v>0.86956521739130432</v>
      </c>
      <c r="H115" s="1">
        <v>3</v>
      </c>
      <c r="I115" s="5">
        <f t="shared" si="18"/>
        <v>2.6086956521739131</v>
      </c>
      <c r="J115" s="3">
        <f t="shared" si="16"/>
        <v>0.33333333333333331</v>
      </c>
    </row>
    <row r="116" spans="1:10">
      <c r="B116" s="4" t="s">
        <v>22</v>
      </c>
      <c r="C116" s="1">
        <v>96</v>
      </c>
      <c r="D116" s="1">
        <v>107</v>
      </c>
      <c r="E116" s="1"/>
      <c r="F116" s="1">
        <v>0</v>
      </c>
      <c r="G116" s="5">
        <f t="shared" si="17"/>
        <v>0</v>
      </c>
      <c r="H116" s="1">
        <v>4</v>
      </c>
      <c r="I116" s="5">
        <f t="shared" si="18"/>
        <v>3.4782608695652173</v>
      </c>
      <c r="J116" s="3">
        <v>0</v>
      </c>
    </row>
    <row r="117" spans="1:10">
      <c r="B117" s="4" t="s">
        <v>23</v>
      </c>
      <c r="C117" s="1">
        <v>108</v>
      </c>
      <c r="D117" s="1">
        <v>119</v>
      </c>
      <c r="E117" s="1"/>
      <c r="F117" s="1">
        <v>0</v>
      </c>
      <c r="G117" s="5">
        <f t="shared" si="17"/>
        <v>0</v>
      </c>
      <c r="H117" s="1">
        <v>3</v>
      </c>
      <c r="I117" s="5">
        <f t="shared" si="18"/>
        <v>2.6086956521739131</v>
      </c>
      <c r="J117" s="3">
        <v>0</v>
      </c>
    </row>
    <row r="118" spans="1:10">
      <c r="B118" s="4" t="s">
        <v>15</v>
      </c>
      <c r="C118" s="1">
        <v>120</v>
      </c>
      <c r="D118" s="1">
        <v>131</v>
      </c>
      <c r="E118" s="1"/>
      <c r="F118" s="1">
        <v>0</v>
      </c>
      <c r="G118" s="5">
        <f t="shared" si="17"/>
        <v>0</v>
      </c>
      <c r="H118" s="1">
        <v>8</v>
      </c>
      <c r="I118" s="5">
        <f t="shared" si="18"/>
        <v>6.9565217391304346</v>
      </c>
      <c r="J118" s="3">
        <v>0</v>
      </c>
    </row>
    <row r="119" spans="1:10">
      <c r="B119" s="4" t="s">
        <v>35</v>
      </c>
      <c r="C119" s="1">
        <v>132</v>
      </c>
      <c r="D119" s="1">
        <v>143</v>
      </c>
      <c r="E119" s="1"/>
      <c r="F119" s="1">
        <v>0</v>
      </c>
      <c r="G119" s="5">
        <f t="shared" si="17"/>
        <v>0</v>
      </c>
      <c r="H119" s="1">
        <v>1</v>
      </c>
      <c r="I119" s="5">
        <f t="shared" si="18"/>
        <v>0.86956521739130432</v>
      </c>
      <c r="J119" s="3">
        <v>0</v>
      </c>
    </row>
    <row r="120" spans="1:10">
      <c r="B120" s="4" t="s">
        <v>38</v>
      </c>
      <c r="C120" s="1">
        <v>144</v>
      </c>
      <c r="D120" s="1">
        <v>168</v>
      </c>
      <c r="F120" s="1">
        <v>0</v>
      </c>
      <c r="G120" s="5">
        <f t="shared" si="17"/>
        <v>0</v>
      </c>
      <c r="H120" s="1">
        <v>1</v>
      </c>
      <c r="I120" s="5">
        <f t="shared" si="18"/>
        <v>0.86956521739130432</v>
      </c>
      <c r="J120" s="3">
        <v>0</v>
      </c>
    </row>
    <row r="121" spans="1:10">
      <c r="B121" s="7"/>
      <c r="C121" s="12"/>
      <c r="D121" s="8"/>
      <c r="E121" s="8" t="s">
        <v>5</v>
      </c>
      <c r="F121" s="8">
        <f>SUM(F108:F120)</f>
        <v>31</v>
      </c>
      <c r="G121" s="9">
        <f t="shared" si="17"/>
        <v>26.956521739130434</v>
      </c>
      <c r="H121" s="8">
        <f>SUM(H108:H120)</f>
        <v>84</v>
      </c>
      <c r="I121" s="9">
        <f t="shared" si="18"/>
        <v>73.043478260869563</v>
      </c>
      <c r="J121" s="10" t="s">
        <v>2</v>
      </c>
    </row>
    <row r="123" spans="1:10">
      <c r="A123" s="26">
        <v>8</v>
      </c>
      <c r="B123" s="16" t="s">
        <v>39</v>
      </c>
      <c r="C123" s="13" t="s">
        <v>40</v>
      </c>
      <c r="D123" s="13"/>
      <c r="E123" s="13"/>
      <c r="F123" s="13"/>
      <c r="G123" s="13"/>
      <c r="H123" s="13"/>
      <c r="I123" s="13"/>
      <c r="J123" s="14"/>
    </row>
    <row r="124" spans="1:10">
      <c r="B124" s="2" t="s">
        <v>1</v>
      </c>
      <c r="C124" s="1" t="s">
        <v>54</v>
      </c>
      <c r="D124" s="1" t="s">
        <v>55</v>
      </c>
      <c r="E124" s="1"/>
      <c r="F124" s="1" t="s">
        <v>3</v>
      </c>
      <c r="G124" s="1"/>
      <c r="H124" s="1" t="s">
        <v>4</v>
      </c>
      <c r="I124" s="1"/>
      <c r="J124" s="3" t="s">
        <v>6</v>
      </c>
    </row>
    <row r="125" spans="1:10">
      <c r="B125" s="4" t="s">
        <v>11</v>
      </c>
      <c r="C125" s="1"/>
      <c r="D125" s="1"/>
      <c r="E125" s="1"/>
      <c r="F125" s="1" t="s">
        <v>7</v>
      </c>
      <c r="G125" s="1" t="s">
        <v>8</v>
      </c>
      <c r="H125" s="1" t="s">
        <v>7</v>
      </c>
      <c r="I125" s="1" t="s">
        <v>8</v>
      </c>
      <c r="J125" s="3"/>
    </row>
    <row r="126" spans="1:10">
      <c r="B126" s="4" t="s">
        <v>12</v>
      </c>
      <c r="C126" s="1">
        <v>0</v>
      </c>
      <c r="D126" s="1">
        <v>11</v>
      </c>
      <c r="E126" s="1"/>
      <c r="F126" s="1">
        <v>20</v>
      </c>
      <c r="G126" s="5">
        <f>F126/($F$138+$H$138)*100</f>
        <v>21.052631578947366</v>
      </c>
      <c r="H126" s="1">
        <v>18</v>
      </c>
      <c r="I126" s="5">
        <f>H126/($F$138+$H$138)*100</f>
        <v>18.947368421052634</v>
      </c>
      <c r="J126" s="3">
        <f>F126/H126</f>
        <v>1.1111111111111112</v>
      </c>
    </row>
    <row r="127" spans="1:10">
      <c r="B127" s="19" t="s">
        <v>13</v>
      </c>
      <c r="C127" s="1">
        <v>12</v>
      </c>
      <c r="D127" s="1">
        <v>23</v>
      </c>
      <c r="E127" s="1"/>
      <c r="F127" s="1">
        <v>7</v>
      </c>
      <c r="G127" s="5">
        <f t="shared" ref="G127:G138" si="19">F127/($F$138+$H$138)*100</f>
        <v>7.3684210526315779</v>
      </c>
      <c r="H127" s="1">
        <v>6</v>
      </c>
      <c r="I127" s="5">
        <f t="shared" ref="I127:I138" si="20">H127/($F$138+$H$138)*100</f>
        <v>6.3157894736842106</v>
      </c>
      <c r="J127" s="3">
        <f>F127/H127</f>
        <v>1.1666666666666667</v>
      </c>
    </row>
    <row r="128" spans="1:10">
      <c r="B128" s="4" t="s">
        <v>16</v>
      </c>
      <c r="C128" s="1">
        <v>24</v>
      </c>
      <c r="D128" s="1">
        <v>35</v>
      </c>
      <c r="E128" s="1"/>
      <c r="F128" s="1">
        <v>1</v>
      </c>
      <c r="G128" s="5">
        <f t="shared" si="19"/>
        <v>1.0526315789473684</v>
      </c>
      <c r="H128" s="1">
        <v>5</v>
      </c>
      <c r="I128" s="5">
        <f t="shared" si="20"/>
        <v>5.2631578947368416</v>
      </c>
      <c r="J128" s="3">
        <f>F128/H128</f>
        <v>0.2</v>
      </c>
    </row>
    <row r="129" spans="1:10">
      <c r="B129" s="4" t="s">
        <v>17</v>
      </c>
      <c r="C129" s="1">
        <v>36</v>
      </c>
      <c r="D129" s="1">
        <v>47</v>
      </c>
      <c r="E129" s="1"/>
      <c r="F129" s="1">
        <v>0</v>
      </c>
      <c r="G129" s="5">
        <f t="shared" si="19"/>
        <v>0</v>
      </c>
      <c r="H129" s="1">
        <v>10</v>
      </c>
      <c r="I129" s="5">
        <f t="shared" si="20"/>
        <v>10.526315789473683</v>
      </c>
      <c r="J129" s="3">
        <v>0</v>
      </c>
    </row>
    <row r="130" spans="1:10">
      <c r="B130" s="4" t="s">
        <v>18</v>
      </c>
      <c r="C130" s="1">
        <v>48</v>
      </c>
      <c r="D130" s="1">
        <v>59</v>
      </c>
      <c r="E130" s="1"/>
      <c r="F130" s="1">
        <v>0</v>
      </c>
      <c r="G130" s="5">
        <f t="shared" si="19"/>
        <v>0</v>
      </c>
      <c r="H130" s="1">
        <v>6</v>
      </c>
      <c r="I130" s="5">
        <f t="shared" si="20"/>
        <v>6.3157894736842106</v>
      </c>
      <c r="J130" s="3">
        <v>0</v>
      </c>
    </row>
    <row r="131" spans="1:10">
      <c r="B131" s="4" t="s">
        <v>19</v>
      </c>
      <c r="C131" s="1">
        <v>60</v>
      </c>
      <c r="D131" s="1">
        <v>71</v>
      </c>
      <c r="E131" s="1"/>
      <c r="F131" s="1">
        <v>0</v>
      </c>
      <c r="G131" s="5">
        <f t="shared" si="19"/>
        <v>0</v>
      </c>
      <c r="H131" s="1">
        <v>9</v>
      </c>
      <c r="I131" s="5">
        <f t="shared" si="20"/>
        <v>9.4736842105263168</v>
      </c>
      <c r="J131" s="3">
        <v>0</v>
      </c>
    </row>
    <row r="132" spans="1:10">
      <c r="B132" s="4" t="s">
        <v>20</v>
      </c>
      <c r="C132" s="1">
        <v>72</v>
      </c>
      <c r="D132" s="1">
        <v>83</v>
      </c>
      <c r="E132" s="1"/>
      <c r="F132" s="1">
        <v>0</v>
      </c>
      <c r="G132" s="5">
        <f t="shared" si="19"/>
        <v>0</v>
      </c>
      <c r="H132" s="1">
        <v>5</v>
      </c>
      <c r="I132" s="5">
        <f t="shared" si="20"/>
        <v>5.2631578947368416</v>
      </c>
      <c r="J132" s="3">
        <v>0</v>
      </c>
    </row>
    <row r="133" spans="1:10">
      <c r="B133" s="4" t="s">
        <v>21</v>
      </c>
      <c r="C133" s="1">
        <v>84</v>
      </c>
      <c r="D133" s="1">
        <v>95</v>
      </c>
      <c r="E133" s="1"/>
      <c r="F133" s="1">
        <v>0</v>
      </c>
      <c r="G133" s="5">
        <f t="shared" si="19"/>
        <v>0</v>
      </c>
      <c r="H133" s="1">
        <v>1</v>
      </c>
      <c r="I133" s="5">
        <f t="shared" si="20"/>
        <v>1.0526315789473684</v>
      </c>
      <c r="J133" s="3">
        <v>0</v>
      </c>
    </row>
    <row r="134" spans="1:10">
      <c r="B134" s="4" t="s">
        <v>22</v>
      </c>
      <c r="C134" s="1">
        <v>96</v>
      </c>
      <c r="D134" s="1">
        <v>107</v>
      </c>
      <c r="E134" s="1"/>
      <c r="F134" s="1">
        <v>0</v>
      </c>
      <c r="G134" s="5">
        <f t="shared" si="19"/>
        <v>0</v>
      </c>
      <c r="H134" s="1">
        <v>1</v>
      </c>
      <c r="I134" s="5">
        <f t="shared" si="20"/>
        <v>1.0526315789473684</v>
      </c>
      <c r="J134" s="3">
        <v>0</v>
      </c>
    </row>
    <row r="135" spans="1:10">
      <c r="B135" s="4" t="s">
        <v>23</v>
      </c>
      <c r="C135" s="1">
        <v>108</v>
      </c>
      <c r="D135" s="1">
        <v>119</v>
      </c>
      <c r="E135" s="1"/>
      <c r="F135" s="1">
        <v>0</v>
      </c>
      <c r="G135" s="5">
        <f t="shared" si="19"/>
        <v>0</v>
      </c>
      <c r="H135" s="1">
        <v>2</v>
      </c>
      <c r="I135" s="5">
        <f t="shared" si="20"/>
        <v>2.1052631578947367</v>
      </c>
      <c r="J135" s="3">
        <v>0</v>
      </c>
    </row>
    <row r="136" spans="1:10">
      <c r="B136" s="4" t="s">
        <v>15</v>
      </c>
      <c r="C136" s="1">
        <v>120</v>
      </c>
      <c r="D136" s="1">
        <v>131</v>
      </c>
      <c r="E136" s="1"/>
      <c r="F136" s="1">
        <v>0</v>
      </c>
      <c r="G136" s="5">
        <f t="shared" si="19"/>
        <v>0</v>
      </c>
      <c r="H136" s="1">
        <v>3</v>
      </c>
      <c r="I136" s="5">
        <f t="shared" si="20"/>
        <v>3.1578947368421053</v>
      </c>
      <c r="J136" s="3">
        <v>0</v>
      </c>
    </row>
    <row r="137" spans="1:10">
      <c r="B137" s="4" t="s">
        <v>28</v>
      </c>
      <c r="C137" s="1">
        <v>132</v>
      </c>
      <c r="D137" s="1">
        <v>180</v>
      </c>
      <c r="E137" s="1"/>
      <c r="F137" s="1">
        <v>0</v>
      </c>
      <c r="G137" s="5">
        <f t="shared" si="19"/>
        <v>0</v>
      </c>
      <c r="H137" s="1">
        <v>1</v>
      </c>
      <c r="I137" s="5">
        <f t="shared" si="20"/>
        <v>1.0526315789473684</v>
      </c>
      <c r="J137" s="3">
        <v>0</v>
      </c>
    </row>
    <row r="138" spans="1:10">
      <c r="B138" s="7"/>
      <c r="C138" s="8" t="s">
        <v>2</v>
      </c>
      <c r="D138" s="8" t="s">
        <v>2</v>
      </c>
      <c r="E138" s="12" t="s">
        <v>5</v>
      </c>
      <c r="F138" s="8">
        <v>28</v>
      </c>
      <c r="G138" s="9">
        <f t="shared" si="19"/>
        <v>29.473684210526311</v>
      </c>
      <c r="H138" s="8">
        <f>SUM(H126:H137)</f>
        <v>67</v>
      </c>
      <c r="I138" s="9">
        <f t="shared" si="20"/>
        <v>70.526315789473685</v>
      </c>
      <c r="J138" s="10" t="s">
        <v>2</v>
      </c>
    </row>
    <row r="139" spans="1:10">
      <c r="C139" s="12"/>
      <c r="D139" s="8"/>
      <c r="E139" s="8" t="s">
        <v>2</v>
      </c>
    </row>
    <row r="140" spans="1:10">
      <c r="A140" s="26">
        <v>9</v>
      </c>
      <c r="B140" s="16" t="s">
        <v>41</v>
      </c>
      <c r="C140" s="13" t="s">
        <v>46</v>
      </c>
      <c r="D140" s="13"/>
      <c r="E140" s="13"/>
      <c r="F140" s="13"/>
      <c r="G140" s="13"/>
      <c r="H140" s="13"/>
      <c r="I140" s="13"/>
      <c r="J140" s="14"/>
    </row>
    <row r="141" spans="1:10">
      <c r="B141" s="2" t="s">
        <v>1</v>
      </c>
      <c r="C141" s="1" t="s">
        <v>54</v>
      </c>
      <c r="D141" s="1" t="s">
        <v>55</v>
      </c>
      <c r="E141" s="1"/>
      <c r="F141" s="1" t="s">
        <v>3</v>
      </c>
      <c r="G141" s="1"/>
      <c r="H141" s="1" t="s">
        <v>4</v>
      </c>
      <c r="I141" s="1"/>
      <c r="J141" s="3" t="s">
        <v>6</v>
      </c>
    </row>
    <row r="142" spans="1:10">
      <c r="B142" s="4" t="s">
        <v>11</v>
      </c>
      <c r="C142" s="1"/>
      <c r="D142" s="1"/>
      <c r="E142" s="1"/>
      <c r="F142" s="1" t="s">
        <v>7</v>
      </c>
      <c r="G142" s="1" t="s">
        <v>8</v>
      </c>
      <c r="H142" s="1" t="s">
        <v>7</v>
      </c>
      <c r="I142" s="1" t="s">
        <v>8</v>
      </c>
      <c r="J142" s="3"/>
    </row>
    <row r="143" spans="1:10">
      <c r="B143" s="4" t="s">
        <v>12</v>
      </c>
      <c r="C143" s="1">
        <v>0</v>
      </c>
      <c r="D143" s="1">
        <v>11</v>
      </c>
      <c r="E143" s="1"/>
      <c r="F143" s="1">
        <v>12</v>
      </c>
      <c r="G143" s="5">
        <f>F143/($F$159+$H$159)*100</f>
        <v>16.216216216216218</v>
      </c>
      <c r="H143" s="1">
        <v>7</v>
      </c>
      <c r="I143" s="5">
        <f>H143/($F$159+$H$159)*100</f>
        <v>9.4594594594594597</v>
      </c>
      <c r="J143" s="3">
        <f t="shared" ref="J143:J148" si="21">F143/H143</f>
        <v>1.7142857142857142</v>
      </c>
    </row>
    <row r="144" spans="1:10">
      <c r="B144" s="19" t="s">
        <v>13</v>
      </c>
      <c r="C144" s="1">
        <v>12</v>
      </c>
      <c r="D144" s="1">
        <v>23</v>
      </c>
      <c r="E144" s="1"/>
      <c r="F144" s="1">
        <v>4</v>
      </c>
      <c r="G144" s="5">
        <f t="shared" ref="G144:G159" si="22">F144/($F$159+$H$159)*100</f>
        <v>5.4054054054054053</v>
      </c>
      <c r="H144" s="1">
        <v>3</v>
      </c>
      <c r="I144" s="5">
        <f t="shared" ref="I144:I159" si="23">H144/($F$159+$H$159)*100</f>
        <v>4.0540540540540544</v>
      </c>
      <c r="J144" s="3">
        <f t="shared" si="21"/>
        <v>1.3333333333333333</v>
      </c>
    </row>
    <row r="145" spans="2:10">
      <c r="B145" s="4" t="s">
        <v>16</v>
      </c>
      <c r="C145" s="1">
        <v>24</v>
      </c>
      <c r="D145" s="1">
        <v>35</v>
      </c>
      <c r="E145" s="1"/>
      <c r="F145" s="1">
        <v>2</v>
      </c>
      <c r="G145" s="5">
        <f t="shared" si="22"/>
        <v>2.7027027027027026</v>
      </c>
      <c r="H145" s="1">
        <v>3</v>
      </c>
      <c r="I145" s="5">
        <f t="shared" si="23"/>
        <v>4.0540540540540544</v>
      </c>
      <c r="J145" s="3">
        <f t="shared" si="21"/>
        <v>0.66666666666666663</v>
      </c>
    </row>
    <row r="146" spans="2:10">
      <c r="B146" s="4" t="s">
        <v>17</v>
      </c>
      <c r="C146" s="1">
        <v>36</v>
      </c>
      <c r="D146" s="1">
        <v>47</v>
      </c>
      <c r="E146" s="1"/>
      <c r="F146" s="1">
        <v>2</v>
      </c>
      <c r="G146" s="5">
        <f t="shared" si="22"/>
        <v>2.7027027027027026</v>
      </c>
      <c r="H146" s="1">
        <v>8</v>
      </c>
      <c r="I146" s="5">
        <f t="shared" si="23"/>
        <v>10.810810810810811</v>
      </c>
      <c r="J146" s="3">
        <f t="shared" si="21"/>
        <v>0.25</v>
      </c>
    </row>
    <row r="147" spans="2:10">
      <c r="B147" s="4" t="s">
        <v>18</v>
      </c>
      <c r="C147" s="1">
        <v>48</v>
      </c>
      <c r="D147" s="1">
        <v>59</v>
      </c>
      <c r="E147" s="1"/>
      <c r="F147" s="1">
        <v>1</v>
      </c>
      <c r="G147" s="5">
        <f t="shared" si="22"/>
        <v>1.3513513513513513</v>
      </c>
      <c r="H147" s="1">
        <v>5</v>
      </c>
      <c r="I147" s="5">
        <f t="shared" si="23"/>
        <v>6.756756756756757</v>
      </c>
      <c r="J147" s="3">
        <f t="shared" si="21"/>
        <v>0.2</v>
      </c>
    </row>
    <row r="148" spans="2:10">
      <c r="B148" s="4" t="s">
        <v>19</v>
      </c>
      <c r="C148" s="1">
        <v>60</v>
      </c>
      <c r="D148" s="1">
        <v>71</v>
      </c>
      <c r="E148" s="1"/>
      <c r="F148" s="1">
        <v>1</v>
      </c>
      <c r="G148" s="5">
        <f t="shared" si="22"/>
        <v>1.3513513513513513</v>
      </c>
      <c r="H148" s="1">
        <v>7</v>
      </c>
      <c r="I148" s="5">
        <f t="shared" si="23"/>
        <v>9.4594594594594597</v>
      </c>
      <c r="J148" s="3">
        <f t="shared" si="21"/>
        <v>0.14285714285714285</v>
      </c>
    </row>
    <row r="149" spans="2:10">
      <c r="B149" s="4" t="s">
        <v>20</v>
      </c>
      <c r="C149" s="1">
        <v>72</v>
      </c>
      <c r="D149" s="1">
        <v>83</v>
      </c>
      <c r="E149" s="1"/>
      <c r="F149" s="1">
        <v>0</v>
      </c>
      <c r="G149" s="5">
        <f t="shared" si="22"/>
        <v>0</v>
      </c>
      <c r="H149" s="1">
        <v>4</v>
      </c>
      <c r="I149" s="5">
        <f t="shared" si="23"/>
        <v>5.4054054054054053</v>
      </c>
      <c r="J149" s="3">
        <v>0</v>
      </c>
    </row>
    <row r="150" spans="2:10">
      <c r="B150" s="4" t="s">
        <v>21</v>
      </c>
      <c r="C150" s="1">
        <v>84</v>
      </c>
      <c r="D150" s="1">
        <v>95</v>
      </c>
      <c r="E150" s="1"/>
      <c r="F150" s="1">
        <v>0</v>
      </c>
      <c r="G150" s="5">
        <f t="shared" si="22"/>
        <v>0</v>
      </c>
      <c r="H150" s="1">
        <v>4</v>
      </c>
      <c r="I150" s="5">
        <f t="shared" si="23"/>
        <v>5.4054054054054053</v>
      </c>
      <c r="J150" s="3">
        <v>0</v>
      </c>
    </row>
    <row r="151" spans="2:10">
      <c r="B151" s="4" t="s">
        <v>22</v>
      </c>
      <c r="C151" s="1">
        <v>96</v>
      </c>
      <c r="D151" s="1">
        <v>107</v>
      </c>
      <c r="E151" s="1"/>
      <c r="F151" s="1">
        <v>0</v>
      </c>
      <c r="G151" s="5">
        <f t="shared" si="22"/>
        <v>0</v>
      </c>
      <c r="H151" s="1">
        <v>3</v>
      </c>
      <c r="I151" s="5">
        <f t="shared" si="23"/>
        <v>4.0540540540540544</v>
      </c>
      <c r="J151" s="3">
        <v>0</v>
      </c>
    </row>
    <row r="152" spans="2:10">
      <c r="B152" s="4" t="s">
        <v>23</v>
      </c>
      <c r="C152" s="1">
        <v>108</v>
      </c>
      <c r="D152" s="1">
        <v>119</v>
      </c>
      <c r="E152" s="1"/>
      <c r="F152" s="1">
        <v>0</v>
      </c>
      <c r="G152" s="5">
        <f t="shared" si="22"/>
        <v>0</v>
      </c>
      <c r="H152" s="1">
        <v>1</v>
      </c>
      <c r="I152" s="5">
        <f t="shared" si="23"/>
        <v>1.3513513513513513</v>
      </c>
      <c r="J152" s="3">
        <v>0</v>
      </c>
    </row>
    <row r="153" spans="2:10">
      <c r="B153" s="4" t="s">
        <v>15</v>
      </c>
      <c r="C153" s="1">
        <v>120</v>
      </c>
      <c r="D153" s="1">
        <v>131</v>
      </c>
      <c r="E153" s="1"/>
      <c r="F153" s="1">
        <v>0</v>
      </c>
      <c r="G153" s="5">
        <f t="shared" si="22"/>
        <v>0</v>
      </c>
      <c r="H153" s="1">
        <v>2</v>
      </c>
      <c r="I153" s="5">
        <f t="shared" si="23"/>
        <v>2.7027027027027026</v>
      </c>
      <c r="J153" s="3">
        <v>0</v>
      </c>
    </row>
    <row r="154" spans="2:10">
      <c r="B154" s="4" t="s">
        <v>35</v>
      </c>
      <c r="C154" s="1">
        <v>132</v>
      </c>
      <c r="D154" s="1">
        <v>143</v>
      </c>
      <c r="E154" s="1"/>
      <c r="F154" s="1">
        <v>0</v>
      </c>
      <c r="G154" s="5">
        <f t="shared" si="22"/>
        <v>0</v>
      </c>
      <c r="H154" s="1">
        <v>1</v>
      </c>
      <c r="I154" s="5">
        <f t="shared" si="23"/>
        <v>1.3513513513513513</v>
      </c>
      <c r="J154" s="3">
        <v>0</v>
      </c>
    </row>
    <row r="155" spans="2:10">
      <c r="B155" s="4" t="s">
        <v>42</v>
      </c>
      <c r="C155" s="1">
        <v>144</v>
      </c>
      <c r="D155" s="1">
        <v>155</v>
      </c>
      <c r="E155" s="1" t="s">
        <v>2</v>
      </c>
      <c r="F155" s="1">
        <v>0</v>
      </c>
      <c r="G155" s="5">
        <f t="shared" si="22"/>
        <v>0</v>
      </c>
      <c r="H155" s="1">
        <v>1</v>
      </c>
      <c r="I155" s="5">
        <f t="shared" si="23"/>
        <v>1.3513513513513513</v>
      </c>
      <c r="J155" s="3">
        <v>0</v>
      </c>
    </row>
    <row r="156" spans="2:10">
      <c r="B156" s="4" t="s">
        <v>43</v>
      </c>
      <c r="C156" s="1">
        <v>156</v>
      </c>
      <c r="D156" s="1">
        <v>167</v>
      </c>
      <c r="F156" s="1">
        <v>0</v>
      </c>
      <c r="G156" s="5">
        <f t="shared" si="22"/>
        <v>0</v>
      </c>
      <c r="H156" s="1">
        <v>0</v>
      </c>
      <c r="I156" s="5">
        <f t="shared" si="23"/>
        <v>0</v>
      </c>
      <c r="J156" s="3">
        <v>0</v>
      </c>
    </row>
    <row r="157" spans="2:10">
      <c r="B157" s="4" t="s">
        <v>44</v>
      </c>
      <c r="C157" s="1">
        <v>168</v>
      </c>
      <c r="D157" s="1">
        <v>179</v>
      </c>
      <c r="F157" s="1">
        <v>0</v>
      </c>
      <c r="G157" s="5">
        <f t="shared" si="22"/>
        <v>0</v>
      </c>
      <c r="H157" s="1">
        <v>1</v>
      </c>
      <c r="I157" s="5">
        <f t="shared" si="23"/>
        <v>1.3513513513513513</v>
      </c>
      <c r="J157" s="3">
        <v>0</v>
      </c>
    </row>
    <row r="158" spans="2:10">
      <c r="B158" s="4" t="s">
        <v>45</v>
      </c>
      <c r="C158" s="1">
        <v>180</v>
      </c>
      <c r="D158" s="1">
        <v>192</v>
      </c>
      <c r="F158" s="1">
        <v>0</v>
      </c>
      <c r="G158" s="5">
        <f t="shared" si="22"/>
        <v>0</v>
      </c>
      <c r="H158" s="1">
        <v>2</v>
      </c>
      <c r="I158" s="5">
        <f t="shared" si="23"/>
        <v>2.7027027027027026</v>
      </c>
      <c r="J158" s="3">
        <v>0</v>
      </c>
    </row>
    <row r="159" spans="2:10">
      <c r="B159" s="7"/>
      <c r="C159" s="8" t="s">
        <v>2</v>
      </c>
      <c r="D159" s="12"/>
      <c r="E159" s="12" t="s">
        <v>5</v>
      </c>
      <c r="F159" s="8">
        <v>22</v>
      </c>
      <c r="G159" s="9">
        <f t="shared" si="22"/>
        <v>29.72972972972973</v>
      </c>
      <c r="H159" s="8">
        <f>SUM(H143:H158)</f>
        <v>52</v>
      </c>
      <c r="I159" s="9">
        <f t="shared" si="23"/>
        <v>70.270270270270274</v>
      </c>
      <c r="J159" s="10" t="s">
        <v>2</v>
      </c>
    </row>
    <row r="161" spans="1:10">
      <c r="A161" s="26">
        <v>10</v>
      </c>
      <c r="B161" s="16" t="s">
        <v>47</v>
      </c>
      <c r="C161" s="13" t="s">
        <v>48</v>
      </c>
      <c r="D161" s="13"/>
      <c r="E161" s="13"/>
      <c r="F161" s="13"/>
      <c r="G161" s="13"/>
      <c r="H161" s="13"/>
      <c r="I161" s="13"/>
      <c r="J161" s="14"/>
    </row>
    <row r="162" spans="1:10">
      <c r="B162" s="2" t="s">
        <v>1</v>
      </c>
      <c r="C162" s="1" t="s">
        <v>54</v>
      </c>
      <c r="D162" s="1" t="s">
        <v>55</v>
      </c>
      <c r="E162" s="1"/>
      <c r="F162" s="1" t="s">
        <v>3</v>
      </c>
      <c r="G162" s="1"/>
      <c r="H162" s="1" t="s">
        <v>4</v>
      </c>
      <c r="I162" s="1"/>
      <c r="J162" s="3" t="s">
        <v>6</v>
      </c>
    </row>
    <row r="163" spans="1:10">
      <c r="B163" s="4" t="s">
        <v>11</v>
      </c>
      <c r="C163" s="1"/>
      <c r="D163" s="1"/>
      <c r="E163" s="1"/>
      <c r="F163" s="1" t="s">
        <v>7</v>
      </c>
      <c r="G163" s="1" t="s">
        <v>8</v>
      </c>
      <c r="H163" s="1" t="s">
        <v>7</v>
      </c>
      <c r="I163" s="1" t="s">
        <v>8</v>
      </c>
      <c r="J163" s="3"/>
    </row>
    <row r="164" spans="1:10">
      <c r="B164" s="4" t="s">
        <v>12</v>
      </c>
      <c r="C164" s="1">
        <v>0</v>
      </c>
      <c r="D164" s="1">
        <v>11</v>
      </c>
      <c r="E164" s="1"/>
      <c r="F164" s="1">
        <v>35</v>
      </c>
      <c r="G164" s="5">
        <f>F164/($F$178+$H$178)*100</f>
        <v>12.820512820512819</v>
      </c>
      <c r="H164" s="1">
        <v>29</v>
      </c>
      <c r="I164" s="5">
        <f>H164/($F$178+$H$178)*100</f>
        <v>10.622710622710622</v>
      </c>
      <c r="J164" s="3">
        <f>F164/H164</f>
        <v>1.2068965517241379</v>
      </c>
    </row>
    <row r="165" spans="1:10">
      <c r="B165" s="19" t="s">
        <v>13</v>
      </c>
      <c r="C165" s="1">
        <v>12</v>
      </c>
      <c r="D165" s="1">
        <v>23</v>
      </c>
      <c r="E165" s="1"/>
      <c r="F165" s="1">
        <v>15</v>
      </c>
      <c r="G165" s="5">
        <f t="shared" ref="G165:G178" si="24">F165/($F$178+$H$178)*100</f>
        <v>5.4945054945054945</v>
      </c>
      <c r="H165" s="1">
        <v>25</v>
      </c>
      <c r="I165" s="5">
        <f t="shared" ref="I165:I178" si="25">H165/($F$178+$H$178)*100</f>
        <v>9.1575091575091569</v>
      </c>
      <c r="J165" s="3">
        <f>F165/H165</f>
        <v>0.6</v>
      </c>
    </row>
    <row r="166" spans="1:10">
      <c r="B166" s="4" t="s">
        <v>16</v>
      </c>
      <c r="C166" s="1">
        <v>24</v>
      </c>
      <c r="D166" s="1">
        <v>35</v>
      </c>
      <c r="E166" s="1"/>
      <c r="F166" s="1">
        <v>3</v>
      </c>
      <c r="G166" s="5">
        <f t="shared" si="24"/>
        <v>1.098901098901099</v>
      </c>
      <c r="H166" s="1">
        <v>19</v>
      </c>
      <c r="I166" s="5">
        <f t="shared" si="25"/>
        <v>6.9597069597069599</v>
      </c>
      <c r="J166" s="3">
        <f>F166/H166</f>
        <v>0.15789473684210525</v>
      </c>
    </row>
    <row r="167" spans="1:10">
      <c r="B167" s="4" t="s">
        <v>17</v>
      </c>
      <c r="C167" s="1">
        <v>36</v>
      </c>
      <c r="D167" s="1">
        <v>47</v>
      </c>
      <c r="E167" s="1"/>
      <c r="F167" s="1">
        <v>6</v>
      </c>
      <c r="G167" s="5">
        <f t="shared" si="24"/>
        <v>2.197802197802198</v>
      </c>
      <c r="H167" s="1">
        <v>15</v>
      </c>
      <c r="I167" s="5">
        <f t="shared" si="25"/>
        <v>5.4945054945054945</v>
      </c>
      <c r="J167" s="3">
        <f>F167/H167</f>
        <v>0.4</v>
      </c>
    </row>
    <row r="168" spans="1:10">
      <c r="B168" s="4" t="s">
        <v>18</v>
      </c>
      <c r="C168" s="1">
        <v>48</v>
      </c>
      <c r="D168" s="1">
        <v>59</v>
      </c>
      <c r="E168" s="1"/>
      <c r="F168" s="1">
        <v>1</v>
      </c>
      <c r="G168" s="5">
        <f t="shared" si="24"/>
        <v>0.36630036630036628</v>
      </c>
      <c r="H168" s="1">
        <v>22</v>
      </c>
      <c r="I168" s="5">
        <f t="shared" si="25"/>
        <v>8.0586080586080584</v>
      </c>
      <c r="J168" s="3">
        <f>F168/H168</f>
        <v>4.5454545454545456E-2</v>
      </c>
    </row>
    <row r="169" spans="1:10">
      <c r="B169" s="4" t="s">
        <v>19</v>
      </c>
      <c r="C169" s="1">
        <v>60</v>
      </c>
      <c r="D169" s="1">
        <v>71</v>
      </c>
      <c r="E169" s="1"/>
      <c r="F169" s="1">
        <v>0</v>
      </c>
      <c r="G169" s="5">
        <f t="shared" si="24"/>
        <v>0</v>
      </c>
      <c r="H169" s="1">
        <v>24</v>
      </c>
      <c r="I169" s="5">
        <f t="shared" si="25"/>
        <v>8.791208791208792</v>
      </c>
      <c r="J169" s="3">
        <v>0</v>
      </c>
    </row>
    <row r="170" spans="1:10">
      <c r="B170" s="4" t="s">
        <v>20</v>
      </c>
      <c r="C170" s="1">
        <v>72</v>
      </c>
      <c r="D170" s="1">
        <v>83</v>
      </c>
      <c r="E170" s="1"/>
      <c r="F170" s="1">
        <v>2</v>
      </c>
      <c r="G170" s="5">
        <f t="shared" si="24"/>
        <v>0.73260073260073255</v>
      </c>
      <c r="H170" s="1">
        <v>16</v>
      </c>
      <c r="I170" s="5">
        <f t="shared" si="25"/>
        <v>5.8608058608058604</v>
      </c>
      <c r="J170" s="3">
        <f>F170/H170</f>
        <v>0.125</v>
      </c>
    </row>
    <row r="171" spans="1:10">
      <c r="B171" s="4" t="s">
        <v>21</v>
      </c>
      <c r="C171" s="1">
        <v>84</v>
      </c>
      <c r="D171" s="1">
        <v>95</v>
      </c>
      <c r="E171" s="1"/>
      <c r="F171" s="1">
        <v>0</v>
      </c>
      <c r="G171" s="5">
        <f t="shared" si="24"/>
        <v>0</v>
      </c>
      <c r="H171" s="1">
        <v>14</v>
      </c>
      <c r="I171" s="5">
        <f t="shared" si="25"/>
        <v>5.1282051282051277</v>
      </c>
      <c r="J171" s="3">
        <v>0</v>
      </c>
    </row>
    <row r="172" spans="1:10">
      <c r="B172" s="4" t="s">
        <v>22</v>
      </c>
      <c r="C172" s="1">
        <v>96</v>
      </c>
      <c r="D172" s="1">
        <v>107</v>
      </c>
      <c r="E172" s="1"/>
      <c r="F172" s="1">
        <v>0</v>
      </c>
      <c r="G172" s="5">
        <f t="shared" si="24"/>
        <v>0</v>
      </c>
      <c r="H172" s="1">
        <v>16</v>
      </c>
      <c r="I172" s="5">
        <f t="shared" si="25"/>
        <v>5.8608058608058604</v>
      </c>
      <c r="J172" s="3">
        <v>0</v>
      </c>
    </row>
    <row r="173" spans="1:10">
      <c r="B173" s="4" t="s">
        <v>23</v>
      </c>
      <c r="C173" s="1">
        <v>108</v>
      </c>
      <c r="D173" s="1">
        <v>119</v>
      </c>
      <c r="E173" s="1"/>
      <c r="F173" s="1">
        <v>1</v>
      </c>
      <c r="G173" s="5">
        <f t="shared" si="24"/>
        <v>0.36630036630036628</v>
      </c>
      <c r="H173" s="1">
        <v>12</v>
      </c>
      <c r="I173" s="5">
        <f t="shared" si="25"/>
        <v>4.395604395604396</v>
      </c>
      <c r="J173" s="3">
        <f>F173/H173</f>
        <v>8.3333333333333329E-2</v>
      </c>
    </row>
    <row r="174" spans="1:10">
      <c r="B174" s="4" t="s">
        <v>15</v>
      </c>
      <c r="C174" s="1">
        <v>120</v>
      </c>
      <c r="D174" s="1">
        <v>131</v>
      </c>
      <c r="E174" s="1"/>
      <c r="F174" s="1">
        <v>0</v>
      </c>
      <c r="G174" s="5">
        <f t="shared" si="24"/>
        <v>0</v>
      </c>
      <c r="H174" s="1">
        <v>13</v>
      </c>
      <c r="I174" s="5">
        <f t="shared" si="25"/>
        <v>4.7619047619047619</v>
      </c>
      <c r="J174" s="3">
        <v>0</v>
      </c>
    </row>
    <row r="175" spans="1:10">
      <c r="B175" s="4" t="s">
        <v>35</v>
      </c>
      <c r="C175" s="1">
        <v>132</v>
      </c>
      <c r="D175" s="1">
        <v>143</v>
      </c>
      <c r="E175" s="1"/>
      <c r="F175" s="1">
        <v>0</v>
      </c>
      <c r="G175" s="5">
        <f t="shared" si="24"/>
        <v>0</v>
      </c>
      <c r="H175" s="1">
        <v>1</v>
      </c>
      <c r="I175" s="5">
        <f t="shared" si="25"/>
        <v>0.36630036630036628</v>
      </c>
      <c r="J175" s="3">
        <v>0</v>
      </c>
    </row>
    <row r="176" spans="1:10">
      <c r="B176" s="4" t="s">
        <v>42</v>
      </c>
      <c r="C176" s="1">
        <v>144</v>
      </c>
      <c r="D176" s="1">
        <v>155</v>
      </c>
      <c r="E176" s="1" t="s">
        <v>2</v>
      </c>
      <c r="F176" s="1">
        <v>0</v>
      </c>
      <c r="G176" s="5">
        <f t="shared" si="24"/>
        <v>0</v>
      </c>
      <c r="H176" s="1">
        <v>3</v>
      </c>
      <c r="I176" s="5">
        <f t="shared" si="25"/>
        <v>1.098901098901099</v>
      </c>
      <c r="J176" s="3">
        <v>0</v>
      </c>
    </row>
    <row r="177" spans="1:10">
      <c r="B177" s="4" t="s">
        <v>49</v>
      </c>
      <c r="C177" s="1">
        <v>156</v>
      </c>
      <c r="D177" s="1">
        <v>168</v>
      </c>
      <c r="F177" s="1">
        <v>0</v>
      </c>
      <c r="G177" s="5">
        <f t="shared" si="24"/>
        <v>0</v>
      </c>
      <c r="H177" s="1">
        <v>1</v>
      </c>
      <c r="I177" s="5">
        <f t="shared" si="25"/>
        <v>0.36630036630036628</v>
      </c>
      <c r="J177" s="3">
        <v>0</v>
      </c>
    </row>
    <row r="178" spans="1:10">
      <c r="B178" s="7"/>
      <c r="C178" s="8" t="s">
        <v>2</v>
      </c>
      <c r="D178" s="12"/>
      <c r="E178" s="12" t="s">
        <v>5</v>
      </c>
      <c r="F178" s="8">
        <f>SUM(F164:F177)</f>
        <v>63</v>
      </c>
      <c r="G178" s="9">
        <f t="shared" si="24"/>
        <v>23.076923076923077</v>
      </c>
      <c r="H178" s="8">
        <f>SUM(H164:H177)</f>
        <v>210</v>
      </c>
      <c r="I178" s="9">
        <f t="shared" si="25"/>
        <v>76.923076923076934</v>
      </c>
      <c r="J178" s="10" t="s">
        <v>2</v>
      </c>
    </row>
    <row r="180" spans="1:10">
      <c r="A180" s="26">
        <v>11</v>
      </c>
      <c r="B180" s="16" t="s">
        <v>50</v>
      </c>
      <c r="C180" s="13" t="s">
        <v>51</v>
      </c>
      <c r="D180" s="13"/>
      <c r="E180" s="13"/>
      <c r="F180" s="13"/>
      <c r="G180" s="13"/>
      <c r="H180" s="13"/>
      <c r="I180" s="13"/>
      <c r="J180" s="14"/>
    </row>
    <row r="181" spans="1:10">
      <c r="B181" s="2" t="s">
        <v>1</v>
      </c>
      <c r="C181" s="1" t="s">
        <v>54</v>
      </c>
      <c r="D181" s="1" t="s">
        <v>55</v>
      </c>
      <c r="E181" s="1"/>
      <c r="F181" s="1" t="s">
        <v>3</v>
      </c>
      <c r="G181" s="1"/>
      <c r="H181" s="1" t="s">
        <v>4</v>
      </c>
      <c r="I181" s="1"/>
      <c r="J181" s="3" t="s">
        <v>6</v>
      </c>
    </row>
    <row r="182" spans="1:10">
      <c r="B182" s="4" t="s">
        <v>11</v>
      </c>
      <c r="C182" s="1"/>
      <c r="D182" s="1"/>
      <c r="E182" s="1"/>
      <c r="F182" s="1" t="s">
        <v>7</v>
      </c>
      <c r="G182" s="1" t="s">
        <v>8</v>
      </c>
      <c r="H182" s="1" t="s">
        <v>7</v>
      </c>
      <c r="I182" s="1" t="s">
        <v>8</v>
      </c>
      <c r="J182" s="3"/>
    </row>
    <row r="183" spans="1:10">
      <c r="B183" s="4" t="s">
        <v>12</v>
      </c>
      <c r="C183" s="1">
        <v>0</v>
      </c>
      <c r="D183" s="1">
        <v>11</v>
      </c>
      <c r="E183" s="1"/>
      <c r="F183" s="1">
        <v>9</v>
      </c>
      <c r="G183" s="5">
        <f>F183/($F$194+$H$194)*100</f>
        <v>9.2783505154639183</v>
      </c>
      <c r="H183" s="1">
        <v>9</v>
      </c>
      <c r="I183" s="5">
        <f>H183/($F$194+$H$194)*100</f>
        <v>9.2783505154639183</v>
      </c>
      <c r="J183" s="3">
        <f t="shared" ref="J183:J188" si="26">F183/H183</f>
        <v>1</v>
      </c>
    </row>
    <row r="184" spans="1:10">
      <c r="B184" s="19" t="s">
        <v>13</v>
      </c>
      <c r="C184" s="1">
        <v>12</v>
      </c>
      <c r="D184" s="1">
        <v>23</v>
      </c>
      <c r="E184" s="1"/>
      <c r="F184" s="1">
        <v>9</v>
      </c>
      <c r="G184" s="5">
        <f t="shared" ref="G184:G194" si="27">F184/($F$194+$H$194)*100</f>
        <v>9.2783505154639183</v>
      </c>
      <c r="H184" s="1">
        <v>4</v>
      </c>
      <c r="I184" s="5">
        <f t="shared" ref="I184:I194" si="28">H184/($F$194+$H$194)*100</f>
        <v>4.1237113402061851</v>
      </c>
      <c r="J184" s="3">
        <f t="shared" si="26"/>
        <v>2.25</v>
      </c>
    </row>
    <row r="185" spans="1:10">
      <c r="B185" s="4" t="s">
        <v>16</v>
      </c>
      <c r="C185" s="1">
        <v>24</v>
      </c>
      <c r="D185" s="1">
        <v>35</v>
      </c>
      <c r="E185" s="1"/>
      <c r="F185" s="1">
        <v>5</v>
      </c>
      <c r="G185" s="5">
        <f t="shared" si="27"/>
        <v>5.1546391752577314</v>
      </c>
      <c r="H185" s="1">
        <v>6</v>
      </c>
      <c r="I185" s="5">
        <f t="shared" si="28"/>
        <v>6.1855670103092786</v>
      </c>
      <c r="J185" s="3">
        <f t="shared" si="26"/>
        <v>0.83333333333333337</v>
      </c>
    </row>
    <row r="186" spans="1:10">
      <c r="B186" s="4" t="s">
        <v>17</v>
      </c>
      <c r="C186" s="1">
        <v>36</v>
      </c>
      <c r="D186" s="1">
        <v>47</v>
      </c>
      <c r="E186" s="1"/>
      <c r="F186" s="1">
        <v>2</v>
      </c>
      <c r="G186" s="5">
        <f t="shared" si="27"/>
        <v>2.0618556701030926</v>
      </c>
      <c r="H186" s="1">
        <v>3</v>
      </c>
      <c r="I186" s="5">
        <f t="shared" si="28"/>
        <v>3.0927835051546393</v>
      </c>
      <c r="J186" s="3">
        <f t="shared" si="26"/>
        <v>0.66666666666666663</v>
      </c>
    </row>
    <row r="187" spans="1:10">
      <c r="B187" s="4" t="s">
        <v>18</v>
      </c>
      <c r="C187" s="1">
        <v>48</v>
      </c>
      <c r="D187" s="1">
        <v>59</v>
      </c>
      <c r="E187" s="1"/>
      <c r="F187" s="1">
        <v>2</v>
      </c>
      <c r="G187" s="5">
        <f t="shared" si="27"/>
        <v>2.0618556701030926</v>
      </c>
      <c r="H187" s="1">
        <v>11</v>
      </c>
      <c r="I187" s="5">
        <f t="shared" si="28"/>
        <v>11.340206185567011</v>
      </c>
      <c r="J187" s="3">
        <f t="shared" si="26"/>
        <v>0.18181818181818182</v>
      </c>
    </row>
    <row r="188" spans="1:10">
      <c r="B188" s="4" t="s">
        <v>19</v>
      </c>
      <c r="C188" s="1">
        <v>60</v>
      </c>
      <c r="D188" s="1">
        <v>71</v>
      </c>
      <c r="E188" s="1"/>
      <c r="F188" s="1">
        <v>1</v>
      </c>
      <c r="G188" s="5">
        <f t="shared" si="27"/>
        <v>1.0309278350515463</v>
      </c>
      <c r="H188" s="1">
        <v>13</v>
      </c>
      <c r="I188" s="5">
        <f t="shared" si="28"/>
        <v>13.402061855670103</v>
      </c>
      <c r="J188" s="3">
        <f t="shared" si="26"/>
        <v>7.6923076923076927E-2</v>
      </c>
    </row>
    <row r="189" spans="1:10">
      <c r="B189" s="4" t="s">
        <v>20</v>
      </c>
      <c r="C189" s="1">
        <v>72</v>
      </c>
      <c r="D189" s="1">
        <v>83</v>
      </c>
      <c r="E189" s="1"/>
      <c r="F189" s="1">
        <v>0</v>
      </c>
      <c r="G189" s="5">
        <f t="shared" si="27"/>
        <v>0</v>
      </c>
      <c r="H189" s="1">
        <v>10</v>
      </c>
      <c r="I189" s="5">
        <f t="shared" si="28"/>
        <v>10.309278350515463</v>
      </c>
      <c r="J189" s="3">
        <v>0</v>
      </c>
    </row>
    <row r="190" spans="1:10">
      <c r="B190" s="4" t="s">
        <v>21</v>
      </c>
      <c r="C190" s="1">
        <v>84</v>
      </c>
      <c r="D190" s="1">
        <v>95</v>
      </c>
      <c r="E190" s="1"/>
      <c r="F190" s="1">
        <v>0</v>
      </c>
      <c r="G190" s="5">
        <f t="shared" si="27"/>
        <v>0</v>
      </c>
      <c r="H190" s="1">
        <v>5</v>
      </c>
      <c r="I190" s="5">
        <f t="shared" si="28"/>
        <v>5.1546391752577314</v>
      </c>
      <c r="J190" s="3">
        <v>0</v>
      </c>
    </row>
    <row r="191" spans="1:10">
      <c r="B191" s="4" t="s">
        <v>22</v>
      </c>
      <c r="C191" s="1">
        <v>96</v>
      </c>
      <c r="D191" s="1">
        <v>107</v>
      </c>
      <c r="E191" s="1"/>
      <c r="F191" s="1">
        <v>0</v>
      </c>
      <c r="G191" s="5">
        <f t="shared" si="27"/>
        <v>0</v>
      </c>
      <c r="H191" s="1">
        <v>4</v>
      </c>
      <c r="I191" s="5">
        <f t="shared" si="28"/>
        <v>4.1237113402061851</v>
      </c>
      <c r="J191" s="3">
        <v>0</v>
      </c>
    </row>
    <row r="192" spans="1:10">
      <c r="B192" s="4" t="s">
        <v>23</v>
      </c>
      <c r="C192" s="1">
        <v>108</v>
      </c>
      <c r="D192" s="1">
        <v>119</v>
      </c>
      <c r="E192" s="1"/>
      <c r="F192" s="1">
        <v>0</v>
      </c>
      <c r="G192" s="5">
        <f t="shared" si="27"/>
        <v>0</v>
      </c>
      <c r="H192" s="1">
        <v>2</v>
      </c>
      <c r="I192" s="5">
        <f t="shared" si="28"/>
        <v>2.0618556701030926</v>
      </c>
      <c r="J192" s="3">
        <v>0</v>
      </c>
    </row>
    <row r="193" spans="1:13">
      <c r="B193" s="4" t="s">
        <v>15</v>
      </c>
      <c r="C193" s="1">
        <v>120</v>
      </c>
      <c r="D193" s="1">
        <v>131</v>
      </c>
      <c r="E193" s="1"/>
      <c r="F193" s="1">
        <v>0</v>
      </c>
      <c r="G193" s="5">
        <f t="shared" si="27"/>
        <v>0</v>
      </c>
      <c r="H193" s="1">
        <v>2</v>
      </c>
      <c r="I193" s="5">
        <f t="shared" si="28"/>
        <v>2.0618556701030926</v>
      </c>
      <c r="J193" s="3">
        <v>0</v>
      </c>
    </row>
    <row r="194" spans="1:13">
      <c r="B194" s="7"/>
      <c r="C194" s="8" t="s">
        <v>2</v>
      </c>
      <c r="D194" s="12"/>
      <c r="E194" s="12" t="s">
        <v>5</v>
      </c>
      <c r="F194" s="8">
        <f>SUM(F183:F193)</f>
        <v>28</v>
      </c>
      <c r="G194" s="9">
        <f t="shared" si="27"/>
        <v>28.865979381443296</v>
      </c>
      <c r="H194" s="8">
        <f>SUM(H183:H193)</f>
        <v>69</v>
      </c>
      <c r="I194" s="9">
        <f t="shared" si="28"/>
        <v>71.134020618556704</v>
      </c>
      <c r="J194" s="10" t="s">
        <v>2</v>
      </c>
    </row>
    <row r="196" spans="1:13">
      <c r="A196" s="26">
        <v>12</v>
      </c>
      <c r="B196" s="16" t="s">
        <v>52</v>
      </c>
      <c r="C196" s="13" t="s">
        <v>53</v>
      </c>
      <c r="D196" s="13"/>
      <c r="E196" s="13"/>
      <c r="F196" s="13"/>
      <c r="G196" s="13"/>
      <c r="H196" s="13"/>
      <c r="I196" s="13"/>
      <c r="J196" s="14"/>
    </row>
    <row r="197" spans="1:13">
      <c r="B197" s="2" t="s">
        <v>1</v>
      </c>
      <c r="C197" s="1" t="s">
        <v>54</v>
      </c>
      <c r="D197" s="1" t="s">
        <v>55</v>
      </c>
      <c r="E197" s="1"/>
      <c r="F197" s="1" t="s">
        <v>3</v>
      </c>
      <c r="G197" s="1"/>
      <c r="H197" s="1" t="s">
        <v>4</v>
      </c>
      <c r="I197" s="1"/>
      <c r="J197" s="3" t="s">
        <v>6</v>
      </c>
    </row>
    <row r="198" spans="1:13">
      <c r="B198" s="4" t="s">
        <v>11</v>
      </c>
      <c r="C198" s="1"/>
      <c r="D198" s="1"/>
      <c r="E198" s="1"/>
      <c r="F198" s="1" t="s">
        <v>7</v>
      </c>
      <c r="G198" s="1" t="s">
        <v>8</v>
      </c>
      <c r="H198" s="1" t="s">
        <v>7</v>
      </c>
      <c r="I198" s="1" t="s">
        <v>8</v>
      </c>
      <c r="J198" s="3"/>
    </row>
    <row r="199" spans="1:13">
      <c r="B199" s="4" t="s">
        <v>12</v>
      </c>
      <c r="C199" s="1">
        <v>0</v>
      </c>
      <c r="D199" s="1">
        <v>11</v>
      </c>
      <c r="E199" s="1"/>
      <c r="F199" s="1">
        <v>15</v>
      </c>
      <c r="G199" s="5">
        <f>F199/($F$213+$H$213)*100</f>
        <v>12.605042016806722</v>
      </c>
      <c r="H199" s="1">
        <v>3</v>
      </c>
      <c r="I199" s="5">
        <f>H199/($F$213+$H$213)*100</f>
        <v>2.5210084033613445</v>
      </c>
      <c r="J199" s="3">
        <f>F199/H199</f>
        <v>5</v>
      </c>
    </row>
    <row r="200" spans="1:13">
      <c r="B200" s="19" t="s">
        <v>13</v>
      </c>
      <c r="C200" s="1">
        <v>12</v>
      </c>
      <c r="D200" s="1">
        <v>23</v>
      </c>
      <c r="E200" s="1"/>
      <c r="F200" s="1">
        <v>16</v>
      </c>
      <c r="G200" s="5">
        <f t="shared" ref="G200:G213" si="29">F200/($F$213+$H$213)*100</f>
        <v>13.445378151260504</v>
      </c>
      <c r="H200" s="1">
        <v>11</v>
      </c>
      <c r="I200" s="5">
        <f t="shared" ref="I200:I213" si="30">H200/($F$213+$H$213)*100</f>
        <v>9.2436974789915975</v>
      </c>
      <c r="J200" s="3">
        <f>F200/H200</f>
        <v>1.4545454545454546</v>
      </c>
    </row>
    <row r="201" spans="1:13">
      <c r="B201" s="4" t="s">
        <v>16</v>
      </c>
      <c r="C201" s="1">
        <v>24</v>
      </c>
      <c r="D201" s="1">
        <v>35</v>
      </c>
      <c r="E201" s="1"/>
      <c r="F201" s="1">
        <v>6</v>
      </c>
      <c r="G201" s="5">
        <f t="shared" si="29"/>
        <v>5.0420168067226889</v>
      </c>
      <c r="H201" s="1">
        <v>8</v>
      </c>
      <c r="I201" s="5">
        <f t="shared" si="30"/>
        <v>6.7226890756302522</v>
      </c>
      <c r="J201" s="3">
        <f>F201/H201</f>
        <v>0.75</v>
      </c>
      <c r="M201" t="s">
        <v>2</v>
      </c>
    </row>
    <row r="202" spans="1:13">
      <c r="B202" s="4" t="s">
        <v>17</v>
      </c>
      <c r="C202" s="1">
        <v>36</v>
      </c>
      <c r="D202" s="1">
        <v>47</v>
      </c>
      <c r="E202" s="1"/>
      <c r="F202" s="1">
        <v>4</v>
      </c>
      <c r="G202" s="5">
        <f t="shared" si="29"/>
        <v>3.3613445378151261</v>
      </c>
      <c r="H202" s="1">
        <v>1</v>
      </c>
      <c r="I202" s="5">
        <f t="shared" si="30"/>
        <v>0.84033613445378152</v>
      </c>
      <c r="J202" s="3">
        <f>F202/H202</f>
        <v>4</v>
      </c>
    </row>
    <row r="203" spans="1:13">
      <c r="B203" s="4" t="s">
        <v>18</v>
      </c>
      <c r="C203" s="1">
        <v>48</v>
      </c>
      <c r="D203" s="1">
        <v>59</v>
      </c>
      <c r="E203" s="1"/>
      <c r="F203" s="1">
        <v>0</v>
      </c>
      <c r="G203" s="5">
        <f t="shared" si="29"/>
        <v>0</v>
      </c>
      <c r="H203" s="1">
        <v>6</v>
      </c>
      <c r="I203" s="5">
        <f t="shared" si="30"/>
        <v>5.0420168067226889</v>
      </c>
      <c r="J203" s="3">
        <v>0</v>
      </c>
    </row>
    <row r="204" spans="1:13">
      <c r="B204" s="4" t="s">
        <v>19</v>
      </c>
      <c r="C204" s="1">
        <v>60</v>
      </c>
      <c r="D204" s="1">
        <v>71</v>
      </c>
      <c r="E204" s="1"/>
      <c r="F204" s="1">
        <v>0</v>
      </c>
      <c r="G204" s="5">
        <f t="shared" si="29"/>
        <v>0</v>
      </c>
      <c r="H204" s="1">
        <v>9</v>
      </c>
      <c r="I204" s="5">
        <f t="shared" si="30"/>
        <v>7.5630252100840334</v>
      </c>
      <c r="J204" s="3">
        <v>0</v>
      </c>
    </row>
    <row r="205" spans="1:13">
      <c r="B205" s="4" t="s">
        <v>20</v>
      </c>
      <c r="C205" s="1">
        <v>72</v>
      </c>
      <c r="D205" s="1">
        <v>83</v>
      </c>
      <c r="E205" s="1"/>
      <c r="F205" s="1">
        <v>3</v>
      </c>
      <c r="G205" s="5">
        <f t="shared" si="29"/>
        <v>2.5210084033613445</v>
      </c>
      <c r="H205" s="1">
        <v>10</v>
      </c>
      <c r="I205" s="5">
        <f t="shared" si="30"/>
        <v>8.4033613445378155</v>
      </c>
      <c r="J205" s="3">
        <f>F205/H205</f>
        <v>0.3</v>
      </c>
    </row>
    <row r="206" spans="1:13">
      <c r="B206" s="4" t="s">
        <v>21</v>
      </c>
      <c r="C206" s="1">
        <v>84</v>
      </c>
      <c r="D206" s="1">
        <v>95</v>
      </c>
      <c r="E206" s="1"/>
      <c r="F206" s="1">
        <v>0</v>
      </c>
      <c r="G206" s="5">
        <f t="shared" si="29"/>
        <v>0</v>
      </c>
      <c r="H206" s="1">
        <v>10</v>
      </c>
      <c r="I206" s="5">
        <f t="shared" si="30"/>
        <v>8.4033613445378155</v>
      </c>
      <c r="J206" s="3">
        <v>0</v>
      </c>
    </row>
    <row r="207" spans="1:13">
      <c r="B207" s="4" t="s">
        <v>22</v>
      </c>
      <c r="C207" s="1">
        <v>96</v>
      </c>
      <c r="D207" s="1">
        <v>107</v>
      </c>
      <c r="E207" s="1"/>
      <c r="F207" s="1">
        <v>0</v>
      </c>
      <c r="G207" s="5">
        <f t="shared" si="29"/>
        <v>0</v>
      </c>
      <c r="H207" s="1">
        <v>5</v>
      </c>
      <c r="I207" s="5">
        <f t="shared" si="30"/>
        <v>4.2016806722689077</v>
      </c>
      <c r="J207" s="3">
        <v>0</v>
      </c>
    </row>
    <row r="208" spans="1:13">
      <c r="B208" s="4" t="s">
        <v>23</v>
      </c>
      <c r="C208" s="1">
        <v>108</v>
      </c>
      <c r="D208" s="1">
        <v>119</v>
      </c>
      <c r="E208" s="1"/>
      <c r="F208" s="1">
        <v>0</v>
      </c>
      <c r="G208" s="5">
        <f t="shared" si="29"/>
        <v>0</v>
      </c>
      <c r="H208" s="1">
        <v>7</v>
      </c>
      <c r="I208" s="5">
        <f t="shared" si="30"/>
        <v>5.8823529411764701</v>
      </c>
      <c r="J208" s="3">
        <v>0</v>
      </c>
    </row>
    <row r="209" spans="1:10">
      <c r="B209" s="4" t="s">
        <v>15</v>
      </c>
      <c r="C209" s="1">
        <v>120</v>
      </c>
      <c r="D209" s="1">
        <v>131</v>
      </c>
      <c r="E209" s="1"/>
      <c r="F209" s="1">
        <v>0</v>
      </c>
      <c r="G209" s="5">
        <f t="shared" si="29"/>
        <v>0</v>
      </c>
      <c r="H209" s="1">
        <v>2</v>
      </c>
      <c r="I209" s="5">
        <f t="shared" si="30"/>
        <v>1.680672268907563</v>
      </c>
      <c r="J209" s="3">
        <v>0</v>
      </c>
    </row>
    <row r="210" spans="1:10">
      <c r="B210" s="4" t="s">
        <v>35</v>
      </c>
      <c r="C210" s="1">
        <v>132</v>
      </c>
      <c r="D210" s="1">
        <v>143</v>
      </c>
      <c r="E210" s="1"/>
      <c r="F210" s="1">
        <v>0</v>
      </c>
      <c r="G210" s="5">
        <f t="shared" si="29"/>
        <v>0</v>
      </c>
      <c r="H210" s="1">
        <v>2</v>
      </c>
      <c r="I210" s="5">
        <f t="shared" si="30"/>
        <v>1.680672268907563</v>
      </c>
      <c r="J210" s="3">
        <v>0</v>
      </c>
    </row>
    <row r="211" spans="1:10">
      <c r="B211" s="4" t="s">
        <v>42</v>
      </c>
      <c r="C211" s="1">
        <v>144</v>
      </c>
      <c r="D211" s="1">
        <v>155</v>
      </c>
      <c r="E211" s="1" t="s">
        <v>2</v>
      </c>
      <c r="F211" s="1">
        <v>0</v>
      </c>
      <c r="G211" s="5">
        <f t="shared" si="29"/>
        <v>0</v>
      </c>
      <c r="H211" s="1">
        <v>0</v>
      </c>
      <c r="I211" s="5">
        <f t="shared" si="30"/>
        <v>0</v>
      </c>
      <c r="J211" s="3">
        <v>0</v>
      </c>
    </row>
    <row r="212" spans="1:10">
      <c r="B212" s="4" t="s">
        <v>43</v>
      </c>
      <c r="C212" s="1">
        <v>156</v>
      </c>
      <c r="D212" s="1">
        <v>167</v>
      </c>
      <c r="F212" s="1">
        <v>0</v>
      </c>
      <c r="G212" s="5">
        <f t="shared" si="29"/>
        <v>0</v>
      </c>
      <c r="H212" s="1">
        <v>1</v>
      </c>
      <c r="I212" s="5">
        <f t="shared" si="30"/>
        <v>0.84033613445378152</v>
      </c>
      <c r="J212" s="3">
        <v>0</v>
      </c>
    </row>
    <row r="213" spans="1:10">
      <c r="B213" s="7"/>
      <c r="C213" s="8" t="s">
        <v>2</v>
      </c>
      <c r="D213" s="12"/>
      <c r="E213" s="12" t="s">
        <v>5</v>
      </c>
      <c r="F213" s="8">
        <v>44</v>
      </c>
      <c r="G213" s="9">
        <f t="shared" si="29"/>
        <v>36.97478991596639</v>
      </c>
      <c r="H213" s="8">
        <f>SUM(H199:H212)</f>
        <v>75</v>
      </c>
      <c r="I213" s="9">
        <f t="shared" si="30"/>
        <v>63.02521008403361</v>
      </c>
      <c r="J213" s="10" t="s">
        <v>2</v>
      </c>
    </row>
    <row r="215" spans="1:10">
      <c r="B215" s="1" t="s">
        <v>222</v>
      </c>
      <c r="C215" s="1"/>
      <c r="D215" s="1"/>
      <c r="E215" s="1"/>
      <c r="F215" s="1"/>
      <c r="G215" s="1"/>
      <c r="H215" s="1"/>
      <c r="I215" s="1"/>
      <c r="J215" s="1"/>
    </row>
    <row r="216" spans="1:10">
      <c r="A216" s="26">
        <v>13</v>
      </c>
      <c r="B216" s="22" t="s">
        <v>73</v>
      </c>
      <c r="C216" s="13"/>
      <c r="D216" s="13"/>
      <c r="E216" s="13"/>
      <c r="F216" s="13"/>
      <c r="G216" s="13"/>
      <c r="H216" s="13"/>
      <c r="I216" s="13"/>
      <c r="J216" s="14"/>
    </row>
    <row r="217" spans="1:10">
      <c r="B217" s="4" t="s">
        <v>1</v>
      </c>
      <c r="C217" s="1" t="s">
        <v>54</v>
      </c>
      <c r="D217" s="1" t="s">
        <v>55</v>
      </c>
      <c r="E217" s="1"/>
      <c r="F217" s="1" t="s">
        <v>3</v>
      </c>
      <c r="G217" s="1"/>
      <c r="H217" s="1" t="s">
        <v>4</v>
      </c>
      <c r="I217" s="1"/>
      <c r="J217" s="3" t="s">
        <v>6</v>
      </c>
    </row>
    <row r="218" spans="1:10">
      <c r="B218" s="4" t="s">
        <v>60</v>
      </c>
      <c r="C218" s="1"/>
      <c r="D218" s="1"/>
      <c r="E218" s="1"/>
      <c r="F218" s="1" t="s">
        <v>7</v>
      </c>
      <c r="G218" s="1" t="s">
        <v>8</v>
      </c>
      <c r="H218" s="1" t="s">
        <v>7</v>
      </c>
      <c r="I218" s="1" t="s">
        <v>8</v>
      </c>
      <c r="J218" s="3"/>
    </row>
    <row r="219" spans="1:10">
      <c r="B219" s="4" t="s">
        <v>56</v>
      </c>
      <c r="C219" s="1">
        <v>0</v>
      </c>
      <c r="D219" s="1">
        <v>12</v>
      </c>
      <c r="E219" s="1"/>
      <c r="F219" s="1">
        <v>56</v>
      </c>
      <c r="G219" s="5">
        <f>F219/($F$231+$H$231)*100</f>
        <v>6.42939150401837</v>
      </c>
      <c r="H219" s="1">
        <v>58</v>
      </c>
      <c r="I219" s="5">
        <f>H219/($F$231+$H$231)*100</f>
        <v>6.6590126291618823</v>
      </c>
      <c r="J219" s="3">
        <f>F219/H219</f>
        <v>0.96551724137931039</v>
      </c>
    </row>
    <row r="220" spans="1:10">
      <c r="B220" s="4" t="s">
        <v>57</v>
      </c>
      <c r="C220" s="1">
        <v>12</v>
      </c>
      <c r="D220" s="1">
        <f>D219+12</f>
        <v>24</v>
      </c>
      <c r="E220" s="1"/>
      <c r="F220" s="1">
        <v>50</v>
      </c>
      <c r="G220" s="5">
        <f t="shared" ref="G220:G231" si="31">F220/($F$231+$H$231)*100</f>
        <v>5.7405281285878305</v>
      </c>
      <c r="H220" s="1">
        <v>60</v>
      </c>
      <c r="I220" s="5">
        <f t="shared" ref="I220:I231" si="32">H220/($F$231+$H$231)*100</f>
        <v>6.8886337543053955</v>
      </c>
      <c r="J220" s="3">
        <f t="shared" ref="J220:J230" si="33">F220/H220</f>
        <v>0.83333333333333337</v>
      </c>
    </row>
    <row r="221" spans="1:10">
      <c r="B221" s="4" t="s">
        <v>61</v>
      </c>
      <c r="C221" s="1">
        <v>24</v>
      </c>
      <c r="D221" s="1">
        <f t="shared" ref="D221:D229" si="34">D220+12</f>
        <v>36</v>
      </c>
      <c r="E221" s="1"/>
      <c r="F221" s="1">
        <v>44</v>
      </c>
      <c r="G221" s="5">
        <f t="shared" si="31"/>
        <v>5.05166475315729</v>
      </c>
      <c r="H221" s="1">
        <v>72</v>
      </c>
      <c r="I221" s="5">
        <f t="shared" si="32"/>
        <v>8.2663605051664764</v>
      </c>
      <c r="J221" s="3">
        <f t="shared" si="33"/>
        <v>0.61111111111111116</v>
      </c>
    </row>
    <row r="222" spans="1:10">
      <c r="B222" s="4" t="s">
        <v>58</v>
      </c>
      <c r="C222" s="1">
        <v>36</v>
      </c>
      <c r="D222" s="1">
        <f t="shared" si="34"/>
        <v>48</v>
      </c>
      <c r="E222" s="1"/>
      <c r="F222" s="1">
        <v>47</v>
      </c>
      <c r="G222" s="5">
        <f t="shared" si="31"/>
        <v>5.3960964408725598</v>
      </c>
      <c r="H222" s="1">
        <v>70</v>
      </c>
      <c r="I222" s="5">
        <f t="shared" si="32"/>
        <v>8.0367393800229632</v>
      </c>
      <c r="J222" s="3">
        <f t="shared" si="33"/>
        <v>0.67142857142857137</v>
      </c>
    </row>
    <row r="223" spans="1:10">
      <c r="B223" s="4" t="s">
        <v>62</v>
      </c>
      <c r="C223" s="1">
        <f t="shared" ref="C223:C230" si="35">C222+12</f>
        <v>48</v>
      </c>
      <c r="D223" s="1">
        <f t="shared" si="34"/>
        <v>60</v>
      </c>
      <c r="E223" s="1"/>
      <c r="F223" s="1">
        <v>33</v>
      </c>
      <c r="G223" s="5">
        <f t="shared" si="31"/>
        <v>3.788748564867968</v>
      </c>
      <c r="H223" s="1">
        <v>71</v>
      </c>
      <c r="I223" s="5">
        <f t="shared" si="32"/>
        <v>8.151549942594718</v>
      </c>
      <c r="J223" s="3">
        <f t="shared" si="33"/>
        <v>0.46478873239436619</v>
      </c>
    </row>
    <row r="224" spans="1:10">
      <c r="B224" s="4" t="s">
        <v>63</v>
      </c>
      <c r="C224" s="1">
        <f t="shared" si="35"/>
        <v>60</v>
      </c>
      <c r="D224" s="1">
        <f t="shared" si="34"/>
        <v>72</v>
      </c>
      <c r="E224" s="1"/>
      <c r="F224" s="1">
        <v>27</v>
      </c>
      <c r="G224" s="5">
        <f t="shared" si="31"/>
        <v>3.0998851894374284</v>
      </c>
      <c r="H224" s="23">
        <v>62</v>
      </c>
      <c r="I224" s="5">
        <f t="shared" si="32"/>
        <v>7.1182548794489096</v>
      </c>
      <c r="J224" s="3">
        <f t="shared" si="33"/>
        <v>0.43548387096774194</v>
      </c>
    </row>
    <row r="225" spans="1:12">
      <c r="B225" s="4" t="s">
        <v>64</v>
      </c>
      <c r="C225" s="1">
        <f t="shared" si="35"/>
        <v>72</v>
      </c>
      <c r="D225" s="1">
        <f t="shared" si="34"/>
        <v>84</v>
      </c>
      <c r="E225" s="1"/>
      <c r="F225" s="1">
        <v>11</v>
      </c>
      <c r="G225" s="5">
        <f t="shared" si="31"/>
        <v>1.2629161882893225</v>
      </c>
      <c r="H225" s="1">
        <v>45</v>
      </c>
      <c r="I225" s="5">
        <f t="shared" si="32"/>
        <v>5.1664753157290475</v>
      </c>
      <c r="J225" s="3">
        <f t="shared" si="33"/>
        <v>0.24444444444444444</v>
      </c>
    </row>
    <row r="226" spans="1:12">
      <c r="B226" s="4" t="s">
        <v>65</v>
      </c>
      <c r="C226" s="1">
        <f t="shared" si="35"/>
        <v>84</v>
      </c>
      <c r="D226" s="1">
        <f t="shared" si="34"/>
        <v>96</v>
      </c>
      <c r="E226" s="1"/>
      <c r="F226" s="1">
        <v>7</v>
      </c>
      <c r="G226" s="5">
        <f t="shared" si="31"/>
        <v>0.80367393800229625</v>
      </c>
      <c r="H226" s="1">
        <v>36</v>
      </c>
      <c r="I226" s="5">
        <f t="shared" si="32"/>
        <v>4.1331802525832382</v>
      </c>
      <c r="J226" s="3">
        <f t="shared" si="33"/>
        <v>0.19444444444444445</v>
      </c>
    </row>
    <row r="227" spans="1:12">
      <c r="B227" s="4" t="s">
        <v>66</v>
      </c>
      <c r="C227" s="1">
        <f t="shared" si="35"/>
        <v>96</v>
      </c>
      <c r="D227" s="1">
        <f t="shared" si="34"/>
        <v>108</v>
      </c>
      <c r="E227" s="1"/>
      <c r="F227" s="1">
        <v>3</v>
      </c>
      <c r="G227" s="5">
        <f t="shared" si="31"/>
        <v>0.34443168771526977</v>
      </c>
      <c r="H227" s="1">
        <v>27</v>
      </c>
      <c r="I227" s="5">
        <f t="shared" si="32"/>
        <v>3.0998851894374284</v>
      </c>
      <c r="J227" s="3">
        <f t="shared" si="33"/>
        <v>0.1111111111111111</v>
      </c>
    </row>
    <row r="228" spans="1:12">
      <c r="B228" s="4" t="s">
        <v>67</v>
      </c>
      <c r="C228" s="1">
        <f t="shared" si="35"/>
        <v>108</v>
      </c>
      <c r="D228" s="1">
        <f t="shared" si="34"/>
        <v>120</v>
      </c>
      <c r="E228" s="1"/>
      <c r="F228" s="1">
        <v>2</v>
      </c>
      <c r="G228" s="5">
        <f t="shared" si="31"/>
        <v>0.22962112514351321</v>
      </c>
      <c r="H228" s="1">
        <v>30</v>
      </c>
      <c r="I228" s="5">
        <f t="shared" si="32"/>
        <v>3.4443168771526977</v>
      </c>
      <c r="J228" s="3">
        <f t="shared" si="33"/>
        <v>6.6666666666666666E-2</v>
      </c>
    </row>
    <row r="229" spans="1:12">
      <c r="B229" s="4" t="s">
        <v>68</v>
      </c>
      <c r="C229" s="1">
        <f t="shared" si="35"/>
        <v>120</v>
      </c>
      <c r="D229" s="1">
        <f t="shared" si="34"/>
        <v>132</v>
      </c>
      <c r="E229" s="1"/>
      <c r="F229" s="1">
        <v>2</v>
      </c>
      <c r="G229" s="5">
        <f t="shared" si="31"/>
        <v>0.22962112514351321</v>
      </c>
      <c r="H229" s="1">
        <v>25</v>
      </c>
      <c r="I229" s="5">
        <f t="shared" si="32"/>
        <v>2.8702640642939152</v>
      </c>
      <c r="J229" s="3">
        <f t="shared" si="33"/>
        <v>0.08</v>
      </c>
    </row>
    <row r="230" spans="1:12">
      <c r="B230" s="4" t="s">
        <v>28</v>
      </c>
      <c r="C230" s="1">
        <f t="shared" si="35"/>
        <v>132</v>
      </c>
      <c r="D230" s="1">
        <v>180</v>
      </c>
      <c r="E230" s="1"/>
      <c r="F230" s="1">
        <v>2</v>
      </c>
      <c r="G230" s="5">
        <f t="shared" si="31"/>
        <v>0.22962112514351321</v>
      </c>
      <c r="H230" s="1">
        <v>31</v>
      </c>
      <c r="I230" s="5">
        <f t="shared" si="32"/>
        <v>3.5591274397244548</v>
      </c>
      <c r="J230" s="3">
        <f t="shared" si="33"/>
        <v>6.4516129032258063E-2</v>
      </c>
    </row>
    <row r="231" spans="1:12">
      <c r="B231" s="7"/>
      <c r="C231" s="8"/>
      <c r="D231" s="8"/>
      <c r="E231" s="8" t="s">
        <v>5</v>
      </c>
      <c r="F231" s="8">
        <f>SUM(F219:F230)</f>
        <v>284</v>
      </c>
      <c r="G231" s="9">
        <f t="shared" si="31"/>
        <v>32.606199770378872</v>
      </c>
      <c r="H231" s="8">
        <f>SUM(H219:H230)</f>
        <v>587</v>
      </c>
      <c r="I231" s="9">
        <f t="shared" si="32"/>
        <v>67.393800229621121</v>
      </c>
      <c r="J231" s="10" t="s">
        <v>2</v>
      </c>
    </row>
    <row r="233" spans="1:12">
      <c r="B233" s="1" t="s">
        <v>223</v>
      </c>
      <c r="D233" s="1"/>
      <c r="E233" s="1"/>
      <c r="F233" s="1"/>
      <c r="G233" s="1"/>
      <c r="H233" s="1"/>
      <c r="I233" s="1"/>
      <c r="J233" s="1"/>
    </row>
    <row r="234" spans="1:12">
      <c r="A234" s="26">
        <v>14</v>
      </c>
      <c r="B234" s="22" t="s">
        <v>74</v>
      </c>
      <c r="C234" s="1" t="s">
        <v>69</v>
      </c>
      <c r="D234" s="13"/>
      <c r="E234" s="13"/>
      <c r="F234" s="13"/>
      <c r="G234" s="13"/>
      <c r="H234" s="13"/>
      <c r="I234" s="13"/>
      <c r="J234" s="14"/>
    </row>
    <row r="235" spans="1:12">
      <c r="B235" s="4" t="s">
        <v>1</v>
      </c>
      <c r="C235" s="1" t="s">
        <v>54</v>
      </c>
      <c r="D235" s="1" t="s">
        <v>55</v>
      </c>
      <c r="E235" s="1"/>
      <c r="F235" s="1" t="s">
        <v>3</v>
      </c>
      <c r="G235" s="1"/>
      <c r="H235" s="1" t="s">
        <v>4</v>
      </c>
      <c r="I235" s="1"/>
      <c r="J235" s="3" t="s">
        <v>6</v>
      </c>
    </row>
    <row r="236" spans="1:12">
      <c r="B236" s="4" t="s">
        <v>11</v>
      </c>
      <c r="C236" s="1"/>
      <c r="D236" s="1"/>
      <c r="E236" s="1"/>
      <c r="F236" s="1" t="s">
        <v>7</v>
      </c>
      <c r="G236" s="1" t="s">
        <v>8</v>
      </c>
      <c r="H236" s="1" t="s">
        <v>7</v>
      </c>
      <c r="I236" s="1" t="s">
        <v>8</v>
      </c>
      <c r="J236" s="3"/>
    </row>
    <row r="237" spans="1:12">
      <c r="B237" s="4" t="s">
        <v>56</v>
      </c>
      <c r="C237" s="1">
        <v>0</v>
      </c>
      <c r="D237" s="1">
        <v>12</v>
      </c>
      <c r="E237" s="1"/>
      <c r="F237" s="1">
        <v>130</v>
      </c>
      <c r="G237" s="5">
        <f>F237/($F$240+$H$240)*100</f>
        <v>9.5098756400877846</v>
      </c>
      <c r="H237" s="1">
        <v>130</v>
      </c>
      <c r="I237" s="5">
        <f>H237/($F$240+$H$240)*100</f>
        <v>9.5098756400877846</v>
      </c>
      <c r="J237" s="3">
        <f>F237/H237</f>
        <v>1</v>
      </c>
    </row>
    <row r="238" spans="1:12">
      <c r="B238" s="19" t="s">
        <v>59</v>
      </c>
      <c r="C238" s="1">
        <v>12</v>
      </c>
      <c r="D238" s="1">
        <v>36</v>
      </c>
      <c r="E238" s="1"/>
      <c r="F238" s="1">
        <v>96</v>
      </c>
      <c r="G238" s="5">
        <f t="shared" ref="G238:G240" si="36">F238/($F$240+$H$240)*100</f>
        <v>7.0226773957571318</v>
      </c>
      <c r="H238" s="1">
        <v>123</v>
      </c>
      <c r="I238" s="5">
        <f t="shared" ref="I238:I240" si="37">H238/($F$240+$H$240)*100</f>
        <v>8.9978054133138254</v>
      </c>
      <c r="J238" s="3">
        <f>F238/H238</f>
        <v>0.78048780487804881</v>
      </c>
      <c r="L238" t="s">
        <v>2</v>
      </c>
    </row>
    <row r="239" spans="1:12">
      <c r="B239" s="4" t="s">
        <v>72</v>
      </c>
      <c r="C239" s="1">
        <v>36</v>
      </c>
      <c r="D239" s="1">
        <v>180</v>
      </c>
      <c r="E239" s="1"/>
      <c r="F239" s="1">
        <v>273</v>
      </c>
      <c r="G239" s="5">
        <f t="shared" si="36"/>
        <v>19.970738844184346</v>
      </c>
      <c r="H239" s="1">
        <v>615</v>
      </c>
      <c r="I239" s="5">
        <f t="shared" si="37"/>
        <v>44.989027066569129</v>
      </c>
      <c r="J239" s="3">
        <f>F239/H239</f>
        <v>0.44390243902439025</v>
      </c>
    </row>
    <row r="240" spans="1:12">
      <c r="B240" s="7"/>
      <c r="C240" s="8"/>
      <c r="D240" s="8"/>
      <c r="E240" s="8" t="s">
        <v>5</v>
      </c>
      <c r="F240" s="8">
        <v>499</v>
      </c>
      <c r="G240" s="9">
        <f t="shared" si="36"/>
        <v>36.503291880029259</v>
      </c>
      <c r="H240" s="8">
        <v>868</v>
      </c>
      <c r="I240" s="9">
        <f t="shared" si="37"/>
        <v>63.496708119970734</v>
      </c>
      <c r="J240" s="10"/>
    </row>
    <row r="242" spans="1:10">
      <c r="A242"/>
    </row>
    <row r="243" spans="1:10">
      <c r="B243" t="s">
        <v>224</v>
      </c>
    </row>
    <row r="244" spans="1:10">
      <c r="A244" s="26">
        <v>15</v>
      </c>
      <c r="B244" s="22" t="s">
        <v>75</v>
      </c>
      <c r="C244" s="24" t="s">
        <v>170</v>
      </c>
      <c r="D244" s="13"/>
      <c r="E244" s="13"/>
      <c r="F244" s="13"/>
      <c r="G244" s="13"/>
      <c r="H244" s="13"/>
      <c r="I244" s="13"/>
      <c r="J244" s="14"/>
    </row>
    <row r="245" spans="1:10">
      <c r="B245" s="4" t="s">
        <v>0</v>
      </c>
      <c r="C245" s="1" t="s">
        <v>54</v>
      </c>
      <c r="D245" s="1" t="s">
        <v>55</v>
      </c>
      <c r="E245" s="1"/>
      <c r="F245" s="1" t="s">
        <v>3</v>
      </c>
      <c r="G245" s="1"/>
      <c r="H245" s="1" t="s">
        <v>4</v>
      </c>
      <c r="I245" s="1"/>
      <c r="J245" s="3" t="s">
        <v>6</v>
      </c>
    </row>
    <row r="246" spans="1:10">
      <c r="B246" s="4" t="s">
        <v>11</v>
      </c>
      <c r="C246" s="1"/>
      <c r="D246" s="1"/>
      <c r="E246" s="1"/>
      <c r="F246" s="1" t="s">
        <v>7</v>
      </c>
      <c r="G246" s="1" t="s">
        <v>8</v>
      </c>
      <c r="H246" s="1" t="s">
        <v>7</v>
      </c>
      <c r="I246" s="1" t="s">
        <v>8</v>
      </c>
      <c r="J246" s="3"/>
    </row>
    <row r="247" spans="1:10">
      <c r="B247" s="4" t="s">
        <v>56</v>
      </c>
      <c r="C247" s="1">
        <v>0</v>
      </c>
      <c r="D247" s="1">
        <v>12</v>
      </c>
      <c r="E247" s="1"/>
      <c r="F247" s="1">
        <v>144</v>
      </c>
      <c r="G247" s="5">
        <v>11.4</v>
      </c>
      <c r="H247" s="1">
        <v>144</v>
      </c>
      <c r="I247" s="5">
        <v>11.4</v>
      </c>
      <c r="J247" s="3">
        <f>F247/H247</f>
        <v>1</v>
      </c>
    </row>
    <row r="248" spans="1:10">
      <c r="B248" s="19" t="s">
        <v>70</v>
      </c>
      <c r="C248" s="1">
        <v>12</v>
      </c>
      <c r="D248" s="1">
        <v>48</v>
      </c>
      <c r="E248" s="1"/>
      <c r="F248" s="1">
        <v>35</v>
      </c>
      <c r="G248" s="5">
        <v>2.8</v>
      </c>
      <c r="H248" s="1">
        <v>267</v>
      </c>
      <c r="I248" s="5">
        <v>21.1</v>
      </c>
      <c r="J248" s="3">
        <f t="shared" ref="J248:J249" si="38">F248/H248</f>
        <v>0.13108614232209737</v>
      </c>
    </row>
    <row r="249" spans="1:10">
      <c r="B249" s="4" t="s">
        <v>71</v>
      </c>
      <c r="C249" s="1">
        <v>48</v>
      </c>
      <c r="D249" s="1">
        <v>180</v>
      </c>
      <c r="E249" s="1"/>
      <c r="F249" s="1">
        <v>264</v>
      </c>
      <c r="G249" s="5">
        <v>20.9</v>
      </c>
      <c r="H249" s="1">
        <v>410</v>
      </c>
      <c r="I249" s="5">
        <v>32.4</v>
      </c>
      <c r="J249" s="3">
        <f t="shared" si="38"/>
        <v>0.64390243902439026</v>
      </c>
    </row>
    <row r="250" spans="1:10">
      <c r="B250" s="7"/>
      <c r="C250" s="8"/>
      <c r="D250" s="8"/>
      <c r="E250" s="8" t="s">
        <v>5</v>
      </c>
      <c r="F250" s="8">
        <f>SUM(F247:F249)</f>
        <v>443</v>
      </c>
      <c r="G250" s="9">
        <v>35.1</v>
      </c>
      <c r="H250" s="8">
        <f>SUM(H247:H249)</f>
        <v>821</v>
      </c>
      <c r="I250" s="9">
        <v>64.900000000000006</v>
      </c>
      <c r="J25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9C3E-8D99-204B-A849-8F592521E932}">
  <dimension ref="A2:AK243"/>
  <sheetViews>
    <sheetView workbookViewId="0">
      <selection activeCell="W1" sqref="W1:W1048576"/>
    </sheetView>
  </sheetViews>
  <sheetFormatPr baseColWidth="10" defaultColWidth="11.1640625" defaultRowHeight="16"/>
  <cols>
    <col min="2" max="2" width="13.6640625" style="1" customWidth="1"/>
    <col min="3" max="3" width="10.1640625" style="1" customWidth="1"/>
    <col min="4" max="4" width="13" style="1" customWidth="1"/>
    <col min="5" max="5" width="25.5" style="1" bestFit="1" customWidth="1"/>
    <col min="6" max="6" width="21.1640625" style="1" bestFit="1" customWidth="1"/>
    <col min="7" max="7" width="21.83203125" style="1" bestFit="1" customWidth="1"/>
    <col min="8" max="8" width="11.6640625" style="1" bestFit="1" customWidth="1"/>
    <col min="9" max="9" width="23.5" style="1" bestFit="1" customWidth="1"/>
    <col min="10" max="10" width="22.83203125" style="1" bestFit="1" customWidth="1"/>
    <col min="11" max="11" width="18.5" style="1" bestFit="1" customWidth="1"/>
    <col min="12" max="12" width="17.83203125" style="1" bestFit="1" customWidth="1"/>
    <col min="13" max="13" width="34.33203125" style="1" bestFit="1" customWidth="1"/>
    <col min="14" max="14" width="9.5" style="1" bestFit="1" customWidth="1"/>
    <col min="15" max="15" width="10.1640625" style="1" bestFit="1" customWidth="1"/>
    <col min="16" max="16" width="13.1640625" style="1" bestFit="1" customWidth="1"/>
    <col min="17" max="17" width="13.83203125" style="1" bestFit="1" customWidth="1"/>
    <col min="18" max="18" width="19.5" style="1" bestFit="1" customWidth="1"/>
    <col min="19" max="19" width="20.33203125" style="1" bestFit="1" customWidth="1"/>
    <col min="20" max="20" width="20.83203125" style="1" bestFit="1" customWidth="1"/>
    <col min="21" max="21" width="21.5" style="1" bestFit="1" customWidth="1"/>
    <col min="22" max="22" width="18.5" style="1" bestFit="1" customWidth="1"/>
    <col min="23" max="23" width="16.83203125" style="1" bestFit="1" customWidth="1"/>
    <col min="24" max="24" width="17.5" style="1" bestFit="1" customWidth="1"/>
    <col min="25" max="25" width="10.83203125" style="1" customWidth="1"/>
    <col min="26" max="26" width="30" style="1" bestFit="1" customWidth="1"/>
    <col min="27" max="27" width="23.6640625" style="1" bestFit="1" customWidth="1"/>
    <col min="28" max="28" width="15.83203125" style="1" bestFit="1" customWidth="1"/>
    <col min="29" max="29" width="16.5" style="1" bestFit="1" customWidth="1"/>
    <col min="30" max="32" width="12" style="1" customWidth="1"/>
    <col min="33" max="33" width="12.6640625" style="1" customWidth="1"/>
    <col min="34" max="34" width="18.5" style="1" customWidth="1"/>
    <col min="35" max="35" width="18.6640625" style="1" customWidth="1"/>
  </cols>
  <sheetData>
    <row r="2" spans="1:37"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 t="s">
        <v>76</v>
      </c>
      <c r="AI2" s="29"/>
    </row>
    <row r="3" spans="1:37">
      <c r="A3" s="1"/>
      <c r="B3" s="4" t="s">
        <v>77</v>
      </c>
      <c r="C3" s="53" t="s">
        <v>225</v>
      </c>
      <c r="D3" s="54"/>
      <c r="E3" s="55" t="s">
        <v>227</v>
      </c>
      <c r="F3" s="56"/>
      <c r="G3" s="56"/>
      <c r="H3" s="56"/>
      <c r="I3" s="56"/>
      <c r="J3" s="56"/>
      <c r="K3" s="56"/>
      <c r="L3" s="56"/>
      <c r="M3" s="57"/>
      <c r="N3" s="58" t="s">
        <v>226</v>
      </c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60"/>
      <c r="AF3" s="61" t="s">
        <v>228</v>
      </c>
      <c r="AG3" s="62"/>
      <c r="AH3" s="30" t="s">
        <v>229</v>
      </c>
      <c r="AI3" s="31" t="s">
        <v>230</v>
      </c>
      <c r="AJ3" s="1"/>
      <c r="AK3" s="1"/>
    </row>
    <row r="4" spans="1:37">
      <c r="A4" s="1"/>
      <c r="B4" s="32"/>
      <c r="C4" s="33" t="s">
        <v>78</v>
      </c>
      <c r="D4" s="33" t="s">
        <v>79</v>
      </c>
      <c r="E4" s="34" t="s">
        <v>80</v>
      </c>
      <c r="F4" s="34" t="s">
        <v>81</v>
      </c>
      <c r="G4" s="34" t="s">
        <v>82</v>
      </c>
      <c r="H4" s="34" t="s">
        <v>83</v>
      </c>
      <c r="I4" s="34" t="s">
        <v>84</v>
      </c>
      <c r="J4" s="34" t="s">
        <v>85</v>
      </c>
      <c r="K4" s="34" t="s">
        <v>86</v>
      </c>
      <c r="L4" s="34" t="s">
        <v>87</v>
      </c>
      <c r="M4" s="35" t="s">
        <v>88</v>
      </c>
      <c r="N4" s="36" t="s">
        <v>89</v>
      </c>
      <c r="O4" s="36" t="s">
        <v>90</v>
      </c>
      <c r="P4" s="36" t="s">
        <v>91</v>
      </c>
      <c r="Q4" s="36" t="s">
        <v>92</v>
      </c>
      <c r="R4" s="36" t="s">
        <v>93</v>
      </c>
      <c r="S4" s="36" t="s">
        <v>94</v>
      </c>
      <c r="T4" s="37" t="s">
        <v>95</v>
      </c>
      <c r="U4" s="37" t="s">
        <v>96</v>
      </c>
      <c r="V4" s="37" t="s">
        <v>97</v>
      </c>
      <c r="W4" s="37" t="s">
        <v>98</v>
      </c>
      <c r="X4" s="37" t="s">
        <v>99</v>
      </c>
      <c r="Y4" s="37" t="s">
        <v>100</v>
      </c>
      <c r="Z4" s="37" t="s">
        <v>101</v>
      </c>
      <c r="AA4" s="37" t="s">
        <v>102</v>
      </c>
      <c r="AB4" s="37" t="s">
        <v>103</v>
      </c>
      <c r="AC4" s="37" t="s">
        <v>104</v>
      </c>
      <c r="AD4" s="37" t="s">
        <v>105</v>
      </c>
      <c r="AE4" s="37" t="s">
        <v>106</v>
      </c>
      <c r="AF4" s="38" t="s">
        <v>107</v>
      </c>
      <c r="AG4" s="39" t="s">
        <v>108</v>
      </c>
      <c r="AH4" s="40"/>
      <c r="AI4" s="41" t="s">
        <v>9</v>
      </c>
      <c r="AJ4" s="1"/>
      <c r="AK4" s="1" t="s">
        <v>2</v>
      </c>
    </row>
    <row r="5" spans="1:37">
      <c r="A5" s="1"/>
      <c r="B5" s="42">
        <v>0</v>
      </c>
      <c r="C5" s="1">
        <v>16.600000000000001</v>
      </c>
      <c r="D5" s="1">
        <v>15.8</v>
      </c>
      <c r="E5" s="42">
        <v>14.05</v>
      </c>
      <c r="F5" s="42"/>
      <c r="G5" s="42"/>
      <c r="H5" s="42">
        <v>14.9</v>
      </c>
      <c r="I5" s="42">
        <v>13.7</v>
      </c>
      <c r="J5" s="42">
        <v>13.9</v>
      </c>
      <c r="K5" s="42">
        <v>18.100000000000001</v>
      </c>
      <c r="L5" s="42">
        <v>15.9</v>
      </c>
      <c r="M5" s="43"/>
      <c r="P5" s="1">
        <v>15</v>
      </c>
      <c r="Q5" s="1">
        <v>17</v>
      </c>
      <c r="R5" s="1">
        <v>12</v>
      </c>
      <c r="S5" s="1">
        <v>13</v>
      </c>
      <c r="T5" s="1">
        <v>17</v>
      </c>
      <c r="U5" s="1">
        <v>18</v>
      </c>
      <c r="V5" s="1">
        <v>18.5</v>
      </c>
      <c r="Y5" s="1">
        <v>13</v>
      </c>
      <c r="Z5" s="1">
        <v>18</v>
      </c>
      <c r="AA5" s="1">
        <v>18</v>
      </c>
      <c r="AB5" s="1">
        <v>19</v>
      </c>
      <c r="AF5" s="1">
        <v>17.87</v>
      </c>
      <c r="AG5" s="1">
        <v>17.59</v>
      </c>
      <c r="AH5" s="43">
        <v>16.600000000000001</v>
      </c>
      <c r="AI5" s="3">
        <v>19.399999999999999</v>
      </c>
      <c r="AJ5" s="1"/>
      <c r="AK5" s="1" t="s">
        <v>2</v>
      </c>
    </row>
    <row r="6" spans="1:37">
      <c r="A6" s="1"/>
      <c r="B6" s="42">
        <v>1</v>
      </c>
      <c r="E6" s="42"/>
      <c r="F6" s="42"/>
      <c r="G6" s="42"/>
      <c r="H6" s="42"/>
      <c r="I6" s="42"/>
      <c r="J6" s="42"/>
      <c r="K6" s="42"/>
      <c r="L6" s="42"/>
      <c r="M6" s="43"/>
      <c r="AF6" s="1">
        <v>26.09</v>
      </c>
      <c r="AG6" s="1">
        <v>26.43</v>
      </c>
      <c r="AH6" s="43">
        <v>24.9</v>
      </c>
      <c r="AI6" s="3">
        <v>28.4</v>
      </c>
      <c r="AJ6" s="1"/>
      <c r="AK6" s="1"/>
    </row>
    <row r="7" spans="1:37">
      <c r="A7" s="1"/>
      <c r="B7" s="42">
        <v>2</v>
      </c>
      <c r="E7" s="42"/>
      <c r="F7" s="42"/>
      <c r="G7" s="42"/>
      <c r="H7" s="42"/>
      <c r="I7" s="42"/>
      <c r="J7" s="42"/>
      <c r="K7" s="42"/>
      <c r="L7" s="42"/>
      <c r="M7" s="43"/>
      <c r="AH7" s="43"/>
      <c r="AI7" s="3"/>
      <c r="AJ7" s="1"/>
      <c r="AK7" s="1"/>
    </row>
    <row r="8" spans="1:37">
      <c r="A8" s="1"/>
      <c r="B8" s="42">
        <v>3</v>
      </c>
      <c r="E8" s="42">
        <v>22</v>
      </c>
      <c r="F8" s="42"/>
      <c r="G8" s="42"/>
      <c r="H8" s="42">
        <v>35.299999999999997</v>
      </c>
      <c r="I8" s="42">
        <v>38.9</v>
      </c>
      <c r="J8" s="42">
        <v>37.5</v>
      </c>
      <c r="K8" s="42">
        <v>54.6</v>
      </c>
      <c r="L8" s="42">
        <v>54.3</v>
      </c>
      <c r="M8" s="43"/>
      <c r="AF8" s="1">
        <v>37.82</v>
      </c>
      <c r="AG8" s="1">
        <v>38.520000000000003</v>
      </c>
      <c r="AH8" s="43">
        <v>41.4</v>
      </c>
      <c r="AI8" s="3">
        <v>43.6</v>
      </c>
      <c r="AJ8" s="1"/>
      <c r="AK8" s="1"/>
    </row>
    <row r="9" spans="1:37">
      <c r="A9" s="1"/>
      <c r="B9" s="42">
        <v>4</v>
      </c>
      <c r="E9" s="42"/>
      <c r="F9" s="42"/>
      <c r="G9" s="42"/>
      <c r="H9" s="42"/>
      <c r="I9" s="42"/>
      <c r="J9" s="42"/>
      <c r="K9" s="42"/>
      <c r="L9" s="42"/>
      <c r="M9" s="43"/>
      <c r="AH9" s="43"/>
      <c r="AI9" s="3"/>
      <c r="AJ9" s="1"/>
      <c r="AK9" s="1"/>
    </row>
    <row r="10" spans="1:37">
      <c r="A10" s="1"/>
      <c r="B10" s="42">
        <v>5</v>
      </c>
      <c r="E10" s="42"/>
      <c r="F10" s="42"/>
      <c r="G10" s="42"/>
      <c r="H10" s="42"/>
      <c r="I10" s="42"/>
      <c r="J10" s="42"/>
      <c r="K10" s="42"/>
      <c r="L10" s="42"/>
      <c r="M10" s="43"/>
      <c r="AH10" s="43"/>
      <c r="AI10" s="3"/>
      <c r="AJ10" s="1"/>
      <c r="AK10" s="1"/>
    </row>
    <row r="11" spans="1:37">
      <c r="A11" s="1"/>
      <c r="B11" s="42">
        <v>6</v>
      </c>
      <c r="C11" s="1">
        <v>85.8</v>
      </c>
      <c r="D11" s="1">
        <v>66.400000000000006</v>
      </c>
      <c r="E11" s="42">
        <v>37.020000000000003</v>
      </c>
      <c r="F11" s="42"/>
      <c r="G11" s="42"/>
      <c r="H11" s="42">
        <v>49</v>
      </c>
      <c r="I11" s="42">
        <v>71.2</v>
      </c>
      <c r="J11" s="42">
        <v>61.5</v>
      </c>
      <c r="K11" s="42"/>
      <c r="L11" s="42">
        <v>92.1</v>
      </c>
      <c r="M11" s="43"/>
      <c r="P11" s="1">
        <v>70</v>
      </c>
      <c r="Q11" s="1">
        <v>75</v>
      </c>
      <c r="R11" s="1">
        <v>62</v>
      </c>
      <c r="S11" s="1">
        <v>61</v>
      </c>
      <c r="T11" s="1">
        <v>84</v>
      </c>
      <c r="U11" s="1">
        <v>90</v>
      </c>
      <c r="V11" s="1">
        <v>101</v>
      </c>
      <c r="W11" s="1">
        <v>97</v>
      </c>
      <c r="X11" s="1">
        <v>106</v>
      </c>
      <c r="Y11" s="1">
        <v>48</v>
      </c>
      <c r="Z11" s="1">
        <v>109</v>
      </c>
      <c r="AA11" s="1">
        <v>95</v>
      </c>
      <c r="AF11" s="1">
        <v>51.31</v>
      </c>
      <c r="AG11" s="1">
        <v>53.09</v>
      </c>
      <c r="AH11" s="43">
        <v>54.6</v>
      </c>
      <c r="AI11" s="3">
        <v>60.2</v>
      </c>
      <c r="AJ11" s="1"/>
      <c r="AK11" s="1"/>
    </row>
    <row r="12" spans="1:37">
      <c r="A12" s="1"/>
      <c r="B12" s="42">
        <v>7</v>
      </c>
      <c r="E12" s="42"/>
      <c r="F12" s="42"/>
      <c r="G12" s="42"/>
      <c r="H12" s="42"/>
      <c r="I12" s="42"/>
      <c r="J12" s="42"/>
      <c r="K12" s="42"/>
      <c r="L12" s="42"/>
      <c r="M12" s="43"/>
      <c r="AB12" s="1">
        <v>120</v>
      </c>
      <c r="AC12" s="1">
        <v>116</v>
      </c>
      <c r="AF12" s="1">
        <v>57.19</v>
      </c>
      <c r="AG12" s="1">
        <v>56.33</v>
      </c>
      <c r="AH12" s="43"/>
      <c r="AI12" s="3"/>
      <c r="AJ12" s="1"/>
      <c r="AK12" s="1"/>
    </row>
    <row r="13" spans="1:37">
      <c r="A13" s="1"/>
      <c r="B13" s="42">
        <v>8</v>
      </c>
      <c r="E13" s="42"/>
      <c r="F13" s="42"/>
      <c r="G13" s="42"/>
      <c r="H13" s="42"/>
      <c r="I13" s="42"/>
      <c r="J13" s="42"/>
      <c r="K13" s="42"/>
      <c r="L13" s="42"/>
      <c r="M13" s="43"/>
      <c r="AH13" s="43"/>
      <c r="AI13" s="3"/>
      <c r="AJ13" s="1"/>
      <c r="AK13" s="1"/>
    </row>
    <row r="14" spans="1:37">
      <c r="A14" s="1"/>
      <c r="B14" s="42">
        <v>9</v>
      </c>
      <c r="E14" s="42">
        <v>46.66</v>
      </c>
      <c r="F14" s="42"/>
      <c r="G14" s="42"/>
      <c r="H14" s="42">
        <v>63</v>
      </c>
      <c r="I14" s="42">
        <v>98.1</v>
      </c>
      <c r="J14" s="42">
        <v>82.5</v>
      </c>
      <c r="K14" s="42">
        <v>119.3</v>
      </c>
      <c r="L14" s="42">
        <v>112.4</v>
      </c>
      <c r="M14" s="43"/>
      <c r="P14" s="1">
        <v>89</v>
      </c>
      <c r="Q14" s="1">
        <v>96</v>
      </c>
      <c r="AF14" s="1">
        <v>63.22</v>
      </c>
      <c r="AG14" s="1">
        <v>64.69</v>
      </c>
      <c r="AH14" s="43">
        <v>65.400000000000006</v>
      </c>
      <c r="AI14" s="3"/>
      <c r="AJ14" s="1"/>
      <c r="AK14" s="1"/>
    </row>
    <row r="15" spans="1:37">
      <c r="A15" s="1"/>
      <c r="B15" s="42">
        <v>10</v>
      </c>
      <c r="E15" s="42"/>
      <c r="F15" s="42"/>
      <c r="G15" s="42"/>
      <c r="H15" s="42"/>
      <c r="I15" s="42"/>
      <c r="J15" s="42"/>
      <c r="K15" s="42"/>
      <c r="L15" s="42"/>
      <c r="M15" s="43"/>
      <c r="AH15" s="43"/>
      <c r="AI15" s="3"/>
      <c r="AJ15" s="1"/>
      <c r="AK15" s="1"/>
    </row>
    <row r="16" spans="1:37">
      <c r="A16" s="1"/>
      <c r="B16" s="42">
        <v>11</v>
      </c>
      <c r="E16" s="42"/>
      <c r="F16" s="42"/>
      <c r="G16" s="42"/>
      <c r="H16" s="42"/>
      <c r="I16" s="42"/>
      <c r="J16" s="42"/>
      <c r="K16" s="42"/>
      <c r="L16" s="42"/>
      <c r="M16" s="43"/>
      <c r="AH16" s="43"/>
      <c r="AI16" s="3"/>
      <c r="AJ16" s="1"/>
      <c r="AK16" s="1"/>
    </row>
    <row r="17" spans="1:37">
      <c r="A17" s="1"/>
      <c r="B17" s="42">
        <v>12</v>
      </c>
      <c r="C17" s="1">
        <v>129.69999999999999</v>
      </c>
      <c r="D17" s="1">
        <v>112.1</v>
      </c>
      <c r="E17" s="42"/>
      <c r="F17" s="42">
        <v>66</v>
      </c>
      <c r="G17" s="42">
        <v>69</v>
      </c>
      <c r="H17" s="42">
        <v>75.5</v>
      </c>
      <c r="I17" s="42">
        <v>108.1</v>
      </c>
      <c r="J17" s="42">
        <v>93.5</v>
      </c>
      <c r="K17" s="42">
        <v>137.4</v>
      </c>
      <c r="L17" s="42">
        <v>124.6</v>
      </c>
      <c r="M17" s="43">
        <v>96</v>
      </c>
      <c r="N17" s="1">
        <v>40.4</v>
      </c>
      <c r="O17" s="1">
        <v>46.3</v>
      </c>
      <c r="P17" s="1">
        <v>101</v>
      </c>
      <c r="Q17" s="1">
        <v>109</v>
      </c>
      <c r="R17" s="1">
        <v>93</v>
      </c>
      <c r="S17" s="1">
        <v>96</v>
      </c>
      <c r="T17" s="1">
        <v>121</v>
      </c>
      <c r="U17" s="1">
        <v>130</v>
      </c>
      <c r="V17" s="1">
        <v>134</v>
      </c>
      <c r="W17" s="1">
        <v>142</v>
      </c>
      <c r="X17" s="1">
        <v>164</v>
      </c>
      <c r="Y17" s="1">
        <v>88</v>
      </c>
      <c r="Z17" s="1">
        <v>164</v>
      </c>
      <c r="AA17" s="1">
        <v>137</v>
      </c>
      <c r="AB17" s="1">
        <v>127</v>
      </c>
      <c r="AC17" s="1">
        <v>136</v>
      </c>
      <c r="AD17" s="1">
        <v>82</v>
      </c>
      <c r="AE17" s="1">
        <v>81</v>
      </c>
      <c r="AF17" s="1">
        <v>75.58</v>
      </c>
      <c r="AG17" s="1">
        <v>73.180000000000007</v>
      </c>
      <c r="AH17" s="43">
        <v>79.599999999999994</v>
      </c>
      <c r="AI17" s="3">
        <v>103.6</v>
      </c>
      <c r="AJ17" s="1"/>
      <c r="AK17" s="1"/>
    </row>
    <row r="18" spans="1:37">
      <c r="A18" s="1"/>
      <c r="B18" s="42">
        <v>13</v>
      </c>
      <c r="E18" s="42"/>
      <c r="F18" s="42"/>
      <c r="G18" s="42"/>
      <c r="H18" s="42"/>
      <c r="I18" s="42"/>
      <c r="J18" s="42"/>
      <c r="K18" s="42"/>
      <c r="L18" s="42"/>
      <c r="M18" s="43"/>
      <c r="AH18" s="43"/>
      <c r="AI18" s="3"/>
      <c r="AJ18" s="1"/>
      <c r="AK18" s="1"/>
    </row>
    <row r="19" spans="1:37">
      <c r="A19" s="1"/>
      <c r="B19" s="42">
        <v>14</v>
      </c>
      <c r="E19" s="42"/>
      <c r="F19" s="42"/>
      <c r="G19" s="42"/>
      <c r="H19" s="42"/>
      <c r="I19" s="42"/>
      <c r="J19" s="42"/>
      <c r="K19" s="42"/>
      <c r="L19" s="42"/>
      <c r="M19" s="43"/>
      <c r="AH19" s="43"/>
      <c r="AI19" s="3">
        <v>112.1</v>
      </c>
      <c r="AJ19" s="1"/>
      <c r="AK19" s="1"/>
    </row>
    <row r="20" spans="1:37">
      <c r="A20" s="1"/>
      <c r="B20" s="42">
        <v>15</v>
      </c>
      <c r="E20" s="42"/>
      <c r="F20" s="42"/>
      <c r="G20" s="42"/>
      <c r="H20" s="42">
        <v>84.5</v>
      </c>
      <c r="I20" s="42">
        <v>123.3</v>
      </c>
      <c r="J20" s="42">
        <v>94.4</v>
      </c>
      <c r="K20" s="42">
        <v>166.7</v>
      </c>
      <c r="L20" s="42">
        <v>152.9</v>
      </c>
      <c r="M20" s="43"/>
      <c r="AH20" s="43"/>
      <c r="AI20" s="3"/>
      <c r="AJ20" s="1"/>
      <c r="AK20" s="1"/>
    </row>
    <row r="21" spans="1:37">
      <c r="A21" s="1"/>
      <c r="B21" s="42">
        <v>16</v>
      </c>
      <c r="E21" s="42"/>
      <c r="F21" s="42"/>
      <c r="G21" s="42"/>
      <c r="H21" s="42"/>
      <c r="I21" s="42"/>
      <c r="J21" s="42"/>
      <c r="K21" s="42"/>
      <c r="L21" s="42"/>
      <c r="M21" s="43"/>
      <c r="AH21" s="43"/>
      <c r="AI21" s="3"/>
      <c r="AJ21" s="1"/>
      <c r="AK21" s="1"/>
    </row>
    <row r="22" spans="1:37">
      <c r="A22" s="1"/>
      <c r="B22" s="42">
        <v>17</v>
      </c>
      <c r="E22" s="42"/>
      <c r="F22" s="42"/>
      <c r="G22" s="42"/>
      <c r="H22" s="42"/>
      <c r="I22" s="42"/>
      <c r="J22" s="42"/>
      <c r="K22" s="42"/>
      <c r="L22" s="42"/>
      <c r="M22" s="43"/>
      <c r="AH22" s="43"/>
      <c r="AI22" s="3"/>
      <c r="AJ22" s="1"/>
      <c r="AK22" s="1"/>
    </row>
    <row r="23" spans="1:37">
      <c r="A23" s="1"/>
      <c r="B23" s="42">
        <v>18</v>
      </c>
      <c r="E23" s="42"/>
      <c r="F23" s="42"/>
      <c r="G23" s="42"/>
      <c r="H23" s="42">
        <v>94.4</v>
      </c>
      <c r="I23" s="42">
        <v>147.19999999999999</v>
      </c>
      <c r="J23" s="42">
        <v>110.2</v>
      </c>
      <c r="K23" s="42">
        <v>191.7</v>
      </c>
      <c r="L23" s="42">
        <v>165.8</v>
      </c>
      <c r="M23" s="43"/>
      <c r="P23" s="1">
        <v>128</v>
      </c>
      <c r="Q23" s="1">
        <v>132</v>
      </c>
      <c r="R23" s="1">
        <v>124</v>
      </c>
      <c r="S23" s="1">
        <v>127</v>
      </c>
      <c r="T23" s="1">
        <v>154</v>
      </c>
      <c r="U23" s="1">
        <v>177</v>
      </c>
      <c r="V23" s="1">
        <v>147</v>
      </c>
      <c r="W23" s="1">
        <v>147</v>
      </c>
      <c r="X23" s="1">
        <v>176</v>
      </c>
      <c r="Y23" s="1">
        <v>131</v>
      </c>
      <c r="Z23" s="1">
        <v>202</v>
      </c>
      <c r="AA23" s="1">
        <v>192</v>
      </c>
      <c r="AB23" s="1">
        <v>156</v>
      </c>
      <c r="AC23" s="1">
        <v>176</v>
      </c>
      <c r="AF23" s="1">
        <v>103.68</v>
      </c>
      <c r="AG23" s="1">
        <v>101.82</v>
      </c>
      <c r="AH23" s="43"/>
      <c r="AI23" s="3"/>
      <c r="AJ23" s="1"/>
      <c r="AK23" s="1"/>
    </row>
    <row r="24" spans="1:37">
      <c r="A24" s="1"/>
      <c r="B24" s="42">
        <v>19</v>
      </c>
      <c r="E24" s="42"/>
      <c r="F24" s="42"/>
      <c r="G24" s="42"/>
      <c r="H24" s="42"/>
      <c r="I24" s="42"/>
      <c r="J24" s="42"/>
      <c r="K24" s="42"/>
      <c r="L24" s="42"/>
      <c r="M24" s="43"/>
      <c r="AH24" s="43"/>
      <c r="AI24" s="3"/>
      <c r="AJ24" s="1"/>
      <c r="AK24" s="1"/>
    </row>
    <row r="25" spans="1:37">
      <c r="A25" s="1"/>
      <c r="B25" s="42">
        <v>20</v>
      </c>
      <c r="E25" s="42"/>
      <c r="F25" s="42"/>
      <c r="G25" s="42"/>
      <c r="H25" s="42"/>
      <c r="I25" s="42"/>
      <c r="J25" s="42"/>
      <c r="K25" s="42"/>
      <c r="L25" s="42"/>
      <c r="M25" s="43"/>
      <c r="AH25" s="43"/>
      <c r="AI25" s="3"/>
      <c r="AJ25" s="1"/>
      <c r="AK25" s="1"/>
    </row>
    <row r="26" spans="1:37">
      <c r="A26" s="1"/>
      <c r="B26" s="42">
        <v>21</v>
      </c>
      <c r="E26" s="42"/>
      <c r="F26" s="42"/>
      <c r="G26" s="42"/>
      <c r="H26" s="42"/>
      <c r="I26" s="42"/>
      <c r="J26" s="42"/>
      <c r="K26" s="42"/>
      <c r="L26" s="42"/>
      <c r="M26" s="43"/>
      <c r="AH26" s="43"/>
      <c r="AI26" s="3"/>
      <c r="AJ26" s="1"/>
      <c r="AK26" s="1"/>
    </row>
    <row r="27" spans="1:37">
      <c r="A27" s="1"/>
      <c r="B27" s="42">
        <v>22</v>
      </c>
      <c r="E27" s="42"/>
      <c r="F27" s="42"/>
      <c r="G27" s="42"/>
      <c r="H27" s="42"/>
      <c r="I27" s="42"/>
      <c r="J27" s="42"/>
      <c r="K27" s="42"/>
      <c r="L27" s="42"/>
      <c r="M27" s="43"/>
      <c r="AH27" s="43"/>
      <c r="AI27" s="3"/>
      <c r="AJ27" s="1"/>
      <c r="AK27" s="1"/>
    </row>
    <row r="28" spans="1:37">
      <c r="A28" s="1"/>
      <c r="B28" s="42">
        <v>23</v>
      </c>
      <c r="E28" s="42"/>
      <c r="F28" s="42"/>
      <c r="G28" s="42"/>
      <c r="H28" s="42"/>
      <c r="I28" s="42"/>
      <c r="J28" s="42"/>
      <c r="K28" s="42"/>
      <c r="L28" s="42"/>
      <c r="M28" s="43"/>
      <c r="AH28" s="43"/>
      <c r="AI28" s="3"/>
      <c r="AJ28" s="1"/>
      <c r="AK28" s="1"/>
    </row>
    <row r="29" spans="1:37">
      <c r="A29" s="1"/>
      <c r="B29" s="42">
        <v>24</v>
      </c>
      <c r="E29" s="42"/>
      <c r="F29" s="42">
        <v>110</v>
      </c>
      <c r="G29" s="42">
        <v>121</v>
      </c>
      <c r="H29" s="42"/>
      <c r="I29" s="42"/>
      <c r="J29" s="42"/>
      <c r="K29" s="42"/>
      <c r="L29" s="42">
        <v>181</v>
      </c>
      <c r="M29" s="43">
        <v>111</v>
      </c>
      <c r="N29" s="1">
        <v>98</v>
      </c>
      <c r="O29" s="1">
        <v>101</v>
      </c>
      <c r="P29" s="1">
        <v>162</v>
      </c>
      <c r="Q29" s="1">
        <v>164</v>
      </c>
      <c r="R29" s="1">
        <v>146</v>
      </c>
      <c r="S29" s="1">
        <v>162</v>
      </c>
      <c r="T29" s="1">
        <v>191</v>
      </c>
      <c r="U29" s="1">
        <v>227</v>
      </c>
      <c r="V29" s="1">
        <v>182</v>
      </c>
      <c r="Y29" s="1">
        <v>171</v>
      </c>
      <c r="Z29" s="1">
        <v>246</v>
      </c>
      <c r="AB29" s="1">
        <v>203</v>
      </c>
      <c r="AC29" s="1">
        <v>207</v>
      </c>
      <c r="AD29" s="1">
        <v>94</v>
      </c>
      <c r="AE29" s="1">
        <v>92</v>
      </c>
      <c r="AF29" s="1">
        <v>126.66</v>
      </c>
      <c r="AG29" s="1">
        <v>119.7</v>
      </c>
      <c r="AH29" s="43">
        <v>125.2</v>
      </c>
      <c r="AI29" s="3"/>
      <c r="AJ29" s="1"/>
      <c r="AK29" s="1"/>
    </row>
    <row r="30" spans="1:37">
      <c r="A30" s="1"/>
      <c r="B30" s="42">
        <v>25</v>
      </c>
      <c r="E30" s="42"/>
      <c r="F30" s="42"/>
      <c r="G30" s="42"/>
      <c r="H30" s="42"/>
      <c r="I30" s="42"/>
      <c r="J30" s="42"/>
      <c r="K30" s="42"/>
      <c r="L30" s="42"/>
      <c r="M30" s="43"/>
      <c r="AH30" s="43"/>
      <c r="AI30" s="3"/>
      <c r="AJ30" s="1"/>
      <c r="AK30" s="1"/>
    </row>
    <row r="31" spans="1:37">
      <c r="A31" s="1"/>
      <c r="B31" s="42">
        <v>26</v>
      </c>
      <c r="E31" s="42"/>
      <c r="F31" s="42"/>
      <c r="G31" s="42"/>
      <c r="H31" s="42"/>
      <c r="I31" s="42"/>
      <c r="J31" s="42"/>
      <c r="K31" s="42"/>
      <c r="L31" s="42"/>
      <c r="M31" s="43"/>
      <c r="AH31" s="43"/>
      <c r="AI31" s="3"/>
      <c r="AJ31" s="1"/>
      <c r="AK31" s="1"/>
    </row>
    <row r="32" spans="1:37">
      <c r="A32" s="1"/>
      <c r="B32" s="42">
        <v>27</v>
      </c>
      <c r="E32" s="42"/>
      <c r="F32" s="42"/>
      <c r="G32" s="42"/>
      <c r="H32" s="42"/>
      <c r="I32" s="42"/>
      <c r="J32" s="42"/>
      <c r="K32" s="42"/>
      <c r="L32" s="42"/>
      <c r="M32" s="43"/>
      <c r="AH32" s="43"/>
      <c r="AI32" s="3"/>
      <c r="AJ32" s="1"/>
      <c r="AK32" s="1"/>
    </row>
    <row r="33" spans="1:37">
      <c r="A33" s="1"/>
      <c r="B33" s="42">
        <v>28</v>
      </c>
      <c r="E33" s="42"/>
      <c r="F33" s="42"/>
      <c r="G33" s="42"/>
      <c r="H33" s="42"/>
      <c r="I33" s="42"/>
      <c r="J33" s="42"/>
      <c r="K33" s="42"/>
      <c r="L33" s="42"/>
      <c r="M33" s="43"/>
      <c r="AH33" s="43"/>
      <c r="AI33" s="3"/>
      <c r="AJ33" s="1"/>
      <c r="AK33" s="1"/>
    </row>
    <row r="34" spans="1:37">
      <c r="A34" s="1"/>
      <c r="B34" s="42">
        <v>29</v>
      </c>
      <c r="E34" s="42"/>
      <c r="F34" s="42"/>
      <c r="G34" s="42"/>
      <c r="H34" s="42"/>
      <c r="I34" s="42"/>
      <c r="J34" s="42"/>
      <c r="K34" s="42"/>
      <c r="L34" s="42"/>
      <c r="M34" s="43"/>
      <c r="AH34" s="43"/>
      <c r="AI34" s="3"/>
      <c r="AJ34" s="1"/>
      <c r="AK34" s="1"/>
    </row>
    <row r="35" spans="1:37">
      <c r="A35" s="1"/>
      <c r="B35" s="42">
        <v>30</v>
      </c>
      <c r="E35" s="42"/>
      <c r="F35" s="42"/>
      <c r="G35" s="42"/>
      <c r="H35" s="42"/>
      <c r="I35" s="42"/>
      <c r="J35" s="42"/>
      <c r="K35" s="42"/>
      <c r="L35" s="42"/>
      <c r="M35" s="43"/>
      <c r="AH35" s="43"/>
      <c r="AI35" s="3"/>
      <c r="AJ35" s="1"/>
      <c r="AK35" s="1"/>
    </row>
    <row r="36" spans="1:37">
      <c r="A36" s="1"/>
      <c r="B36" s="42">
        <v>31</v>
      </c>
      <c r="E36" s="42"/>
      <c r="F36" s="42"/>
      <c r="G36" s="42"/>
      <c r="H36" s="42"/>
      <c r="I36" s="42"/>
      <c r="J36" s="42"/>
      <c r="K36" s="42"/>
      <c r="L36" s="42"/>
      <c r="M36" s="43"/>
      <c r="AH36" s="43"/>
      <c r="AI36" s="3"/>
      <c r="AJ36" s="1"/>
      <c r="AK36" s="1"/>
    </row>
    <row r="37" spans="1:37">
      <c r="A37" s="1"/>
      <c r="B37" s="42">
        <v>32</v>
      </c>
      <c r="E37" s="42"/>
      <c r="F37" s="42"/>
      <c r="G37" s="42"/>
      <c r="H37" s="42"/>
      <c r="I37" s="42"/>
      <c r="J37" s="42"/>
      <c r="K37" s="42"/>
      <c r="L37" s="42"/>
      <c r="M37" s="43"/>
      <c r="AH37" s="43"/>
      <c r="AI37" s="3"/>
      <c r="AJ37" s="1"/>
      <c r="AK37" s="1"/>
    </row>
    <row r="38" spans="1:37">
      <c r="A38" s="1"/>
      <c r="B38" s="42">
        <v>33</v>
      </c>
      <c r="E38" s="42"/>
      <c r="F38" s="42"/>
      <c r="G38" s="42"/>
      <c r="H38" s="42"/>
      <c r="I38" s="42"/>
      <c r="J38" s="42"/>
      <c r="K38" s="42"/>
      <c r="L38" s="42"/>
      <c r="M38" s="43"/>
      <c r="AH38" s="43"/>
      <c r="AI38" s="3"/>
      <c r="AJ38" s="1"/>
      <c r="AK38" s="1"/>
    </row>
    <row r="39" spans="1:37">
      <c r="A39" s="1"/>
      <c r="B39" s="42">
        <v>34</v>
      </c>
      <c r="E39" s="42"/>
      <c r="F39" s="42"/>
      <c r="G39" s="42"/>
      <c r="H39" s="42"/>
      <c r="I39" s="42"/>
      <c r="J39" s="42"/>
      <c r="K39" s="42"/>
      <c r="L39" s="42"/>
      <c r="M39" s="43"/>
      <c r="AH39" s="43"/>
      <c r="AI39" s="3"/>
      <c r="AJ39" s="1"/>
      <c r="AK39" s="1"/>
    </row>
    <row r="40" spans="1:37">
      <c r="A40" s="1"/>
      <c r="B40" s="42">
        <v>35</v>
      </c>
      <c r="E40" s="42"/>
      <c r="F40" s="42"/>
      <c r="G40" s="42"/>
      <c r="H40" s="42"/>
      <c r="I40" s="42"/>
      <c r="J40" s="42"/>
      <c r="K40" s="42"/>
      <c r="L40" s="42"/>
      <c r="M40" s="43"/>
      <c r="AH40" s="43"/>
      <c r="AI40" s="3"/>
      <c r="AJ40" s="1"/>
      <c r="AK40" s="1"/>
    </row>
    <row r="41" spans="1:37">
      <c r="A41" s="1"/>
      <c r="B41" s="42">
        <v>36</v>
      </c>
      <c r="D41" s="1">
        <v>225.7</v>
      </c>
      <c r="E41" s="42"/>
      <c r="F41" s="42">
        <v>151</v>
      </c>
      <c r="G41" s="42">
        <v>161</v>
      </c>
      <c r="H41" s="42"/>
      <c r="I41" s="42"/>
      <c r="J41" s="42">
        <v>145</v>
      </c>
      <c r="K41" s="42"/>
      <c r="L41" s="42">
        <v>216</v>
      </c>
      <c r="M41" s="43">
        <v>157</v>
      </c>
      <c r="N41" s="1">
        <v>141</v>
      </c>
      <c r="O41" s="1">
        <v>153</v>
      </c>
      <c r="P41" s="1">
        <v>207</v>
      </c>
      <c r="Q41" s="1">
        <v>220</v>
      </c>
      <c r="R41" s="1">
        <v>166</v>
      </c>
      <c r="S41" s="1">
        <v>213</v>
      </c>
      <c r="T41" s="1">
        <v>260</v>
      </c>
      <c r="U41" s="1">
        <v>311</v>
      </c>
      <c r="V41" s="1">
        <v>229</v>
      </c>
      <c r="Y41" s="1">
        <v>202</v>
      </c>
      <c r="AB41" s="1">
        <v>241</v>
      </c>
      <c r="AC41" s="1">
        <v>280</v>
      </c>
      <c r="AD41" s="1">
        <v>102</v>
      </c>
      <c r="AF41" s="1">
        <v>183.44</v>
      </c>
      <c r="AG41" s="1">
        <v>167.33</v>
      </c>
      <c r="AH41" s="43">
        <v>169.2</v>
      </c>
      <c r="AI41" s="3"/>
      <c r="AJ41" s="1"/>
      <c r="AK41" s="1"/>
    </row>
    <row r="42" spans="1:37">
      <c r="A42" s="1"/>
      <c r="B42" s="42">
        <v>37</v>
      </c>
      <c r="E42" s="42"/>
      <c r="F42" s="42"/>
      <c r="G42" s="42"/>
      <c r="H42" s="42"/>
      <c r="I42" s="42"/>
      <c r="J42" s="42"/>
      <c r="K42" s="42"/>
      <c r="L42" s="42"/>
      <c r="M42" s="43"/>
      <c r="AH42" s="43"/>
      <c r="AI42" s="3"/>
      <c r="AJ42" s="1"/>
      <c r="AK42" s="1"/>
    </row>
    <row r="43" spans="1:37">
      <c r="A43" s="1"/>
      <c r="B43" s="42">
        <v>38</v>
      </c>
      <c r="E43" s="42"/>
      <c r="F43" s="42"/>
      <c r="G43" s="42"/>
      <c r="H43" s="42"/>
      <c r="I43" s="42"/>
      <c r="J43" s="42"/>
      <c r="K43" s="42"/>
      <c r="L43" s="42"/>
      <c r="M43" s="43"/>
      <c r="AH43" s="43"/>
      <c r="AI43" s="3"/>
      <c r="AJ43" s="1"/>
      <c r="AK43" s="1"/>
    </row>
    <row r="44" spans="1:37">
      <c r="A44" s="1"/>
      <c r="B44" s="42">
        <v>39</v>
      </c>
      <c r="E44" s="42"/>
      <c r="F44" s="42"/>
      <c r="G44" s="42"/>
      <c r="H44" s="42"/>
      <c r="I44" s="42"/>
      <c r="J44" s="42"/>
      <c r="K44" s="42"/>
      <c r="L44" s="42"/>
      <c r="M44" s="43"/>
      <c r="AH44" s="43"/>
      <c r="AI44" s="3"/>
      <c r="AJ44" s="1"/>
      <c r="AK44" s="1"/>
    </row>
    <row r="45" spans="1:37">
      <c r="A45" s="1"/>
      <c r="B45" s="42">
        <v>40</v>
      </c>
      <c r="E45" s="42"/>
      <c r="F45" s="42"/>
      <c r="G45" s="42"/>
      <c r="H45" s="42"/>
      <c r="I45" s="42"/>
      <c r="J45" s="42"/>
      <c r="K45" s="42"/>
      <c r="L45" s="42"/>
      <c r="M45" s="43"/>
      <c r="AH45" s="43"/>
      <c r="AI45" s="3"/>
      <c r="AJ45" s="1"/>
      <c r="AK45" s="1"/>
    </row>
    <row r="46" spans="1:37">
      <c r="A46" s="1"/>
      <c r="B46" s="42">
        <v>41</v>
      </c>
      <c r="E46" s="42"/>
      <c r="F46" s="42"/>
      <c r="G46" s="42"/>
      <c r="H46" s="42"/>
      <c r="I46" s="42"/>
      <c r="J46" s="42"/>
      <c r="K46" s="42"/>
      <c r="L46" s="42"/>
      <c r="M46" s="43"/>
      <c r="AH46" s="43"/>
      <c r="AI46" s="3"/>
      <c r="AJ46" s="1"/>
      <c r="AK46" s="1"/>
    </row>
    <row r="47" spans="1:37">
      <c r="A47" s="1"/>
      <c r="B47" s="42">
        <v>42</v>
      </c>
      <c r="E47" s="42"/>
      <c r="F47" s="42"/>
      <c r="G47" s="42"/>
      <c r="H47" s="42"/>
      <c r="I47" s="42"/>
      <c r="J47" s="42"/>
      <c r="K47" s="42"/>
      <c r="L47" s="42"/>
      <c r="M47" s="43"/>
      <c r="AH47" s="43"/>
      <c r="AI47" s="3"/>
      <c r="AJ47" s="1"/>
      <c r="AK47" s="1"/>
    </row>
    <row r="48" spans="1:37">
      <c r="A48" s="1"/>
      <c r="B48" s="42">
        <v>43</v>
      </c>
      <c r="E48" s="42"/>
      <c r="F48" s="42"/>
      <c r="G48" s="42"/>
      <c r="H48" s="42"/>
      <c r="I48" s="42"/>
      <c r="J48" s="42"/>
      <c r="K48" s="42"/>
      <c r="L48" s="42"/>
      <c r="M48" s="43"/>
      <c r="AH48" s="43"/>
      <c r="AI48" s="3"/>
      <c r="AJ48" s="1"/>
      <c r="AK48" s="1"/>
    </row>
    <row r="49" spans="1:37">
      <c r="A49" s="1"/>
      <c r="B49" s="42">
        <v>44</v>
      </c>
      <c r="E49" s="42"/>
      <c r="F49" s="42"/>
      <c r="G49" s="42"/>
      <c r="H49" s="42"/>
      <c r="I49" s="42"/>
      <c r="J49" s="42"/>
      <c r="K49" s="42"/>
      <c r="L49" s="42"/>
      <c r="M49" s="43"/>
      <c r="AH49" s="43"/>
      <c r="AI49" s="3"/>
      <c r="AJ49" s="1"/>
      <c r="AK49" s="1"/>
    </row>
    <row r="50" spans="1:37">
      <c r="A50" s="1"/>
      <c r="B50" s="42">
        <v>45</v>
      </c>
      <c r="E50" s="42"/>
      <c r="F50" s="42"/>
      <c r="G50" s="42"/>
      <c r="H50" s="42"/>
      <c r="I50" s="42"/>
      <c r="J50" s="42"/>
      <c r="K50" s="42"/>
      <c r="L50" s="42"/>
      <c r="M50" s="43"/>
      <c r="AH50" s="43"/>
      <c r="AI50" s="3"/>
      <c r="AJ50" s="1"/>
      <c r="AK50" s="1"/>
    </row>
    <row r="51" spans="1:37">
      <c r="A51" s="1"/>
      <c r="B51" s="42">
        <v>46</v>
      </c>
      <c r="E51" s="42"/>
      <c r="F51" s="42"/>
      <c r="G51" s="42"/>
      <c r="H51" s="42"/>
      <c r="I51" s="42"/>
      <c r="J51" s="42"/>
      <c r="K51" s="42"/>
      <c r="L51" s="42"/>
      <c r="M51" s="43"/>
      <c r="AH51" s="43"/>
      <c r="AI51" s="3"/>
      <c r="AJ51" s="1"/>
      <c r="AK51" s="1"/>
    </row>
    <row r="52" spans="1:37">
      <c r="A52" s="1"/>
      <c r="B52" s="42">
        <v>47</v>
      </c>
      <c r="E52" s="42"/>
      <c r="F52" s="42"/>
      <c r="G52" s="42"/>
      <c r="H52" s="42"/>
      <c r="I52" s="42"/>
      <c r="J52" s="42"/>
      <c r="K52" s="42"/>
      <c r="L52" s="42"/>
      <c r="M52" s="43"/>
      <c r="AH52" s="43"/>
      <c r="AI52" s="3"/>
      <c r="AJ52" s="1"/>
      <c r="AK52" s="1"/>
    </row>
    <row r="53" spans="1:37">
      <c r="A53" s="1"/>
      <c r="B53" s="42">
        <v>48</v>
      </c>
      <c r="E53" s="42"/>
      <c r="F53" s="42">
        <v>177</v>
      </c>
      <c r="G53" s="42">
        <v>190</v>
      </c>
      <c r="H53" s="42">
        <v>208</v>
      </c>
      <c r="I53" s="42"/>
      <c r="J53" s="42">
        <v>167</v>
      </c>
      <c r="K53" s="42"/>
      <c r="L53" s="42">
        <v>252</v>
      </c>
      <c r="M53" s="43">
        <v>209</v>
      </c>
      <c r="N53" s="1">
        <v>187</v>
      </c>
      <c r="O53" s="1">
        <v>188</v>
      </c>
      <c r="P53" s="1">
        <v>219</v>
      </c>
      <c r="Q53" s="1">
        <v>277</v>
      </c>
      <c r="R53" s="1">
        <v>183</v>
      </c>
      <c r="S53" s="1">
        <v>267</v>
      </c>
      <c r="T53" s="1">
        <v>287</v>
      </c>
      <c r="U53" s="1">
        <v>329</v>
      </c>
      <c r="Z53" s="1">
        <v>259</v>
      </c>
      <c r="AC53" s="1">
        <v>331</v>
      </c>
      <c r="AE53" s="1">
        <v>98</v>
      </c>
      <c r="AH53" s="43">
        <v>198.1</v>
      </c>
      <c r="AI53" s="3"/>
      <c r="AJ53" s="1"/>
      <c r="AK53" s="1"/>
    </row>
    <row r="54" spans="1:37">
      <c r="A54" s="1"/>
      <c r="B54" s="42">
        <v>49</v>
      </c>
      <c r="E54" s="42"/>
      <c r="F54" s="42"/>
      <c r="G54" s="42"/>
      <c r="H54" s="42"/>
      <c r="I54" s="42"/>
      <c r="J54" s="42"/>
      <c r="K54" s="42"/>
      <c r="L54" s="42"/>
      <c r="M54" s="43"/>
      <c r="AH54" s="43"/>
      <c r="AI54" s="3"/>
      <c r="AJ54" s="1"/>
      <c r="AK54" s="1"/>
    </row>
    <row r="55" spans="1:37">
      <c r="A55" s="1"/>
      <c r="B55" s="42">
        <v>50</v>
      </c>
      <c r="E55" s="42"/>
      <c r="F55" s="42"/>
      <c r="G55" s="42"/>
      <c r="H55" s="42"/>
      <c r="I55" s="42"/>
      <c r="J55" s="42"/>
      <c r="K55" s="42"/>
      <c r="L55" s="42"/>
      <c r="M55" s="43"/>
      <c r="AH55" s="43"/>
      <c r="AI55" s="3"/>
      <c r="AJ55" s="1"/>
      <c r="AK55" s="1"/>
    </row>
    <row r="56" spans="1:37">
      <c r="A56" s="1"/>
      <c r="B56" s="42">
        <v>51</v>
      </c>
      <c r="E56" s="42"/>
      <c r="F56" s="42"/>
      <c r="G56" s="42"/>
      <c r="H56" s="42"/>
      <c r="I56" s="42"/>
      <c r="J56" s="42"/>
      <c r="K56" s="42"/>
      <c r="L56" s="42"/>
      <c r="M56" s="43"/>
      <c r="AH56" s="43"/>
      <c r="AI56" s="3"/>
      <c r="AJ56" s="1"/>
      <c r="AK56" s="1"/>
    </row>
    <row r="57" spans="1:37">
      <c r="A57" s="1"/>
      <c r="B57" s="42">
        <v>52</v>
      </c>
      <c r="E57" s="42"/>
      <c r="F57" s="42"/>
      <c r="G57" s="42"/>
      <c r="H57" s="42"/>
      <c r="I57" s="42"/>
      <c r="J57" s="42"/>
      <c r="K57" s="42"/>
      <c r="L57" s="42"/>
      <c r="M57" s="43"/>
      <c r="AH57" s="43"/>
      <c r="AI57" s="3"/>
      <c r="AJ57" s="1"/>
      <c r="AK57" s="1"/>
    </row>
    <row r="58" spans="1:37">
      <c r="A58" s="1"/>
      <c r="B58" s="42">
        <v>53</v>
      </c>
      <c r="E58" s="42"/>
      <c r="F58" s="42"/>
      <c r="G58" s="42"/>
      <c r="H58" s="42"/>
      <c r="I58" s="42"/>
      <c r="J58" s="42"/>
      <c r="K58" s="42"/>
      <c r="L58" s="42"/>
      <c r="M58" s="43"/>
      <c r="AH58" s="43"/>
      <c r="AI58" s="3"/>
      <c r="AJ58" s="1"/>
      <c r="AK58" s="1"/>
    </row>
    <row r="59" spans="1:37">
      <c r="A59" s="1"/>
      <c r="B59" s="42">
        <v>54</v>
      </c>
      <c r="E59" s="42"/>
      <c r="F59" s="42"/>
      <c r="G59" s="42"/>
      <c r="H59" s="42"/>
      <c r="I59" s="42"/>
      <c r="J59" s="42"/>
      <c r="K59" s="42"/>
      <c r="L59" s="42"/>
      <c r="M59" s="43"/>
      <c r="AH59" s="43"/>
      <c r="AI59" s="3"/>
      <c r="AJ59" s="1"/>
      <c r="AK59" s="1"/>
    </row>
    <row r="60" spans="1:37">
      <c r="A60" s="1"/>
      <c r="B60" s="42">
        <v>55</v>
      </c>
      <c r="E60" s="42"/>
      <c r="F60" s="42"/>
      <c r="G60" s="42"/>
      <c r="H60" s="42"/>
      <c r="I60" s="42"/>
      <c r="J60" s="42"/>
      <c r="K60" s="42"/>
      <c r="L60" s="42"/>
      <c r="M60" s="43"/>
      <c r="AH60" s="43"/>
      <c r="AI60" s="3"/>
      <c r="AJ60" s="1"/>
      <c r="AK60" s="1"/>
    </row>
    <row r="61" spans="1:37">
      <c r="A61" s="1"/>
      <c r="B61" s="42">
        <v>56</v>
      </c>
      <c r="E61" s="42"/>
      <c r="F61" s="42"/>
      <c r="G61" s="42"/>
      <c r="H61" s="42"/>
      <c r="I61" s="42"/>
      <c r="J61" s="42"/>
      <c r="K61" s="42"/>
      <c r="L61" s="42"/>
      <c r="M61" s="43"/>
      <c r="AH61" s="43"/>
      <c r="AI61" s="3"/>
      <c r="AJ61" s="1"/>
      <c r="AK61" s="1"/>
    </row>
    <row r="62" spans="1:37">
      <c r="A62" s="1"/>
      <c r="B62" s="42">
        <v>57</v>
      </c>
      <c r="E62" s="42"/>
      <c r="F62" s="42"/>
      <c r="G62" s="42"/>
      <c r="H62" s="42"/>
      <c r="I62" s="42"/>
      <c r="J62" s="42"/>
      <c r="K62" s="42"/>
      <c r="L62" s="42"/>
      <c r="M62" s="43"/>
      <c r="AH62" s="43"/>
      <c r="AI62" s="3"/>
      <c r="AJ62" s="1"/>
      <c r="AK62" s="1"/>
    </row>
    <row r="63" spans="1:37">
      <c r="A63" s="1"/>
      <c r="B63" s="42">
        <v>58</v>
      </c>
      <c r="E63" s="42"/>
      <c r="F63" s="42"/>
      <c r="G63" s="42"/>
      <c r="H63" s="42"/>
      <c r="I63" s="42"/>
      <c r="J63" s="42"/>
      <c r="K63" s="42"/>
      <c r="L63" s="42"/>
      <c r="M63" s="43"/>
      <c r="AH63" s="43"/>
      <c r="AI63" s="3"/>
      <c r="AJ63" s="1"/>
      <c r="AK63" s="1"/>
    </row>
    <row r="64" spans="1:37">
      <c r="A64" s="1"/>
      <c r="B64" s="42">
        <v>59</v>
      </c>
      <c r="E64" s="42"/>
      <c r="F64" s="42"/>
      <c r="G64" s="42"/>
      <c r="H64" s="42"/>
      <c r="I64" s="42"/>
      <c r="J64" s="42"/>
      <c r="K64" s="42"/>
      <c r="L64" s="42"/>
      <c r="M64" s="43"/>
      <c r="AH64" s="43"/>
      <c r="AI64" s="3"/>
      <c r="AJ64" s="1"/>
      <c r="AK64" s="1"/>
    </row>
    <row r="65" spans="1:37">
      <c r="A65" s="1"/>
      <c r="B65" s="42">
        <v>60</v>
      </c>
      <c r="E65" s="42"/>
      <c r="G65" s="42"/>
      <c r="H65" s="42"/>
      <c r="I65" s="42"/>
      <c r="J65" s="42">
        <v>177</v>
      </c>
      <c r="K65" s="42"/>
      <c r="L65" s="42">
        <v>270</v>
      </c>
      <c r="M65" s="43"/>
      <c r="N65" s="1">
        <v>200</v>
      </c>
      <c r="O65" s="1">
        <v>244</v>
      </c>
      <c r="AB65" s="1">
        <v>290</v>
      </c>
      <c r="AG65" s="1">
        <v>230.4</v>
      </c>
      <c r="AH65" s="43">
        <v>221.3</v>
      </c>
      <c r="AI65" s="3">
        <v>268</v>
      </c>
      <c r="AJ65" s="1"/>
      <c r="AK65" s="1"/>
    </row>
    <row r="66" spans="1:37">
      <c r="A66" s="1"/>
      <c r="B66" s="42">
        <v>61</v>
      </c>
      <c r="E66" s="42"/>
      <c r="F66" s="42"/>
      <c r="G66" s="42"/>
      <c r="H66" s="42"/>
      <c r="I66" s="42"/>
      <c r="J66" s="42"/>
      <c r="K66" s="42"/>
      <c r="L66" s="42"/>
      <c r="M66" s="43"/>
      <c r="AH66" s="43"/>
      <c r="AI66" s="3"/>
      <c r="AJ66" s="1"/>
      <c r="AK66" s="1"/>
    </row>
    <row r="67" spans="1:37">
      <c r="A67" s="1"/>
      <c r="B67" s="42">
        <v>62</v>
      </c>
      <c r="E67" s="42"/>
      <c r="F67" s="42"/>
      <c r="G67" s="42"/>
      <c r="H67" s="42"/>
      <c r="I67" s="42"/>
      <c r="J67" s="42"/>
      <c r="K67" s="42"/>
      <c r="L67" s="42"/>
      <c r="M67" s="43"/>
      <c r="AH67" s="43"/>
      <c r="AI67" s="3"/>
      <c r="AJ67" s="1"/>
      <c r="AK67" s="1"/>
    </row>
    <row r="68" spans="1:37">
      <c r="A68" s="1"/>
      <c r="B68" s="42">
        <v>63</v>
      </c>
      <c r="E68" s="42"/>
      <c r="F68" s="42"/>
      <c r="G68" s="42"/>
      <c r="H68" s="42"/>
      <c r="I68" s="42"/>
      <c r="J68" s="42"/>
      <c r="K68" s="42"/>
      <c r="L68" s="42"/>
      <c r="M68" s="43"/>
      <c r="AH68" s="43"/>
      <c r="AI68" s="3"/>
      <c r="AJ68" s="1"/>
      <c r="AK68" s="1"/>
    </row>
    <row r="69" spans="1:37">
      <c r="A69" s="1"/>
      <c r="B69" s="42">
        <v>64</v>
      </c>
      <c r="E69" s="42"/>
      <c r="F69" s="42"/>
      <c r="G69" s="42"/>
      <c r="H69" s="42"/>
      <c r="I69" s="42"/>
      <c r="J69" s="42"/>
      <c r="K69" s="42"/>
      <c r="L69" s="42"/>
      <c r="M69" s="43"/>
      <c r="AH69" s="43"/>
      <c r="AI69" s="3"/>
      <c r="AJ69" s="1"/>
      <c r="AK69" s="1"/>
    </row>
    <row r="70" spans="1:37">
      <c r="A70" s="1"/>
      <c r="B70" s="42">
        <v>65</v>
      </c>
      <c r="E70" s="42"/>
      <c r="F70" s="42"/>
      <c r="G70" s="42"/>
      <c r="H70" s="42"/>
      <c r="I70" s="42"/>
      <c r="J70" s="42"/>
      <c r="K70" s="42"/>
      <c r="L70" s="42"/>
      <c r="M70" s="43"/>
      <c r="AH70" s="43"/>
      <c r="AI70" s="3"/>
      <c r="AJ70" s="1"/>
      <c r="AK70" s="1"/>
    </row>
    <row r="71" spans="1:37">
      <c r="A71" s="1"/>
      <c r="B71" s="42">
        <v>66</v>
      </c>
      <c r="E71" s="42"/>
      <c r="F71" s="42"/>
      <c r="G71" s="42"/>
      <c r="H71" s="42"/>
      <c r="I71" s="42"/>
      <c r="J71" s="42"/>
      <c r="K71" s="42"/>
      <c r="L71" s="42"/>
      <c r="M71" s="43"/>
      <c r="AH71" s="43"/>
      <c r="AI71" s="3"/>
      <c r="AJ71" s="1"/>
      <c r="AK71" s="1"/>
    </row>
    <row r="72" spans="1:37">
      <c r="A72" s="1"/>
      <c r="B72" s="42">
        <v>67</v>
      </c>
      <c r="E72" s="42"/>
      <c r="F72" s="42"/>
      <c r="G72" s="42"/>
      <c r="H72" s="42"/>
      <c r="I72" s="42"/>
      <c r="J72" s="42"/>
      <c r="K72" s="42"/>
      <c r="L72" s="42"/>
      <c r="M72" s="43"/>
      <c r="AH72" s="43"/>
      <c r="AI72" s="3"/>
      <c r="AJ72" s="1"/>
      <c r="AK72" s="1"/>
    </row>
    <row r="73" spans="1:37">
      <c r="A73" s="1"/>
      <c r="B73" s="42">
        <v>68</v>
      </c>
      <c r="E73" s="42"/>
      <c r="F73" s="42"/>
      <c r="G73" s="42"/>
      <c r="H73" s="42"/>
      <c r="I73" s="42"/>
      <c r="J73" s="42"/>
      <c r="K73" s="42"/>
      <c r="L73" s="42"/>
      <c r="M73" s="43"/>
      <c r="AH73" s="43"/>
      <c r="AI73" s="3"/>
      <c r="AJ73" s="1"/>
      <c r="AK73" s="1"/>
    </row>
    <row r="74" spans="1:37">
      <c r="A74" s="1"/>
      <c r="B74" s="42">
        <v>69</v>
      </c>
      <c r="E74" s="42"/>
      <c r="F74" s="42"/>
      <c r="G74" s="42"/>
      <c r="H74" s="42"/>
      <c r="I74" s="42"/>
      <c r="J74" s="42"/>
      <c r="K74" s="42"/>
      <c r="L74" s="42"/>
      <c r="M74" s="43"/>
      <c r="AH74" s="43"/>
      <c r="AI74" s="3"/>
      <c r="AJ74" s="1"/>
      <c r="AK74" s="1"/>
    </row>
    <row r="75" spans="1:37">
      <c r="A75" s="1"/>
      <c r="B75" s="42">
        <v>70</v>
      </c>
      <c r="E75" s="42"/>
      <c r="F75" s="42"/>
      <c r="G75" s="42"/>
      <c r="H75" s="42"/>
      <c r="I75" s="42"/>
      <c r="J75" s="42"/>
      <c r="K75" s="42"/>
      <c r="L75" s="42"/>
      <c r="M75" s="43"/>
      <c r="AH75" s="43"/>
      <c r="AI75" s="3"/>
      <c r="AJ75" s="1"/>
      <c r="AK75" s="1"/>
    </row>
    <row r="76" spans="1:37">
      <c r="A76" s="1"/>
      <c r="B76" s="42">
        <v>71</v>
      </c>
      <c r="E76" s="42"/>
      <c r="F76" s="42"/>
      <c r="G76" s="42"/>
      <c r="H76" s="42"/>
      <c r="I76" s="42"/>
      <c r="J76" s="42"/>
      <c r="K76" s="42"/>
      <c r="L76" s="42"/>
      <c r="M76" s="43"/>
      <c r="AH76" s="43"/>
      <c r="AI76" s="3"/>
      <c r="AJ76" s="1"/>
      <c r="AK76" s="1"/>
    </row>
    <row r="77" spans="1:37">
      <c r="A77" s="1"/>
      <c r="B77" s="42">
        <v>72</v>
      </c>
      <c r="E77" s="42"/>
      <c r="F77" s="42">
        <v>199</v>
      </c>
      <c r="G77" s="42">
        <v>205</v>
      </c>
      <c r="H77" s="42"/>
      <c r="I77" s="42"/>
      <c r="J77" s="42">
        <v>204</v>
      </c>
      <c r="K77" s="42"/>
      <c r="L77" s="42">
        <v>275</v>
      </c>
      <c r="M77" s="43"/>
      <c r="N77" s="1">
        <v>221</v>
      </c>
      <c r="O77" s="1">
        <v>310</v>
      </c>
      <c r="P77" s="1">
        <v>235</v>
      </c>
      <c r="Q77" s="1">
        <v>311</v>
      </c>
      <c r="AH77" s="43">
        <v>244.4</v>
      </c>
      <c r="AI77" s="3"/>
      <c r="AJ77" s="1"/>
      <c r="AK77" s="1"/>
    </row>
    <row r="78" spans="1:37">
      <c r="A78" s="1"/>
      <c r="B78" s="42">
        <v>73</v>
      </c>
      <c r="E78" s="42"/>
      <c r="F78" s="42"/>
      <c r="G78" s="42"/>
      <c r="H78" s="42"/>
      <c r="I78" s="42"/>
      <c r="J78" s="42"/>
      <c r="K78" s="42"/>
      <c r="L78" s="42"/>
      <c r="M78" s="43"/>
      <c r="AH78" s="43"/>
      <c r="AI78" s="3"/>
      <c r="AJ78" s="1"/>
      <c r="AK78" s="1"/>
    </row>
    <row r="79" spans="1:37">
      <c r="A79" s="1"/>
      <c r="B79" s="42">
        <v>74</v>
      </c>
      <c r="E79" s="42"/>
      <c r="F79" s="42"/>
      <c r="G79" s="42"/>
      <c r="H79" s="42"/>
      <c r="I79" s="42"/>
      <c r="J79" s="42"/>
      <c r="K79" s="42"/>
      <c r="L79" s="42"/>
      <c r="M79" s="43"/>
      <c r="AH79" s="43"/>
      <c r="AI79" s="3"/>
      <c r="AJ79" s="1"/>
      <c r="AK79" s="1"/>
    </row>
    <row r="80" spans="1:37">
      <c r="A80" s="1"/>
      <c r="B80" s="42">
        <v>75</v>
      </c>
      <c r="E80" s="42"/>
      <c r="F80" s="42"/>
      <c r="G80" s="42"/>
      <c r="H80" s="42"/>
      <c r="I80" s="42"/>
      <c r="J80" s="42"/>
      <c r="K80" s="42"/>
      <c r="L80" s="42"/>
      <c r="M80" s="43"/>
      <c r="AH80" s="43"/>
      <c r="AI80" s="3"/>
      <c r="AJ80" s="1"/>
      <c r="AK80" s="1"/>
    </row>
    <row r="81" spans="1:37">
      <c r="A81" s="1"/>
      <c r="B81" s="42">
        <v>76</v>
      </c>
      <c r="E81" s="42"/>
      <c r="F81" s="42"/>
      <c r="G81" s="42"/>
      <c r="H81" s="42"/>
      <c r="I81" s="42"/>
      <c r="J81" s="42"/>
      <c r="K81" s="42"/>
      <c r="L81" s="42"/>
      <c r="M81" s="43"/>
      <c r="AH81" s="43"/>
      <c r="AI81" s="3"/>
      <c r="AJ81" s="1"/>
      <c r="AK81" s="1"/>
    </row>
    <row r="82" spans="1:37">
      <c r="A82" s="1"/>
      <c r="B82" s="42">
        <v>77</v>
      </c>
      <c r="E82" s="42"/>
      <c r="F82" s="42"/>
      <c r="G82" s="42"/>
      <c r="H82" s="42"/>
      <c r="I82" s="42"/>
      <c r="J82" s="42"/>
      <c r="K82" s="42"/>
      <c r="L82" s="42"/>
      <c r="M82" s="43"/>
      <c r="AH82" s="43"/>
      <c r="AI82" s="3"/>
      <c r="AJ82" s="1"/>
      <c r="AK82" s="1"/>
    </row>
    <row r="83" spans="1:37">
      <c r="A83" s="1"/>
      <c r="B83" s="42">
        <v>78</v>
      </c>
      <c r="E83" s="42"/>
      <c r="F83" s="42"/>
      <c r="G83" s="42"/>
      <c r="H83" s="42"/>
      <c r="I83" s="42"/>
      <c r="J83" s="42"/>
      <c r="K83" s="42"/>
      <c r="L83" s="42"/>
      <c r="M83" s="43"/>
      <c r="AH83" s="43"/>
      <c r="AI83" s="3"/>
      <c r="AJ83" s="1"/>
      <c r="AK83" s="1"/>
    </row>
    <row r="84" spans="1:37">
      <c r="A84" s="1"/>
      <c r="B84" s="42">
        <v>79</v>
      </c>
      <c r="E84" s="42"/>
      <c r="F84" s="42"/>
      <c r="G84" s="42"/>
      <c r="H84" s="42"/>
      <c r="I84" s="42"/>
      <c r="J84" s="42"/>
      <c r="K84" s="42"/>
      <c r="L84" s="42"/>
      <c r="M84" s="43"/>
      <c r="AH84" s="43"/>
      <c r="AI84" s="3"/>
      <c r="AJ84" s="1"/>
      <c r="AK84" s="1"/>
    </row>
    <row r="85" spans="1:37">
      <c r="A85" s="1"/>
      <c r="B85" s="42">
        <v>80</v>
      </c>
      <c r="E85" s="42"/>
      <c r="F85" s="42"/>
      <c r="G85" s="42"/>
      <c r="H85" s="42"/>
      <c r="I85" s="42"/>
      <c r="J85" s="42"/>
      <c r="K85" s="42"/>
      <c r="L85" s="42"/>
      <c r="M85" s="43"/>
      <c r="AH85" s="43"/>
      <c r="AI85" s="3"/>
      <c r="AJ85" s="1"/>
      <c r="AK85" s="1"/>
    </row>
    <row r="86" spans="1:37">
      <c r="A86" s="1"/>
      <c r="B86" s="42">
        <v>81</v>
      </c>
      <c r="E86" s="42"/>
      <c r="F86" s="42"/>
      <c r="G86" s="42"/>
      <c r="H86" s="42"/>
      <c r="I86" s="42"/>
      <c r="J86" s="42"/>
      <c r="K86" s="42"/>
      <c r="L86" s="42"/>
      <c r="M86" s="43"/>
      <c r="AH86" s="43"/>
      <c r="AI86" s="3"/>
      <c r="AJ86" s="1"/>
      <c r="AK86" s="1"/>
    </row>
    <row r="87" spans="1:37">
      <c r="A87" s="1"/>
      <c r="B87" s="42">
        <v>82</v>
      </c>
      <c r="E87" s="42"/>
      <c r="F87" s="42"/>
      <c r="G87" s="42"/>
      <c r="H87" s="42"/>
      <c r="I87" s="42"/>
      <c r="J87" s="42"/>
      <c r="K87" s="42"/>
      <c r="L87" s="42"/>
      <c r="M87" s="43"/>
      <c r="AH87" s="43"/>
      <c r="AI87" s="3"/>
      <c r="AJ87" s="1"/>
      <c r="AK87" s="1"/>
    </row>
    <row r="88" spans="1:37">
      <c r="A88" s="1"/>
      <c r="B88" s="42">
        <v>83</v>
      </c>
      <c r="E88" s="42"/>
      <c r="F88" s="42"/>
      <c r="G88" s="42"/>
      <c r="H88" s="42"/>
      <c r="I88" s="42"/>
      <c r="J88" s="42"/>
      <c r="K88" s="42"/>
      <c r="L88" s="42"/>
      <c r="M88" s="43"/>
      <c r="AH88" s="43"/>
      <c r="AI88" s="3"/>
      <c r="AJ88" s="1"/>
      <c r="AK88" s="1"/>
    </row>
    <row r="89" spans="1:37">
      <c r="A89" s="1"/>
      <c r="B89" s="42">
        <v>84</v>
      </c>
      <c r="E89" s="42"/>
      <c r="F89" s="42"/>
      <c r="G89" s="42"/>
      <c r="H89" s="42"/>
      <c r="I89" s="42"/>
      <c r="J89" s="42"/>
      <c r="K89" s="42"/>
      <c r="L89" s="42"/>
      <c r="M89" s="43"/>
      <c r="AH89" s="43">
        <v>222.3</v>
      </c>
      <c r="AI89" s="3"/>
      <c r="AJ89" s="1"/>
      <c r="AK89" s="1"/>
    </row>
    <row r="90" spans="1:37">
      <c r="A90" s="1"/>
      <c r="B90" s="42">
        <v>85</v>
      </c>
      <c r="E90" s="42"/>
      <c r="F90" s="42"/>
      <c r="G90" s="42"/>
      <c r="H90" s="42"/>
      <c r="I90" s="42"/>
      <c r="J90" s="42"/>
      <c r="K90" s="42"/>
      <c r="L90" s="42"/>
      <c r="M90" s="43"/>
      <c r="AH90" s="43"/>
      <c r="AI90" s="3"/>
      <c r="AJ90" s="1"/>
      <c r="AK90" s="1"/>
    </row>
    <row r="91" spans="1:37">
      <c r="A91" s="1"/>
      <c r="B91" s="42">
        <v>86</v>
      </c>
      <c r="E91" s="42"/>
      <c r="F91" s="42"/>
      <c r="G91" s="42"/>
      <c r="H91" s="42"/>
      <c r="I91" s="42"/>
      <c r="J91" s="42"/>
      <c r="K91" s="42"/>
      <c r="L91" s="42"/>
      <c r="M91" s="43"/>
      <c r="AH91" s="43"/>
      <c r="AI91" s="3"/>
      <c r="AJ91" s="1"/>
      <c r="AK91" s="1"/>
    </row>
    <row r="92" spans="1:37">
      <c r="A92" s="1"/>
      <c r="B92" s="42">
        <v>87</v>
      </c>
      <c r="E92" s="42"/>
      <c r="F92" s="42"/>
      <c r="G92" s="42"/>
      <c r="H92" s="42"/>
      <c r="I92" s="42"/>
      <c r="J92" s="42"/>
      <c r="K92" s="42"/>
      <c r="L92" s="42"/>
      <c r="M92" s="43"/>
      <c r="AH92" s="43"/>
      <c r="AI92" s="3"/>
      <c r="AJ92" s="1"/>
      <c r="AK92" s="1"/>
    </row>
    <row r="93" spans="1:37">
      <c r="A93" s="1"/>
      <c r="B93" s="42">
        <v>88</v>
      </c>
      <c r="E93" s="42"/>
      <c r="F93" s="42"/>
      <c r="G93" s="42"/>
      <c r="H93" s="42"/>
      <c r="I93" s="42"/>
      <c r="J93" s="42"/>
      <c r="K93" s="42"/>
      <c r="L93" s="42"/>
      <c r="M93" s="43"/>
      <c r="AH93" s="43"/>
      <c r="AI93" s="3"/>
      <c r="AJ93" s="1"/>
      <c r="AK93" s="1"/>
    </row>
    <row r="94" spans="1:37">
      <c r="A94" s="1"/>
      <c r="B94" s="42">
        <v>89</v>
      </c>
      <c r="E94" s="42"/>
      <c r="F94" s="42"/>
      <c r="G94" s="42"/>
      <c r="H94" s="42"/>
      <c r="I94" s="42"/>
      <c r="J94" s="42"/>
      <c r="K94" s="42"/>
      <c r="L94" s="42"/>
      <c r="M94" s="43"/>
      <c r="AH94" s="43"/>
      <c r="AI94" s="3"/>
      <c r="AJ94" s="1"/>
      <c r="AK94" s="1"/>
    </row>
    <row r="95" spans="1:37">
      <c r="A95" s="1"/>
      <c r="B95" s="42">
        <v>90</v>
      </c>
      <c r="E95" s="42"/>
      <c r="F95" s="42"/>
      <c r="G95" s="42"/>
      <c r="H95" s="42"/>
      <c r="I95" s="42"/>
      <c r="J95" s="42"/>
      <c r="K95" s="42"/>
      <c r="L95" s="42"/>
      <c r="M95" s="43"/>
      <c r="AH95" s="43"/>
      <c r="AI95" s="3"/>
      <c r="AJ95" s="1"/>
      <c r="AK95" s="1"/>
    </row>
    <row r="96" spans="1:37">
      <c r="A96" s="1"/>
      <c r="B96" s="42">
        <v>91</v>
      </c>
      <c r="E96" s="42"/>
      <c r="F96" s="42"/>
      <c r="G96" s="42"/>
      <c r="H96" s="42"/>
      <c r="I96" s="42"/>
      <c r="J96" s="42"/>
      <c r="K96" s="42"/>
      <c r="L96" s="42"/>
      <c r="M96" s="43"/>
      <c r="AH96" s="43"/>
      <c r="AI96" s="3"/>
      <c r="AJ96" s="1"/>
      <c r="AK96" s="1"/>
    </row>
    <row r="97" spans="1:37">
      <c r="A97" s="1"/>
      <c r="B97" s="42">
        <v>92</v>
      </c>
      <c r="E97" s="42"/>
      <c r="F97" s="42"/>
      <c r="G97" s="42"/>
      <c r="H97" s="42"/>
      <c r="I97" s="42"/>
      <c r="J97" s="42"/>
      <c r="K97" s="42"/>
      <c r="L97" s="42"/>
      <c r="M97" s="43"/>
      <c r="AH97" s="43"/>
      <c r="AI97" s="3"/>
      <c r="AJ97" s="1"/>
      <c r="AK97" s="1"/>
    </row>
    <row r="98" spans="1:37">
      <c r="A98" s="1"/>
      <c r="B98" s="42">
        <v>93</v>
      </c>
      <c r="E98" s="42"/>
      <c r="F98" s="42"/>
      <c r="G98" s="42"/>
      <c r="H98" s="42"/>
      <c r="I98" s="42"/>
      <c r="J98" s="42"/>
      <c r="K98" s="42"/>
      <c r="L98" s="42"/>
      <c r="M98" s="43"/>
      <c r="AH98" s="43"/>
      <c r="AI98" s="3"/>
      <c r="AJ98" s="1"/>
      <c r="AK98" s="1"/>
    </row>
    <row r="99" spans="1:37">
      <c r="A99" s="1"/>
      <c r="B99" s="42">
        <v>94</v>
      </c>
      <c r="E99" s="42"/>
      <c r="F99" s="42"/>
      <c r="G99" s="42"/>
      <c r="H99" s="42"/>
      <c r="I99" s="42"/>
      <c r="J99" s="42"/>
      <c r="K99" s="42"/>
      <c r="L99" s="42"/>
      <c r="M99" s="43"/>
      <c r="AH99" s="43"/>
      <c r="AI99" s="3"/>
      <c r="AJ99" s="1"/>
      <c r="AK99" s="1"/>
    </row>
    <row r="100" spans="1:37">
      <c r="A100" s="1"/>
      <c r="B100" s="42">
        <v>95</v>
      </c>
      <c r="E100" s="42"/>
      <c r="F100" s="42"/>
      <c r="G100" s="42"/>
      <c r="H100" s="42"/>
      <c r="I100" s="42"/>
      <c r="J100" s="42"/>
      <c r="K100" s="42"/>
      <c r="L100" s="42"/>
      <c r="M100" s="43"/>
      <c r="AH100" s="43"/>
      <c r="AI100" s="3"/>
      <c r="AJ100" s="1"/>
      <c r="AK100" s="1"/>
    </row>
    <row r="101" spans="1:37">
      <c r="A101" s="1"/>
      <c r="B101" s="42">
        <v>96</v>
      </c>
      <c r="E101" s="42"/>
      <c r="F101" s="42">
        <v>230</v>
      </c>
      <c r="G101" s="42">
        <v>283</v>
      </c>
      <c r="H101" s="42"/>
      <c r="I101" s="42"/>
      <c r="J101" s="42"/>
      <c r="K101" s="42"/>
      <c r="L101" s="42"/>
      <c r="M101" s="43"/>
      <c r="AH101" s="43"/>
      <c r="AI101" s="3"/>
      <c r="AJ101" s="1"/>
      <c r="AK101" s="1"/>
    </row>
    <row r="102" spans="1:37">
      <c r="A102" s="1"/>
      <c r="B102" s="42">
        <v>97</v>
      </c>
      <c r="E102" s="42"/>
      <c r="F102" s="42"/>
      <c r="G102" s="42"/>
      <c r="H102" s="42"/>
      <c r="I102" s="42"/>
      <c r="J102" s="42"/>
      <c r="K102" s="42"/>
      <c r="L102" s="42"/>
      <c r="M102" s="43"/>
      <c r="AH102" s="43"/>
      <c r="AI102" s="3"/>
      <c r="AJ102" s="1"/>
      <c r="AK102" s="1"/>
    </row>
    <row r="103" spans="1:37">
      <c r="A103" s="1"/>
      <c r="B103" s="42">
        <v>98</v>
      </c>
      <c r="E103" s="42"/>
      <c r="F103" s="42"/>
      <c r="G103" s="42"/>
      <c r="H103" s="42"/>
      <c r="I103" s="42"/>
      <c r="J103" s="42"/>
      <c r="K103" s="42"/>
      <c r="L103" s="42"/>
      <c r="M103" s="43"/>
      <c r="AH103" s="43"/>
      <c r="AI103" s="3"/>
      <c r="AJ103" s="1"/>
      <c r="AK103" s="1"/>
    </row>
    <row r="104" spans="1:37">
      <c r="A104" s="1"/>
      <c r="B104" s="42">
        <v>99</v>
      </c>
      <c r="E104" s="42"/>
      <c r="F104" s="42"/>
      <c r="G104" s="42"/>
      <c r="H104" s="42"/>
      <c r="I104" s="42"/>
      <c r="J104" s="42"/>
      <c r="K104" s="42"/>
      <c r="L104" s="42"/>
      <c r="M104" s="43"/>
      <c r="AH104" s="43"/>
      <c r="AI104" s="3"/>
      <c r="AJ104" s="1"/>
      <c r="AK104" s="1"/>
    </row>
    <row r="105" spans="1:37">
      <c r="A105" s="1"/>
      <c r="B105" s="42">
        <v>100</v>
      </c>
      <c r="E105" s="42"/>
      <c r="F105" s="42"/>
      <c r="G105" s="42"/>
      <c r="H105" s="42"/>
      <c r="I105" s="42"/>
      <c r="J105" s="42"/>
      <c r="K105" s="42"/>
      <c r="L105" s="42"/>
      <c r="M105" s="43"/>
      <c r="AH105" s="43"/>
      <c r="AI105" s="3"/>
      <c r="AJ105" s="1"/>
      <c r="AK105" s="1"/>
    </row>
    <row r="106" spans="1:37">
      <c r="A106" s="1"/>
      <c r="B106" s="42">
        <v>101</v>
      </c>
      <c r="E106" s="42"/>
      <c r="F106" s="42"/>
      <c r="G106" s="42"/>
      <c r="H106" s="42"/>
      <c r="I106" s="42"/>
      <c r="J106" s="42"/>
      <c r="K106" s="42"/>
      <c r="L106" s="42"/>
      <c r="M106" s="43"/>
      <c r="AH106" s="43"/>
      <c r="AI106" s="3"/>
      <c r="AJ106" s="1"/>
      <c r="AK106" s="1"/>
    </row>
    <row r="107" spans="1:37">
      <c r="A107" s="1"/>
      <c r="B107" s="42">
        <v>102</v>
      </c>
      <c r="E107" s="42"/>
      <c r="F107" s="42"/>
      <c r="G107" s="42"/>
      <c r="H107" s="42"/>
      <c r="I107" s="42"/>
      <c r="J107" s="42"/>
      <c r="K107" s="42"/>
      <c r="L107" s="42"/>
      <c r="M107" s="43"/>
      <c r="AH107" s="43"/>
      <c r="AI107" s="3"/>
      <c r="AJ107" s="1"/>
      <c r="AK107" s="1"/>
    </row>
    <row r="108" spans="1:37">
      <c r="A108" s="1"/>
      <c r="B108" s="42">
        <v>103</v>
      </c>
      <c r="E108" s="42"/>
      <c r="F108" s="42"/>
      <c r="G108" s="42"/>
      <c r="H108" s="42"/>
      <c r="I108" s="42"/>
      <c r="J108" s="42"/>
      <c r="K108" s="42"/>
      <c r="L108" s="42"/>
      <c r="M108" s="43"/>
      <c r="AH108" s="43"/>
      <c r="AI108" s="3"/>
      <c r="AJ108" s="1"/>
      <c r="AK108" s="1"/>
    </row>
    <row r="109" spans="1:37">
      <c r="A109" s="1"/>
      <c r="B109" s="42">
        <v>104</v>
      </c>
      <c r="E109" s="42"/>
      <c r="F109" s="42"/>
      <c r="G109" s="42"/>
      <c r="H109" s="42"/>
      <c r="I109" s="42"/>
      <c r="J109" s="42"/>
      <c r="K109" s="42"/>
      <c r="L109" s="42"/>
      <c r="M109" s="43"/>
      <c r="AH109" s="43"/>
      <c r="AI109" s="3"/>
      <c r="AJ109" s="1"/>
      <c r="AK109" s="1"/>
    </row>
    <row r="110" spans="1:37">
      <c r="A110" s="1"/>
      <c r="B110" s="42">
        <v>105</v>
      </c>
      <c r="E110" s="42"/>
      <c r="F110" s="42"/>
      <c r="G110" s="42"/>
      <c r="H110" s="42"/>
      <c r="I110" s="42"/>
      <c r="J110" s="42"/>
      <c r="K110" s="42"/>
      <c r="L110" s="42"/>
      <c r="M110" s="43"/>
      <c r="AH110" s="43"/>
      <c r="AI110" s="3"/>
      <c r="AJ110" s="1"/>
      <c r="AK110" s="1"/>
    </row>
    <row r="111" spans="1:37">
      <c r="A111" s="1"/>
      <c r="B111" s="42">
        <v>106</v>
      </c>
      <c r="E111" s="42"/>
      <c r="F111" s="42"/>
      <c r="G111" s="42"/>
      <c r="H111" s="42"/>
      <c r="I111" s="42"/>
      <c r="J111" s="42"/>
      <c r="K111" s="42"/>
      <c r="L111" s="42"/>
      <c r="M111" s="43"/>
      <c r="AH111" s="43"/>
      <c r="AI111" s="3"/>
      <c r="AJ111" s="1"/>
      <c r="AK111" s="1"/>
    </row>
    <row r="112" spans="1:37">
      <c r="A112" s="1"/>
      <c r="B112" s="42">
        <v>107</v>
      </c>
      <c r="E112" s="42"/>
      <c r="F112" s="42"/>
      <c r="G112" s="42"/>
      <c r="H112" s="42"/>
      <c r="I112" s="42"/>
      <c r="J112" s="42"/>
      <c r="K112" s="42"/>
      <c r="L112" s="42"/>
      <c r="M112" s="43"/>
      <c r="AH112" s="43"/>
      <c r="AI112" s="3"/>
      <c r="AJ112" s="1"/>
      <c r="AK112" s="1"/>
    </row>
    <row r="113" spans="1:37">
      <c r="A113" s="1"/>
      <c r="B113" s="42">
        <v>108</v>
      </c>
      <c r="E113" s="42"/>
      <c r="F113" s="42"/>
      <c r="G113" s="42"/>
      <c r="H113" s="42"/>
      <c r="I113" s="42"/>
      <c r="J113" s="42"/>
      <c r="K113" s="42"/>
      <c r="L113" s="42"/>
      <c r="M113" s="43"/>
      <c r="AH113" s="43"/>
      <c r="AI113" s="3"/>
      <c r="AJ113" s="1"/>
      <c r="AK113" s="1"/>
    </row>
    <row r="114" spans="1:37">
      <c r="A114" s="1"/>
      <c r="B114" s="42">
        <v>109</v>
      </c>
      <c r="E114" s="42"/>
      <c r="F114" s="42"/>
      <c r="G114" s="42"/>
      <c r="H114" s="42"/>
      <c r="I114" s="42"/>
      <c r="J114" s="42"/>
      <c r="K114" s="42"/>
      <c r="L114" s="42"/>
      <c r="M114" s="43"/>
      <c r="AH114" s="43"/>
      <c r="AI114" s="3"/>
      <c r="AJ114" s="1"/>
      <c r="AK114" s="1"/>
    </row>
    <row r="115" spans="1:37">
      <c r="A115" s="1"/>
      <c r="B115" s="42">
        <v>110</v>
      </c>
      <c r="E115" s="42"/>
      <c r="F115" s="42"/>
      <c r="G115" s="42"/>
      <c r="H115" s="42"/>
      <c r="I115" s="42"/>
      <c r="J115" s="42"/>
      <c r="K115" s="42"/>
      <c r="L115" s="42"/>
      <c r="M115" s="43"/>
      <c r="AH115" s="43"/>
      <c r="AI115" s="3"/>
      <c r="AJ115" s="1"/>
      <c r="AK115" s="1"/>
    </row>
    <row r="116" spans="1:37">
      <c r="A116" s="1"/>
      <c r="B116" s="42">
        <v>111</v>
      </c>
      <c r="E116" s="42"/>
      <c r="F116" s="42"/>
      <c r="G116" s="42"/>
      <c r="H116" s="42"/>
      <c r="I116" s="42"/>
      <c r="J116" s="42"/>
      <c r="K116" s="42"/>
      <c r="L116" s="42"/>
      <c r="M116" s="43"/>
      <c r="AH116" s="43"/>
      <c r="AI116" s="3"/>
      <c r="AJ116" s="1"/>
      <c r="AK116" s="1"/>
    </row>
    <row r="117" spans="1:37">
      <c r="A117" s="1"/>
      <c r="B117" s="42">
        <v>112</v>
      </c>
      <c r="E117" s="42"/>
      <c r="F117" s="42"/>
      <c r="G117" s="42"/>
      <c r="H117" s="42"/>
      <c r="I117" s="42"/>
      <c r="J117" s="42"/>
      <c r="K117" s="42"/>
      <c r="L117" s="42"/>
      <c r="M117" s="43"/>
      <c r="AH117" s="43"/>
      <c r="AI117" s="3"/>
      <c r="AJ117" s="1"/>
      <c r="AK117" s="1"/>
    </row>
    <row r="118" spans="1:37">
      <c r="A118" s="1"/>
      <c r="B118" s="42">
        <v>113</v>
      </c>
      <c r="E118" s="42"/>
      <c r="F118" s="42"/>
      <c r="G118" s="42"/>
      <c r="H118" s="42"/>
      <c r="I118" s="42"/>
      <c r="J118" s="42"/>
      <c r="K118" s="42"/>
      <c r="L118" s="42"/>
      <c r="M118" s="43"/>
      <c r="AH118" s="43"/>
      <c r="AI118" s="3"/>
      <c r="AJ118" s="1"/>
      <c r="AK118" s="1"/>
    </row>
    <row r="119" spans="1:37">
      <c r="A119" s="1"/>
      <c r="B119" s="42">
        <v>114</v>
      </c>
      <c r="E119" s="42"/>
      <c r="F119" s="42"/>
      <c r="G119" s="42"/>
      <c r="H119" s="42"/>
      <c r="I119" s="42"/>
      <c r="J119" s="42"/>
      <c r="K119" s="42"/>
      <c r="L119" s="42"/>
      <c r="M119" s="43"/>
      <c r="AH119" s="43"/>
      <c r="AI119" s="3"/>
      <c r="AJ119" s="1"/>
      <c r="AK119" s="1"/>
    </row>
    <row r="120" spans="1:37">
      <c r="A120" s="1"/>
      <c r="B120" s="42">
        <v>115</v>
      </c>
      <c r="E120" s="42"/>
      <c r="F120" s="42"/>
      <c r="G120" s="42"/>
      <c r="H120" s="42"/>
      <c r="I120" s="42"/>
      <c r="J120" s="42"/>
      <c r="K120" s="42"/>
      <c r="L120" s="42"/>
      <c r="M120" s="43"/>
      <c r="AH120" s="43"/>
      <c r="AI120" s="3"/>
      <c r="AJ120" s="1"/>
      <c r="AK120" s="1"/>
    </row>
    <row r="121" spans="1:37">
      <c r="A121" s="1"/>
      <c r="B121" s="42">
        <v>116</v>
      </c>
      <c r="E121" s="42"/>
      <c r="F121" s="42"/>
      <c r="G121" s="42"/>
      <c r="H121" s="42"/>
      <c r="I121" s="42"/>
      <c r="J121" s="42"/>
      <c r="K121" s="42"/>
      <c r="L121" s="42"/>
      <c r="M121" s="43"/>
      <c r="AH121" s="43"/>
      <c r="AI121" s="3"/>
      <c r="AJ121" s="1"/>
      <c r="AK121" s="1"/>
    </row>
    <row r="122" spans="1:37">
      <c r="A122" s="1"/>
      <c r="B122" s="42">
        <v>117</v>
      </c>
      <c r="E122" s="42"/>
      <c r="F122" s="42"/>
      <c r="G122" s="42"/>
      <c r="H122" s="42"/>
      <c r="I122" s="42"/>
      <c r="J122" s="42"/>
      <c r="K122" s="42"/>
      <c r="L122" s="42"/>
      <c r="M122" s="43"/>
      <c r="AH122" s="43"/>
      <c r="AI122" s="3"/>
      <c r="AJ122" s="1"/>
      <c r="AK122" s="1"/>
    </row>
    <row r="123" spans="1:37">
      <c r="A123" s="1"/>
      <c r="B123" s="42">
        <v>118</v>
      </c>
      <c r="E123" s="42"/>
      <c r="F123" s="42"/>
      <c r="G123" s="42"/>
      <c r="H123" s="42"/>
      <c r="I123" s="42"/>
      <c r="J123" s="42"/>
      <c r="K123" s="42"/>
      <c r="L123" s="42"/>
      <c r="M123" s="43"/>
      <c r="AH123" s="43"/>
      <c r="AI123" s="3"/>
      <c r="AJ123" s="1"/>
      <c r="AK123" s="1"/>
    </row>
    <row r="124" spans="1:37">
      <c r="A124" s="1"/>
      <c r="B124" s="42">
        <v>119</v>
      </c>
      <c r="E124" s="42"/>
      <c r="F124" s="42"/>
      <c r="G124" s="42"/>
      <c r="H124" s="42"/>
      <c r="I124" s="42"/>
      <c r="J124" s="42"/>
      <c r="K124" s="42"/>
      <c r="L124" s="42"/>
      <c r="M124" s="43"/>
      <c r="AH124" s="43"/>
      <c r="AI124" s="3"/>
      <c r="AJ124" s="1"/>
      <c r="AK124" s="1"/>
    </row>
    <row r="125" spans="1:37">
      <c r="A125" s="1"/>
      <c r="B125" s="42">
        <v>120</v>
      </c>
      <c r="E125" s="42"/>
      <c r="F125" s="42"/>
      <c r="G125" s="42"/>
      <c r="H125" s="42"/>
      <c r="I125" s="42"/>
      <c r="J125" s="42"/>
      <c r="K125" s="42"/>
      <c r="L125" s="42"/>
      <c r="M125" s="43"/>
      <c r="AH125" s="43"/>
      <c r="AI125" s="3"/>
      <c r="AJ125" s="1"/>
      <c r="AK125" s="1"/>
    </row>
    <row r="126" spans="1:37">
      <c r="A126" s="1"/>
      <c r="B126" s="42">
        <v>121</v>
      </c>
      <c r="E126" s="42"/>
      <c r="F126" s="42"/>
      <c r="G126" s="42"/>
      <c r="H126" s="42"/>
      <c r="I126" s="42"/>
      <c r="J126" s="42"/>
      <c r="K126" s="42"/>
      <c r="L126" s="42"/>
      <c r="M126" s="43"/>
      <c r="AH126" s="43"/>
      <c r="AI126" s="3"/>
      <c r="AJ126" s="1"/>
      <c r="AK126" s="1"/>
    </row>
    <row r="127" spans="1:37">
      <c r="A127" s="1"/>
      <c r="B127" s="42">
        <v>122</v>
      </c>
      <c r="E127" s="42"/>
      <c r="F127" s="42"/>
      <c r="G127" s="42"/>
      <c r="H127" s="42"/>
      <c r="I127" s="42"/>
      <c r="J127" s="42"/>
      <c r="K127" s="42"/>
      <c r="L127" s="42"/>
      <c r="M127" s="43"/>
      <c r="AH127" s="43"/>
      <c r="AI127" s="3"/>
      <c r="AJ127" s="1"/>
      <c r="AK127" s="1"/>
    </row>
    <row r="128" spans="1:37">
      <c r="A128" s="1"/>
      <c r="B128" s="42">
        <v>123</v>
      </c>
      <c r="E128" s="42"/>
      <c r="F128" s="42"/>
      <c r="G128" s="42"/>
      <c r="H128" s="42"/>
      <c r="I128" s="42"/>
      <c r="J128" s="42"/>
      <c r="K128" s="42"/>
      <c r="L128" s="42"/>
      <c r="M128" s="43"/>
      <c r="AH128" s="43"/>
      <c r="AI128" s="3"/>
      <c r="AJ128" s="1"/>
      <c r="AK128" s="1"/>
    </row>
    <row r="129" spans="1:37">
      <c r="A129" s="1"/>
      <c r="B129" s="42">
        <v>124</v>
      </c>
      <c r="E129" s="42"/>
      <c r="F129" s="42"/>
      <c r="G129" s="42"/>
      <c r="H129" s="42"/>
      <c r="I129" s="42"/>
      <c r="J129" s="42"/>
      <c r="K129" s="42"/>
      <c r="L129" s="42"/>
      <c r="M129" s="43"/>
      <c r="AH129" s="43"/>
      <c r="AI129" s="3"/>
      <c r="AJ129" s="1"/>
      <c r="AK129" s="1"/>
    </row>
    <row r="130" spans="1:37">
      <c r="A130" s="1"/>
      <c r="B130" s="42">
        <v>125</v>
      </c>
      <c r="E130" s="42"/>
      <c r="F130" s="42"/>
      <c r="G130" s="42"/>
      <c r="H130" s="42"/>
      <c r="I130" s="42"/>
      <c r="J130" s="42"/>
      <c r="K130" s="42"/>
      <c r="L130" s="42"/>
      <c r="M130" s="43"/>
      <c r="AH130" s="43"/>
      <c r="AI130" s="3"/>
      <c r="AJ130" s="1"/>
      <c r="AK130" s="1"/>
    </row>
    <row r="131" spans="1:37">
      <c r="A131" s="1"/>
      <c r="B131" s="42">
        <v>126</v>
      </c>
      <c r="E131" s="42"/>
      <c r="F131" s="42"/>
      <c r="G131" s="42"/>
      <c r="H131" s="42"/>
      <c r="I131" s="42"/>
      <c r="J131" s="42"/>
      <c r="K131" s="42"/>
      <c r="L131" s="42"/>
      <c r="M131" s="43"/>
      <c r="AH131" s="43"/>
      <c r="AI131" s="3"/>
      <c r="AJ131" s="1"/>
      <c r="AK131" s="1"/>
    </row>
    <row r="132" spans="1:37">
      <c r="A132" s="1"/>
      <c r="B132" s="42">
        <v>127</v>
      </c>
      <c r="E132" s="42"/>
      <c r="F132" s="42"/>
      <c r="G132" s="42"/>
      <c r="H132" s="42"/>
      <c r="I132" s="42"/>
      <c r="J132" s="42"/>
      <c r="K132" s="42"/>
      <c r="L132" s="42"/>
      <c r="M132" s="43"/>
      <c r="AH132" s="43"/>
      <c r="AI132" s="3"/>
      <c r="AJ132" s="1"/>
      <c r="AK132" s="1"/>
    </row>
    <row r="133" spans="1:37">
      <c r="A133" s="1"/>
      <c r="B133" s="42">
        <v>128</v>
      </c>
      <c r="E133" s="42"/>
      <c r="F133" s="42"/>
      <c r="G133" s="42"/>
      <c r="H133" s="42"/>
      <c r="I133" s="42"/>
      <c r="J133" s="42"/>
      <c r="K133" s="42"/>
      <c r="L133" s="42"/>
      <c r="M133" s="43"/>
      <c r="AH133" s="43"/>
      <c r="AI133" s="3"/>
      <c r="AJ133" s="1"/>
      <c r="AK133" s="1"/>
    </row>
    <row r="134" spans="1:37">
      <c r="A134" s="1"/>
      <c r="B134" s="42">
        <v>129</v>
      </c>
      <c r="E134" s="42"/>
      <c r="F134" s="42"/>
      <c r="G134" s="42"/>
      <c r="H134" s="42"/>
      <c r="I134" s="42"/>
      <c r="J134" s="42"/>
      <c r="K134" s="42"/>
      <c r="L134" s="42"/>
      <c r="M134" s="43"/>
      <c r="AH134" s="43"/>
      <c r="AI134" s="3"/>
      <c r="AJ134" s="1"/>
      <c r="AK134" s="1"/>
    </row>
    <row r="135" spans="1:37">
      <c r="A135" s="1"/>
      <c r="B135" s="42">
        <v>130</v>
      </c>
      <c r="E135" s="42"/>
      <c r="F135" s="42"/>
      <c r="G135" s="42"/>
      <c r="H135" s="42"/>
      <c r="I135" s="42"/>
      <c r="J135" s="42"/>
      <c r="K135" s="42"/>
      <c r="L135" s="42"/>
      <c r="M135" s="43"/>
      <c r="AH135" s="43"/>
      <c r="AI135" s="3"/>
      <c r="AJ135" s="1"/>
      <c r="AK135" s="1"/>
    </row>
    <row r="136" spans="1:37">
      <c r="A136" s="1"/>
      <c r="B136" s="42">
        <v>131</v>
      </c>
      <c r="E136" s="42"/>
      <c r="F136" s="42"/>
      <c r="G136" s="42"/>
      <c r="H136" s="42"/>
      <c r="I136" s="42"/>
      <c r="J136" s="42"/>
      <c r="K136" s="42"/>
      <c r="L136" s="42"/>
      <c r="M136" s="43"/>
      <c r="AH136" s="43"/>
      <c r="AI136" s="3"/>
      <c r="AJ136" s="1"/>
      <c r="AK136" s="1"/>
    </row>
    <row r="137" spans="1:37">
      <c r="A137" s="1"/>
      <c r="B137" s="42">
        <v>132</v>
      </c>
      <c r="E137" s="42"/>
      <c r="F137" s="42"/>
      <c r="G137" s="42"/>
      <c r="H137" s="42"/>
      <c r="I137" s="42"/>
      <c r="J137" s="42"/>
      <c r="K137" s="42"/>
      <c r="L137" s="42"/>
      <c r="M137" s="43"/>
      <c r="AH137" s="43"/>
      <c r="AI137" s="3"/>
      <c r="AJ137" s="1"/>
      <c r="AK137" s="1"/>
    </row>
    <row r="138" spans="1:37">
      <c r="A138" s="1"/>
      <c r="B138" s="42">
        <v>133</v>
      </c>
      <c r="E138" s="42"/>
      <c r="F138" s="42"/>
      <c r="G138" s="42"/>
      <c r="H138" s="42"/>
      <c r="I138" s="42"/>
      <c r="J138" s="42"/>
      <c r="K138" s="42"/>
      <c r="L138" s="42"/>
      <c r="M138" s="43"/>
      <c r="AH138" s="43"/>
      <c r="AI138" s="3"/>
      <c r="AJ138" s="1"/>
      <c r="AK138" s="1"/>
    </row>
    <row r="139" spans="1:37">
      <c r="A139" s="1"/>
      <c r="B139" s="42">
        <v>134</v>
      </c>
      <c r="E139" s="42"/>
      <c r="F139" s="42"/>
      <c r="G139" s="42"/>
      <c r="H139" s="42"/>
      <c r="I139" s="42"/>
      <c r="J139" s="42"/>
      <c r="K139" s="42"/>
      <c r="L139" s="42"/>
      <c r="M139" s="43"/>
      <c r="AH139" s="43"/>
      <c r="AI139" s="3"/>
      <c r="AJ139" s="1"/>
      <c r="AK139" s="1"/>
    </row>
    <row r="140" spans="1:37">
      <c r="A140" s="1"/>
      <c r="B140" s="42">
        <v>135</v>
      </c>
      <c r="E140" s="42"/>
      <c r="F140" s="42"/>
      <c r="G140" s="42"/>
      <c r="H140" s="42"/>
      <c r="I140" s="42"/>
      <c r="J140" s="42"/>
      <c r="K140" s="42"/>
      <c r="L140" s="42"/>
      <c r="M140" s="43"/>
      <c r="AH140" s="43"/>
      <c r="AI140" s="3"/>
      <c r="AJ140" s="1"/>
      <c r="AK140" s="1"/>
    </row>
    <row r="141" spans="1:37">
      <c r="A141" s="1"/>
      <c r="B141" s="42">
        <v>136</v>
      </c>
      <c r="E141" s="42"/>
      <c r="F141" s="42"/>
      <c r="G141" s="42"/>
      <c r="H141" s="42"/>
      <c r="I141" s="42"/>
      <c r="J141" s="42"/>
      <c r="K141" s="42"/>
      <c r="L141" s="42"/>
      <c r="M141" s="43"/>
      <c r="AH141" s="43"/>
      <c r="AI141" s="3"/>
      <c r="AJ141" s="1"/>
      <c r="AK141" s="1"/>
    </row>
    <row r="142" spans="1:37">
      <c r="A142" s="1"/>
      <c r="B142" s="42">
        <v>137</v>
      </c>
      <c r="E142" s="42"/>
      <c r="F142" s="42"/>
      <c r="G142" s="42"/>
      <c r="H142" s="42"/>
      <c r="I142" s="42"/>
      <c r="J142" s="42"/>
      <c r="K142" s="42"/>
      <c r="L142" s="42"/>
      <c r="M142" s="43"/>
      <c r="AH142" s="43"/>
      <c r="AI142" s="3"/>
      <c r="AJ142" s="1"/>
      <c r="AK142" s="1"/>
    </row>
    <row r="143" spans="1:37">
      <c r="A143" s="1"/>
      <c r="B143" s="42">
        <v>138</v>
      </c>
      <c r="E143" s="42"/>
      <c r="F143" s="42"/>
      <c r="G143" s="42"/>
      <c r="H143" s="42"/>
      <c r="I143" s="42"/>
      <c r="J143" s="42"/>
      <c r="K143" s="42"/>
      <c r="L143" s="42"/>
      <c r="M143" s="43"/>
      <c r="AH143" s="43"/>
      <c r="AI143" s="3"/>
      <c r="AJ143" s="1"/>
      <c r="AK143" s="1"/>
    </row>
    <row r="144" spans="1:37">
      <c r="A144" s="1"/>
      <c r="B144" s="42">
        <v>139</v>
      </c>
      <c r="E144" s="42"/>
      <c r="F144" s="42"/>
      <c r="G144" s="42"/>
      <c r="H144" s="42"/>
      <c r="I144" s="42"/>
      <c r="J144" s="42"/>
      <c r="K144" s="42"/>
      <c r="L144" s="42"/>
      <c r="M144" s="43"/>
      <c r="AH144" s="43"/>
      <c r="AI144" s="3"/>
      <c r="AJ144" s="1"/>
      <c r="AK144" s="1"/>
    </row>
    <row r="145" spans="1:37">
      <c r="A145" s="1"/>
      <c r="B145" s="42">
        <v>140</v>
      </c>
      <c r="E145" s="42"/>
      <c r="F145" s="42"/>
      <c r="G145" s="42"/>
      <c r="H145" s="42"/>
      <c r="I145" s="42"/>
      <c r="J145" s="42"/>
      <c r="K145" s="42"/>
      <c r="L145" s="42"/>
      <c r="M145" s="43"/>
      <c r="AH145" s="43"/>
      <c r="AI145" s="3"/>
      <c r="AJ145" s="1"/>
      <c r="AK145" s="1"/>
    </row>
    <row r="146" spans="1:37">
      <c r="A146" s="1"/>
      <c r="B146" s="42">
        <v>141</v>
      </c>
      <c r="E146" s="42"/>
      <c r="F146" s="42"/>
      <c r="G146" s="42"/>
      <c r="H146" s="42"/>
      <c r="I146" s="42"/>
      <c r="J146" s="42"/>
      <c r="K146" s="42"/>
      <c r="L146" s="42"/>
      <c r="M146" s="43"/>
      <c r="AH146" s="43"/>
      <c r="AI146" s="3"/>
      <c r="AJ146" s="1"/>
      <c r="AK146" s="1"/>
    </row>
    <row r="147" spans="1:37">
      <c r="A147" s="1"/>
      <c r="B147" s="42">
        <v>142</v>
      </c>
      <c r="E147" s="42"/>
      <c r="F147" s="42"/>
      <c r="G147" s="42"/>
      <c r="H147" s="42"/>
      <c r="I147" s="42"/>
      <c r="J147" s="42"/>
      <c r="K147" s="42"/>
      <c r="L147" s="42"/>
      <c r="M147" s="43"/>
      <c r="AH147" s="43"/>
      <c r="AI147" s="3"/>
      <c r="AJ147" s="1"/>
      <c r="AK147" s="1"/>
    </row>
    <row r="148" spans="1:37">
      <c r="A148" s="1"/>
      <c r="B148" s="42">
        <v>143</v>
      </c>
      <c r="E148" s="42"/>
      <c r="F148" s="42"/>
      <c r="G148" s="42"/>
      <c r="H148" s="42"/>
      <c r="I148" s="42"/>
      <c r="J148" s="42"/>
      <c r="K148" s="42"/>
      <c r="L148" s="42"/>
      <c r="M148" s="43"/>
      <c r="AH148" s="43"/>
      <c r="AI148" s="3"/>
      <c r="AJ148" s="1"/>
      <c r="AK148" s="1"/>
    </row>
    <row r="149" spans="1:37">
      <c r="A149" s="1"/>
      <c r="B149" s="42">
        <v>144</v>
      </c>
      <c r="E149" s="42"/>
      <c r="F149" s="42"/>
      <c r="G149" s="42"/>
      <c r="H149" s="42"/>
      <c r="I149" s="42"/>
      <c r="J149" s="42"/>
      <c r="K149" s="42"/>
      <c r="L149" s="42"/>
      <c r="M149" s="43"/>
      <c r="AH149" s="43"/>
      <c r="AI149" s="3"/>
      <c r="AJ149" s="1"/>
      <c r="AK149" s="1"/>
    </row>
    <row r="150" spans="1:37">
      <c r="A150" s="1"/>
      <c r="B150" s="42">
        <v>145</v>
      </c>
      <c r="E150" s="42"/>
      <c r="F150" s="42"/>
      <c r="G150" s="42"/>
      <c r="H150" s="42"/>
      <c r="I150" s="42"/>
      <c r="J150" s="42"/>
      <c r="K150" s="42"/>
      <c r="L150" s="42"/>
      <c r="M150" s="43"/>
      <c r="AH150" s="43"/>
      <c r="AI150" s="3"/>
      <c r="AJ150" s="1"/>
      <c r="AK150" s="1"/>
    </row>
    <row r="151" spans="1:37">
      <c r="A151" s="1"/>
      <c r="B151" s="42">
        <v>146</v>
      </c>
      <c r="E151" s="42"/>
      <c r="F151" s="42"/>
      <c r="G151" s="42"/>
      <c r="H151" s="42"/>
      <c r="I151" s="42"/>
      <c r="J151" s="42"/>
      <c r="K151" s="42"/>
      <c r="L151" s="42"/>
      <c r="M151" s="43"/>
      <c r="AH151" s="43"/>
      <c r="AI151" s="3"/>
      <c r="AJ151" s="1"/>
      <c r="AK151" s="1"/>
    </row>
    <row r="152" spans="1:37">
      <c r="A152" s="1"/>
      <c r="B152" s="42">
        <v>147</v>
      </c>
      <c r="E152" s="42"/>
      <c r="F152" s="42"/>
      <c r="G152" s="42"/>
      <c r="H152" s="42"/>
      <c r="I152" s="42"/>
      <c r="J152" s="42"/>
      <c r="K152" s="42"/>
      <c r="L152" s="42"/>
      <c r="M152" s="43"/>
      <c r="AH152" s="43"/>
      <c r="AI152" s="3"/>
      <c r="AJ152" s="1"/>
      <c r="AK152" s="1"/>
    </row>
    <row r="153" spans="1:37">
      <c r="A153" s="1"/>
      <c r="B153" s="42">
        <v>148</v>
      </c>
      <c r="E153" s="42"/>
      <c r="F153" s="42"/>
      <c r="G153" s="42"/>
      <c r="H153" s="42"/>
      <c r="I153" s="42"/>
      <c r="J153" s="42"/>
      <c r="K153" s="42"/>
      <c r="L153" s="42"/>
      <c r="M153" s="43"/>
      <c r="AH153" s="43"/>
      <c r="AI153" s="3"/>
      <c r="AJ153" s="1"/>
      <c r="AK153" s="1"/>
    </row>
    <row r="154" spans="1:37">
      <c r="A154" s="1"/>
      <c r="B154" s="42">
        <v>149</v>
      </c>
      <c r="E154" s="42"/>
      <c r="F154" s="42"/>
      <c r="G154" s="42"/>
      <c r="H154" s="42"/>
      <c r="I154" s="42"/>
      <c r="J154" s="42"/>
      <c r="K154" s="42"/>
      <c r="L154" s="42"/>
      <c r="M154" s="43"/>
      <c r="AH154" s="43"/>
      <c r="AI154" s="3"/>
      <c r="AJ154" s="1"/>
      <c r="AK154" s="1"/>
    </row>
    <row r="155" spans="1:37">
      <c r="A155" s="1"/>
      <c r="B155" s="42">
        <v>150</v>
      </c>
      <c r="E155" s="42"/>
      <c r="F155" s="42"/>
      <c r="G155" s="42"/>
      <c r="H155" s="42"/>
      <c r="I155" s="42"/>
      <c r="J155" s="42"/>
      <c r="K155" s="42"/>
      <c r="L155" s="42"/>
      <c r="M155" s="43"/>
      <c r="AH155" s="43"/>
      <c r="AI155" s="3"/>
      <c r="AJ155" s="1"/>
      <c r="AK155" s="1"/>
    </row>
    <row r="156" spans="1:37">
      <c r="A156" s="1"/>
      <c r="B156" s="42">
        <v>151</v>
      </c>
      <c r="E156" s="42"/>
      <c r="F156" s="42"/>
      <c r="G156" s="42"/>
      <c r="H156" s="42"/>
      <c r="I156" s="42"/>
      <c r="J156" s="42"/>
      <c r="K156" s="42"/>
      <c r="L156" s="42"/>
      <c r="M156" s="43"/>
      <c r="AH156" s="43"/>
      <c r="AI156" s="3"/>
      <c r="AJ156" s="1"/>
      <c r="AK156" s="1"/>
    </row>
    <row r="157" spans="1:37">
      <c r="A157" s="1"/>
      <c r="B157" s="42">
        <v>152</v>
      </c>
      <c r="E157" s="42"/>
      <c r="F157" s="42"/>
      <c r="G157" s="42"/>
      <c r="H157" s="42"/>
      <c r="I157" s="42"/>
      <c r="J157" s="42"/>
      <c r="K157" s="42"/>
      <c r="L157" s="42"/>
      <c r="M157" s="43"/>
      <c r="AH157" s="43"/>
      <c r="AI157" s="3"/>
      <c r="AJ157" s="1"/>
      <c r="AK157" s="1"/>
    </row>
    <row r="158" spans="1:37">
      <c r="A158" s="1"/>
      <c r="B158" s="42">
        <v>153</v>
      </c>
      <c r="E158" s="42"/>
      <c r="F158" s="42"/>
      <c r="G158" s="42"/>
      <c r="H158" s="42"/>
      <c r="I158" s="42"/>
      <c r="J158" s="42"/>
      <c r="K158" s="42"/>
      <c r="L158" s="42"/>
      <c r="M158" s="43"/>
      <c r="AH158" s="43"/>
      <c r="AI158" s="3"/>
      <c r="AJ158" s="1"/>
      <c r="AK158" s="1"/>
    </row>
    <row r="159" spans="1:37">
      <c r="A159" s="1"/>
      <c r="B159" s="42">
        <v>154</v>
      </c>
      <c r="E159" s="42"/>
      <c r="F159" s="42"/>
      <c r="G159" s="42"/>
      <c r="H159" s="42"/>
      <c r="I159" s="42"/>
      <c r="J159" s="42"/>
      <c r="K159" s="42"/>
      <c r="L159" s="42"/>
      <c r="M159" s="43"/>
      <c r="AH159" s="43"/>
      <c r="AI159" s="3"/>
      <c r="AJ159" s="1"/>
      <c r="AK159" s="1"/>
    </row>
    <row r="160" spans="1:37">
      <c r="A160" s="1"/>
      <c r="B160" s="42">
        <v>155</v>
      </c>
      <c r="E160" s="42"/>
      <c r="F160" s="42"/>
      <c r="G160" s="42"/>
      <c r="H160" s="42"/>
      <c r="I160" s="42"/>
      <c r="J160" s="42"/>
      <c r="K160" s="42"/>
      <c r="L160" s="42"/>
      <c r="M160" s="43"/>
      <c r="AH160" s="43"/>
      <c r="AI160" s="3"/>
      <c r="AJ160" s="1"/>
      <c r="AK160" s="1"/>
    </row>
    <row r="161" spans="1:37">
      <c r="A161" s="1"/>
      <c r="B161" s="42">
        <v>156</v>
      </c>
      <c r="E161" s="42"/>
      <c r="F161" s="42"/>
      <c r="G161" s="42"/>
      <c r="H161" s="42"/>
      <c r="I161" s="42"/>
      <c r="J161" s="42"/>
      <c r="K161" s="42"/>
      <c r="L161" s="42"/>
      <c r="M161" s="43"/>
      <c r="AH161" s="43"/>
      <c r="AI161" s="3"/>
      <c r="AJ161" s="1"/>
      <c r="AK161" s="1"/>
    </row>
    <row r="162" spans="1:37">
      <c r="A162" s="1"/>
      <c r="B162" s="42">
        <v>157</v>
      </c>
      <c r="E162" s="42"/>
      <c r="F162" s="42"/>
      <c r="G162" s="42"/>
      <c r="H162" s="42"/>
      <c r="I162" s="42"/>
      <c r="J162" s="42"/>
      <c r="K162" s="42"/>
      <c r="L162" s="42"/>
      <c r="M162" s="43"/>
      <c r="AH162" s="43"/>
      <c r="AI162" s="3"/>
      <c r="AJ162" s="1"/>
      <c r="AK162" s="1"/>
    </row>
    <row r="163" spans="1:37">
      <c r="A163" s="1"/>
      <c r="B163" s="42">
        <v>158</v>
      </c>
      <c r="E163" s="42"/>
      <c r="F163" s="42"/>
      <c r="G163" s="42"/>
      <c r="H163" s="42"/>
      <c r="I163" s="42"/>
      <c r="J163" s="42"/>
      <c r="K163" s="42"/>
      <c r="L163" s="42"/>
      <c r="M163" s="43"/>
      <c r="AH163" s="43"/>
      <c r="AI163" s="3"/>
      <c r="AJ163" s="1"/>
      <c r="AK163" s="1"/>
    </row>
    <row r="164" spans="1:37">
      <c r="A164" s="1"/>
      <c r="B164" s="42">
        <v>159</v>
      </c>
      <c r="E164" s="42"/>
      <c r="F164" s="42"/>
      <c r="G164" s="42"/>
      <c r="H164" s="42"/>
      <c r="I164" s="42"/>
      <c r="J164" s="42"/>
      <c r="K164" s="42"/>
      <c r="L164" s="42"/>
      <c r="M164" s="43"/>
      <c r="AH164" s="43"/>
      <c r="AI164" s="3"/>
      <c r="AJ164" s="1"/>
      <c r="AK164" s="1"/>
    </row>
    <row r="165" spans="1:37">
      <c r="A165" s="1"/>
      <c r="B165" s="42">
        <v>160</v>
      </c>
      <c r="E165" s="42"/>
      <c r="F165" s="42"/>
      <c r="G165" s="42"/>
      <c r="H165" s="42"/>
      <c r="I165" s="42"/>
      <c r="J165" s="42"/>
      <c r="K165" s="42"/>
      <c r="L165" s="42"/>
      <c r="M165" s="43"/>
      <c r="AH165" s="43"/>
      <c r="AI165" s="3"/>
      <c r="AJ165" s="1"/>
      <c r="AK165" s="1"/>
    </row>
    <row r="166" spans="1:37">
      <c r="A166" s="1"/>
      <c r="B166" s="42">
        <v>161</v>
      </c>
      <c r="E166" s="42"/>
      <c r="F166" s="42"/>
      <c r="G166" s="42"/>
      <c r="H166" s="42"/>
      <c r="I166" s="42"/>
      <c r="J166" s="42"/>
      <c r="K166" s="42"/>
      <c r="L166" s="42"/>
      <c r="M166" s="43"/>
      <c r="AH166" s="43"/>
      <c r="AI166" s="3"/>
      <c r="AJ166" s="1"/>
      <c r="AK166" s="1"/>
    </row>
    <row r="167" spans="1:37">
      <c r="A167" s="1"/>
      <c r="B167" s="42">
        <v>162</v>
      </c>
      <c r="E167" s="42"/>
      <c r="F167" s="42"/>
      <c r="G167" s="42"/>
      <c r="H167" s="42"/>
      <c r="I167" s="42"/>
      <c r="J167" s="42"/>
      <c r="K167" s="42"/>
      <c r="L167" s="42"/>
      <c r="M167" s="43"/>
      <c r="AH167" s="43"/>
      <c r="AI167" s="3"/>
      <c r="AJ167" s="1"/>
      <c r="AK167" s="1"/>
    </row>
    <row r="168" spans="1:37">
      <c r="A168" s="1"/>
      <c r="B168" s="42">
        <v>163</v>
      </c>
      <c r="E168" s="42"/>
      <c r="F168" s="42"/>
      <c r="G168" s="42"/>
      <c r="H168" s="42"/>
      <c r="I168" s="42"/>
      <c r="J168" s="42"/>
      <c r="K168" s="42"/>
      <c r="L168" s="42"/>
      <c r="M168" s="43"/>
      <c r="AH168" s="43"/>
      <c r="AI168" s="3"/>
      <c r="AJ168" s="1"/>
      <c r="AK168" s="1"/>
    </row>
    <row r="169" spans="1:37">
      <c r="A169" s="1"/>
      <c r="B169" s="42">
        <v>164</v>
      </c>
      <c r="E169" s="42"/>
      <c r="F169" s="42"/>
      <c r="G169" s="42"/>
      <c r="H169" s="42"/>
      <c r="I169" s="42"/>
      <c r="J169" s="42"/>
      <c r="K169" s="42"/>
      <c r="L169" s="42"/>
      <c r="M169" s="43"/>
      <c r="AH169" s="43"/>
      <c r="AI169" s="3"/>
      <c r="AJ169" s="1"/>
      <c r="AK169" s="1"/>
    </row>
    <row r="170" spans="1:37">
      <c r="A170" s="1"/>
      <c r="B170" s="42">
        <v>165</v>
      </c>
      <c r="E170" s="42"/>
      <c r="F170" s="42"/>
      <c r="G170" s="42"/>
      <c r="H170" s="42"/>
      <c r="I170" s="42"/>
      <c r="J170" s="42"/>
      <c r="K170" s="42"/>
      <c r="L170" s="42"/>
      <c r="M170" s="43"/>
      <c r="AH170" s="43"/>
      <c r="AI170" s="3"/>
      <c r="AJ170" s="1"/>
      <c r="AK170" s="1"/>
    </row>
    <row r="171" spans="1:37">
      <c r="A171" s="1"/>
      <c r="B171" s="42">
        <v>166</v>
      </c>
      <c r="E171" s="42"/>
      <c r="F171" s="42"/>
      <c r="G171" s="42"/>
      <c r="H171" s="42"/>
      <c r="I171" s="42"/>
      <c r="J171" s="42"/>
      <c r="K171" s="42"/>
      <c r="L171" s="42"/>
      <c r="M171" s="43"/>
      <c r="AH171" s="43"/>
      <c r="AI171" s="3"/>
      <c r="AJ171" s="1"/>
      <c r="AK171" s="1"/>
    </row>
    <row r="172" spans="1:37">
      <c r="A172" s="1"/>
      <c r="B172" s="42">
        <v>167</v>
      </c>
      <c r="E172" s="42"/>
      <c r="F172" s="42"/>
      <c r="G172" s="42"/>
      <c r="H172" s="42"/>
      <c r="I172" s="42"/>
      <c r="J172" s="42"/>
      <c r="K172" s="42"/>
      <c r="L172" s="42"/>
      <c r="M172" s="43"/>
      <c r="AH172" s="43"/>
      <c r="AI172" s="3"/>
      <c r="AJ172" s="1"/>
      <c r="AK172" s="1"/>
    </row>
    <row r="173" spans="1:37">
      <c r="A173" s="1"/>
      <c r="B173" s="42">
        <v>168</v>
      </c>
      <c r="E173" s="42"/>
      <c r="F173" s="42"/>
      <c r="G173" s="42"/>
      <c r="H173" s="42"/>
      <c r="I173" s="42"/>
      <c r="J173" s="42"/>
      <c r="K173" s="42"/>
      <c r="L173" s="42"/>
      <c r="M173" s="43"/>
      <c r="AH173" s="43"/>
      <c r="AI173" s="3"/>
      <c r="AJ173" s="1"/>
      <c r="AK173" s="1"/>
    </row>
    <row r="174" spans="1:37">
      <c r="A174" s="1"/>
      <c r="B174" s="42">
        <v>169</v>
      </c>
      <c r="E174" s="42"/>
      <c r="F174" s="42"/>
      <c r="G174" s="42"/>
      <c r="H174" s="42"/>
      <c r="I174" s="42"/>
      <c r="J174" s="42"/>
      <c r="K174" s="42"/>
      <c r="L174" s="42"/>
      <c r="M174" s="43"/>
      <c r="AH174" s="43"/>
      <c r="AI174" s="3"/>
      <c r="AJ174" s="1"/>
      <c r="AK174" s="1"/>
    </row>
    <row r="175" spans="1:37">
      <c r="A175" s="1"/>
      <c r="B175" s="42">
        <v>170</v>
      </c>
      <c r="E175" s="42"/>
      <c r="F175" s="42"/>
      <c r="G175" s="42"/>
      <c r="H175" s="42"/>
      <c r="I175" s="42"/>
      <c r="J175" s="42"/>
      <c r="K175" s="42"/>
      <c r="L175" s="42"/>
      <c r="M175" s="43"/>
      <c r="AH175" s="43"/>
      <c r="AI175" s="3"/>
      <c r="AJ175" s="1"/>
      <c r="AK175" s="1"/>
    </row>
    <row r="176" spans="1:37">
      <c r="A176" s="1"/>
      <c r="B176" s="42">
        <v>171</v>
      </c>
      <c r="E176" s="42"/>
      <c r="F176" s="42"/>
      <c r="G176" s="42"/>
      <c r="H176" s="42"/>
      <c r="I176" s="42"/>
      <c r="J176" s="42"/>
      <c r="K176" s="42"/>
      <c r="L176" s="42"/>
      <c r="M176" s="43"/>
      <c r="AH176" s="43"/>
      <c r="AI176" s="3"/>
      <c r="AJ176" s="1"/>
      <c r="AK176" s="1"/>
    </row>
    <row r="177" spans="1:37">
      <c r="A177" s="1"/>
      <c r="B177" s="42">
        <v>172</v>
      </c>
      <c r="E177" s="42"/>
      <c r="F177" s="42"/>
      <c r="G177" s="42"/>
      <c r="H177" s="42"/>
      <c r="I177" s="42"/>
      <c r="J177" s="42"/>
      <c r="K177" s="42"/>
      <c r="L177" s="42"/>
      <c r="M177" s="43"/>
      <c r="AH177" s="43"/>
      <c r="AI177" s="3"/>
      <c r="AJ177" s="1"/>
      <c r="AK177" s="1"/>
    </row>
    <row r="178" spans="1:37">
      <c r="A178" s="1"/>
      <c r="B178" s="42">
        <v>173</v>
      </c>
      <c r="E178" s="42"/>
      <c r="F178" s="42"/>
      <c r="G178" s="42"/>
      <c r="H178" s="42"/>
      <c r="I178" s="42"/>
      <c r="J178" s="42"/>
      <c r="K178" s="42"/>
      <c r="L178" s="42"/>
      <c r="M178" s="43"/>
      <c r="AH178" s="43"/>
      <c r="AI178" s="3"/>
      <c r="AJ178" s="1"/>
      <c r="AK178" s="1"/>
    </row>
    <row r="179" spans="1:37">
      <c r="A179" s="1"/>
      <c r="B179" s="42">
        <v>174</v>
      </c>
      <c r="E179" s="42"/>
      <c r="F179" s="42"/>
      <c r="G179" s="42"/>
      <c r="H179" s="42"/>
      <c r="I179" s="42"/>
      <c r="J179" s="42"/>
      <c r="K179" s="42"/>
      <c r="L179" s="42"/>
      <c r="M179" s="43"/>
      <c r="AH179" s="43"/>
      <c r="AI179" s="3"/>
      <c r="AJ179" s="1"/>
      <c r="AK179" s="1"/>
    </row>
    <row r="180" spans="1:37">
      <c r="A180" s="1"/>
      <c r="B180" s="42">
        <v>175</v>
      </c>
      <c r="E180" s="42"/>
      <c r="F180" s="42"/>
      <c r="G180" s="42"/>
      <c r="H180" s="42"/>
      <c r="I180" s="42"/>
      <c r="J180" s="42"/>
      <c r="K180" s="42"/>
      <c r="L180" s="42"/>
      <c r="M180" s="43"/>
      <c r="AH180" s="43"/>
      <c r="AI180" s="3"/>
      <c r="AJ180" s="1"/>
      <c r="AK180" s="1"/>
    </row>
    <row r="181" spans="1:37">
      <c r="A181" s="1"/>
      <c r="B181" s="42">
        <v>176</v>
      </c>
      <c r="E181" s="42"/>
      <c r="F181" s="42"/>
      <c r="G181" s="42"/>
      <c r="H181" s="42"/>
      <c r="I181" s="42"/>
      <c r="J181" s="42"/>
      <c r="K181" s="42"/>
      <c r="L181" s="42"/>
      <c r="M181" s="43"/>
      <c r="AH181" s="43"/>
      <c r="AI181" s="3"/>
      <c r="AJ181" s="1"/>
      <c r="AK181" s="1"/>
    </row>
    <row r="182" spans="1:37">
      <c r="A182" s="1"/>
      <c r="B182" s="42">
        <v>177</v>
      </c>
      <c r="E182" s="42"/>
      <c r="F182" s="42"/>
      <c r="G182" s="42"/>
      <c r="H182" s="42"/>
      <c r="I182" s="42"/>
      <c r="J182" s="42"/>
      <c r="K182" s="42"/>
      <c r="L182" s="42"/>
      <c r="M182" s="43"/>
      <c r="AH182" s="43"/>
      <c r="AI182" s="3"/>
      <c r="AJ182" s="1"/>
      <c r="AK182" s="1"/>
    </row>
    <row r="183" spans="1:37">
      <c r="A183" s="1"/>
      <c r="B183" s="42">
        <v>178</v>
      </c>
      <c r="E183" s="42"/>
      <c r="F183" s="42"/>
      <c r="G183" s="42"/>
      <c r="H183" s="42"/>
      <c r="I183" s="42"/>
      <c r="J183" s="42"/>
      <c r="K183" s="42"/>
      <c r="L183" s="42"/>
      <c r="M183" s="43"/>
      <c r="AH183" s="43"/>
      <c r="AI183" s="3"/>
      <c r="AJ183" s="1"/>
      <c r="AK183" s="1"/>
    </row>
    <row r="184" spans="1:37">
      <c r="A184" s="1"/>
      <c r="B184" s="42">
        <v>179</v>
      </c>
      <c r="E184" s="42"/>
      <c r="F184" s="42"/>
      <c r="G184" s="42"/>
      <c r="H184" s="42"/>
      <c r="I184" s="42"/>
      <c r="J184" s="42"/>
      <c r="K184" s="42"/>
      <c r="L184" s="42"/>
      <c r="M184" s="43"/>
      <c r="AH184" s="43"/>
      <c r="AI184" s="3"/>
      <c r="AJ184" s="1"/>
      <c r="AK184" s="1"/>
    </row>
    <row r="185" spans="1:37">
      <c r="A185" s="1"/>
      <c r="B185" s="42">
        <v>180</v>
      </c>
      <c r="E185" s="42"/>
      <c r="F185" s="42"/>
      <c r="G185" s="42"/>
      <c r="H185" s="42"/>
      <c r="I185" s="42"/>
      <c r="J185" s="42"/>
      <c r="K185" s="42"/>
      <c r="L185" s="42"/>
      <c r="M185" s="43"/>
      <c r="AH185" s="43"/>
      <c r="AI185" s="3"/>
      <c r="AJ185" s="1"/>
      <c r="AK185" s="1"/>
    </row>
    <row r="186" spans="1:37">
      <c r="A186" s="1"/>
      <c r="B186" s="42">
        <v>181</v>
      </c>
      <c r="E186" s="42"/>
      <c r="F186" s="42"/>
      <c r="G186" s="42"/>
      <c r="H186" s="42"/>
      <c r="I186" s="42"/>
      <c r="J186" s="42"/>
      <c r="K186" s="42"/>
      <c r="L186" s="42"/>
      <c r="M186" s="43"/>
      <c r="AH186" s="43"/>
      <c r="AI186" s="3"/>
      <c r="AJ186" s="1"/>
      <c r="AK186" s="1"/>
    </row>
    <row r="187" spans="1:37">
      <c r="A187" s="1"/>
      <c r="B187" s="42">
        <v>182</v>
      </c>
      <c r="E187" s="42"/>
      <c r="F187" s="42"/>
      <c r="G187" s="42"/>
      <c r="H187" s="42"/>
      <c r="I187" s="42"/>
      <c r="J187" s="42"/>
      <c r="K187" s="42"/>
      <c r="L187" s="42"/>
      <c r="M187" s="43"/>
      <c r="AH187" s="43"/>
      <c r="AI187" s="3"/>
      <c r="AJ187" s="1"/>
      <c r="AK187" s="1"/>
    </row>
    <row r="188" spans="1:37">
      <c r="A188" s="1"/>
      <c r="B188" s="42">
        <v>183</v>
      </c>
      <c r="E188" s="42"/>
      <c r="F188" s="42"/>
      <c r="G188" s="42"/>
      <c r="H188" s="42"/>
      <c r="I188" s="42"/>
      <c r="J188" s="42"/>
      <c r="K188" s="42"/>
      <c r="L188" s="42"/>
      <c r="M188" s="43"/>
      <c r="AH188" s="43"/>
      <c r="AI188" s="3"/>
      <c r="AJ188" s="1"/>
      <c r="AK188" s="1"/>
    </row>
    <row r="189" spans="1:37">
      <c r="A189" s="1"/>
      <c r="B189" s="42">
        <v>184</v>
      </c>
      <c r="E189" s="42"/>
      <c r="F189" s="42"/>
      <c r="G189" s="42"/>
      <c r="H189" s="42"/>
      <c r="I189" s="42"/>
      <c r="J189" s="42"/>
      <c r="K189" s="42"/>
      <c r="L189" s="42"/>
      <c r="M189" s="43"/>
      <c r="AH189" s="43"/>
      <c r="AI189" s="3"/>
      <c r="AJ189" s="1"/>
      <c r="AK189" s="1"/>
    </row>
    <row r="190" spans="1:37">
      <c r="A190" s="1"/>
      <c r="B190" s="42">
        <v>185</v>
      </c>
      <c r="E190" s="42"/>
      <c r="F190" s="42"/>
      <c r="G190" s="42"/>
      <c r="H190" s="42"/>
      <c r="I190" s="42"/>
      <c r="J190" s="42"/>
      <c r="K190" s="42"/>
      <c r="L190" s="42"/>
      <c r="M190" s="43"/>
      <c r="AH190" s="43"/>
      <c r="AI190" s="3"/>
      <c r="AJ190" s="1"/>
      <c r="AK190" s="1"/>
    </row>
    <row r="191" spans="1:37">
      <c r="A191" s="1"/>
      <c r="B191" s="42">
        <v>186</v>
      </c>
      <c r="E191" s="42"/>
      <c r="F191" s="42"/>
      <c r="G191" s="42"/>
      <c r="H191" s="42"/>
      <c r="I191" s="42"/>
      <c r="J191" s="42"/>
      <c r="K191" s="42"/>
      <c r="L191" s="42"/>
      <c r="M191" s="43"/>
      <c r="AH191" s="43"/>
      <c r="AI191" s="3"/>
      <c r="AJ191" s="1"/>
      <c r="AK191" s="1"/>
    </row>
    <row r="192" spans="1:37">
      <c r="A192" s="1"/>
      <c r="B192" s="42">
        <v>187</v>
      </c>
      <c r="E192" s="42"/>
      <c r="F192" s="42"/>
      <c r="G192" s="42"/>
      <c r="H192" s="42"/>
      <c r="I192" s="42"/>
      <c r="J192" s="42"/>
      <c r="K192" s="42"/>
      <c r="L192" s="42"/>
      <c r="M192" s="43"/>
      <c r="AH192" s="43"/>
      <c r="AI192" s="3"/>
      <c r="AJ192" s="1"/>
      <c r="AK192" s="1"/>
    </row>
    <row r="193" spans="1:37">
      <c r="A193" s="1"/>
      <c r="B193" s="42">
        <v>188</v>
      </c>
      <c r="E193" s="42"/>
      <c r="F193" s="42"/>
      <c r="G193" s="42"/>
      <c r="H193" s="42"/>
      <c r="I193" s="42"/>
      <c r="J193" s="42"/>
      <c r="K193" s="42"/>
      <c r="L193" s="42"/>
      <c r="M193" s="43"/>
      <c r="AH193" s="43"/>
      <c r="AI193" s="3"/>
      <c r="AJ193" s="1"/>
      <c r="AK193" s="1"/>
    </row>
    <row r="194" spans="1:37">
      <c r="A194" s="1"/>
      <c r="B194" s="42">
        <v>189</v>
      </c>
      <c r="E194" s="42"/>
      <c r="F194" s="42"/>
      <c r="G194" s="42"/>
      <c r="H194" s="42"/>
      <c r="I194" s="42"/>
      <c r="J194" s="42"/>
      <c r="K194" s="42"/>
      <c r="L194" s="42"/>
      <c r="M194" s="43"/>
      <c r="AH194" s="43"/>
      <c r="AI194" s="3"/>
      <c r="AJ194" s="1"/>
      <c r="AK194" s="1"/>
    </row>
    <row r="195" spans="1:37">
      <c r="A195" s="1"/>
      <c r="B195" s="42">
        <v>190</v>
      </c>
      <c r="E195" s="42"/>
      <c r="F195" s="42"/>
      <c r="G195" s="42"/>
      <c r="H195" s="42"/>
      <c r="I195" s="42"/>
      <c r="J195" s="42"/>
      <c r="K195" s="42"/>
      <c r="L195" s="42"/>
      <c r="M195" s="43"/>
      <c r="AH195" s="43"/>
      <c r="AI195" s="3"/>
      <c r="AJ195" s="1"/>
      <c r="AK195" s="1"/>
    </row>
    <row r="196" spans="1:37">
      <c r="A196" s="1"/>
      <c r="B196" s="42">
        <v>191</v>
      </c>
      <c r="E196" s="42"/>
      <c r="F196" s="42"/>
      <c r="G196" s="42"/>
      <c r="H196" s="42"/>
      <c r="I196" s="42"/>
      <c r="J196" s="42"/>
      <c r="K196" s="42"/>
      <c r="L196" s="42"/>
      <c r="M196" s="43"/>
      <c r="AH196" s="43"/>
      <c r="AI196" s="3"/>
      <c r="AJ196" s="1"/>
      <c r="AK196" s="1"/>
    </row>
    <row r="197" spans="1:37">
      <c r="A197" s="1"/>
      <c r="B197" s="32">
        <v>192</v>
      </c>
      <c r="C197" s="8"/>
      <c r="D197" s="8"/>
      <c r="E197" s="32"/>
      <c r="F197" s="32"/>
      <c r="G197" s="32"/>
      <c r="H197" s="32"/>
      <c r="I197" s="32"/>
      <c r="J197" s="32"/>
      <c r="K197" s="32"/>
      <c r="L197" s="32"/>
      <c r="M197" s="44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44"/>
      <c r="AI197" s="10"/>
      <c r="AJ197" s="1"/>
      <c r="AK197" s="1"/>
    </row>
    <row r="198" spans="1:37">
      <c r="A198" s="1"/>
      <c r="AJ198" s="1"/>
      <c r="AK198" s="1"/>
    </row>
    <row r="199" spans="1:37">
      <c r="A199" s="1"/>
      <c r="AJ199" s="1"/>
      <c r="AK199" s="1"/>
    </row>
    <row r="200" spans="1:37">
      <c r="A200" s="1"/>
      <c r="AJ200" s="1"/>
      <c r="AK200" s="1"/>
    </row>
    <row r="201" spans="1:37">
      <c r="A201" s="1"/>
      <c r="AJ201" s="1"/>
      <c r="AK201" s="1"/>
    </row>
    <row r="202" spans="1:37">
      <c r="A202" s="1"/>
      <c r="AJ202" s="1"/>
      <c r="AK202" s="1"/>
    </row>
    <row r="203" spans="1:37">
      <c r="A203" s="1"/>
      <c r="AJ203" s="1"/>
      <c r="AK203" s="1"/>
    </row>
    <row r="204" spans="1:37">
      <c r="A204" s="1"/>
      <c r="AJ204" s="1"/>
      <c r="AK204" s="1"/>
    </row>
    <row r="205" spans="1:37">
      <c r="A205" s="1"/>
      <c r="AJ205" s="1"/>
      <c r="AK205" s="1"/>
    </row>
    <row r="206" spans="1:37">
      <c r="A206" s="1"/>
      <c r="AJ206" s="1"/>
      <c r="AK206" s="1"/>
    </row>
    <row r="207" spans="1:37">
      <c r="A207" s="1"/>
      <c r="AJ207" s="1"/>
      <c r="AK207" s="1"/>
    </row>
    <row r="208" spans="1:37">
      <c r="A208" s="1"/>
      <c r="AJ208" s="1"/>
      <c r="AK208" s="1"/>
    </row>
    <row r="209" spans="1:37">
      <c r="A209" s="1"/>
      <c r="AJ209" s="1"/>
      <c r="AK209" s="1"/>
    </row>
    <row r="210" spans="1:37">
      <c r="A210" s="1"/>
      <c r="AJ210" s="1"/>
      <c r="AK210" s="1"/>
    </row>
    <row r="211" spans="1:37">
      <c r="A211" s="1"/>
      <c r="AJ211" s="1"/>
      <c r="AK211" s="1"/>
    </row>
    <row r="212" spans="1:37">
      <c r="A212" s="1"/>
      <c r="AJ212" s="1"/>
      <c r="AK212" s="1"/>
    </row>
    <row r="213" spans="1:37">
      <c r="A213" s="1"/>
      <c r="AJ213" s="1"/>
      <c r="AK213" s="1"/>
    </row>
    <row r="214" spans="1:37">
      <c r="A214" s="1"/>
      <c r="AJ214" s="1"/>
      <c r="AK214" s="1"/>
    </row>
    <row r="215" spans="1:37">
      <c r="A215" s="1"/>
      <c r="AJ215" s="1"/>
      <c r="AK215" s="1"/>
    </row>
    <row r="216" spans="1:37">
      <c r="A216" s="1"/>
      <c r="AJ216" s="1"/>
      <c r="AK216" s="1"/>
    </row>
    <row r="217" spans="1:37">
      <c r="A217" s="1"/>
      <c r="AJ217" s="1"/>
      <c r="AK217" s="1"/>
    </row>
    <row r="218" spans="1:37">
      <c r="A218" s="1"/>
      <c r="AJ218" s="1"/>
      <c r="AK218" s="1"/>
    </row>
    <row r="219" spans="1:37">
      <c r="A219" s="1"/>
      <c r="AJ219" s="1"/>
      <c r="AK219" s="1"/>
    </row>
    <row r="220" spans="1:37">
      <c r="A220" s="1"/>
      <c r="AJ220" s="1"/>
      <c r="AK220" s="1"/>
    </row>
    <row r="221" spans="1:37">
      <c r="A221" s="1"/>
      <c r="AJ221" s="1"/>
      <c r="AK221" s="1"/>
    </row>
    <row r="222" spans="1:37">
      <c r="A222" s="1"/>
      <c r="AJ222" s="1"/>
      <c r="AK222" s="1"/>
    </row>
    <row r="223" spans="1:37">
      <c r="A223" s="1"/>
      <c r="AJ223" s="1"/>
      <c r="AK223" s="1"/>
    </row>
    <row r="224" spans="1:37">
      <c r="A224" s="1"/>
      <c r="AJ224" s="1"/>
      <c r="AK224" s="1"/>
    </row>
    <row r="225" spans="1:37">
      <c r="A225" s="1"/>
      <c r="AJ225" s="1"/>
      <c r="AK225" s="1"/>
    </row>
    <row r="226" spans="1:37">
      <c r="A226" s="1"/>
      <c r="AJ226" s="1"/>
      <c r="AK226" s="1"/>
    </row>
    <row r="227" spans="1:37">
      <c r="A227" s="1"/>
      <c r="AJ227" s="1"/>
      <c r="AK227" s="1"/>
    </row>
    <row r="228" spans="1:37">
      <c r="A228" s="1"/>
      <c r="AJ228" s="1"/>
      <c r="AK228" s="1"/>
    </row>
    <row r="229" spans="1:37">
      <c r="A229" s="1"/>
      <c r="AJ229" s="1"/>
      <c r="AK229" s="1"/>
    </row>
    <row r="230" spans="1:37">
      <c r="A230" s="1"/>
      <c r="AJ230" s="1"/>
      <c r="AK230" s="1"/>
    </row>
    <row r="231" spans="1:37">
      <c r="A231" s="1"/>
      <c r="AJ231" s="1"/>
      <c r="AK231" s="1"/>
    </row>
    <row r="232" spans="1:37">
      <c r="A232" s="1"/>
      <c r="AJ232" s="1"/>
      <c r="AK232" s="1"/>
    </row>
    <row r="233" spans="1:37">
      <c r="A233" s="1"/>
      <c r="AJ233" s="1"/>
      <c r="AK233" s="1"/>
    </row>
    <row r="234" spans="1:37">
      <c r="A234" s="1"/>
      <c r="AJ234" s="1"/>
      <c r="AK234" s="1"/>
    </row>
    <row r="235" spans="1:37">
      <c r="A235" s="1"/>
      <c r="AJ235" s="1"/>
      <c r="AK235" s="1"/>
    </row>
    <row r="236" spans="1:37">
      <c r="A236" s="1"/>
      <c r="AJ236" s="1"/>
      <c r="AK236" s="1"/>
    </row>
    <row r="237" spans="1:37">
      <c r="A237" s="1"/>
      <c r="AJ237" s="1"/>
      <c r="AK237" s="1"/>
    </row>
    <row r="238" spans="1:37">
      <c r="A238" s="1"/>
      <c r="AJ238" s="1"/>
      <c r="AK238" s="1"/>
    </row>
    <row r="239" spans="1:37">
      <c r="A239" s="1"/>
      <c r="AJ239" s="1"/>
      <c r="AK239" s="1"/>
    </row>
    <row r="240" spans="1:37">
      <c r="A240" s="1"/>
      <c r="AJ240" s="1"/>
      <c r="AK240" s="1"/>
    </row>
    <row r="241" spans="1:37">
      <c r="A241" s="1"/>
      <c r="AJ241" s="1"/>
      <c r="AK241" s="1"/>
    </row>
    <row r="242" spans="1:37">
      <c r="A242" s="1"/>
      <c r="AJ242" s="1"/>
      <c r="AK242" s="1"/>
    </row>
    <row r="243" spans="1:37">
      <c r="A243" s="1"/>
      <c r="AJ243" s="1"/>
      <c r="AK243" s="1"/>
    </row>
  </sheetData>
  <mergeCells count="4">
    <mergeCell ref="C3:D3"/>
    <mergeCell ref="E3:M3"/>
    <mergeCell ref="N3:AE3"/>
    <mergeCell ref="AF3:A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A6EE2-9547-AE4C-A82D-D82165FB4503}">
  <dimension ref="A1:AF25"/>
  <sheetViews>
    <sheetView workbookViewId="0">
      <selection activeCell="D30" sqref="D30"/>
    </sheetView>
  </sheetViews>
  <sheetFormatPr baseColWidth="10" defaultRowHeight="16"/>
  <sheetData>
    <row r="1" spans="1:32">
      <c r="A1" t="s">
        <v>109</v>
      </c>
      <c r="B1" t="s">
        <v>110</v>
      </c>
      <c r="C1" t="s">
        <v>111</v>
      </c>
      <c r="D1" t="s">
        <v>112</v>
      </c>
      <c r="E1" t="s">
        <v>113</v>
      </c>
      <c r="F1" t="s">
        <v>114</v>
      </c>
      <c r="G1" t="s">
        <v>171</v>
      </c>
      <c r="H1" t="s">
        <v>172</v>
      </c>
      <c r="I1" t="s">
        <v>173</v>
      </c>
      <c r="J1" t="s">
        <v>174</v>
      </c>
      <c r="K1" t="s">
        <v>175</v>
      </c>
      <c r="L1" t="s">
        <v>176</v>
      </c>
      <c r="M1" t="s">
        <v>177</v>
      </c>
      <c r="N1" t="s">
        <v>178</v>
      </c>
      <c r="O1" t="s">
        <v>179</v>
      </c>
      <c r="P1" t="s">
        <v>180</v>
      </c>
      <c r="Q1" t="s">
        <v>181</v>
      </c>
      <c r="R1" t="s">
        <v>182</v>
      </c>
      <c r="S1" t="s">
        <v>183</v>
      </c>
      <c r="T1" t="s">
        <v>184</v>
      </c>
      <c r="U1" t="s">
        <v>185</v>
      </c>
      <c r="V1" t="s">
        <v>186</v>
      </c>
      <c r="W1" t="s">
        <v>187</v>
      </c>
      <c r="X1" t="s">
        <v>188</v>
      </c>
      <c r="Y1" t="s">
        <v>189</v>
      </c>
      <c r="Z1" t="s">
        <v>190</v>
      </c>
      <c r="AA1" t="s">
        <v>191</v>
      </c>
      <c r="AB1" t="s">
        <v>192</v>
      </c>
      <c r="AC1" t="s">
        <v>193</v>
      </c>
      <c r="AD1" t="s">
        <v>194</v>
      </c>
      <c r="AE1" t="s">
        <v>195</v>
      </c>
      <c r="AF1" t="s">
        <v>196</v>
      </c>
    </row>
    <row r="2" spans="1:32">
      <c r="A2" t="s">
        <v>115</v>
      </c>
      <c r="B2" t="s">
        <v>116</v>
      </c>
      <c r="C2" t="s">
        <v>117</v>
      </c>
      <c r="D2" t="s">
        <v>118</v>
      </c>
      <c r="E2">
        <v>-3800</v>
      </c>
      <c r="F2">
        <v>-3300</v>
      </c>
      <c r="G2">
        <v>0</v>
      </c>
      <c r="H2">
        <v>2</v>
      </c>
      <c r="I2">
        <v>0</v>
      </c>
      <c r="J2">
        <v>2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5</v>
      </c>
      <c r="T2">
        <v>0</v>
      </c>
      <c r="U2">
        <v>0</v>
      </c>
      <c r="V2">
        <v>2</v>
      </c>
      <c r="W2">
        <v>0</v>
      </c>
      <c r="X2">
        <v>2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f>SUM(G2:AE2)</f>
        <v>13</v>
      </c>
    </row>
    <row r="3" spans="1:32">
      <c r="A3" t="s">
        <v>197</v>
      </c>
      <c r="B3" t="s">
        <v>198</v>
      </c>
      <c r="C3" t="s">
        <v>117</v>
      </c>
      <c r="D3" t="s">
        <v>118</v>
      </c>
      <c r="E3">
        <v>-3800</v>
      </c>
      <c r="F3">
        <v>-2900</v>
      </c>
      <c r="G3">
        <v>0</v>
      </c>
      <c r="H3">
        <v>0</v>
      </c>
      <c r="I3">
        <v>0</v>
      </c>
      <c r="J3">
        <v>3</v>
      </c>
      <c r="K3">
        <v>0</v>
      </c>
      <c r="L3">
        <v>1</v>
      </c>
      <c r="M3">
        <v>0</v>
      </c>
      <c r="N3">
        <v>0</v>
      </c>
      <c r="O3">
        <v>2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4</v>
      </c>
      <c r="W3">
        <v>0</v>
      </c>
      <c r="X3">
        <v>1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f t="shared" ref="AF3:AF24" si="0">SUM(G3:AE3)</f>
        <v>13</v>
      </c>
    </row>
    <row r="4" spans="1:32">
      <c r="A4" t="s">
        <v>199</v>
      </c>
      <c r="B4" t="s">
        <v>200</v>
      </c>
      <c r="C4" t="s">
        <v>117</v>
      </c>
      <c r="D4" t="s">
        <v>118</v>
      </c>
      <c r="E4">
        <v>-3800</v>
      </c>
      <c r="F4">
        <v>-2900</v>
      </c>
      <c r="G4">
        <v>0</v>
      </c>
      <c r="H4">
        <v>0</v>
      </c>
      <c r="I4">
        <v>0</v>
      </c>
      <c r="J4">
        <v>3</v>
      </c>
      <c r="K4">
        <v>0</v>
      </c>
      <c r="L4">
        <v>2</v>
      </c>
      <c r="M4">
        <v>1</v>
      </c>
      <c r="N4">
        <v>0</v>
      </c>
      <c r="O4">
        <v>4</v>
      </c>
      <c r="P4">
        <v>0</v>
      </c>
      <c r="Q4">
        <v>2</v>
      </c>
      <c r="R4">
        <v>0</v>
      </c>
      <c r="S4">
        <v>9</v>
      </c>
      <c r="T4">
        <v>0</v>
      </c>
      <c r="U4">
        <v>0</v>
      </c>
      <c r="V4">
        <v>7</v>
      </c>
      <c r="W4">
        <v>0</v>
      </c>
      <c r="X4">
        <v>2</v>
      </c>
      <c r="Y4">
        <v>0</v>
      </c>
      <c r="Z4">
        <v>2</v>
      </c>
      <c r="AA4">
        <v>0</v>
      </c>
      <c r="AB4">
        <v>0</v>
      </c>
      <c r="AC4">
        <v>0</v>
      </c>
      <c r="AD4">
        <v>0</v>
      </c>
      <c r="AE4">
        <v>0</v>
      </c>
      <c r="AF4">
        <f t="shared" si="0"/>
        <v>32</v>
      </c>
    </row>
    <row r="5" spans="1:32">
      <c r="A5" t="s">
        <v>201</v>
      </c>
      <c r="B5" t="s">
        <v>202</v>
      </c>
      <c r="C5" t="s">
        <v>117</v>
      </c>
      <c r="D5" t="s">
        <v>118</v>
      </c>
      <c r="E5">
        <v>-3800</v>
      </c>
      <c r="F5">
        <v>-2900</v>
      </c>
      <c r="G5">
        <v>0</v>
      </c>
      <c r="H5">
        <v>1</v>
      </c>
      <c r="I5">
        <v>0</v>
      </c>
      <c r="J5">
        <v>3</v>
      </c>
      <c r="K5">
        <v>2</v>
      </c>
      <c r="L5">
        <v>1</v>
      </c>
      <c r="M5">
        <v>0</v>
      </c>
      <c r="N5">
        <v>0</v>
      </c>
      <c r="O5">
        <v>1</v>
      </c>
      <c r="P5">
        <v>0</v>
      </c>
      <c r="Q5">
        <v>4</v>
      </c>
      <c r="R5">
        <v>0</v>
      </c>
      <c r="S5">
        <v>2</v>
      </c>
      <c r="T5">
        <v>0</v>
      </c>
      <c r="U5">
        <v>0</v>
      </c>
      <c r="V5">
        <v>1</v>
      </c>
      <c r="W5">
        <v>0</v>
      </c>
      <c r="X5">
        <v>4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f t="shared" si="0"/>
        <v>19</v>
      </c>
    </row>
    <row r="6" spans="1:32">
      <c r="A6" t="s">
        <v>203</v>
      </c>
      <c r="B6" t="s">
        <v>204</v>
      </c>
      <c r="C6" t="s">
        <v>117</v>
      </c>
      <c r="D6" t="s">
        <v>118</v>
      </c>
      <c r="E6">
        <v>-3800</v>
      </c>
      <c r="F6">
        <v>-2900</v>
      </c>
      <c r="G6">
        <v>0</v>
      </c>
      <c r="H6">
        <v>0</v>
      </c>
      <c r="I6">
        <v>0</v>
      </c>
      <c r="J6">
        <v>4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1</v>
      </c>
      <c r="R6">
        <v>0</v>
      </c>
      <c r="S6">
        <v>1</v>
      </c>
      <c r="T6">
        <v>0</v>
      </c>
      <c r="U6">
        <v>0</v>
      </c>
      <c r="V6">
        <v>2</v>
      </c>
      <c r="W6">
        <v>0</v>
      </c>
      <c r="X6">
        <v>1</v>
      </c>
      <c r="Y6">
        <v>0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f t="shared" si="0"/>
        <v>11</v>
      </c>
    </row>
    <row r="7" spans="1:32">
      <c r="A7" t="s">
        <v>205</v>
      </c>
      <c r="B7" t="s">
        <v>151</v>
      </c>
      <c r="C7" t="s">
        <v>122</v>
      </c>
      <c r="D7" t="s">
        <v>152</v>
      </c>
      <c r="E7">
        <v>-6400</v>
      </c>
      <c r="F7">
        <v>-5320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1</v>
      </c>
      <c r="N7">
        <v>0</v>
      </c>
      <c r="O7">
        <v>1</v>
      </c>
      <c r="P7">
        <v>2</v>
      </c>
      <c r="Q7">
        <v>4</v>
      </c>
      <c r="R7">
        <v>0</v>
      </c>
      <c r="S7">
        <v>2</v>
      </c>
      <c r="T7">
        <v>0</v>
      </c>
      <c r="U7">
        <v>0</v>
      </c>
      <c r="V7">
        <v>0</v>
      </c>
      <c r="W7">
        <v>2</v>
      </c>
      <c r="X7">
        <v>1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f t="shared" si="0"/>
        <v>15</v>
      </c>
    </row>
    <row r="8" spans="1:32">
      <c r="A8" t="s">
        <v>120</v>
      </c>
      <c r="B8" t="s">
        <v>121</v>
      </c>
      <c r="C8" t="s">
        <v>122</v>
      </c>
      <c r="D8" t="s">
        <v>119</v>
      </c>
      <c r="E8">
        <v>-4700</v>
      </c>
      <c r="F8">
        <v>-4000</v>
      </c>
      <c r="G8">
        <v>0</v>
      </c>
      <c r="H8">
        <v>0</v>
      </c>
      <c r="I8">
        <v>0</v>
      </c>
      <c r="J8">
        <v>1</v>
      </c>
      <c r="K8">
        <v>2</v>
      </c>
      <c r="L8">
        <v>0</v>
      </c>
      <c r="M8">
        <v>1</v>
      </c>
      <c r="N8">
        <v>0</v>
      </c>
      <c r="O8">
        <v>1</v>
      </c>
      <c r="P8">
        <v>1</v>
      </c>
      <c r="Q8">
        <v>2</v>
      </c>
      <c r="R8">
        <v>1</v>
      </c>
      <c r="S8">
        <v>2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f t="shared" si="0"/>
        <v>11</v>
      </c>
    </row>
    <row r="9" spans="1:32">
      <c r="A9" t="s">
        <v>123</v>
      </c>
      <c r="B9" t="s">
        <v>124</v>
      </c>
      <c r="C9" t="s">
        <v>125</v>
      </c>
      <c r="D9" t="s">
        <v>126</v>
      </c>
      <c r="E9">
        <v>-4650</v>
      </c>
      <c r="F9">
        <v>-3110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2</v>
      </c>
      <c r="Q9">
        <v>1</v>
      </c>
      <c r="R9">
        <v>4</v>
      </c>
      <c r="S9">
        <v>3</v>
      </c>
      <c r="T9">
        <v>0</v>
      </c>
      <c r="U9">
        <v>0</v>
      </c>
      <c r="V9">
        <v>2</v>
      </c>
      <c r="W9">
        <v>2</v>
      </c>
      <c r="X9">
        <v>2</v>
      </c>
      <c r="Y9">
        <v>0</v>
      </c>
      <c r="Z9">
        <v>1</v>
      </c>
      <c r="AA9">
        <v>0</v>
      </c>
      <c r="AB9">
        <v>0</v>
      </c>
      <c r="AC9">
        <v>0</v>
      </c>
      <c r="AD9">
        <v>0</v>
      </c>
      <c r="AE9">
        <v>0</v>
      </c>
      <c r="AF9">
        <f t="shared" si="0"/>
        <v>17</v>
      </c>
    </row>
    <row r="10" spans="1:32">
      <c r="A10" t="s">
        <v>127</v>
      </c>
      <c r="B10" t="s">
        <v>128</v>
      </c>
      <c r="C10" t="s">
        <v>129</v>
      </c>
      <c r="D10" t="s">
        <v>130</v>
      </c>
      <c r="E10">
        <v>-5250</v>
      </c>
      <c r="F10">
        <v>-4900</v>
      </c>
      <c r="G10">
        <v>0</v>
      </c>
      <c r="H10">
        <v>2</v>
      </c>
      <c r="I10">
        <v>0</v>
      </c>
      <c r="J10">
        <v>3</v>
      </c>
      <c r="K10">
        <v>0</v>
      </c>
      <c r="L10">
        <v>0</v>
      </c>
      <c r="M10">
        <v>0</v>
      </c>
      <c r="N10">
        <v>0</v>
      </c>
      <c r="O10">
        <v>0</v>
      </c>
      <c r="P10">
        <v>2</v>
      </c>
      <c r="Q10">
        <v>1</v>
      </c>
      <c r="R10">
        <v>4</v>
      </c>
      <c r="S10">
        <v>3</v>
      </c>
      <c r="T10">
        <v>0</v>
      </c>
      <c r="U10">
        <v>0</v>
      </c>
      <c r="V10">
        <v>2</v>
      </c>
      <c r="W10">
        <v>2</v>
      </c>
      <c r="X10">
        <v>2</v>
      </c>
      <c r="Y10">
        <v>0</v>
      </c>
      <c r="Z10">
        <v>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f t="shared" si="0"/>
        <v>22</v>
      </c>
    </row>
    <row r="11" spans="1:32">
      <c r="A11" t="s">
        <v>131</v>
      </c>
      <c r="B11" t="s">
        <v>132</v>
      </c>
      <c r="C11" t="s">
        <v>133</v>
      </c>
      <c r="D11" t="s">
        <v>134</v>
      </c>
      <c r="E11">
        <v>-5500</v>
      </c>
      <c r="F11">
        <v>-4500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</v>
      </c>
      <c r="P11">
        <v>0</v>
      </c>
      <c r="Q11">
        <v>1</v>
      </c>
      <c r="R11">
        <v>2</v>
      </c>
      <c r="S11">
        <v>5</v>
      </c>
      <c r="T11">
        <v>2</v>
      </c>
      <c r="U11">
        <v>0</v>
      </c>
      <c r="V11">
        <v>1</v>
      </c>
      <c r="W11">
        <v>2</v>
      </c>
      <c r="X11">
        <v>5</v>
      </c>
      <c r="Y11">
        <v>0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f t="shared" si="0"/>
        <v>23</v>
      </c>
    </row>
    <row r="12" spans="1:32">
      <c r="A12" t="s">
        <v>135</v>
      </c>
      <c r="B12" t="s">
        <v>136</v>
      </c>
      <c r="C12" t="s">
        <v>137</v>
      </c>
      <c r="D12" t="s">
        <v>138</v>
      </c>
      <c r="E12">
        <v>-5600</v>
      </c>
      <c r="F12">
        <v>-4600</v>
      </c>
      <c r="G12">
        <v>0</v>
      </c>
      <c r="H12">
        <v>0</v>
      </c>
      <c r="I12">
        <v>0</v>
      </c>
      <c r="J12" s="49">
        <v>2</v>
      </c>
      <c r="K12">
        <v>0</v>
      </c>
      <c r="L12" s="49">
        <v>0</v>
      </c>
      <c r="M12">
        <v>0</v>
      </c>
      <c r="N12" s="49">
        <v>0</v>
      </c>
      <c r="O12" s="49">
        <v>3</v>
      </c>
      <c r="P12">
        <v>1</v>
      </c>
      <c r="Q12" s="49">
        <v>3</v>
      </c>
      <c r="R12">
        <v>0</v>
      </c>
      <c r="S12" s="49">
        <v>3</v>
      </c>
      <c r="T12">
        <v>0</v>
      </c>
      <c r="U12" s="49">
        <v>0</v>
      </c>
      <c r="V12" s="49">
        <v>3</v>
      </c>
      <c r="W12">
        <v>0</v>
      </c>
      <c r="X12" s="49">
        <v>11</v>
      </c>
      <c r="Y12" s="49">
        <v>0</v>
      </c>
      <c r="Z12" s="49">
        <v>1</v>
      </c>
      <c r="AA12">
        <v>0</v>
      </c>
      <c r="AB12">
        <v>0</v>
      </c>
      <c r="AC12">
        <v>0</v>
      </c>
      <c r="AD12">
        <v>0</v>
      </c>
      <c r="AE12">
        <v>0</v>
      </c>
      <c r="AF12">
        <f t="shared" si="0"/>
        <v>27</v>
      </c>
    </row>
    <row r="13" spans="1:32">
      <c r="A13" t="s">
        <v>206</v>
      </c>
      <c r="B13" t="s">
        <v>139</v>
      </c>
      <c r="C13" t="s">
        <v>137</v>
      </c>
      <c r="D13" t="s">
        <v>140</v>
      </c>
      <c r="E13">
        <v>-5600</v>
      </c>
      <c r="F13">
        <v>-4600</v>
      </c>
      <c r="G13">
        <v>0</v>
      </c>
      <c r="H13">
        <v>1</v>
      </c>
      <c r="I13">
        <v>0</v>
      </c>
      <c r="J13">
        <v>1</v>
      </c>
      <c r="K13">
        <v>3</v>
      </c>
      <c r="L13">
        <v>1</v>
      </c>
      <c r="M13">
        <v>2</v>
      </c>
      <c r="N13">
        <v>0</v>
      </c>
      <c r="O13">
        <v>3</v>
      </c>
      <c r="P13">
        <v>3</v>
      </c>
      <c r="Q13">
        <v>2</v>
      </c>
      <c r="R13">
        <v>4</v>
      </c>
      <c r="S13">
        <v>8</v>
      </c>
      <c r="T13">
        <v>1</v>
      </c>
      <c r="U13">
        <v>0</v>
      </c>
      <c r="V13">
        <v>3</v>
      </c>
      <c r="W13">
        <v>1</v>
      </c>
      <c r="X13">
        <v>10</v>
      </c>
      <c r="Y13">
        <v>2</v>
      </c>
      <c r="Z13">
        <v>2</v>
      </c>
      <c r="AA13">
        <v>0</v>
      </c>
      <c r="AB13">
        <v>0</v>
      </c>
      <c r="AC13">
        <v>0</v>
      </c>
      <c r="AD13">
        <v>0</v>
      </c>
      <c r="AE13">
        <v>0</v>
      </c>
      <c r="AF13">
        <f t="shared" si="0"/>
        <v>47</v>
      </c>
    </row>
    <row r="14" spans="1:32">
      <c r="A14" t="s">
        <v>207</v>
      </c>
      <c r="B14" t="s">
        <v>141</v>
      </c>
      <c r="C14" t="s">
        <v>137</v>
      </c>
      <c r="D14" t="s">
        <v>142</v>
      </c>
      <c r="E14">
        <v>-4820</v>
      </c>
      <c r="F14">
        <v>-4530</v>
      </c>
      <c r="G14">
        <v>0</v>
      </c>
      <c r="H14">
        <v>0</v>
      </c>
      <c r="I14">
        <v>0</v>
      </c>
      <c r="J14">
        <v>0</v>
      </c>
      <c r="K14">
        <v>0</v>
      </c>
      <c r="L14">
        <v>3</v>
      </c>
      <c r="M14">
        <v>9</v>
      </c>
      <c r="N14">
        <v>0</v>
      </c>
      <c r="O14">
        <v>1</v>
      </c>
      <c r="P14">
        <v>2</v>
      </c>
      <c r="Q14">
        <v>14</v>
      </c>
      <c r="R14">
        <v>1</v>
      </c>
      <c r="S14">
        <v>9</v>
      </c>
      <c r="T14">
        <v>2</v>
      </c>
      <c r="U14">
        <v>1</v>
      </c>
      <c r="V14">
        <v>1</v>
      </c>
      <c r="W14">
        <v>3</v>
      </c>
      <c r="X14">
        <v>4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f t="shared" si="0"/>
        <v>50</v>
      </c>
    </row>
    <row r="15" spans="1:32">
      <c r="A15" t="s">
        <v>208</v>
      </c>
      <c r="B15" t="s">
        <v>143</v>
      </c>
      <c r="C15" t="s">
        <v>137</v>
      </c>
      <c r="D15" t="s">
        <v>140</v>
      </c>
      <c r="E15">
        <v>-5600</v>
      </c>
      <c r="F15">
        <v>-4600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</v>
      </c>
      <c r="P15">
        <v>0</v>
      </c>
      <c r="Q15">
        <v>6</v>
      </c>
      <c r="R15">
        <v>3</v>
      </c>
      <c r="S15">
        <v>2</v>
      </c>
      <c r="T15">
        <v>0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f t="shared" si="0"/>
        <v>15</v>
      </c>
    </row>
    <row r="16" spans="1:32">
      <c r="A16" t="s">
        <v>144</v>
      </c>
      <c r="B16" t="s">
        <v>145</v>
      </c>
      <c r="C16" t="s">
        <v>146</v>
      </c>
      <c r="D16" t="s">
        <v>134</v>
      </c>
      <c r="E16">
        <v>-5500</v>
      </c>
      <c r="F16">
        <v>-4500</v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2</v>
      </c>
      <c r="P16">
        <v>1</v>
      </c>
      <c r="Q16">
        <v>2</v>
      </c>
      <c r="R16">
        <v>0</v>
      </c>
      <c r="S16">
        <v>4</v>
      </c>
      <c r="T16">
        <v>1</v>
      </c>
      <c r="U16">
        <v>1</v>
      </c>
      <c r="V16">
        <v>0</v>
      </c>
      <c r="W16">
        <v>0</v>
      </c>
      <c r="X16">
        <v>1</v>
      </c>
      <c r="Y16">
        <v>0</v>
      </c>
      <c r="Z16">
        <v>2</v>
      </c>
      <c r="AA16">
        <v>0</v>
      </c>
      <c r="AB16">
        <v>0</v>
      </c>
      <c r="AC16">
        <v>0</v>
      </c>
      <c r="AD16">
        <v>0</v>
      </c>
      <c r="AE16">
        <v>0</v>
      </c>
      <c r="AF16">
        <f t="shared" si="0"/>
        <v>15</v>
      </c>
    </row>
    <row r="17" spans="1:32">
      <c r="A17" t="s">
        <v>147</v>
      </c>
      <c r="B17" t="s">
        <v>148</v>
      </c>
      <c r="C17" t="s">
        <v>146</v>
      </c>
      <c r="D17" t="s">
        <v>134</v>
      </c>
      <c r="E17">
        <v>-5500</v>
      </c>
      <c r="F17">
        <v>-4500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v>1</v>
      </c>
      <c r="Q17">
        <v>1</v>
      </c>
      <c r="R17">
        <v>0</v>
      </c>
      <c r="S17">
        <v>2</v>
      </c>
      <c r="T17">
        <v>0</v>
      </c>
      <c r="U17">
        <v>0</v>
      </c>
      <c r="V17">
        <v>0</v>
      </c>
      <c r="W17">
        <v>3</v>
      </c>
      <c r="X17">
        <v>2</v>
      </c>
      <c r="Y17">
        <v>1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f t="shared" si="0"/>
        <v>12</v>
      </c>
    </row>
    <row r="18" spans="1:32">
      <c r="A18" t="s">
        <v>209</v>
      </c>
      <c r="B18" t="s">
        <v>149</v>
      </c>
      <c r="C18" t="s">
        <v>150</v>
      </c>
      <c r="D18" t="s">
        <v>134</v>
      </c>
      <c r="E18">
        <v>-5500</v>
      </c>
      <c r="F18">
        <v>-4500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1</v>
      </c>
      <c r="R18">
        <v>1</v>
      </c>
      <c r="S18">
        <v>2</v>
      </c>
      <c r="T18">
        <v>1</v>
      </c>
      <c r="U18">
        <v>1</v>
      </c>
      <c r="V18">
        <v>0</v>
      </c>
      <c r="W18">
        <v>1</v>
      </c>
      <c r="X18">
        <v>4</v>
      </c>
      <c r="Y18">
        <v>1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f t="shared" si="0"/>
        <v>15</v>
      </c>
    </row>
    <row r="19" spans="1:32">
      <c r="A19" t="s">
        <v>153</v>
      </c>
      <c r="B19" t="s">
        <v>154</v>
      </c>
      <c r="C19" t="s">
        <v>125</v>
      </c>
      <c r="D19" t="s">
        <v>155</v>
      </c>
      <c r="E19">
        <v>-5500</v>
      </c>
      <c r="F19">
        <v>-4500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1</v>
      </c>
      <c r="P19">
        <v>0</v>
      </c>
      <c r="Q19">
        <v>3</v>
      </c>
      <c r="R19">
        <v>1</v>
      </c>
      <c r="S19">
        <v>3</v>
      </c>
      <c r="T19">
        <v>3</v>
      </c>
      <c r="U19">
        <v>4</v>
      </c>
      <c r="V19">
        <v>2</v>
      </c>
      <c r="W19">
        <v>2</v>
      </c>
      <c r="X19">
        <v>8</v>
      </c>
      <c r="Y19">
        <v>3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f t="shared" si="0"/>
        <v>31</v>
      </c>
    </row>
    <row r="20" spans="1:32" s="50" customFormat="1" ht="15">
      <c r="A20" s="50" t="s">
        <v>156</v>
      </c>
      <c r="B20" s="50" t="s">
        <v>157</v>
      </c>
      <c r="C20" s="50" t="s">
        <v>158</v>
      </c>
      <c r="D20" s="50" t="s">
        <v>159</v>
      </c>
      <c r="E20" s="50">
        <v>-2600</v>
      </c>
      <c r="F20" s="50">
        <v>-2000</v>
      </c>
      <c r="G20" s="50">
        <v>0</v>
      </c>
      <c r="H20" s="50">
        <v>9</v>
      </c>
      <c r="I20" s="50">
        <v>0</v>
      </c>
      <c r="J20" s="50">
        <v>19</v>
      </c>
      <c r="K20" s="50">
        <v>0</v>
      </c>
      <c r="L20" s="50">
        <v>9</v>
      </c>
      <c r="M20" s="50">
        <v>0</v>
      </c>
      <c r="N20" s="50">
        <v>0</v>
      </c>
      <c r="O20" s="50">
        <v>9</v>
      </c>
      <c r="P20" s="50">
        <v>0</v>
      </c>
      <c r="Q20" s="50">
        <v>5</v>
      </c>
      <c r="R20" s="50">
        <v>0</v>
      </c>
      <c r="S20" s="50">
        <v>9</v>
      </c>
      <c r="T20" s="50">
        <v>0</v>
      </c>
      <c r="U20" s="50">
        <v>0</v>
      </c>
      <c r="V20" s="50">
        <v>6</v>
      </c>
      <c r="W20" s="50">
        <v>0</v>
      </c>
      <c r="X20" s="50">
        <v>9</v>
      </c>
      <c r="Y20" s="50">
        <v>0</v>
      </c>
      <c r="Z20" s="50">
        <v>2</v>
      </c>
      <c r="AA20" s="50">
        <v>0</v>
      </c>
      <c r="AB20" s="50">
        <v>0</v>
      </c>
      <c r="AC20" s="50">
        <v>0</v>
      </c>
      <c r="AD20" s="50">
        <v>0</v>
      </c>
      <c r="AE20" s="50">
        <v>0</v>
      </c>
      <c r="AF20" s="50">
        <f t="shared" si="0"/>
        <v>77</v>
      </c>
    </row>
    <row r="21" spans="1:32" s="50" customFormat="1" ht="15">
      <c r="A21" s="50" t="s">
        <v>210</v>
      </c>
      <c r="B21" s="50" t="s">
        <v>160</v>
      </c>
      <c r="C21" s="50" t="s">
        <v>161</v>
      </c>
      <c r="D21" s="50" t="s">
        <v>211</v>
      </c>
      <c r="E21" s="50">
        <v>-4500</v>
      </c>
      <c r="F21" s="50">
        <v>-3950</v>
      </c>
      <c r="G21" s="50">
        <v>4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10</v>
      </c>
      <c r="N21" s="50">
        <v>0</v>
      </c>
      <c r="O21" s="50">
        <v>0</v>
      </c>
      <c r="P21" s="50">
        <v>0</v>
      </c>
      <c r="Q21" s="50">
        <v>0</v>
      </c>
      <c r="R21" s="50">
        <v>0</v>
      </c>
      <c r="S21" s="50">
        <v>0</v>
      </c>
      <c r="T21" s="50">
        <v>0</v>
      </c>
      <c r="U21" s="50">
        <v>0</v>
      </c>
      <c r="V21" s="50">
        <v>2</v>
      </c>
      <c r="W21" s="50">
        <v>0</v>
      </c>
      <c r="X21" s="50">
        <v>0</v>
      </c>
      <c r="Y21" s="50">
        <v>0</v>
      </c>
      <c r="Z21" s="50">
        <v>0</v>
      </c>
      <c r="AA21" s="50">
        <v>5</v>
      </c>
      <c r="AB21" s="50">
        <v>7</v>
      </c>
      <c r="AC21" s="50">
        <v>10</v>
      </c>
      <c r="AD21" s="50">
        <v>4</v>
      </c>
      <c r="AE21" s="50">
        <v>5</v>
      </c>
      <c r="AF21" s="50">
        <f t="shared" si="0"/>
        <v>47</v>
      </c>
    </row>
    <row r="22" spans="1:32">
      <c r="A22" t="s">
        <v>162</v>
      </c>
      <c r="B22" t="s">
        <v>163</v>
      </c>
      <c r="C22" t="s">
        <v>125</v>
      </c>
      <c r="D22" t="s">
        <v>164</v>
      </c>
      <c r="E22">
        <v>-4700</v>
      </c>
      <c r="F22">
        <v>-4300</v>
      </c>
      <c r="G22">
        <v>4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10</v>
      </c>
      <c r="Q22">
        <v>2</v>
      </c>
      <c r="R22">
        <v>11</v>
      </c>
      <c r="S22">
        <v>0</v>
      </c>
      <c r="T22">
        <v>0</v>
      </c>
      <c r="U22">
        <v>0</v>
      </c>
      <c r="V22">
        <v>20</v>
      </c>
      <c r="W22">
        <v>0</v>
      </c>
      <c r="X22">
        <v>2</v>
      </c>
      <c r="Y22">
        <v>0</v>
      </c>
      <c r="Z22">
        <v>2</v>
      </c>
      <c r="AA22">
        <v>0</v>
      </c>
      <c r="AB22">
        <v>0</v>
      </c>
      <c r="AC22">
        <v>0</v>
      </c>
      <c r="AD22">
        <v>0</v>
      </c>
      <c r="AE22">
        <v>0</v>
      </c>
      <c r="AF22">
        <f t="shared" si="0"/>
        <v>51</v>
      </c>
    </row>
    <row r="23" spans="1:32">
      <c r="A23" t="s">
        <v>212</v>
      </c>
      <c r="B23" t="s">
        <v>213</v>
      </c>
      <c r="C23" t="s">
        <v>214</v>
      </c>
      <c r="D23" t="s">
        <v>159</v>
      </c>
      <c r="E23">
        <v>-1200</v>
      </c>
      <c r="F23">
        <v>-1000</v>
      </c>
      <c r="G23">
        <v>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</v>
      </c>
      <c r="O23">
        <v>0</v>
      </c>
      <c r="P23">
        <v>2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f t="shared" si="0"/>
        <v>12</v>
      </c>
    </row>
    <row r="24" spans="1:32">
      <c r="A24" t="s">
        <v>215</v>
      </c>
      <c r="B24" t="s">
        <v>216</v>
      </c>
      <c r="C24" t="s">
        <v>214</v>
      </c>
      <c r="D24" t="s">
        <v>217</v>
      </c>
      <c r="E24">
        <v>800</v>
      </c>
      <c r="F24">
        <v>1500</v>
      </c>
      <c r="G24">
        <v>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3</v>
      </c>
      <c r="O24">
        <v>0</v>
      </c>
      <c r="P24">
        <v>2</v>
      </c>
      <c r="Q24">
        <v>0</v>
      </c>
      <c r="R24">
        <v>4</v>
      </c>
      <c r="S24">
        <v>0</v>
      </c>
      <c r="T24">
        <v>0</v>
      </c>
      <c r="U24">
        <v>0</v>
      </c>
      <c r="V24">
        <v>0</v>
      </c>
      <c r="W24">
        <v>4</v>
      </c>
      <c r="X24">
        <v>0</v>
      </c>
      <c r="Y24">
        <v>2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f t="shared" si="0"/>
        <v>18</v>
      </c>
    </row>
    <row r="25" spans="1:32">
      <c r="A25" s="45" t="s">
        <v>165</v>
      </c>
      <c r="B25" s="45" t="s">
        <v>218</v>
      </c>
      <c r="C25" s="45"/>
      <c r="D25" s="45"/>
      <c r="E25" s="45"/>
      <c r="F25" s="45"/>
      <c r="G25" s="45">
        <v>0.69</v>
      </c>
      <c r="H25" s="45"/>
      <c r="I25" s="45"/>
      <c r="J25" s="45"/>
      <c r="K25" s="45"/>
      <c r="L25" s="45"/>
      <c r="M25" s="45"/>
      <c r="N25" s="45"/>
      <c r="O25" s="45"/>
      <c r="P25">
        <v>0.01</v>
      </c>
      <c r="R25">
        <v>0.05</v>
      </c>
      <c r="W25">
        <v>0.25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3D055-AB18-8D4A-BE16-B73196BC23A3}">
  <dimension ref="A1:A16"/>
  <sheetViews>
    <sheetView workbookViewId="0">
      <selection activeCell="A18" sqref="A18"/>
    </sheetView>
  </sheetViews>
  <sheetFormatPr baseColWidth="10" defaultRowHeight="16"/>
  <cols>
    <col min="1" max="1" width="155.1640625" style="47" customWidth="1"/>
    <col min="2" max="16384" width="10.83203125" style="47"/>
  </cols>
  <sheetData>
    <row r="1" spans="1:1" ht="17">
      <c r="A1" s="46" t="s">
        <v>166</v>
      </c>
    </row>
    <row r="2" spans="1:1">
      <c r="A2" s="51" t="s">
        <v>219</v>
      </c>
    </row>
    <row r="3" spans="1:1">
      <c r="A3" s="48"/>
    </row>
    <row r="4" spans="1:1">
      <c r="A4" s="48"/>
    </row>
    <row r="5" spans="1:1" ht="17">
      <c r="A5" s="46" t="s">
        <v>167</v>
      </c>
    </row>
    <row r="6" spans="1:1">
      <c r="A6" s="52" t="s">
        <v>168</v>
      </c>
    </row>
    <row r="7" spans="1:1">
      <c r="A7" s="48"/>
    </row>
    <row r="8" spans="1:1" ht="17">
      <c r="A8" s="46" t="s">
        <v>169</v>
      </c>
    </row>
    <row r="9" spans="1:1">
      <c r="A9" s="52" t="s">
        <v>220</v>
      </c>
    </row>
    <row r="10" spans="1:1">
      <c r="A10" s="48"/>
    </row>
    <row r="11" spans="1:1" customFormat="1"/>
    <row r="12" spans="1:1" customFormat="1"/>
    <row r="13" spans="1:1" customFormat="1"/>
    <row r="14" spans="1:1" customFormat="1"/>
    <row r="15" spans="1:1" customFormat="1"/>
    <row r="16" spans="1:1" customForma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SuppTable1</vt:lpstr>
      <vt:lpstr>SuppTable2</vt:lpstr>
      <vt:lpstr>SuppTable3</vt:lpstr>
      <vt:lpstr>SuppTable Legends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Ziye</dc:creator>
  <cp:lastModifiedBy>Thomas, Mark</cp:lastModifiedBy>
  <dcterms:created xsi:type="dcterms:W3CDTF">2020-11-13T11:59:55Z</dcterms:created>
  <dcterms:modified xsi:type="dcterms:W3CDTF">2025-07-07T13:12:46Z</dcterms:modified>
</cp:coreProperties>
</file>