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edammun/Desktop/"/>
    </mc:Choice>
  </mc:AlternateContent>
  <xr:revisionPtr revIDLastSave="0" documentId="13_ncr:1_{4BE7CCDB-D6BD-2D42-A75C-BE335F79EFD9}" xr6:coauthVersionLast="47" xr6:coauthVersionMax="47" xr10:uidLastSave="{00000000-0000-0000-0000-000000000000}"/>
  <bookViews>
    <workbookView xWindow="2040" yWindow="2900" windowWidth="26960" windowHeight="14340" activeTab="6" xr2:uid="{C0C208AA-7CF7-9547-866E-FA8FF112EC76}"/>
  </bookViews>
  <sheets>
    <sheet name="READ ME" sheetId="1" r:id="rId1"/>
    <sheet name="Different Charges" sheetId="2" r:id="rId2"/>
    <sheet name="Relaxed Residues" sheetId="6" r:id="rId3"/>
    <sheet name="QM region size" sheetId="3" r:id="rId4"/>
    <sheet name="Thermal Correction" sheetId="5" r:id="rId5"/>
    <sheet name="Solvation" sheetId="4" r:id="rId6"/>
    <sheet name="Solvation + Thermal Correction" sheetId="9" r:id="rId7"/>
    <sheet name="Reoptimization from docking" sheetId="8" r:id="rId8"/>
    <sheet name="EE vs ME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9" l="1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" i="9"/>
  <c r="D26" i="9" s="1"/>
  <c r="D9" i="8" l="1"/>
  <c r="D10" i="8"/>
  <c r="D13" i="8"/>
  <c r="D12" i="8"/>
  <c r="D6" i="8"/>
  <c r="D15" i="8"/>
  <c r="D7" i="8"/>
  <c r="D11" i="8"/>
  <c r="D28" i="8" s="1"/>
  <c r="D8" i="8"/>
  <c r="D17" i="8"/>
  <c r="D18" i="8"/>
  <c r="D4" i="8"/>
  <c r="D24" i="8"/>
  <c r="D25" i="8"/>
  <c r="D3" i="8"/>
  <c r="D19" i="8"/>
  <c r="D14" i="8"/>
  <c r="D20" i="8"/>
  <c r="D5" i="8"/>
  <c r="D16" i="8"/>
  <c r="D23" i="8"/>
  <c r="D21" i="8"/>
  <c r="D22" i="8"/>
  <c r="E9" i="4"/>
  <c r="F9" i="4" s="1"/>
  <c r="E10" i="4"/>
  <c r="F10" i="4" s="1"/>
  <c r="E13" i="4"/>
  <c r="F13" i="4" s="1"/>
  <c r="E12" i="4"/>
  <c r="F12" i="4" s="1"/>
  <c r="E6" i="4"/>
  <c r="F6" i="4" s="1"/>
  <c r="E15" i="4"/>
  <c r="F15" i="4" s="1"/>
  <c r="E7" i="4"/>
  <c r="F7" i="4" s="1"/>
  <c r="E11" i="4"/>
  <c r="F11" i="4" s="1"/>
  <c r="E8" i="4"/>
  <c r="F8" i="4" s="1"/>
  <c r="E17" i="4"/>
  <c r="F17" i="4" s="1"/>
  <c r="E18" i="4"/>
  <c r="F18" i="4" s="1"/>
  <c r="E4" i="4"/>
  <c r="F4" i="4" s="1"/>
  <c r="E24" i="4"/>
  <c r="F24" i="4" s="1"/>
  <c r="E25" i="4"/>
  <c r="F25" i="4" s="1"/>
  <c r="E3" i="4"/>
  <c r="F3" i="4" s="1"/>
  <c r="E19" i="4"/>
  <c r="F19" i="4" s="1"/>
  <c r="E14" i="4"/>
  <c r="F14" i="4" s="1"/>
  <c r="E20" i="4"/>
  <c r="E5" i="4"/>
  <c r="F5" i="4" s="1"/>
  <c r="E16" i="4"/>
  <c r="F16" i="4" s="1"/>
  <c r="E23" i="4"/>
  <c r="F23" i="4" s="1"/>
  <c r="E21" i="4"/>
  <c r="F21" i="4" s="1"/>
  <c r="E22" i="4"/>
  <c r="F20" i="4"/>
  <c r="G27" i="5"/>
  <c r="D27" i="5"/>
  <c r="G21" i="5"/>
  <c r="D21" i="5"/>
  <c r="G23" i="5"/>
  <c r="D23" i="5"/>
  <c r="G16" i="5"/>
  <c r="D16" i="5"/>
  <c r="G5" i="5"/>
  <c r="D5" i="5"/>
  <c r="G20" i="5"/>
  <c r="D20" i="5"/>
  <c r="G14" i="5"/>
  <c r="D14" i="5"/>
  <c r="G19" i="5"/>
  <c r="D19" i="5"/>
  <c r="G3" i="5"/>
  <c r="D3" i="5"/>
  <c r="G25" i="5"/>
  <c r="D25" i="5"/>
  <c r="G24" i="5"/>
  <c r="D24" i="5"/>
  <c r="G4" i="5"/>
  <c r="D4" i="5"/>
  <c r="G18" i="5"/>
  <c r="D18" i="5"/>
  <c r="G17" i="5"/>
  <c r="D17" i="5"/>
  <c r="G8" i="5"/>
  <c r="D8" i="5"/>
  <c r="G11" i="5"/>
  <c r="D11" i="5"/>
  <c r="G7" i="5"/>
  <c r="D7" i="5"/>
  <c r="G15" i="5"/>
  <c r="D15" i="5"/>
  <c r="G6" i="5"/>
  <c r="D6" i="5"/>
  <c r="G12" i="5"/>
  <c r="D12" i="5"/>
  <c r="G13" i="5"/>
  <c r="D13" i="5"/>
  <c r="G10" i="5"/>
  <c r="D10" i="5"/>
  <c r="G9" i="5"/>
  <c r="D9" i="5"/>
  <c r="G22" i="5"/>
  <c r="D22" i="5"/>
  <c r="L9" i="7"/>
  <c r="M9" i="7"/>
  <c r="N9" i="7"/>
  <c r="L10" i="7"/>
  <c r="M10" i="7"/>
  <c r="N10" i="7"/>
  <c r="L13" i="7"/>
  <c r="M13" i="7"/>
  <c r="N13" i="7"/>
  <c r="L12" i="7"/>
  <c r="M12" i="7"/>
  <c r="N12" i="7"/>
  <c r="L6" i="7"/>
  <c r="M6" i="7"/>
  <c r="N6" i="7"/>
  <c r="L15" i="7"/>
  <c r="M15" i="7"/>
  <c r="N15" i="7"/>
  <c r="L7" i="7"/>
  <c r="M7" i="7"/>
  <c r="N7" i="7"/>
  <c r="L11" i="7"/>
  <c r="M11" i="7"/>
  <c r="N11" i="7"/>
  <c r="N29" i="7" s="1"/>
  <c r="L8" i="7"/>
  <c r="M8" i="7"/>
  <c r="N8" i="7"/>
  <c r="L17" i="7"/>
  <c r="M17" i="7"/>
  <c r="N17" i="7"/>
  <c r="L18" i="7"/>
  <c r="M18" i="7"/>
  <c r="N18" i="7"/>
  <c r="L4" i="7"/>
  <c r="M4" i="7"/>
  <c r="N4" i="7"/>
  <c r="L24" i="7"/>
  <c r="M24" i="7"/>
  <c r="N24" i="7"/>
  <c r="L25" i="7"/>
  <c r="M25" i="7"/>
  <c r="N25" i="7"/>
  <c r="L3" i="7"/>
  <c r="M3" i="7"/>
  <c r="M29" i="7" s="1"/>
  <c r="N3" i="7"/>
  <c r="L19" i="7"/>
  <c r="M19" i="7"/>
  <c r="N19" i="7"/>
  <c r="L14" i="7"/>
  <c r="M14" i="7"/>
  <c r="N14" i="7"/>
  <c r="L20" i="7"/>
  <c r="M20" i="7"/>
  <c r="N20" i="7"/>
  <c r="L5" i="7"/>
  <c r="L29" i="7" s="1"/>
  <c r="M5" i="7"/>
  <c r="N5" i="7"/>
  <c r="L16" i="7"/>
  <c r="M16" i="7"/>
  <c r="N16" i="7"/>
  <c r="L23" i="7"/>
  <c r="M23" i="7"/>
  <c r="N23" i="7"/>
  <c r="L21" i="7"/>
  <c r="M21" i="7"/>
  <c r="N21" i="7"/>
  <c r="M22" i="7"/>
  <c r="N22" i="7"/>
  <c r="L22" i="7"/>
  <c r="I9" i="7"/>
  <c r="J9" i="7"/>
  <c r="K9" i="7"/>
  <c r="I10" i="7"/>
  <c r="J10" i="7"/>
  <c r="K10" i="7"/>
  <c r="I13" i="7"/>
  <c r="J13" i="7"/>
  <c r="K13" i="7"/>
  <c r="I12" i="7"/>
  <c r="J12" i="7"/>
  <c r="K12" i="7"/>
  <c r="I6" i="7"/>
  <c r="J6" i="7"/>
  <c r="K6" i="7"/>
  <c r="K29" i="7" s="1"/>
  <c r="I15" i="7"/>
  <c r="J15" i="7"/>
  <c r="K15" i="7"/>
  <c r="I7" i="7"/>
  <c r="J7" i="7"/>
  <c r="K7" i="7"/>
  <c r="I11" i="7"/>
  <c r="J11" i="7"/>
  <c r="K11" i="7"/>
  <c r="I8" i="7"/>
  <c r="J8" i="7"/>
  <c r="K8" i="7"/>
  <c r="I17" i="7"/>
  <c r="J17" i="7"/>
  <c r="K17" i="7"/>
  <c r="I18" i="7"/>
  <c r="J18" i="7"/>
  <c r="K18" i="7"/>
  <c r="I4" i="7"/>
  <c r="J4" i="7"/>
  <c r="K4" i="7"/>
  <c r="I24" i="7"/>
  <c r="J24" i="7"/>
  <c r="K24" i="7"/>
  <c r="I25" i="7"/>
  <c r="J25" i="7"/>
  <c r="K25" i="7"/>
  <c r="I3" i="7"/>
  <c r="I29" i="7" s="1"/>
  <c r="J3" i="7"/>
  <c r="J29" i="7" s="1"/>
  <c r="K3" i="7"/>
  <c r="I19" i="7"/>
  <c r="J19" i="7"/>
  <c r="K19" i="7"/>
  <c r="I14" i="7"/>
  <c r="J14" i="7"/>
  <c r="K14" i="7"/>
  <c r="I20" i="7"/>
  <c r="J20" i="7"/>
  <c r="K20" i="7"/>
  <c r="I5" i="7"/>
  <c r="J5" i="7"/>
  <c r="K5" i="7"/>
  <c r="I16" i="7"/>
  <c r="J16" i="7"/>
  <c r="K16" i="7"/>
  <c r="I23" i="7"/>
  <c r="J23" i="7"/>
  <c r="K23" i="7"/>
  <c r="I21" i="7"/>
  <c r="J21" i="7"/>
  <c r="K21" i="7"/>
  <c r="J22" i="7"/>
  <c r="K22" i="7"/>
  <c r="I22" i="7"/>
  <c r="I28" i="2"/>
  <c r="I9" i="2"/>
  <c r="J9" i="2"/>
  <c r="K9" i="2"/>
  <c r="L9" i="2"/>
  <c r="M9" i="2"/>
  <c r="N9" i="2"/>
  <c r="I10" i="2"/>
  <c r="J10" i="2"/>
  <c r="K10" i="2"/>
  <c r="L10" i="2"/>
  <c r="M10" i="2"/>
  <c r="N10" i="2"/>
  <c r="I13" i="2"/>
  <c r="J13" i="2"/>
  <c r="K13" i="2"/>
  <c r="L13" i="2"/>
  <c r="M13" i="2"/>
  <c r="N13" i="2"/>
  <c r="I12" i="2"/>
  <c r="J12" i="2"/>
  <c r="K12" i="2"/>
  <c r="L12" i="2"/>
  <c r="M12" i="2"/>
  <c r="N12" i="2"/>
  <c r="I6" i="2"/>
  <c r="J6" i="2"/>
  <c r="K6" i="2"/>
  <c r="L6" i="2"/>
  <c r="M6" i="2"/>
  <c r="N6" i="2"/>
  <c r="I15" i="2"/>
  <c r="J15" i="2"/>
  <c r="K15" i="2"/>
  <c r="L15" i="2"/>
  <c r="M15" i="2"/>
  <c r="N15" i="2"/>
  <c r="I7" i="2"/>
  <c r="J7" i="2"/>
  <c r="K7" i="2"/>
  <c r="L7" i="2"/>
  <c r="M7" i="2"/>
  <c r="N7" i="2"/>
  <c r="I11" i="2"/>
  <c r="J11" i="2"/>
  <c r="K11" i="2"/>
  <c r="L11" i="2"/>
  <c r="M11" i="2"/>
  <c r="N11" i="2"/>
  <c r="I8" i="2"/>
  <c r="J8" i="2"/>
  <c r="K8" i="2"/>
  <c r="L8" i="2"/>
  <c r="M8" i="2"/>
  <c r="N8" i="2"/>
  <c r="I17" i="2"/>
  <c r="J17" i="2"/>
  <c r="K17" i="2"/>
  <c r="L17" i="2"/>
  <c r="M17" i="2"/>
  <c r="N17" i="2"/>
  <c r="I18" i="2"/>
  <c r="J18" i="2"/>
  <c r="K18" i="2"/>
  <c r="L18" i="2"/>
  <c r="M18" i="2"/>
  <c r="N18" i="2"/>
  <c r="I4" i="2"/>
  <c r="J4" i="2"/>
  <c r="K4" i="2"/>
  <c r="L4" i="2"/>
  <c r="M4" i="2"/>
  <c r="M28" i="2" s="1"/>
  <c r="N4" i="2"/>
  <c r="N28" i="2" s="1"/>
  <c r="I24" i="2"/>
  <c r="J24" i="2"/>
  <c r="K24" i="2"/>
  <c r="L24" i="2"/>
  <c r="M24" i="2"/>
  <c r="N24" i="2"/>
  <c r="I25" i="2"/>
  <c r="J25" i="2"/>
  <c r="K25" i="2"/>
  <c r="L25" i="2"/>
  <c r="M25" i="2"/>
  <c r="N25" i="2"/>
  <c r="I3" i="2"/>
  <c r="J3" i="2"/>
  <c r="J28" i="2" s="1"/>
  <c r="K3" i="2"/>
  <c r="K28" i="2" s="1"/>
  <c r="L3" i="2"/>
  <c r="L28" i="2" s="1"/>
  <c r="M3" i="2"/>
  <c r="N3" i="2"/>
  <c r="I19" i="2"/>
  <c r="J19" i="2"/>
  <c r="K19" i="2"/>
  <c r="L19" i="2"/>
  <c r="M19" i="2"/>
  <c r="N19" i="2"/>
  <c r="I14" i="2"/>
  <c r="J14" i="2"/>
  <c r="K14" i="2"/>
  <c r="L14" i="2"/>
  <c r="M14" i="2"/>
  <c r="N14" i="2"/>
  <c r="I20" i="2"/>
  <c r="J20" i="2"/>
  <c r="K20" i="2"/>
  <c r="L20" i="2"/>
  <c r="M20" i="2"/>
  <c r="N20" i="2"/>
  <c r="I5" i="2"/>
  <c r="J5" i="2"/>
  <c r="K5" i="2"/>
  <c r="L5" i="2"/>
  <c r="M5" i="2"/>
  <c r="N5" i="2"/>
  <c r="I16" i="2"/>
  <c r="J16" i="2"/>
  <c r="K16" i="2"/>
  <c r="L16" i="2"/>
  <c r="M16" i="2"/>
  <c r="N16" i="2"/>
  <c r="I23" i="2"/>
  <c r="J23" i="2"/>
  <c r="K23" i="2"/>
  <c r="L23" i="2"/>
  <c r="M23" i="2"/>
  <c r="N23" i="2"/>
  <c r="I21" i="2"/>
  <c r="J21" i="2"/>
  <c r="K21" i="2"/>
  <c r="L21" i="2"/>
  <c r="M21" i="2"/>
  <c r="N21" i="2"/>
  <c r="J22" i="2"/>
  <c r="K22" i="2"/>
  <c r="L22" i="2"/>
  <c r="M22" i="2"/>
  <c r="N22" i="2"/>
  <c r="I22" i="2"/>
  <c r="F9" i="3"/>
  <c r="G9" i="3"/>
  <c r="H9" i="3"/>
  <c r="F10" i="3"/>
  <c r="G10" i="3"/>
  <c r="H10" i="3"/>
  <c r="F13" i="3"/>
  <c r="G13" i="3"/>
  <c r="H13" i="3"/>
  <c r="F12" i="3"/>
  <c r="G12" i="3"/>
  <c r="H12" i="3"/>
  <c r="F6" i="3"/>
  <c r="G6" i="3"/>
  <c r="H6" i="3"/>
  <c r="F15" i="3"/>
  <c r="G15" i="3"/>
  <c r="H15" i="3"/>
  <c r="F7" i="3"/>
  <c r="G7" i="3"/>
  <c r="H7" i="3"/>
  <c r="F11" i="3"/>
  <c r="G11" i="3"/>
  <c r="H11" i="3"/>
  <c r="F8" i="3"/>
  <c r="G8" i="3"/>
  <c r="H8" i="3"/>
  <c r="F17" i="3"/>
  <c r="G17" i="3"/>
  <c r="H17" i="3"/>
  <c r="F18" i="3"/>
  <c r="F28" i="3" s="1"/>
  <c r="G18" i="3"/>
  <c r="H18" i="3"/>
  <c r="F4" i="3"/>
  <c r="G4" i="3"/>
  <c r="H4" i="3"/>
  <c r="F24" i="3"/>
  <c r="G24" i="3"/>
  <c r="H24" i="3"/>
  <c r="F25" i="3"/>
  <c r="G25" i="3"/>
  <c r="H25" i="3"/>
  <c r="F3" i="3"/>
  <c r="G3" i="3"/>
  <c r="H3" i="3"/>
  <c r="F19" i="3"/>
  <c r="G19" i="3"/>
  <c r="H19" i="3"/>
  <c r="F14" i="3"/>
  <c r="G14" i="3"/>
  <c r="H14" i="3"/>
  <c r="F20" i="3"/>
  <c r="G20" i="3"/>
  <c r="H20" i="3"/>
  <c r="F5" i="3"/>
  <c r="G5" i="3"/>
  <c r="H5" i="3"/>
  <c r="F16" i="3"/>
  <c r="G16" i="3"/>
  <c r="H16" i="3"/>
  <c r="F23" i="3"/>
  <c r="G23" i="3"/>
  <c r="H23" i="3"/>
  <c r="F21" i="3"/>
  <c r="G21" i="3"/>
  <c r="H21" i="3"/>
  <c r="G22" i="3"/>
  <c r="H22" i="3"/>
  <c r="F22" i="3"/>
  <c r="F4" i="6"/>
  <c r="G4" i="6"/>
  <c r="H4" i="6"/>
  <c r="F5" i="6"/>
  <c r="G5" i="6"/>
  <c r="H5" i="6"/>
  <c r="F6" i="6"/>
  <c r="G6" i="6"/>
  <c r="H6" i="6"/>
  <c r="F7" i="6"/>
  <c r="G7" i="6"/>
  <c r="H7" i="6"/>
  <c r="F8" i="6"/>
  <c r="G8" i="6"/>
  <c r="H8" i="6"/>
  <c r="F9" i="6"/>
  <c r="G9" i="6"/>
  <c r="H9" i="6"/>
  <c r="F10" i="6"/>
  <c r="G10" i="6"/>
  <c r="H10" i="6"/>
  <c r="F11" i="6"/>
  <c r="G11" i="6"/>
  <c r="H11" i="6"/>
  <c r="F12" i="6"/>
  <c r="G12" i="6"/>
  <c r="H12" i="6"/>
  <c r="F13" i="6"/>
  <c r="G13" i="6"/>
  <c r="H13" i="6"/>
  <c r="F14" i="6"/>
  <c r="G14" i="6"/>
  <c r="H14" i="6"/>
  <c r="F15" i="6"/>
  <c r="G15" i="6"/>
  <c r="H15" i="6"/>
  <c r="F16" i="6"/>
  <c r="G16" i="6"/>
  <c r="H16" i="6"/>
  <c r="F17" i="6"/>
  <c r="G17" i="6"/>
  <c r="H17" i="6"/>
  <c r="F18" i="6"/>
  <c r="G18" i="6"/>
  <c r="H18" i="6"/>
  <c r="F19" i="6"/>
  <c r="G19" i="6"/>
  <c r="H19" i="6"/>
  <c r="F20" i="6"/>
  <c r="G20" i="6"/>
  <c r="H20" i="6"/>
  <c r="F21" i="6"/>
  <c r="G21" i="6"/>
  <c r="H21" i="6"/>
  <c r="F22" i="6"/>
  <c r="G22" i="6"/>
  <c r="H22" i="6"/>
  <c r="F23" i="6"/>
  <c r="G23" i="6"/>
  <c r="H23" i="6"/>
  <c r="F24" i="6"/>
  <c r="G24" i="6"/>
  <c r="H24" i="6"/>
  <c r="F25" i="6"/>
  <c r="G25" i="6"/>
  <c r="H25" i="6"/>
  <c r="G3" i="6"/>
  <c r="H3" i="6"/>
  <c r="F3" i="6"/>
  <c r="H24" i="5" l="1"/>
  <c r="H13" i="5"/>
  <c r="H7" i="5"/>
  <c r="H18" i="5"/>
  <c r="H3" i="5"/>
  <c r="H5" i="5"/>
  <c r="H8" i="5"/>
  <c r="G28" i="3"/>
  <c r="H22" i="5"/>
  <c r="H12" i="5"/>
  <c r="H11" i="5"/>
  <c r="H4" i="5"/>
  <c r="H19" i="5"/>
  <c r="H16" i="5"/>
  <c r="H9" i="5"/>
  <c r="H6" i="5"/>
  <c r="H14" i="5"/>
  <c r="F28" i="6"/>
  <c r="H23" i="5"/>
  <c r="H10" i="5"/>
  <c r="H15" i="5"/>
  <c r="H17" i="5"/>
  <c r="H25" i="5"/>
  <c r="H20" i="5"/>
  <c r="H21" i="5"/>
  <c r="F28" i="4"/>
  <c r="F22" i="4"/>
  <c r="H28" i="3"/>
  <c r="G28" i="6"/>
  <c r="H28" i="6"/>
  <c r="H28" i="5" l="1"/>
</calcChain>
</file>

<file path=xl/sharedStrings.xml><?xml version="1.0" encoding="utf-8"?>
<sst xmlns="http://schemas.openxmlformats.org/spreadsheetml/2006/main" count="110" uniqueCount="46">
  <si>
    <t>Ligand</t>
  </si>
  <si>
    <t>3.5Å FB2</t>
  </si>
  <si>
    <t>6Å FB2</t>
  </si>
  <si>
    <t>6Å All</t>
  </si>
  <si>
    <t>H2O/OH-CA</t>
  </si>
  <si>
    <t>Ligand number</t>
  </si>
  <si>
    <r>
      <rPr>
        <i/>
        <sz val="12"/>
        <color theme="1"/>
        <rFont val="Aptos Narrow"/>
        <scheme val="minor"/>
      </rPr>
      <t>R</t>
    </r>
    <r>
      <rPr>
        <sz val="12"/>
        <color theme="1"/>
        <rFont val="Aptos Narrow"/>
        <family val="2"/>
        <scheme val="minor"/>
      </rPr>
      <t>2</t>
    </r>
  </si>
  <si>
    <t>∆E (kcal/mol)</t>
  </si>
  <si>
    <t xml:space="preserve">6Å All </t>
  </si>
  <si>
    <t>Ligand Number</t>
  </si>
  <si>
    <t>The raw data and the binding affinities are presented in the order in which it appears in the main text.</t>
  </si>
  <si>
    <t>B3LYP/6-31Gd</t>
  </si>
  <si>
    <t>B3LYP/6-31+Gd</t>
  </si>
  <si>
    <t>B3LYP/6-31+Gdp</t>
  </si>
  <si>
    <t>H2O</t>
  </si>
  <si>
    <t>Gcorr Ligand</t>
  </si>
  <si>
    <t>G Ligand</t>
  </si>
  <si>
    <t>G Zn-L</t>
  </si>
  <si>
    <t>Gcorr Zn-L</t>
  </si>
  <si>
    <t>CA-L</t>
  </si>
  <si>
    <t xml:space="preserve">Ligand number </t>
  </si>
  <si>
    <t>∆Gsolv (J/mol)</t>
  </si>
  <si>
    <t>∆∆Gsolv (kcal/mol)</t>
  </si>
  <si>
    <t>∆Gsoln (kcal/mol)</t>
  </si>
  <si>
    <t>Lowest energy docked pose</t>
  </si>
  <si>
    <t>∆G expt (kcal/mol)</t>
  </si>
  <si>
    <r>
      <t xml:space="preserve">QM region </t>
    </r>
    <r>
      <rPr>
        <sz val="12"/>
        <color theme="1"/>
        <rFont val="Roman"/>
      </rPr>
      <t>I</t>
    </r>
  </si>
  <si>
    <r>
      <t xml:space="preserve">QM region </t>
    </r>
    <r>
      <rPr>
        <sz val="12"/>
        <color theme="1"/>
        <rFont val="Roman"/>
      </rPr>
      <t>II</t>
    </r>
  </si>
  <si>
    <r>
      <t xml:space="preserve">QM region </t>
    </r>
    <r>
      <rPr>
        <sz val="12"/>
        <color theme="1"/>
        <rFont val="Roman"/>
      </rPr>
      <t>III</t>
    </r>
  </si>
  <si>
    <t>HF/6-31Gd</t>
  </si>
  <si>
    <t>HF/6-31+Gd</t>
  </si>
  <si>
    <t>HF/6-31+Gdp</t>
  </si>
  <si>
    <r>
      <t xml:space="preserve">QM region </t>
    </r>
    <r>
      <rPr>
        <sz val="12"/>
        <color theme="1"/>
        <rFont val="Roman"/>
      </rPr>
      <t>II</t>
    </r>
    <r>
      <rPr>
        <sz val="12"/>
        <color theme="1"/>
        <rFont val="Aptos Narrow"/>
        <family val="2"/>
        <scheme val="minor"/>
      </rPr>
      <t xml:space="preserve"> ∆E (kcal/mol)</t>
    </r>
  </si>
  <si>
    <t>ONIOM(ωb97M-V/def2-TZVPP:AMBER*//r2SCAN-3c:AMBER*) (Hartree)</t>
  </si>
  <si>
    <t>ωb97M-V//r2SCAN-3c (Hartree)</t>
  </si>
  <si>
    <t>Zn-L</t>
  </si>
  <si>
    <r>
      <t xml:space="preserve">ME QM region </t>
    </r>
    <r>
      <rPr>
        <sz val="12"/>
        <color theme="1"/>
        <rFont val="Roman"/>
      </rPr>
      <t>I</t>
    </r>
  </si>
  <si>
    <r>
      <t xml:space="preserve">ME QM region </t>
    </r>
    <r>
      <rPr>
        <sz val="12"/>
        <color theme="1"/>
        <rFont val="Roman"/>
      </rPr>
      <t>II</t>
    </r>
  </si>
  <si>
    <r>
      <t xml:space="preserve">ME QM region </t>
    </r>
    <r>
      <rPr>
        <sz val="12"/>
        <color theme="1"/>
        <rFont val="Roman"/>
      </rPr>
      <t>III</t>
    </r>
  </si>
  <si>
    <r>
      <t xml:space="preserve">EE QM region </t>
    </r>
    <r>
      <rPr>
        <sz val="12"/>
        <color theme="1"/>
        <rFont val="Roman"/>
      </rPr>
      <t>I</t>
    </r>
  </si>
  <si>
    <r>
      <t xml:space="preserve">EE QM region </t>
    </r>
    <r>
      <rPr>
        <sz val="12"/>
        <color theme="1"/>
        <rFont val="Roman"/>
      </rPr>
      <t>II</t>
    </r>
  </si>
  <si>
    <r>
      <t xml:space="preserve">EE QM region </t>
    </r>
    <r>
      <rPr>
        <sz val="12"/>
        <color theme="1"/>
        <rFont val="Roman"/>
      </rPr>
      <t>III</t>
    </r>
  </si>
  <si>
    <t>B3LYP-D3(BJ)/def2-TZVPP//r2SCAN-3c</t>
  </si>
  <si>
    <t>ONIOM(B3LYP-D3(BJ)/def2-TZVPP:AMBER*//r2SCAN-3c:AMBER*) (Hartree)</t>
  </si>
  <si>
    <t>AMBER* indicates the charges of Zn(His)3 and Ligand have been replaced at their respective levels of theory in the "Different Charges" section. The subsequent sections use charges fitted with B3LYP/6-31+G(d,p).</t>
  </si>
  <si>
    <t>∆Ggas (kcal/mol)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</si>
</sst>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0"/>
  </numFmts>
  <fonts count="11">
    <font>
      <sz val="12"/>
      <color theme="1"/>
      <name val="Aptos Narrow"/>
      <family val="2"/>
      <scheme val="minor"/>
    </font>
    <font>
      <sz val="11"/>
      <color rgb="FF000000"/>
      <name val="Menlo"/>
      <family val="2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color rgb="FF000000"/>
      <name val="Aptos Narrow"/>
    </font>
    <font>
      <sz val="12"/>
      <color theme="1"/>
      <name val="Aptos Narrow"/>
    </font>
    <font>
      <sz val="12"/>
      <color rgb="FF000000"/>
      <name val="Aptos Narrow"/>
    </font>
    <font>
      <sz val="12"/>
      <color rgb="FF000000"/>
      <name val="Aptos Narrow"/>
      <family val="2"/>
      <scheme val="minor"/>
    </font>
    <font>
      <sz val="12"/>
      <color theme="1"/>
      <name val="Roman"/>
    </font>
    <font>
      <sz val="12"/>
      <color theme="1"/>
      <name val="Aptos Narrow (Body)"/>
    </font>
    <font>
      <sz val="12"/>
      <color rgb="FF000000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2" fontId="4" fillId="0" borderId="0" xfId="0" applyNumberFormat="1" applyFont="1"/>
    <xf numFmtId="2" fontId="5" fillId="0" borderId="0" xfId="0" applyNumberFormat="1" applyFont="1"/>
    <xf numFmtId="0" fontId="3" fillId="0" borderId="0" xfId="0" applyFont="1" applyAlignment="1">
      <alignment horizontal="right"/>
    </xf>
    <xf numFmtId="165" fontId="4" fillId="0" borderId="0" xfId="0" applyNumberFormat="1" applyFont="1"/>
    <xf numFmtId="165" fontId="6" fillId="0" borderId="0" xfId="0" applyNumberFormat="1" applyFont="1"/>
    <xf numFmtId="165" fontId="5" fillId="0" borderId="0" xfId="0" applyNumberFormat="1" applyFont="1"/>
    <xf numFmtId="165" fontId="0" fillId="0" borderId="0" xfId="0" applyNumberFormat="1"/>
    <xf numFmtId="0" fontId="7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2530-B542-A74B-B092-6C63ED8BD731}">
  <dimension ref="A1:A2"/>
  <sheetViews>
    <sheetView workbookViewId="0">
      <selection activeCell="P10" sqref="P10"/>
    </sheetView>
  </sheetViews>
  <sheetFormatPr baseColWidth="10" defaultRowHeight="16"/>
  <sheetData>
    <row r="1" spans="1:1">
      <c r="A1" t="s">
        <v>10</v>
      </c>
    </row>
    <row r="2" spans="1:1">
      <c r="A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DD69-C6AD-1C45-BF77-1B4426BB1375}">
  <dimension ref="A1:O28"/>
  <sheetViews>
    <sheetView topLeftCell="A5" workbookViewId="0">
      <selection activeCell="A30" sqref="A30"/>
    </sheetView>
  </sheetViews>
  <sheetFormatPr baseColWidth="10" defaultRowHeight="16"/>
  <cols>
    <col min="2" max="2" width="17.6640625" bestFit="1" customWidth="1"/>
    <col min="3" max="8" width="14.33203125" bestFit="1" customWidth="1"/>
    <col min="9" max="14" width="11" bestFit="1" customWidth="1"/>
    <col min="15" max="15" width="15.5" customWidth="1"/>
  </cols>
  <sheetData>
    <row r="1" spans="1:15">
      <c r="A1" t="s">
        <v>27</v>
      </c>
      <c r="B1" t="s">
        <v>34</v>
      </c>
      <c r="C1" s="14" t="s">
        <v>33</v>
      </c>
      <c r="D1" s="14"/>
      <c r="E1" s="14"/>
      <c r="F1" s="14"/>
      <c r="G1" s="14"/>
      <c r="H1" s="14"/>
      <c r="I1" s="14" t="s">
        <v>7</v>
      </c>
      <c r="J1" s="14"/>
      <c r="K1" s="14"/>
      <c r="L1" s="14"/>
      <c r="M1" s="14"/>
      <c r="N1" s="14"/>
    </row>
    <row r="2" spans="1:15">
      <c r="A2" t="s">
        <v>5</v>
      </c>
      <c r="B2" t="s">
        <v>0</v>
      </c>
      <c r="C2" t="s">
        <v>29</v>
      </c>
      <c r="D2" t="s">
        <v>30</v>
      </c>
      <c r="E2" t="s">
        <v>31</v>
      </c>
      <c r="F2" t="s">
        <v>11</v>
      </c>
      <c r="G2" t="s">
        <v>12</v>
      </c>
      <c r="H2" t="s">
        <v>13</v>
      </c>
      <c r="I2" t="s">
        <v>29</v>
      </c>
      <c r="J2" t="s">
        <v>30</v>
      </c>
      <c r="K2" t="s">
        <v>31</v>
      </c>
      <c r="L2" t="s">
        <v>11</v>
      </c>
      <c r="M2" t="s">
        <v>12</v>
      </c>
      <c r="N2" t="s">
        <v>13</v>
      </c>
      <c r="O2" s="11" t="s">
        <v>25</v>
      </c>
    </row>
    <row r="3" spans="1:15">
      <c r="A3">
        <v>1</v>
      </c>
      <c r="B3" s="10">
        <v>-735.74838387496402</v>
      </c>
      <c r="C3" s="10">
        <v>-4621.1075106846702</v>
      </c>
      <c r="D3" s="10">
        <v>-4621.1080895279702</v>
      </c>
      <c r="E3" s="10">
        <v>-4621.1082898006398</v>
      </c>
      <c r="F3" s="10">
        <v>-4621.1109058909697</v>
      </c>
      <c r="G3" s="10">
        <v>-4621.1114715502299</v>
      </c>
      <c r="H3" s="10">
        <v>-4621.1116224691996</v>
      </c>
      <c r="I3" s="3">
        <f t="shared" ref="I3:I25" si="0">(C3-$B3-C$27+$B$27)*627.5</f>
        <v>-38.650442954303834</v>
      </c>
      <c r="J3" s="3">
        <f t="shared" ref="J3:J25" si="1">(D3-$B3-D$27+$B$27)*627.5</f>
        <v>-39.073445153095498</v>
      </c>
      <c r="K3" s="3">
        <f t="shared" ref="K3:K25" si="2">(E3-$B3-E$27+$B$27)*627.5</f>
        <v>-37.102822573126595</v>
      </c>
      <c r="L3" s="3">
        <f t="shared" ref="L3:L25" si="3">(F3-$B3-F$27+$B$27)*627.5</f>
        <v>-38.744419255117499</v>
      </c>
      <c r="M3" s="3">
        <f t="shared" ref="M3:M25" si="4">(G3-$B3-G$27+$B$27)*627.5</f>
        <v>-39.099370440922065</v>
      </c>
      <c r="N3" s="3">
        <f t="shared" ref="N3:N25" si="5">(H3-$B3-H$27+$B$27)*627.5</f>
        <v>-39.101184631244941</v>
      </c>
      <c r="O3" s="3">
        <v>-8.5222273190256459</v>
      </c>
    </row>
    <row r="4" spans="1:15">
      <c r="A4">
        <v>2</v>
      </c>
      <c r="B4" s="10">
        <v>-836.24888880053004</v>
      </c>
      <c r="C4" s="10">
        <v>-4721.6129980156602</v>
      </c>
      <c r="D4" s="10">
        <v>-4721.6140859746602</v>
      </c>
      <c r="E4" s="10">
        <v>-4721.6142416456196</v>
      </c>
      <c r="F4" s="10">
        <v>-4721.6150905007098</v>
      </c>
      <c r="G4" s="10">
        <v>-4721.6162594784701</v>
      </c>
      <c r="H4" s="10">
        <v>-4721.6163194568398</v>
      </c>
      <c r="I4" s="3">
        <f t="shared" si="0"/>
        <v>-41.776902357873986</v>
      </c>
      <c r="J4" s="3">
        <f t="shared" si="1"/>
        <v>-42.519374658396636</v>
      </c>
      <c r="K4" s="3">
        <f t="shared" si="2"/>
        <v>-40.52076450526787</v>
      </c>
      <c r="L4" s="3">
        <f t="shared" si="3"/>
        <v>-41.053421074384495</v>
      </c>
      <c r="M4" s="3">
        <f t="shared" si="4"/>
        <v>-41.786954618937706</v>
      </c>
      <c r="N4" s="3">
        <f t="shared" si="5"/>
        <v>-41.731703582838726</v>
      </c>
      <c r="O4" s="3">
        <v>-8.8885298951220992</v>
      </c>
    </row>
    <row r="5" spans="1:15">
      <c r="A5">
        <v>3</v>
      </c>
      <c r="B5" s="10">
        <v>-891.61740532471902</v>
      </c>
      <c r="C5" s="10">
        <v>-4776.9834479070196</v>
      </c>
      <c r="D5" s="10">
        <v>-4776.98453355943</v>
      </c>
      <c r="E5" s="10">
        <v>-4776.9846624402198</v>
      </c>
      <c r="F5" s="10">
        <v>-4776.9856595302699</v>
      </c>
      <c r="G5" s="10">
        <v>-4776.9869465800202</v>
      </c>
      <c r="H5" s="10">
        <v>-4776.9869830553298</v>
      </c>
      <c r="I5" s="3">
        <f t="shared" si="0"/>
        <v>-42.99009025723425</v>
      </c>
      <c r="J5" s="3">
        <f t="shared" si="1"/>
        <v>-43.731115172831814</v>
      </c>
      <c r="K5" s="3">
        <f t="shared" si="2"/>
        <v>-41.715694188270653</v>
      </c>
      <c r="L5" s="3">
        <f t="shared" si="3"/>
        <v>-42.341368194694304</v>
      </c>
      <c r="M5" s="3">
        <f t="shared" si="4"/>
        <v>-43.148991913018371</v>
      </c>
      <c r="N5" s="3">
        <f t="shared" si="5"/>
        <v>-43.07899270663146</v>
      </c>
      <c r="O5" s="3">
        <v>-9.0305245524896467</v>
      </c>
    </row>
    <row r="6" spans="1:15">
      <c r="A6">
        <v>4</v>
      </c>
      <c r="B6" s="10">
        <v>-911.42671297874904</v>
      </c>
      <c r="C6" s="10">
        <v>-4796.7930964584002</v>
      </c>
      <c r="D6" s="10">
        <v>-4796.7943185783297</v>
      </c>
      <c r="E6" s="10">
        <v>-4796.7944322542398</v>
      </c>
      <c r="F6" s="10">
        <v>-4796.7952849961403</v>
      </c>
      <c r="G6" s="10">
        <v>-4796.7966915731304</v>
      </c>
      <c r="H6" s="10">
        <v>-4796.7967029415904</v>
      </c>
      <c r="I6" s="3">
        <f t="shared" si="0"/>
        <v>-43.20400334481409</v>
      </c>
      <c r="J6" s="3">
        <f t="shared" si="1"/>
        <v>-44.030661628610268</v>
      </c>
      <c r="K6" s="3">
        <f t="shared" si="2"/>
        <v>-42.005699582053957</v>
      </c>
      <c r="L6" s="3">
        <f t="shared" si="3"/>
        <v>-42.540795124565456</v>
      </c>
      <c r="M6" s="3">
        <f t="shared" si="4"/>
        <v>-43.423422185866265</v>
      </c>
      <c r="N6" s="3">
        <f t="shared" si="5"/>
        <v>-43.337668431396459</v>
      </c>
      <c r="O6" s="3">
        <v>-7.1782856493058294</v>
      </c>
    </row>
    <row r="7" spans="1:15">
      <c r="A7">
        <v>5</v>
      </c>
      <c r="B7" s="10">
        <v>-950.718816894513</v>
      </c>
      <c r="C7" s="10">
        <v>-4836.0614089421097</v>
      </c>
      <c r="D7" s="10">
        <v>-4836.0626314454203</v>
      </c>
      <c r="E7" s="10">
        <v>-4836.0627339604798</v>
      </c>
      <c r="F7" s="10">
        <v>-4836.0631066576598</v>
      </c>
      <c r="G7" s="10">
        <v>-4836.0646979081703</v>
      </c>
      <c r="H7" s="10">
        <v>-4836.0646942163103</v>
      </c>
      <c r="I7" s="3">
        <f t="shared" si="0"/>
        <v>-28.274879730538522</v>
      </c>
      <c r="J7" s="3">
        <f t="shared" si="1"/>
        <v>-29.101778585987894</v>
      </c>
      <c r="K7" s="3">
        <f t="shared" si="2"/>
        <v>-27.069813105686116</v>
      </c>
      <c r="L7" s="3">
        <f t="shared" si="3"/>
        <v>-27.303680586107966</v>
      </c>
      <c r="M7" s="3">
        <f t="shared" si="4"/>
        <v>-28.302190281447146</v>
      </c>
      <c r="N7" s="3">
        <f t="shared" si="5"/>
        <v>-28.206986176153386</v>
      </c>
      <c r="O7" s="3">
        <v>-6.904042989471745</v>
      </c>
    </row>
    <row r="8" spans="1:15">
      <c r="A8">
        <v>6</v>
      </c>
      <c r="B8" s="10">
        <v>-476.14568890473203</v>
      </c>
      <c r="C8" s="10">
        <v>-4361.4749741844598</v>
      </c>
      <c r="D8" s="10">
        <v>-4361.4754683193796</v>
      </c>
      <c r="E8" s="10">
        <v>-4361.4755713166596</v>
      </c>
      <c r="F8" s="10">
        <v>-4361.4799500209501</v>
      </c>
      <c r="G8" s="10">
        <v>-4361.4798733262896</v>
      </c>
      <c r="H8" s="10">
        <v>-4361.4798937626301</v>
      </c>
      <c r="I8" s="3">
        <f t="shared" si="0"/>
        <v>-19.924882892787572</v>
      </c>
      <c r="J8" s="3">
        <f t="shared" si="1"/>
        <v>-20.294730583003719</v>
      </c>
      <c r="K8" s="3">
        <f t="shared" si="2"/>
        <v>-18.263067696038924</v>
      </c>
      <c r="L8" s="3">
        <f t="shared" si="3"/>
        <v>-21.010704638329152</v>
      </c>
      <c r="M8" s="3">
        <f t="shared" si="4"/>
        <v>-20.962578738870015</v>
      </c>
      <c r="N8" s="3">
        <f t="shared" si="5"/>
        <v>-20.882515079385975</v>
      </c>
      <c r="O8" s="3">
        <v>-5.1117496254174331</v>
      </c>
    </row>
    <row r="9" spans="1:15">
      <c r="A9">
        <v>7</v>
      </c>
      <c r="B9" s="10">
        <v>-1067.3031427298599</v>
      </c>
      <c r="C9" s="10">
        <v>-4952.6766046545799</v>
      </c>
      <c r="D9" s="10">
        <v>-4952.6777617087901</v>
      </c>
      <c r="E9" s="10">
        <v>-4952.6779155957402</v>
      </c>
      <c r="F9" s="10">
        <v>-4952.6786476246598</v>
      </c>
      <c r="G9" s="10">
        <v>-4952.6799243640598</v>
      </c>
      <c r="H9" s="10">
        <v>-4952.67998359989</v>
      </c>
      <c r="I9" s="3">
        <f t="shared" si="0"/>
        <v>-47.645727625360941</v>
      </c>
      <c r="J9" s="3">
        <f t="shared" si="1"/>
        <v>-48.431557170262103</v>
      </c>
      <c r="K9" s="3">
        <f t="shared" si="2"/>
        <v>-46.431827551280129</v>
      </c>
      <c r="L9" s="3">
        <f t="shared" si="3"/>
        <v>-46.891175698347105</v>
      </c>
      <c r="M9" s="3">
        <f t="shared" si="4"/>
        <v>-47.692329671881488</v>
      </c>
      <c r="N9" s="3">
        <f t="shared" si="5"/>
        <v>-47.636612692140297</v>
      </c>
      <c r="O9" s="3">
        <v>-12.417194118936147</v>
      </c>
    </row>
    <row r="10" spans="1:15">
      <c r="A10">
        <v>8</v>
      </c>
      <c r="B10" s="10">
        <v>-1106.61003110761</v>
      </c>
      <c r="C10" s="10">
        <v>-4991.98592674668</v>
      </c>
      <c r="D10" s="10">
        <v>-4991.9871433025601</v>
      </c>
      <c r="E10" s="10">
        <v>-4991.9873038920796</v>
      </c>
      <c r="F10" s="10">
        <v>-4991.9880814400703</v>
      </c>
      <c r="G10" s="10">
        <v>-4991.9893626328903</v>
      </c>
      <c r="H10" s="10">
        <v>-4991.9894313022796</v>
      </c>
      <c r="I10" s="3">
        <f t="shared" si="0"/>
        <v>-49.172883380265411</v>
      </c>
      <c r="J10" s="3">
        <f t="shared" si="1"/>
        <v>-49.996050223070405</v>
      </c>
      <c r="K10" s="3">
        <f t="shared" si="2"/>
        <v>-48.000526466391911</v>
      </c>
      <c r="L10" s="3">
        <f t="shared" si="3"/>
        <v>-48.488437830596958</v>
      </c>
      <c r="M10" s="3">
        <f t="shared" si="4"/>
        <v>-49.292386325139468</v>
      </c>
      <c r="N10" s="3">
        <f t="shared" si="5"/>
        <v>-49.242588903778177</v>
      </c>
      <c r="O10" s="3">
        <v>-12.169523186825444</v>
      </c>
    </row>
    <row r="11" spans="1:15">
      <c r="A11">
        <v>9</v>
      </c>
      <c r="B11" s="10">
        <v>-1122.6693179460599</v>
      </c>
      <c r="C11" s="10">
        <v>-5008.0448261451502</v>
      </c>
      <c r="D11" s="10">
        <v>-5008.0460771224598</v>
      </c>
      <c r="E11" s="10">
        <v>-5008.0461967594902</v>
      </c>
      <c r="F11" s="10">
        <v>-5008.0466623856</v>
      </c>
      <c r="G11" s="10">
        <v>-5008.04805568137</v>
      </c>
      <c r="H11" s="10">
        <v>-5008.0480717916498</v>
      </c>
      <c r="I11" s="3">
        <f t="shared" si="0"/>
        <v>-48.929764792858386</v>
      </c>
      <c r="J11" s="3">
        <f t="shared" si="1"/>
        <v>-49.774531082686089</v>
      </c>
      <c r="K11" s="3">
        <f t="shared" si="2"/>
        <v>-47.753309639069847</v>
      </c>
      <c r="L11" s="3">
        <f t="shared" si="3"/>
        <v>-48.045490023014317</v>
      </c>
      <c r="M11" s="3">
        <f t="shared" si="4"/>
        <v>-48.919783118662998</v>
      </c>
      <c r="N11" s="3">
        <f t="shared" si="5"/>
        <v>-48.837004856113744</v>
      </c>
      <c r="O11" s="3">
        <v>-10.790722893420368</v>
      </c>
    </row>
    <row r="12" spans="1:15">
      <c r="A12">
        <v>10</v>
      </c>
      <c r="B12" s="10">
        <v>-1236.9957343886999</v>
      </c>
      <c r="C12" s="10">
        <v>-5122.3762098996403</v>
      </c>
      <c r="D12" s="10">
        <v>-5122.3773308588798</v>
      </c>
      <c r="E12" s="10">
        <v>-5122.3774840606202</v>
      </c>
      <c r="F12" s="10">
        <v>-5122.3780671473196</v>
      </c>
      <c r="G12" s="10">
        <v>-5122.3793016631398</v>
      </c>
      <c r="H12" s="10">
        <v>-5122.3793583021697</v>
      </c>
      <c r="I12" s="3">
        <f t="shared" si="0"/>
        <v>-52.046752978810709</v>
      </c>
      <c r="J12" s="3">
        <f t="shared" si="1"/>
        <v>-52.809932929591277</v>
      </c>
      <c r="K12" s="3">
        <f t="shared" si="2"/>
        <v>-50.809773341541167</v>
      </c>
      <c r="L12" s="3">
        <f t="shared" si="3"/>
        <v>-51.17566024541933</v>
      </c>
      <c r="M12" s="3">
        <f t="shared" si="4"/>
        <v>-51.950318922604346</v>
      </c>
      <c r="N12" s="3">
        <f t="shared" si="5"/>
        <v>-51.892972450746164</v>
      </c>
      <c r="O12" s="3">
        <v>-11.734681693039581</v>
      </c>
    </row>
    <row r="13" spans="1:15">
      <c r="A13">
        <v>11</v>
      </c>
      <c r="B13" s="10">
        <v>-1180.6474173051699</v>
      </c>
      <c r="C13" s="10">
        <v>-5066.0329767050498</v>
      </c>
      <c r="D13" s="10">
        <v>-5066.0349809950603</v>
      </c>
      <c r="E13" s="10">
        <v>-5066.0351556767901</v>
      </c>
      <c r="F13" s="10">
        <v>-5066.0326706886699</v>
      </c>
      <c r="G13" s="10">
        <v>-5066.03533658576</v>
      </c>
      <c r="H13" s="10">
        <v>-5066.0354047344399</v>
      </c>
      <c r="I13" s="3">
        <f t="shared" si="0"/>
        <v>-55.236893288174578</v>
      </c>
      <c r="J13" s="3">
        <f t="shared" si="1"/>
        <v>-56.554363297822228</v>
      </c>
      <c r="K13" s="3">
        <f t="shared" si="2"/>
        <v>-54.567682403057951</v>
      </c>
      <c r="L13" s="3">
        <f t="shared" si="3"/>
        <v>-53.008352357658204</v>
      </c>
      <c r="M13" s="3">
        <f t="shared" si="4"/>
        <v>-54.681202781685023</v>
      </c>
      <c r="N13" s="3">
        <f t="shared" si="5"/>
        <v>-54.631078615198057</v>
      </c>
      <c r="O13" s="3">
        <v>-11.837977703126619</v>
      </c>
    </row>
    <row r="14" spans="1:15">
      <c r="A14">
        <v>12</v>
      </c>
      <c r="B14" s="10">
        <v>-1596.2902690144499</v>
      </c>
      <c r="C14" s="10">
        <v>-5481.6716021701104</v>
      </c>
      <c r="D14" s="10">
        <v>-5481.6730902745403</v>
      </c>
      <c r="E14" s="10">
        <v>-5481.6732713029096</v>
      </c>
      <c r="F14" s="10">
        <v>-5481.6722437211902</v>
      </c>
      <c r="G14" s="10">
        <v>-5481.6741648489897</v>
      </c>
      <c r="H14" s="10">
        <v>-5481.6742293889802</v>
      </c>
      <c r="I14" s="3">
        <f t="shared" si="0"/>
        <v>-52.584925040530415</v>
      </c>
      <c r="J14" s="3">
        <f t="shared" si="1"/>
        <v>-53.57848859832874</v>
      </c>
      <c r="K14" s="3">
        <f t="shared" si="2"/>
        <v>-51.595790219892059</v>
      </c>
      <c r="L14" s="3">
        <f t="shared" si="3"/>
        <v>-50.950982690951641</v>
      </c>
      <c r="M14" s="3">
        <f t="shared" si="4"/>
        <v>-52.156490385141332</v>
      </c>
      <c r="N14" s="3">
        <f t="shared" si="5"/>
        <v>-52.104101766030944</v>
      </c>
      <c r="O14" s="3">
        <v>-10.975789895246127</v>
      </c>
    </row>
    <row r="15" spans="1:15">
      <c r="A15">
        <v>13</v>
      </c>
      <c r="B15" s="10">
        <v>-1397.1364266535099</v>
      </c>
      <c r="C15" s="10">
        <v>-5282.5107294453801</v>
      </c>
      <c r="D15" s="10">
        <v>-5282.51216975018</v>
      </c>
      <c r="E15" s="10">
        <v>-5282.5123903502099</v>
      </c>
      <c r="F15" s="10">
        <v>-5282.5122910188302</v>
      </c>
      <c r="G15" s="10">
        <v>-5282.51411380628</v>
      </c>
      <c r="H15" s="10">
        <v>-5282.5142351209497</v>
      </c>
      <c r="I15" s="3">
        <f t="shared" si="0"/>
        <v>-48.173371762077331</v>
      </c>
      <c r="J15" s="3">
        <f t="shared" si="1"/>
        <v>-49.13694105204403</v>
      </c>
      <c r="K15" s="3">
        <f t="shared" si="2"/>
        <v>-47.179073890656618</v>
      </c>
      <c r="L15" s="3">
        <f t="shared" si="3"/>
        <v>-47.11674344988527</v>
      </c>
      <c r="M15" s="3">
        <f t="shared" si="4"/>
        <v>-48.260542574623777</v>
      </c>
      <c r="N15" s="3">
        <f t="shared" si="5"/>
        <v>-48.243780066743547</v>
      </c>
      <c r="O15" s="3">
        <v>-10.805352080733446</v>
      </c>
    </row>
    <row r="16" spans="1:15">
      <c r="A16">
        <v>14</v>
      </c>
      <c r="B16" s="10">
        <v>-1475.74804059997</v>
      </c>
      <c r="C16" s="10">
        <v>-5361.1268007422304</v>
      </c>
      <c r="D16" s="10">
        <v>-5361.1283274814195</v>
      </c>
      <c r="E16" s="10">
        <v>-5361.1285252543203</v>
      </c>
      <c r="F16" s="10">
        <v>-5361.1280769239802</v>
      </c>
      <c r="G16" s="10">
        <v>-5361.1300337091297</v>
      </c>
      <c r="H16" s="10">
        <v>-5361.1301172612903</v>
      </c>
      <c r="I16" s="3">
        <f t="shared" si="0"/>
        <v>-50.970359132157945</v>
      </c>
      <c r="J16" s="3">
        <f t="shared" si="1"/>
        <v>-51.988166001367553</v>
      </c>
      <c r="K16" s="3">
        <f t="shared" si="2"/>
        <v>-50.015974816398092</v>
      </c>
      <c r="L16" s="3">
        <f t="shared" si="3"/>
        <v>-49.734647527999449</v>
      </c>
      <c r="M16" s="3">
        <f t="shared" si="4"/>
        <v>-50.962530209347996</v>
      </c>
      <c r="N16" s="3">
        <f t="shared" si="5"/>
        <v>-50.922071726921594</v>
      </c>
      <c r="O16" s="3">
        <v>-12.664959987668118</v>
      </c>
    </row>
    <row r="17" spans="1:15">
      <c r="A17">
        <v>15</v>
      </c>
      <c r="B17" s="10">
        <v>-1362.3763764027201</v>
      </c>
      <c r="C17" s="10">
        <v>-5247.7425755610302</v>
      </c>
      <c r="D17" s="10">
        <v>-5247.7439805009999</v>
      </c>
      <c r="E17" s="10">
        <v>-5247.7441536403403</v>
      </c>
      <c r="F17" s="10">
        <v>-5247.7442193428897</v>
      </c>
      <c r="G17" s="10">
        <v>-5247.7459570102401</v>
      </c>
      <c r="H17" s="10">
        <v>-5247.7460449169503</v>
      </c>
      <c r="I17" s="3">
        <f t="shared" si="0"/>
        <v>-43.088341703437472</v>
      </c>
      <c r="J17" s="3">
        <f t="shared" si="1"/>
        <v>-44.029719562464642</v>
      </c>
      <c r="K17" s="3">
        <f t="shared" si="2"/>
        <v>-42.042070818397441</v>
      </c>
      <c r="L17" s="3">
        <f t="shared" si="3"/>
        <v>-42.083299168123212</v>
      </c>
      <c r="M17" s="3">
        <f t="shared" si="4"/>
        <v>-43.173685430515469</v>
      </c>
      <c r="N17" s="3">
        <f t="shared" si="5"/>
        <v>-43.135959428009336</v>
      </c>
      <c r="O17" s="3">
        <v>-9.4362643324511524</v>
      </c>
    </row>
    <row r="18" spans="1:15">
      <c r="A18">
        <v>16</v>
      </c>
      <c r="B18" s="10">
        <v>-1480.557008168</v>
      </c>
      <c r="C18" s="10">
        <v>-5365.93248380364</v>
      </c>
      <c r="D18" s="10">
        <v>-5365.93380879698</v>
      </c>
      <c r="E18" s="10">
        <v>-5365.9339596386098</v>
      </c>
      <c r="F18" s="10">
        <v>-5365.93422967891</v>
      </c>
      <c r="G18" s="10">
        <v>-5365.9358492226602</v>
      </c>
      <c r="H18" s="10">
        <v>-5365.9359159717797</v>
      </c>
      <c r="I18" s="3">
        <f t="shared" si="0"/>
        <v>-48.909331227935162</v>
      </c>
      <c r="J18" s="3">
        <f t="shared" si="1"/>
        <v>-49.800542576800844</v>
      </c>
      <c r="K18" s="3">
        <f t="shared" si="2"/>
        <v>-47.798902019376364</v>
      </c>
      <c r="L18" s="3">
        <f t="shared" si="3"/>
        <v>-47.968352307730164</v>
      </c>
      <c r="M18" s="3">
        <f t="shared" si="4"/>
        <v>-48.984616010959634</v>
      </c>
      <c r="N18" s="3">
        <f t="shared" si="5"/>
        <v>-48.933613620283758</v>
      </c>
      <c r="O18" s="3">
        <v>-11.045570688372566</v>
      </c>
    </row>
    <row r="19" spans="1:15">
      <c r="A19">
        <v>17</v>
      </c>
      <c r="B19" s="10">
        <v>-948.41210587158002</v>
      </c>
      <c r="C19" s="10">
        <v>-4833.7712559789397</v>
      </c>
      <c r="D19" s="10">
        <v>-4833.7722329341204</v>
      </c>
      <c r="E19" s="10">
        <v>-4833.7723383011798</v>
      </c>
      <c r="F19" s="10">
        <v>-4833.7728683448804</v>
      </c>
      <c r="G19" s="10">
        <v>-4833.7741480998202</v>
      </c>
      <c r="H19" s="10">
        <v>-4833.7741611803704</v>
      </c>
      <c r="I19" s="3">
        <f t="shared" si="0"/>
        <v>-38.665062231918945</v>
      </c>
      <c r="J19" s="3">
        <f t="shared" si="1"/>
        <v>-39.337879635858179</v>
      </c>
      <c r="K19" s="3">
        <f t="shared" si="2"/>
        <v>-37.307703785463708</v>
      </c>
      <c r="L19" s="3">
        <f t="shared" si="3"/>
        <v>-37.640306207567882</v>
      </c>
      <c r="M19" s="3">
        <f t="shared" si="4"/>
        <v>-38.443352432284463</v>
      </c>
      <c r="N19" s="3">
        <f t="shared" si="5"/>
        <v>-38.358673014367959</v>
      </c>
      <c r="O19" s="3">
        <v>-7.1275575019439739</v>
      </c>
    </row>
    <row r="20" spans="1:15">
      <c r="A20">
        <v>18</v>
      </c>
      <c r="B20" s="10">
        <v>-1082.41091194144</v>
      </c>
      <c r="C20" s="10">
        <v>-4967.7842334036905</v>
      </c>
      <c r="D20" s="10">
        <v>-4967.78505786606</v>
      </c>
      <c r="E20" s="10">
        <v>-4967.78516524306</v>
      </c>
      <c r="F20" s="10">
        <v>-4967.7860859857001</v>
      </c>
      <c r="G20" s="10">
        <v>-4967.7869246259897</v>
      </c>
      <c r="H20" s="10">
        <v>-4967.7869332790497</v>
      </c>
      <c r="I20" s="3">
        <f t="shared" si="0"/>
        <v>-47.557587426024419</v>
      </c>
      <c r="J20" s="3">
        <f t="shared" si="1"/>
        <v>-48.134715590973691</v>
      </c>
      <c r="K20" s="3">
        <f t="shared" si="2"/>
        <v>-46.105800978270999</v>
      </c>
      <c r="L20" s="3">
        <f t="shared" si="3"/>
        <v>-46.683566984945664</v>
      </c>
      <c r="M20" s="3">
        <f t="shared" si="4"/>
        <v>-47.209813766705828</v>
      </c>
      <c r="N20" s="3">
        <f t="shared" si="5"/>
        <v>-47.122356098664149</v>
      </c>
      <c r="O20" s="3">
        <v>-8.3448951561796392</v>
      </c>
    </row>
    <row r="21" spans="1:15">
      <c r="A21">
        <v>19</v>
      </c>
      <c r="B21" s="10">
        <v>-1409.3224851999901</v>
      </c>
      <c r="C21" s="10">
        <v>-5294.7039592700503</v>
      </c>
      <c r="D21" s="10">
        <v>-5294.7050124934303</v>
      </c>
      <c r="E21" s="10">
        <v>-5294.7050914047204</v>
      </c>
      <c r="F21" s="10">
        <v>-5294.7045937463499</v>
      </c>
      <c r="G21" s="10">
        <v>-5294.7062398571898</v>
      </c>
      <c r="H21" s="10">
        <v>-5294.7062253321601</v>
      </c>
      <c r="I21" s="3">
        <f t="shared" si="0"/>
        <v>-52.673348826347173</v>
      </c>
      <c r="J21" s="3">
        <f t="shared" si="1"/>
        <v>-53.39402452537005</v>
      </c>
      <c r="K21" s="3">
        <f t="shared" si="2"/>
        <v>-51.347247679721058</v>
      </c>
      <c r="L21" s="3">
        <f t="shared" si="3"/>
        <v>-51.034967052246465</v>
      </c>
      <c r="M21" s="3">
        <f t="shared" si="4"/>
        <v>-52.067901604239104</v>
      </c>
      <c r="N21" s="3">
        <f t="shared" si="5"/>
        <v>-51.965899684987598</v>
      </c>
      <c r="O21" s="3">
        <v>-11.570198219940638</v>
      </c>
    </row>
    <row r="22" spans="1:15">
      <c r="A22">
        <v>20</v>
      </c>
      <c r="B22" s="10">
        <v>-1370.01941433257</v>
      </c>
      <c r="C22" s="10">
        <v>-5255.3962237532996</v>
      </c>
      <c r="D22" s="10">
        <v>-5255.3973952075803</v>
      </c>
      <c r="E22" s="10">
        <v>-5255.3975150122496</v>
      </c>
      <c r="F22" s="10">
        <v>-5255.39817177229</v>
      </c>
      <c r="G22" s="10">
        <v>-5255.3993734219002</v>
      </c>
      <c r="H22" s="10">
        <v>-5255.3993738475301</v>
      </c>
      <c r="I22" s="3">
        <f t="shared" si="0"/>
        <v>-49.746281371676595</v>
      </c>
      <c r="J22" s="3">
        <f t="shared" si="1"/>
        <v>-50.541146960841878</v>
      </c>
      <c r="K22" s="3">
        <f t="shared" si="2"/>
        <v>-48.520030710681148</v>
      </c>
      <c r="L22" s="3">
        <f t="shared" si="3"/>
        <v>-48.932147635987384</v>
      </c>
      <c r="M22" s="3">
        <f t="shared" si="4"/>
        <v>-49.686182766429319</v>
      </c>
      <c r="N22" s="3">
        <f t="shared" si="5"/>
        <v>-49.593562386035082</v>
      </c>
      <c r="O22" s="3">
        <v>-7.84842463296566</v>
      </c>
    </row>
    <row r="23" spans="1:15">
      <c r="A23">
        <v>21</v>
      </c>
      <c r="B23" s="10">
        <v>-1405.93409657608</v>
      </c>
      <c r="C23" s="10">
        <v>-5291.3248553755602</v>
      </c>
      <c r="D23" s="10">
        <v>-5291.32602712879</v>
      </c>
      <c r="E23" s="10">
        <v>-5291.3261717144696</v>
      </c>
      <c r="F23" s="10">
        <v>-5291.3242153255496</v>
      </c>
      <c r="G23" s="10">
        <v>-5291.3263048563304</v>
      </c>
      <c r="H23" s="10">
        <v>-5291.3263236196399</v>
      </c>
      <c r="I23" s="3">
        <f t="shared" si="0"/>
        <v>-58.499516537372109</v>
      </c>
      <c r="J23" s="3">
        <f t="shared" si="1"/>
        <v>-59.294569717091044</v>
      </c>
      <c r="K23" s="3">
        <f t="shared" si="2"/>
        <v>-57.289003550909037</v>
      </c>
      <c r="L23" s="3">
        <f t="shared" si="3"/>
        <v>-56.061369503604546</v>
      </c>
      <c r="M23" s="3">
        <f t="shared" si="4"/>
        <v>-57.372550068507771</v>
      </c>
      <c r="N23" s="3">
        <f t="shared" si="5"/>
        <v>-57.291436582092992</v>
      </c>
      <c r="O23" s="3">
        <v>-11.08301725342667</v>
      </c>
    </row>
    <row r="24" spans="1:15">
      <c r="A24">
        <v>22</v>
      </c>
      <c r="B24" s="8">
        <v>-2603.11751653803</v>
      </c>
      <c r="C24" s="10">
        <v>-6488.49794738521</v>
      </c>
      <c r="D24" s="10">
        <v>-6488.4995688556701</v>
      </c>
      <c r="E24" s="10">
        <v>-6488.4987220278099</v>
      </c>
      <c r="F24" s="10">
        <v>-6488.4982342959202</v>
      </c>
      <c r="G24" s="10">
        <v>-6488.5006885188805</v>
      </c>
      <c r="H24" s="10">
        <v>-6488.5006762272897</v>
      </c>
      <c r="I24" s="3">
        <f t="shared" si="0"/>
        <v>-52.018726469102639</v>
      </c>
      <c r="J24" s="3">
        <f t="shared" si="1"/>
        <v>-53.095977210877017</v>
      </c>
      <c r="K24" s="3">
        <f t="shared" si="2"/>
        <v>-50.468299048438929</v>
      </c>
      <c r="L24" s="3">
        <f t="shared" si="3"/>
        <v>-50.16224728763067</v>
      </c>
      <c r="M24" s="3">
        <f t="shared" si="4"/>
        <v>-51.702272195216246</v>
      </c>
      <c r="N24" s="3">
        <f t="shared" si="5"/>
        <v>-51.601671758851388</v>
      </c>
      <c r="O24" s="3">
        <v>-11.324025270887779</v>
      </c>
    </row>
    <row r="25" spans="1:15">
      <c r="A25">
        <v>23</v>
      </c>
      <c r="B25" s="8">
        <v>-2808.0587932192502</v>
      </c>
      <c r="C25" s="10">
        <v>-6693.4472027074999</v>
      </c>
      <c r="D25" s="10">
        <v>-6693.44823496141</v>
      </c>
      <c r="E25" s="10">
        <v>-6693.4483430642804</v>
      </c>
      <c r="F25" s="10">
        <v>-6693.4479598881699</v>
      </c>
      <c r="G25" s="10">
        <v>-6693.4494114919698</v>
      </c>
      <c r="H25" s="10">
        <v>-6693.4493775954898</v>
      </c>
      <c r="I25" s="3">
        <f t="shared" si="0"/>
        <v>-57.025323740347211</v>
      </c>
      <c r="J25" s="3">
        <f t="shared" si="1"/>
        <v>-57.732841096998335</v>
      </c>
      <c r="K25" s="3">
        <f t="shared" si="2"/>
        <v>-55.704381968002998</v>
      </c>
      <c r="L25" s="3">
        <f t="shared" si="3"/>
        <v>-55.463938958653252</v>
      </c>
      <c r="M25" s="3">
        <f t="shared" si="4"/>
        <v>-56.374820343139653</v>
      </c>
      <c r="N25" s="3">
        <f t="shared" si="5"/>
        <v>-56.260662838740281</v>
      </c>
      <c r="O25" s="3">
        <v>-10.154477050942523</v>
      </c>
    </row>
    <row r="26" spans="1:15">
      <c r="B26" s="10"/>
      <c r="C26" s="10"/>
      <c r="D26" s="10"/>
      <c r="E26" s="10"/>
      <c r="F26" s="10"/>
      <c r="G26" s="10"/>
      <c r="H26" s="10"/>
    </row>
    <row r="27" spans="1:15">
      <c r="A27" t="s">
        <v>4</v>
      </c>
      <c r="B27" s="10">
        <v>-76.433567928935005</v>
      </c>
      <c r="C27" s="10">
        <v>-3961.7311004072399</v>
      </c>
      <c r="D27" s="10">
        <v>-3961.7310051434501</v>
      </c>
      <c r="E27" s="10">
        <v>-3961.7343458505102</v>
      </c>
      <c r="F27" s="10">
        <v>-3961.7343458505102</v>
      </c>
      <c r="G27" s="10">
        <v>-3961.7343458505102</v>
      </c>
      <c r="H27" s="10">
        <v>-3961.7344938783399</v>
      </c>
    </row>
    <row r="28" spans="1:15">
      <c r="H28" s="6" t="s">
        <v>6</v>
      </c>
      <c r="I28" s="2">
        <f>RSQ(I3:I25,$O$3:$O$25)</f>
        <v>0.62851203052862525</v>
      </c>
      <c r="J28" s="2">
        <f t="shared" ref="J28:N28" si="6">RSQ(J3:J25,$O$3:$O$25)</f>
        <v>0.63400924384655477</v>
      </c>
      <c r="K28" s="2">
        <f t="shared" si="6"/>
        <v>0.63407336129655267</v>
      </c>
      <c r="L28" s="2">
        <f t="shared" si="6"/>
        <v>0.63091955018485346</v>
      </c>
      <c r="M28" s="2">
        <f t="shared" si="6"/>
        <v>0.63877999347685332</v>
      </c>
      <c r="N28" s="2">
        <f t="shared" si="6"/>
        <v>0.64026629217070385</v>
      </c>
    </row>
  </sheetData>
  <sortState xmlns:xlrd2="http://schemas.microsoft.com/office/spreadsheetml/2017/richdata2" ref="A3:N25">
    <sortCondition ref="A3:A25"/>
  </sortState>
  <mergeCells count="2">
    <mergeCell ref="I1:N1"/>
    <mergeCell ref="C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FDEC-E687-D542-B02D-71D18DC5657D}">
  <dimension ref="A1:I28"/>
  <sheetViews>
    <sheetView workbookViewId="0">
      <selection activeCell="C1" sqref="C1:E1"/>
    </sheetView>
  </sheetViews>
  <sheetFormatPr baseColWidth="10" defaultRowHeight="16"/>
  <cols>
    <col min="1" max="1" width="16.33203125" customWidth="1"/>
    <col min="2" max="2" width="14.5" customWidth="1"/>
    <col min="3" max="5" width="14.33203125" bestFit="1" customWidth="1"/>
    <col min="9" max="9" width="16.5" customWidth="1"/>
  </cols>
  <sheetData>
    <row r="1" spans="1:9">
      <c r="A1" t="s">
        <v>27</v>
      </c>
      <c r="B1" t="s">
        <v>34</v>
      </c>
      <c r="C1" s="14" t="s">
        <v>33</v>
      </c>
      <c r="D1" s="14"/>
      <c r="E1" s="14"/>
      <c r="F1" s="14" t="s">
        <v>7</v>
      </c>
      <c r="G1" s="14"/>
      <c r="H1" s="14"/>
    </row>
    <row r="2" spans="1:9">
      <c r="A2" t="s">
        <v>5</v>
      </c>
      <c r="B2" t="s">
        <v>0</v>
      </c>
      <c r="C2" t="s">
        <v>1</v>
      </c>
      <c r="D2" t="s">
        <v>2</v>
      </c>
      <c r="E2" t="s">
        <v>8</v>
      </c>
      <c r="F2" t="s">
        <v>1</v>
      </c>
      <c r="G2" t="s">
        <v>2</v>
      </c>
      <c r="H2" t="s">
        <v>3</v>
      </c>
      <c r="I2" s="11" t="s">
        <v>25</v>
      </c>
    </row>
    <row r="3" spans="1:9">
      <c r="A3">
        <v>1</v>
      </c>
      <c r="B3" s="12">
        <v>-735.74838387496402</v>
      </c>
      <c r="C3" s="12">
        <v>-4621.05242341955</v>
      </c>
      <c r="D3" s="10">
        <v>-4621.1116222985602</v>
      </c>
      <c r="E3" s="10">
        <v>-4621.4126481471503</v>
      </c>
      <c r="F3" s="3">
        <f>(C3-$B3-C$27+$B$27)*627.5</f>
        <v>-39.937541329771911</v>
      </c>
      <c r="G3" s="3">
        <f t="shared" ref="G3:H3" si="0">(D3-$B3-D$27+$B$27)*627.5</f>
        <v>-39.101333782051633</v>
      </c>
      <c r="H3" s="3">
        <f t="shared" si="0"/>
        <v>-38.59135980709997</v>
      </c>
      <c r="I3" s="3">
        <v>-8.5222273190256459</v>
      </c>
    </row>
    <row r="4" spans="1:9">
      <c r="A4">
        <v>2</v>
      </c>
      <c r="B4" s="12">
        <v>-836.24888880053004</v>
      </c>
      <c r="C4" s="12">
        <v>-4721.5571983370601</v>
      </c>
      <c r="D4" s="10">
        <v>-4721.6163291530102</v>
      </c>
      <c r="E4" s="10">
        <v>-4721.9174633808898</v>
      </c>
      <c r="F4" s="3">
        <f t="shared" ref="F4:F25" si="1">(C4-$B4-C$27+$B$27)*627.5</f>
        <v>-42.616961274667382</v>
      </c>
      <c r="G4" s="3">
        <f t="shared" ref="G4:G25" si="2">(D4-$B4-D$27+$B$27)*627.5</f>
        <v>-41.738044156735477</v>
      </c>
      <c r="H4" s="3">
        <f t="shared" ref="H4:H25" si="3">(E4-$B4-E$27+$B$27)*627.5</f>
        <v>-41.296078185936302</v>
      </c>
      <c r="I4" s="3">
        <v>-8.8885298951220992</v>
      </c>
    </row>
    <row r="5" spans="1:9">
      <c r="A5">
        <v>3</v>
      </c>
      <c r="B5" s="12">
        <v>-891.61740532471902</v>
      </c>
      <c r="C5" s="12">
        <v>-4776.9280047749799</v>
      </c>
      <c r="D5" s="10">
        <v>-4776.9869822751998</v>
      </c>
      <c r="E5" s="10">
        <v>-4777.28674820367</v>
      </c>
      <c r="F5" s="3">
        <f t="shared" si="1"/>
        <v>-44.053882140676741</v>
      </c>
      <c r="G5" s="3">
        <f t="shared" si="2"/>
        <v>-43.078759402087634</v>
      </c>
      <c r="H5" s="3">
        <f t="shared" si="3"/>
        <v>-41.778185551841069</v>
      </c>
      <c r="I5" s="3">
        <v>-9.0305245524896467</v>
      </c>
    </row>
    <row r="6" spans="1:9">
      <c r="A6">
        <v>4</v>
      </c>
      <c r="B6" s="12">
        <v>-911.42671297874904</v>
      </c>
      <c r="C6" s="12">
        <v>-4796.7377139874898</v>
      </c>
      <c r="D6" s="10">
        <v>-4796.79670588726</v>
      </c>
      <c r="E6" s="10">
        <v>-4797.0976329546302</v>
      </c>
      <c r="F6" s="3">
        <f t="shared" si="1"/>
        <v>-44.305860086881275</v>
      </c>
      <c r="G6" s="3">
        <f t="shared" si="2"/>
        <v>-43.339773066111356</v>
      </c>
      <c r="H6" s="3">
        <f t="shared" si="3"/>
        <v>-42.767813875607352</v>
      </c>
      <c r="I6" s="3">
        <v>-7.1782856493058294</v>
      </c>
    </row>
    <row r="7" spans="1:9">
      <c r="A7">
        <v>5</v>
      </c>
      <c r="B7" s="12">
        <v>-950.718816894513</v>
      </c>
      <c r="C7" s="12">
        <v>-4836.0055897744496</v>
      </c>
      <c r="D7" s="10">
        <v>-4836.0646948082504</v>
      </c>
      <c r="E7" s="10">
        <v>-4836.36451659248</v>
      </c>
      <c r="F7" s="3">
        <f t="shared" si="1"/>
        <v>-29.1027092622301</v>
      </c>
      <c r="G7" s="3">
        <f t="shared" si="2"/>
        <v>-28.207613845580717</v>
      </c>
      <c r="H7" s="3">
        <f t="shared" si="3"/>
        <v>-26.942089484392717</v>
      </c>
      <c r="I7" s="3">
        <v>-6.904042989471745</v>
      </c>
    </row>
    <row r="8" spans="1:9">
      <c r="A8">
        <v>6</v>
      </c>
      <c r="B8" s="12">
        <v>-476.14568890473203</v>
      </c>
      <c r="C8" s="12">
        <v>-4361.4194683020796</v>
      </c>
      <c r="D8" s="10">
        <v>-4361.4798996897898</v>
      </c>
      <c r="E8" s="10">
        <v>-4361.77904456959</v>
      </c>
      <c r="F8" s="3">
        <f t="shared" si="1"/>
        <v>-20.949298937581524</v>
      </c>
      <c r="G8" s="3">
        <f t="shared" si="2"/>
        <v>-20.88649059911976</v>
      </c>
      <c r="H8" s="3">
        <f t="shared" si="3"/>
        <v>-19.196208708493749</v>
      </c>
      <c r="I8" s="3">
        <v>-5.1117496254174331</v>
      </c>
    </row>
    <row r="9" spans="1:9">
      <c r="A9">
        <v>7</v>
      </c>
      <c r="B9" s="12">
        <v>-1067.3031427298599</v>
      </c>
      <c r="C9" s="12">
        <v>-4952.6193907276902</v>
      </c>
      <c r="D9" s="10">
        <v>-4952.67998487164</v>
      </c>
      <c r="E9" s="10">
        <v>-4952.9809164074404</v>
      </c>
      <c r="F9" s="3">
        <f t="shared" si="1"/>
        <v>-47.598345740417507</v>
      </c>
      <c r="G9" s="3">
        <f t="shared" si="2"/>
        <v>-47.637666942342811</v>
      </c>
      <c r="H9" s="3">
        <f t="shared" si="3"/>
        <v>-47.068511691810535</v>
      </c>
      <c r="I9" s="3">
        <v>-12.417194118936147</v>
      </c>
    </row>
    <row r="10" spans="1:9">
      <c r="A10">
        <v>8</v>
      </c>
      <c r="B10" s="12">
        <v>-1106.61003110761</v>
      </c>
      <c r="C10" s="12">
        <v>-4991.9287604656101</v>
      </c>
      <c r="D10" s="10">
        <v>-4991.9894237484305</v>
      </c>
      <c r="E10" s="10">
        <v>-4992.2904116395503</v>
      </c>
      <c r="F10" s="3">
        <f t="shared" si="1"/>
        <v>-49.155399247312097</v>
      </c>
      <c r="G10" s="3">
        <f t="shared" si="2"/>
        <v>-49.238105090449871</v>
      </c>
      <c r="H10" s="3">
        <f t="shared" si="3"/>
        <v>-48.704312802859739</v>
      </c>
      <c r="I10" s="3">
        <v>-12.169523186825444</v>
      </c>
    </row>
    <row r="11" spans="1:9">
      <c r="A11">
        <v>9</v>
      </c>
      <c r="B11" s="12">
        <v>-1122.6693179460599</v>
      </c>
      <c r="C11" s="12">
        <v>-5007.9875628130503</v>
      </c>
      <c r="D11" s="10">
        <v>-5008.0480724865101</v>
      </c>
      <c r="E11" s="10">
        <v>-5008.3491338501399</v>
      </c>
      <c r="F11" s="3">
        <f t="shared" si="1"/>
        <v>-48.851381138564456</v>
      </c>
      <c r="G11" s="3">
        <f t="shared" si="2"/>
        <v>-48.837697107991325</v>
      </c>
      <c r="H11" s="3">
        <f t="shared" si="3"/>
        <v>-48.35000882038802</v>
      </c>
      <c r="I11" s="3">
        <v>-10.790722893420368</v>
      </c>
    </row>
    <row r="12" spans="1:9">
      <c r="A12">
        <v>10</v>
      </c>
      <c r="B12" s="12">
        <v>-1236.9957343886999</v>
      </c>
      <c r="C12" s="12">
        <v>-5122.31835029187</v>
      </c>
      <c r="D12" s="10">
        <v>-5122.3793574662604</v>
      </c>
      <c r="E12" s="10">
        <v>-5122.6801893012698</v>
      </c>
      <c r="F12" s="3">
        <f t="shared" si="1"/>
        <v>-51.59420634132065</v>
      </c>
      <c r="G12" s="3">
        <f t="shared" si="2"/>
        <v>-51.892704144685275</v>
      </c>
      <c r="H12" s="3">
        <f t="shared" si="3"/>
        <v>-51.260986647802191</v>
      </c>
      <c r="I12" s="3">
        <v>-11.734681693039581</v>
      </c>
    </row>
    <row r="13" spans="1:9">
      <c r="A13">
        <v>11</v>
      </c>
      <c r="B13" s="12">
        <v>-1180.6474173051699</v>
      </c>
      <c r="C13" s="12">
        <v>-5065.9734311244802</v>
      </c>
      <c r="D13" s="10">
        <v>-5066.0354017202599</v>
      </c>
      <c r="E13" s="10">
        <v>-5066.3348846995696</v>
      </c>
      <c r="F13" s="3">
        <f t="shared" si="1"/>
        <v>-53.726398719092039</v>
      </c>
      <c r="G13" s="3">
        <f t="shared" si="2"/>
        <v>-54.629443444251855</v>
      </c>
      <c r="H13" s="3">
        <f t="shared" si="3"/>
        <v>-53.151318995813917</v>
      </c>
      <c r="I13" s="3">
        <v>-11.837977703126619</v>
      </c>
    </row>
    <row r="14" spans="1:9">
      <c r="A14">
        <v>12</v>
      </c>
      <c r="B14" s="12">
        <v>-1596.2902690144499</v>
      </c>
      <c r="C14" s="12">
        <v>-5481.6148461388902</v>
      </c>
      <c r="D14" s="10">
        <v>-5481.6742325728501</v>
      </c>
      <c r="E14" s="10">
        <v>-5481.9717170292397</v>
      </c>
      <c r="F14" s="3">
        <f t="shared" si="1"/>
        <v>-52.824872688241875</v>
      </c>
      <c r="G14" s="3">
        <f t="shared" si="2"/>
        <v>-52.106355871434324</v>
      </c>
      <c r="H14" s="3">
        <f t="shared" si="3"/>
        <v>-49.374158290648928</v>
      </c>
      <c r="I14" s="3">
        <v>-10.975789895246127</v>
      </c>
    </row>
    <row r="15" spans="1:9">
      <c r="A15">
        <v>13</v>
      </c>
      <c r="B15" s="12">
        <v>-1397.1364266535099</v>
      </c>
      <c r="C15" s="12">
        <v>-5282.45476529605</v>
      </c>
      <c r="D15" s="10">
        <v>-5282.5142333540298</v>
      </c>
      <c r="E15" s="10">
        <v>-5282.8128126496904</v>
      </c>
      <c r="F15" s="3">
        <f t="shared" si="1"/>
        <v>-48.910225295832142</v>
      </c>
      <c r="G15" s="3">
        <f t="shared" si="2"/>
        <v>-48.242927551519905</v>
      </c>
      <c r="H15" s="3">
        <f t="shared" si="3"/>
        <v>-46.197741613281131</v>
      </c>
      <c r="I15" s="3">
        <v>-10.805352080733446</v>
      </c>
    </row>
    <row r="16" spans="1:9">
      <c r="A16">
        <v>14</v>
      </c>
      <c r="B16" s="12">
        <v>-1475.74804059997</v>
      </c>
      <c r="C16" s="12">
        <v>-5361.0710178075597</v>
      </c>
      <c r="D16" s="10">
        <v>-5361.1301174601804</v>
      </c>
      <c r="E16" s="10">
        <v>-5361.4292338342802</v>
      </c>
      <c r="F16" s="3">
        <f t="shared" si="1"/>
        <v>-51.820924864609914</v>
      </c>
      <c r="G16" s="3">
        <f t="shared" si="2"/>
        <v>-50.922452757499777</v>
      </c>
      <c r="H16" s="3">
        <f t="shared" si="3"/>
        <v>-49.214283539899988</v>
      </c>
      <c r="I16" s="3">
        <v>-12.664959987668118</v>
      </c>
    </row>
    <row r="17" spans="1:9">
      <c r="A17">
        <v>15</v>
      </c>
      <c r="B17" s="12">
        <v>-1362.3763764027201</v>
      </c>
      <c r="C17" s="12">
        <v>-5247.6841816631804</v>
      </c>
      <c r="D17" s="10">
        <v>-5247.74604772769</v>
      </c>
      <c r="E17" s="10">
        <v>-5248.0474528919303</v>
      </c>
      <c r="F17" s="3">
        <f t="shared" si="1"/>
        <v>-42.300528041070073</v>
      </c>
      <c r="G17" s="3">
        <f t="shared" si="2"/>
        <v>-43.13797939420855</v>
      </c>
      <c r="H17" s="3">
        <f t="shared" si="3"/>
        <v>-42.866025989761773</v>
      </c>
      <c r="I17" s="3">
        <v>-9.4362643324511524</v>
      </c>
    </row>
    <row r="18" spans="1:9">
      <c r="A18">
        <v>16</v>
      </c>
      <c r="B18" s="12">
        <v>-1480.557008168</v>
      </c>
      <c r="C18" s="12">
        <v>-5365.8755222787404</v>
      </c>
      <c r="D18" s="10">
        <v>-5365.9359163954596</v>
      </c>
      <c r="E18" s="10">
        <v>-5366.2366205697399</v>
      </c>
      <c r="F18" s="3">
        <f t="shared" si="1"/>
        <v>-49.020331591785897</v>
      </c>
      <c r="G18" s="3">
        <f t="shared" si="2"/>
        <v>-48.934135706462065</v>
      </c>
      <c r="H18" s="3">
        <f t="shared" si="3"/>
        <v>-48.222311102100583</v>
      </c>
      <c r="I18" s="3">
        <v>-11.045570688372566</v>
      </c>
    </row>
    <row r="19" spans="1:9">
      <c r="A19">
        <v>17</v>
      </c>
      <c r="B19" s="12">
        <v>-948.41210587158002</v>
      </c>
      <c r="C19" s="12">
        <v>-4833.7144508905403</v>
      </c>
      <c r="D19" s="10">
        <v>-4833.7741623490401</v>
      </c>
      <c r="E19" s="10">
        <v>-4834.0750576973196</v>
      </c>
      <c r="F19" s="3">
        <f t="shared" si="1"/>
        <v>-38.87422649965746</v>
      </c>
      <c r="G19" s="3">
        <f t="shared" si="2"/>
        <v>-38.359662581675629</v>
      </c>
      <c r="H19" s="3">
        <f t="shared" si="3"/>
        <v>-37.767799661784274</v>
      </c>
      <c r="I19" s="3">
        <v>-7.1275575019439739</v>
      </c>
    </row>
    <row r="20" spans="1:9">
      <c r="A20">
        <v>18</v>
      </c>
      <c r="B20" s="12">
        <v>-1082.41091194144</v>
      </c>
      <c r="C20" s="12">
        <v>-4967.7231080484598</v>
      </c>
      <c r="D20" s="10">
        <v>-4967.7869334808202</v>
      </c>
      <c r="E20" s="10">
        <v>-4968.0885538423299</v>
      </c>
      <c r="F20" s="3">
        <f t="shared" si="1"/>
        <v>-45.055784257184577</v>
      </c>
      <c r="G20" s="3">
        <f t="shared" si="2"/>
        <v>-47.122738936674331</v>
      </c>
      <c r="H20" s="3">
        <f t="shared" si="3"/>
        <v>-46.985821818792637</v>
      </c>
      <c r="I20" s="3">
        <v>-8.3448951561796392</v>
      </c>
    </row>
    <row r="21" spans="1:9">
      <c r="A21">
        <v>19</v>
      </c>
      <c r="B21" s="12">
        <v>-1409.3224851999901</v>
      </c>
      <c r="C21" s="12">
        <v>-5294.6466728310197</v>
      </c>
      <c r="D21" s="10">
        <v>-5294.7062279079801</v>
      </c>
      <c r="E21" s="10">
        <v>-5295.00286438696</v>
      </c>
      <c r="F21" s="3">
        <f t="shared" si="1"/>
        <v>-52.580465573031496</v>
      </c>
      <c r="G21" s="3">
        <f t="shared" si="2"/>
        <v>-51.967772239041814</v>
      </c>
      <c r="H21" s="3">
        <f t="shared" si="3"/>
        <v>-48.703468833701926</v>
      </c>
      <c r="I21" s="3">
        <v>-11.570198219940638</v>
      </c>
    </row>
    <row r="22" spans="1:9">
      <c r="A22">
        <v>20</v>
      </c>
      <c r="B22" s="12">
        <v>-1370.01941433257</v>
      </c>
      <c r="C22" s="12">
        <v>-5255.3393018475599</v>
      </c>
      <c r="D22" s="10">
        <v>-5255.39937412984</v>
      </c>
      <c r="E22" s="10">
        <v>-5255.7004427463198</v>
      </c>
      <c r="F22" s="3">
        <f t="shared" si="1"/>
        <v>-49.882142758368708</v>
      </c>
      <c r="G22" s="3">
        <f t="shared" si="2"/>
        <v>-49.593995762514886</v>
      </c>
      <c r="H22" s="3">
        <f t="shared" si="3"/>
        <v>-49.110858638338222</v>
      </c>
      <c r="I22" s="3">
        <v>-7.84842463296566</v>
      </c>
    </row>
    <row r="23" spans="1:9">
      <c r="A23">
        <v>21</v>
      </c>
      <c r="B23" s="12">
        <v>-1405.93409657608</v>
      </c>
      <c r="C23" s="12">
        <v>-5291.2668911866404</v>
      </c>
      <c r="D23" s="10">
        <v>-5291.3263247265504</v>
      </c>
      <c r="E23" s="10">
        <v>-5291.6262828135004</v>
      </c>
      <c r="F23" s="3">
        <f t="shared" si="1"/>
        <v>-57.98134522852596</v>
      </c>
      <c r="G23" s="3">
        <f t="shared" si="2"/>
        <v>-57.29238739547899</v>
      </c>
      <c r="H23" s="3">
        <f t="shared" si="3"/>
        <v>-56.112392991354945</v>
      </c>
      <c r="I23" s="3">
        <v>-11.08301725342667</v>
      </c>
    </row>
    <row r="24" spans="1:9">
      <c r="A24">
        <v>22</v>
      </c>
      <c r="B24" s="13">
        <v>-2603.11751653803</v>
      </c>
      <c r="C24" s="12">
        <v>-6488.4409818640097</v>
      </c>
      <c r="D24" s="10">
        <v>-6488.5006648579601</v>
      </c>
      <c r="E24" s="10">
        <v>-6488.7984964226298</v>
      </c>
      <c r="F24" s="3">
        <f t="shared" si="1"/>
        <v>-52.127219154314197</v>
      </c>
      <c r="G24" s="3">
        <f t="shared" si="2"/>
        <v>-51.594793731609379</v>
      </c>
      <c r="H24" s="3">
        <f t="shared" si="3"/>
        <v>-49.080406596548336</v>
      </c>
      <c r="I24" s="3">
        <v>-11.324025270887779</v>
      </c>
    </row>
    <row r="25" spans="1:9">
      <c r="A25">
        <v>23</v>
      </c>
      <c r="B25" s="13">
        <v>-2808.0587932192502</v>
      </c>
      <c r="C25" s="12">
        <v>-6693.3898581831099</v>
      </c>
      <c r="D25" s="10">
        <v>-6693.4493815637998</v>
      </c>
      <c r="E25" s="10">
        <v>-6693.7526277751203</v>
      </c>
      <c r="F25" s="3">
        <f t="shared" si="1"/>
        <v>-56.895991924044473</v>
      </c>
      <c r="G25" s="3">
        <f t="shared" si="2"/>
        <v>-56.263409180299995</v>
      </c>
      <c r="H25" s="3">
        <f t="shared" si="3"/>
        <v>-57.146712818699861</v>
      </c>
      <c r="I25" s="3">
        <v>-10.154477050942523</v>
      </c>
    </row>
    <row r="26" spans="1:9">
      <c r="B26" s="10"/>
      <c r="C26" s="10"/>
      <c r="D26" s="10"/>
      <c r="E26" s="10"/>
    </row>
    <row r="27" spans="1:9">
      <c r="A27" t="s">
        <v>4</v>
      </c>
      <c r="B27" s="10">
        <v>-76.433567928935005</v>
      </c>
      <c r="C27" s="10">
        <v>-3961.6739619893301</v>
      </c>
      <c r="D27" s="10">
        <v>-3961.73449347001</v>
      </c>
      <c r="E27" s="10">
        <v>-3962.0363320261299</v>
      </c>
    </row>
    <row r="28" spans="1:9">
      <c r="E28" s="6" t="s">
        <v>6</v>
      </c>
      <c r="F28" s="3">
        <f>RSQ(F3:F25,$I$3:$I$25)</f>
        <v>0.63689544164863821</v>
      </c>
      <c r="G28" s="3">
        <f>RSQ(G3:G25,$I$3:$I$25)</f>
        <v>0.64018715013882432</v>
      </c>
      <c r="H28" s="3">
        <f>RSQ(H3:H25,$I$3:$I$25)</f>
        <v>0.59697122950764114</v>
      </c>
    </row>
  </sheetData>
  <sortState xmlns:xlrd2="http://schemas.microsoft.com/office/spreadsheetml/2017/richdata2" ref="A3:M25">
    <sortCondition ref="A3:A25"/>
  </sortState>
  <mergeCells count="2">
    <mergeCell ref="F1:H1"/>
    <mergeCell ref="C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61906-D477-6041-B292-3D19F2A86EB4}">
  <dimension ref="A1:I28"/>
  <sheetViews>
    <sheetView workbookViewId="0">
      <selection activeCell="B1" sqref="B1"/>
    </sheetView>
  </sheetViews>
  <sheetFormatPr baseColWidth="10" defaultRowHeight="16"/>
  <cols>
    <col min="1" max="1" width="13.1640625" customWidth="1"/>
    <col min="2" max="2" width="17.6640625" bestFit="1" customWidth="1"/>
    <col min="3" max="3" width="14.6640625" customWidth="1"/>
    <col min="4" max="4" width="14.83203125" customWidth="1"/>
    <col min="5" max="5" width="15" customWidth="1"/>
    <col min="6" max="7" width="11" bestFit="1" customWidth="1"/>
    <col min="8" max="8" width="11.33203125" customWidth="1"/>
    <col min="9" max="9" width="15.83203125" customWidth="1"/>
  </cols>
  <sheetData>
    <row r="1" spans="1:9">
      <c r="B1" t="s">
        <v>34</v>
      </c>
      <c r="C1" s="14" t="s">
        <v>33</v>
      </c>
      <c r="D1" s="14"/>
      <c r="E1" s="14"/>
      <c r="F1" s="14" t="s">
        <v>7</v>
      </c>
      <c r="G1" s="14"/>
      <c r="H1" s="14"/>
    </row>
    <row r="2" spans="1:9">
      <c r="A2" t="s">
        <v>9</v>
      </c>
      <c r="B2" t="s">
        <v>0</v>
      </c>
      <c r="C2" t="s">
        <v>26</v>
      </c>
      <c r="D2" t="s">
        <v>27</v>
      </c>
      <c r="E2" t="s">
        <v>28</v>
      </c>
      <c r="F2" t="s">
        <v>26</v>
      </c>
      <c r="G2" t="s">
        <v>27</v>
      </c>
      <c r="H2" t="s">
        <v>28</v>
      </c>
      <c r="I2" s="11" t="s">
        <v>25</v>
      </c>
    </row>
    <row r="3" spans="1:9">
      <c r="A3">
        <v>1</v>
      </c>
      <c r="B3" s="12">
        <v>-735.74838387496402</v>
      </c>
      <c r="C3" s="12">
        <v>-3303.5447197784101</v>
      </c>
      <c r="D3" s="12">
        <v>-4621.05242341955</v>
      </c>
      <c r="E3" s="12">
        <v>-6591.5577191151096</v>
      </c>
      <c r="F3" s="3">
        <f t="shared" ref="F3:F25" si="0">(-$B3+C3+$B$27-C$27)*627.5</f>
        <v>-44.336201980730721</v>
      </c>
      <c r="G3" s="3">
        <f t="shared" ref="G3:G25" si="1">(-$B3+D3+$B$27-D$27)*627.5</f>
        <v>-39.937541329887836</v>
      </c>
      <c r="H3" s="3">
        <f t="shared" ref="H3:H25" si="2">(-$B3+E3+$B$27-E$27)*627.5</f>
        <v>-40.622999689514927</v>
      </c>
      <c r="I3" s="3">
        <v>-8.5222273190256459</v>
      </c>
    </row>
    <row r="4" spans="1:9">
      <c r="A4">
        <v>2</v>
      </c>
      <c r="B4" s="12">
        <v>-836.24888880053004</v>
      </c>
      <c r="C4" s="12">
        <v>-3404.0518409667998</v>
      </c>
      <c r="D4" s="12">
        <v>-4721.5571983370601</v>
      </c>
      <c r="E4" s="12">
        <v>-6692.0644829797102</v>
      </c>
      <c r="F4" s="3">
        <f t="shared" si="0"/>
        <v>-48.487906902556688</v>
      </c>
      <c r="G4" s="3">
        <f t="shared" si="1"/>
        <v>-42.616961274783307</v>
      </c>
      <c r="H4" s="3">
        <f t="shared" si="2"/>
        <v>-44.550483933678606</v>
      </c>
      <c r="I4" s="3">
        <v>-8.8885298951220992</v>
      </c>
    </row>
    <row r="5" spans="1:9">
      <c r="A5">
        <v>3</v>
      </c>
      <c r="B5" s="12">
        <v>-891.61740532471902</v>
      </c>
      <c r="C5" s="12">
        <v>-3459.4255159190402</v>
      </c>
      <c r="D5" s="12">
        <v>-4776.9280047749799</v>
      </c>
      <c r="E5" s="12">
        <v>-6747.4354814856697</v>
      </c>
      <c r="F5" s="3">
        <f t="shared" si="0"/>
        <v>-51.724820504775835</v>
      </c>
      <c r="G5" s="3">
        <f t="shared" si="1"/>
        <v>-44.053882140792666</v>
      </c>
      <c r="H5" s="3">
        <f t="shared" si="2"/>
        <v>-46.107927494899741</v>
      </c>
      <c r="I5" s="3">
        <v>-9.0305245524896467</v>
      </c>
    </row>
    <row r="6" spans="1:9">
      <c r="A6">
        <v>4</v>
      </c>
      <c r="B6" s="12">
        <v>-911.42671297874904</v>
      </c>
      <c r="C6" s="12">
        <v>-3479.22830150966</v>
      </c>
      <c r="D6" s="12">
        <v>-4796.7377139874898</v>
      </c>
      <c r="E6" s="12">
        <v>-6767.2448046507698</v>
      </c>
      <c r="F6" s="3">
        <f t="shared" si="0"/>
        <v>-47.632225714936567</v>
      </c>
      <c r="G6" s="3">
        <f t="shared" si="1"/>
        <v>-44.3058600869972</v>
      </c>
      <c r="H6" s="3">
        <f t="shared" si="2"/>
        <v>-46.117660691425044</v>
      </c>
      <c r="I6" s="3">
        <v>-7.1782856493058294</v>
      </c>
    </row>
    <row r="7" spans="1:9">
      <c r="A7">
        <v>5</v>
      </c>
      <c r="B7" s="12">
        <v>-950.718816894513</v>
      </c>
      <c r="C7" s="12">
        <v>-3518.5172124771698</v>
      </c>
      <c r="D7" s="12">
        <v>-4836.0055897744496</v>
      </c>
      <c r="E7" s="12">
        <v>-6806.5115110530696</v>
      </c>
      <c r="F7" s="3">
        <f t="shared" si="0"/>
        <v>-45.62865068535757</v>
      </c>
      <c r="G7" s="3">
        <f t="shared" si="1"/>
        <v>-29.102709262346025</v>
      </c>
      <c r="H7" s="3">
        <f t="shared" si="2"/>
        <v>-30.180720992345869</v>
      </c>
      <c r="I7" s="3">
        <v>-6.904042989471745</v>
      </c>
    </row>
    <row r="8" spans="1:9">
      <c r="A8">
        <v>6</v>
      </c>
      <c r="B8" s="12">
        <v>-476.14568890473203</v>
      </c>
      <c r="C8" s="12">
        <v>-3043.9123367041002</v>
      </c>
      <c r="D8" s="12">
        <v>-4361.4194683020796</v>
      </c>
      <c r="E8" s="12">
        <v>-6331.9254218290298</v>
      </c>
      <c r="F8" s="3">
        <f t="shared" si="0"/>
        <v>-25.706916671720137</v>
      </c>
      <c r="G8" s="3">
        <f t="shared" si="1"/>
        <v>-20.949298937697449</v>
      </c>
      <c r="H8" s="3">
        <f t="shared" si="2"/>
        <v>-22.047546494879953</v>
      </c>
      <c r="I8" s="3">
        <v>-5.1117496254174331</v>
      </c>
    </row>
    <row r="9" spans="1:9">
      <c r="A9">
        <v>7</v>
      </c>
      <c r="B9" s="12">
        <v>-1067.3031427298599</v>
      </c>
      <c r="C9" s="12">
        <v>-3635.1140823995302</v>
      </c>
      <c r="D9" s="12">
        <v>-4952.6193907276902</v>
      </c>
      <c r="E9" s="12">
        <v>-6923.1284100389303</v>
      </c>
      <c r="F9" s="3">
        <f t="shared" si="0"/>
        <v>-53.500065286227709</v>
      </c>
      <c r="G9" s="3">
        <f t="shared" si="1"/>
        <v>-47.598345740533432</v>
      </c>
      <c r="H9" s="3">
        <f t="shared" si="2"/>
        <v>-50.620372939629306</v>
      </c>
      <c r="I9" s="3">
        <v>-12.417194118936147</v>
      </c>
    </row>
    <row r="10" spans="1:9">
      <c r="A10">
        <v>8</v>
      </c>
      <c r="B10" s="12">
        <v>-1106.61003110761</v>
      </c>
      <c r="C10" s="12">
        <v>-3674.4232091187801</v>
      </c>
      <c r="D10" s="12">
        <v>-4991.9287604656101</v>
      </c>
      <c r="E10" s="12">
        <v>-6962.43865738148</v>
      </c>
      <c r="F10" s="3">
        <f t="shared" si="0"/>
        <v>-54.904624577372942</v>
      </c>
      <c r="G10" s="3">
        <f t="shared" si="1"/>
        <v>-49.155399247428022</v>
      </c>
      <c r="H10" s="3">
        <f t="shared" si="2"/>
        <v>-52.72812335169192</v>
      </c>
      <c r="I10" s="3">
        <v>-12.169523186825444</v>
      </c>
    </row>
    <row r="11" spans="1:9">
      <c r="A11">
        <v>9</v>
      </c>
      <c r="B11" s="12">
        <v>-1122.6693179460599</v>
      </c>
      <c r="C11" s="12">
        <v>-3690.48329517005</v>
      </c>
      <c r="D11" s="12">
        <v>-5007.9875628130503</v>
      </c>
      <c r="E11" s="12">
        <v>-6978.4970075392002</v>
      </c>
      <c r="F11" s="3">
        <f t="shared" si="0"/>
        <v>-55.406130622118326</v>
      </c>
      <c r="G11" s="3">
        <f t="shared" si="1"/>
        <v>-48.851381138680381</v>
      </c>
      <c r="H11" s="3">
        <f t="shared" si="2"/>
        <v>-52.140356193701791</v>
      </c>
      <c r="I11" s="3">
        <v>-10.790722893420368</v>
      </c>
    </row>
    <row r="12" spans="1:9">
      <c r="A12">
        <v>10</v>
      </c>
      <c r="B12" s="12">
        <v>-1236.9957343886999</v>
      </c>
      <c r="C12" s="12">
        <v>-3804.8141312830198</v>
      </c>
      <c r="D12" s="12">
        <v>-5122.31835029187</v>
      </c>
      <c r="E12" s="12">
        <v>-7092.8278236168799</v>
      </c>
      <c r="F12" s="3">
        <f t="shared" si="0"/>
        <v>-58.179473754038327</v>
      </c>
      <c r="G12" s="3">
        <f t="shared" si="1"/>
        <v>-51.594206341436575</v>
      </c>
      <c r="H12" s="3">
        <f t="shared" si="2"/>
        <v>-54.901127181044558</v>
      </c>
      <c r="I12" s="3">
        <v>-11.734681693039581</v>
      </c>
    </row>
    <row r="13" spans="1:9">
      <c r="A13">
        <v>11</v>
      </c>
      <c r="B13" s="12">
        <v>-1180.6474173051699</v>
      </c>
      <c r="C13" s="12">
        <v>-3748.4684872645498</v>
      </c>
      <c r="D13" s="12">
        <v>-5065.9734311244802</v>
      </c>
      <c r="E13" s="12">
        <v>-7036.4796997476296</v>
      </c>
      <c r="F13" s="3">
        <f t="shared" si="0"/>
        <v>-59.85682207931859</v>
      </c>
      <c r="G13" s="3">
        <f t="shared" si="1"/>
        <v>-53.726398719207964</v>
      </c>
      <c r="H13" s="3">
        <f t="shared" si="2"/>
        <v>-55.022369141452145</v>
      </c>
      <c r="I13" s="3">
        <v>-11.837977703126619</v>
      </c>
    </row>
    <row r="14" spans="1:9">
      <c r="A14">
        <v>12</v>
      </c>
      <c r="B14" s="12">
        <v>-1596.2902690144499</v>
      </c>
      <c r="C14" s="12">
        <v>-4164.1104939623901</v>
      </c>
      <c r="D14" s="12">
        <v>-5481.6148461388902</v>
      </c>
      <c r="E14" s="12">
        <v>-7452.1182974677104</v>
      </c>
      <c r="F14" s="3">
        <f t="shared" si="0"/>
        <v>-59.326577400652241</v>
      </c>
      <c r="G14" s="3">
        <f t="shared" si="1"/>
        <v>-52.8248726883578</v>
      </c>
      <c r="H14" s="3">
        <f t="shared" si="2"/>
        <v>-52.352990918927844</v>
      </c>
      <c r="I14" s="3">
        <v>-10.975789895246127</v>
      </c>
    </row>
    <row r="15" spans="1:9">
      <c r="A15">
        <v>13</v>
      </c>
      <c r="B15" s="12">
        <v>-1397.1364266535099</v>
      </c>
      <c r="C15" s="12">
        <v>-3964.95449991031</v>
      </c>
      <c r="D15" s="12">
        <v>-5282.45476529605</v>
      </c>
      <c r="E15" s="12">
        <v>-7252.9624453980596</v>
      </c>
      <c r="F15" s="3">
        <f t="shared" si="0"/>
        <v>-57.976391210195288</v>
      </c>
      <c r="G15" s="3">
        <f t="shared" si="1"/>
        <v>-48.910225295948067</v>
      </c>
      <c r="H15" s="3">
        <f t="shared" si="2"/>
        <v>-51.09189870288219</v>
      </c>
      <c r="I15" s="3">
        <v>-10.805352080733446</v>
      </c>
    </row>
    <row r="16" spans="1:9">
      <c r="A16">
        <v>14</v>
      </c>
      <c r="B16" s="12">
        <v>-1475.74804059997</v>
      </c>
      <c r="C16" s="12">
        <v>-4043.5723857458001</v>
      </c>
      <c r="D16" s="12">
        <v>-5361.0710178075597</v>
      </c>
      <c r="E16" s="12">
        <v>-7331.5789018653204</v>
      </c>
      <c r="F16" s="3">
        <f t="shared" si="0"/>
        <v>-61.912001576745297</v>
      </c>
      <c r="G16" s="3">
        <f t="shared" si="1"/>
        <v>-51.820924864725839</v>
      </c>
      <c r="H16" s="3">
        <f t="shared" si="2"/>
        <v>-54.130580505825492</v>
      </c>
      <c r="I16" s="3">
        <v>-12.664959987668118</v>
      </c>
    </row>
    <row r="17" spans="1:9">
      <c r="A17">
        <v>15</v>
      </c>
      <c r="B17" s="12">
        <v>-1362.3763764027201</v>
      </c>
      <c r="C17" s="12">
        <v>-3930.1846464916998</v>
      </c>
      <c r="D17" s="12">
        <v>-5247.6841816631804</v>
      </c>
      <c r="E17" s="12">
        <v>-7218.19039648734</v>
      </c>
      <c r="F17" s="3">
        <f t="shared" si="0"/>
        <v>-51.824903403219196</v>
      </c>
      <c r="G17" s="3">
        <f t="shared" si="1"/>
        <v>-42.300528041185999</v>
      </c>
      <c r="H17" s="3">
        <f t="shared" si="2"/>
        <v>-43.562739597243763</v>
      </c>
      <c r="I17" s="3">
        <v>-9.4362643324511524</v>
      </c>
    </row>
    <row r="18" spans="1:9">
      <c r="A18">
        <v>16</v>
      </c>
      <c r="B18" s="12">
        <v>-1480.557008168</v>
      </c>
      <c r="C18" s="12">
        <v>-4048.3718551878001</v>
      </c>
      <c r="D18" s="12">
        <v>-5365.8755222787404</v>
      </c>
      <c r="E18" s="12">
        <v>-7336.3846954740302</v>
      </c>
      <c r="F18" s="3">
        <f t="shared" si="0"/>
        <v>-55.951927492958475</v>
      </c>
      <c r="G18" s="3">
        <f t="shared" si="1"/>
        <v>-49.020331591901822</v>
      </c>
      <c r="H18" s="3">
        <f t="shared" si="2"/>
        <v>-52.13892103219905</v>
      </c>
      <c r="I18" s="3">
        <v>-11.045570688372566</v>
      </c>
    </row>
    <row r="19" spans="1:9">
      <c r="A19">
        <v>17</v>
      </c>
      <c r="B19" s="12">
        <v>-948.41210587158002</v>
      </c>
      <c r="C19" s="12">
        <v>-3516.2167400964699</v>
      </c>
      <c r="D19" s="12">
        <v>-4833.7144508905403</v>
      </c>
      <c r="E19" s="12">
        <v>-6804.2204176743098</v>
      </c>
      <c r="F19" s="3">
        <f t="shared" si="0"/>
        <v>-49.54339868672605</v>
      </c>
      <c r="G19" s="3">
        <f t="shared" si="1"/>
        <v>-38.874226499773386</v>
      </c>
      <c r="H19" s="3">
        <f t="shared" si="2"/>
        <v>-39.980792711085087</v>
      </c>
      <c r="I19" s="3">
        <v>-7.1275575019439739</v>
      </c>
    </row>
    <row r="20" spans="1:9">
      <c r="A20">
        <v>18</v>
      </c>
      <c r="B20" s="12">
        <v>-1082.41091194144</v>
      </c>
      <c r="C20" s="12">
        <v>-3650.2134511661102</v>
      </c>
      <c r="D20" s="12">
        <v>-4967.7231080484598</v>
      </c>
      <c r="E20" s="12">
        <v>-6938.23454003816</v>
      </c>
      <c r="F20" s="3">
        <f t="shared" si="0"/>
        <v>-48.228786048723578</v>
      </c>
      <c r="G20" s="3">
        <f t="shared" si="1"/>
        <v>-45.055784257300502</v>
      </c>
      <c r="H20" s="3">
        <f t="shared" si="2"/>
        <v>-49.591767190129303</v>
      </c>
      <c r="I20" s="3">
        <v>-8.3448951561796392</v>
      </c>
    </row>
    <row r="21" spans="1:9">
      <c r="A21">
        <v>19</v>
      </c>
      <c r="B21" s="12">
        <v>-1409.3224851999901</v>
      </c>
      <c r="C21" s="12">
        <v>-3977.1411315062201</v>
      </c>
      <c r="D21" s="12">
        <v>-5294.6466728310197</v>
      </c>
      <c r="E21" s="12">
        <v>-7265.15403816045</v>
      </c>
      <c r="F21" s="3">
        <f t="shared" si="0"/>
        <v>-58.335979727762606</v>
      </c>
      <c r="G21" s="3">
        <f t="shared" si="1"/>
        <v>-52.580465573147421</v>
      </c>
      <c r="H21" s="3">
        <f t="shared" si="2"/>
        <v>-54.564619186596701</v>
      </c>
      <c r="I21" s="3">
        <v>-11.570198219940638</v>
      </c>
    </row>
    <row r="22" spans="1:9">
      <c r="A22">
        <v>20</v>
      </c>
      <c r="B22" s="12">
        <v>-1370.01941433257</v>
      </c>
      <c r="C22" s="12">
        <v>-3937.8243062974202</v>
      </c>
      <c r="D22" s="12">
        <v>-5255.3393018475599</v>
      </c>
      <c r="E22" s="12">
        <v>-7225.8494008467596</v>
      </c>
      <c r="F22" s="3">
        <f t="shared" si="0"/>
        <v>-49.70513051164744</v>
      </c>
      <c r="G22" s="3">
        <f t="shared" si="1"/>
        <v>-49.882142758484633</v>
      </c>
      <c r="H22" s="3">
        <f t="shared" si="2"/>
        <v>-53.581674152258074</v>
      </c>
      <c r="I22" s="3">
        <v>-7.84842463296566</v>
      </c>
    </row>
    <row r="23" spans="1:9">
      <c r="A23">
        <v>21</v>
      </c>
      <c r="B23" s="12">
        <v>-1405.93409657608</v>
      </c>
      <c r="C23" s="12">
        <v>-3973.7630415010199</v>
      </c>
      <c r="D23" s="12">
        <v>-5291.2668911866404</v>
      </c>
      <c r="E23" s="12">
        <v>-7261.7795576071103</v>
      </c>
      <c r="F23" s="3">
        <f t="shared" si="0"/>
        <v>-64.798362967901539</v>
      </c>
      <c r="G23" s="3">
        <f t="shared" si="1"/>
        <v>-57.981345228641885</v>
      </c>
      <c r="H23" s="3">
        <f t="shared" si="2"/>
        <v>-63.29193346947477</v>
      </c>
      <c r="I23" s="3">
        <v>-11.08301725342667</v>
      </c>
    </row>
    <row r="24" spans="1:9">
      <c r="A24">
        <v>22</v>
      </c>
      <c r="B24" s="13">
        <v>-2603.11751653803</v>
      </c>
      <c r="C24" s="12">
        <v>-5170.9345456762003</v>
      </c>
      <c r="D24" s="12">
        <v>-6488.4409818640097</v>
      </c>
      <c r="E24" s="12">
        <v>-8458.9455515540503</v>
      </c>
      <c r="F24" s="3">
        <f t="shared" si="0"/>
        <v>-57.321206770134268</v>
      </c>
      <c r="G24" s="3">
        <f t="shared" si="1"/>
        <v>-52.127219154430122</v>
      </c>
      <c r="H24" s="3">
        <f t="shared" si="2"/>
        <v>-52.357109050867621</v>
      </c>
      <c r="I24" s="3">
        <v>-11.324025270887779</v>
      </c>
    </row>
    <row r="25" spans="1:9">
      <c r="A25">
        <v>23</v>
      </c>
      <c r="B25" s="13">
        <v>-2808.0587932192502</v>
      </c>
      <c r="C25" s="12">
        <v>-5375.8856924061301</v>
      </c>
      <c r="D25" s="12">
        <v>-6693.3898581831099</v>
      </c>
      <c r="E25" s="12">
        <v>-8663.8975244487592</v>
      </c>
      <c r="F25" s="3">
        <f t="shared" si="0"/>
        <v>-63.514662335453522</v>
      </c>
      <c r="G25" s="3">
        <f t="shared" si="1"/>
        <v>-56.895991924160398</v>
      </c>
      <c r="H25" s="3">
        <f t="shared" si="2"/>
        <v>-59.068983015026788</v>
      </c>
      <c r="I25" s="3">
        <v>-10.154477050942523</v>
      </c>
    </row>
    <row r="26" spans="1:9">
      <c r="B26" s="3"/>
      <c r="C26" s="3"/>
      <c r="D26" s="3"/>
      <c r="E26" s="3"/>
      <c r="F26" s="3"/>
      <c r="G26" s="3"/>
      <c r="H26" s="3"/>
    </row>
    <row r="27" spans="1:9">
      <c r="A27" t="s">
        <v>4</v>
      </c>
      <c r="B27" s="10">
        <v>-76.433567928935005</v>
      </c>
      <c r="C27" s="10">
        <v>-2644.15924853042</v>
      </c>
      <c r="D27" s="10">
        <v>-3961.6739619893301</v>
      </c>
      <c r="E27" s="10">
        <v>-5932.17816532097</v>
      </c>
      <c r="F27" s="3"/>
      <c r="G27" s="3"/>
      <c r="H27" s="3"/>
    </row>
    <row r="28" spans="1:9">
      <c r="E28" s="6" t="s">
        <v>6</v>
      </c>
      <c r="F28" s="3">
        <f>RSQ(F3:F25,$I$3:$I$25)</f>
        <v>0.68314347164844058</v>
      </c>
      <c r="G28" s="3">
        <f>RSQ(G3:G25,$I$3:$I$25)</f>
        <v>0.63689544164863854</v>
      </c>
      <c r="H28" s="3">
        <f>RSQ(H3:H25,$I$3:$I$25)</f>
        <v>0.61271934422956253</v>
      </c>
    </row>
  </sheetData>
  <sortState xmlns:xlrd2="http://schemas.microsoft.com/office/spreadsheetml/2017/richdata2" ref="A3:H25">
    <sortCondition ref="A3:A25"/>
  </sortState>
  <mergeCells count="2">
    <mergeCell ref="F1:H1"/>
    <mergeCell ref="C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42722-B3D2-4446-B366-877FD2F26DB8}">
  <dimension ref="A1:I28"/>
  <sheetViews>
    <sheetView workbookViewId="0">
      <selection activeCell="L19" sqref="L19"/>
    </sheetView>
  </sheetViews>
  <sheetFormatPr baseColWidth="10" defaultRowHeight="16"/>
  <cols>
    <col min="2" max="2" width="14.33203125" bestFit="1" customWidth="1"/>
    <col min="3" max="3" width="12" customWidth="1"/>
    <col min="4" max="4" width="15.6640625" customWidth="1"/>
    <col min="5" max="5" width="15" customWidth="1"/>
    <col min="6" max="6" width="11.83203125" customWidth="1"/>
    <col min="7" max="7" width="14.33203125" bestFit="1" customWidth="1"/>
    <col min="8" max="8" width="12" customWidth="1"/>
    <col min="9" max="9" width="15.83203125" customWidth="1"/>
  </cols>
  <sheetData>
    <row r="1" spans="1:9">
      <c r="A1" t="s">
        <v>27</v>
      </c>
      <c r="B1" s="14" t="s">
        <v>34</v>
      </c>
      <c r="C1" s="14"/>
      <c r="D1" s="14"/>
      <c r="E1" s="14" t="s">
        <v>33</v>
      </c>
      <c r="F1" s="14"/>
      <c r="G1" s="14"/>
    </row>
    <row r="2" spans="1:9">
      <c r="B2" t="s">
        <v>0</v>
      </c>
      <c r="C2" t="s">
        <v>15</v>
      </c>
      <c r="D2" t="s">
        <v>16</v>
      </c>
      <c r="E2" t="s">
        <v>35</v>
      </c>
      <c r="F2" t="s">
        <v>18</v>
      </c>
      <c r="G2" t="s">
        <v>17</v>
      </c>
      <c r="H2" s="11" t="s">
        <v>45</v>
      </c>
      <c r="I2" s="11" t="s">
        <v>25</v>
      </c>
    </row>
    <row r="3" spans="1:9">
      <c r="A3">
        <v>1</v>
      </c>
      <c r="B3" s="9">
        <v>-735.74838387496402</v>
      </c>
      <c r="C3" s="9">
        <v>3.6576000000081876E-2</v>
      </c>
      <c r="D3" s="9">
        <f t="shared" ref="D3:D25" si="0">B3+C3</f>
        <v>-735.71180787496394</v>
      </c>
      <c r="E3" s="9">
        <v>-4621.05242341955</v>
      </c>
      <c r="F3" s="9">
        <v>0.74706800000058138</v>
      </c>
      <c r="G3" s="9">
        <f t="shared" ref="G3:G25" si="1">E3+F3</f>
        <v>-4620.3053554195494</v>
      </c>
      <c r="H3" s="5">
        <f t="shared" ref="H3:H25" si="2">(G3-D3+$D$27-$G$27)*627.5</f>
        <v>-35.91526632934233</v>
      </c>
      <c r="I3" s="3">
        <v>-8.5222273190256459</v>
      </c>
    </row>
    <row r="4" spans="1:9">
      <c r="A4">
        <v>2</v>
      </c>
      <c r="B4" s="9">
        <v>-836.24888880053004</v>
      </c>
      <c r="C4" s="9">
        <v>9.1375999999968371E-2</v>
      </c>
      <c r="D4" s="9">
        <f t="shared" si="0"/>
        <v>-836.15751280053007</v>
      </c>
      <c r="E4" s="9">
        <v>-4721.5571983370601</v>
      </c>
      <c r="F4" s="9">
        <v>0.80411600000024919</v>
      </c>
      <c r="G4" s="9">
        <f t="shared" si="1"/>
        <v>-4720.7530823370598</v>
      </c>
      <c r="H4" s="5">
        <f t="shared" si="2"/>
        <v>-37.184066274375027</v>
      </c>
      <c r="I4" s="3">
        <v>-8.8885298951220992</v>
      </c>
    </row>
    <row r="5" spans="1:9">
      <c r="A5">
        <v>3</v>
      </c>
      <c r="B5" s="9">
        <v>-891.61740532471902</v>
      </c>
      <c r="C5" s="9">
        <v>0.10729400000002443</v>
      </c>
      <c r="D5" s="9">
        <f t="shared" si="0"/>
        <v>-891.51011132471899</v>
      </c>
      <c r="E5" s="9">
        <v>-4776.9280047749799</v>
      </c>
      <c r="F5" s="9">
        <v>0.81941599999936443</v>
      </c>
      <c r="G5" s="9">
        <f t="shared" si="1"/>
        <v>-4776.1085887749805</v>
      </c>
      <c r="H5" s="5">
        <f t="shared" si="2"/>
        <v>-39.008782140974745</v>
      </c>
      <c r="I5" s="3">
        <v>-9.0305245524896467</v>
      </c>
    </row>
    <row r="6" spans="1:9">
      <c r="A6">
        <v>4</v>
      </c>
      <c r="B6" s="9">
        <v>-911.42671297874904</v>
      </c>
      <c r="C6" s="9">
        <v>9.4500000000039108E-2</v>
      </c>
      <c r="D6" s="9">
        <f t="shared" si="0"/>
        <v>-911.332212978749</v>
      </c>
      <c r="E6" s="9">
        <v>-4796.7377139874898</v>
      </c>
      <c r="F6" s="9">
        <v>0.80674199999975826</v>
      </c>
      <c r="G6" s="9">
        <f t="shared" si="1"/>
        <v>-4795.93097198749</v>
      </c>
      <c r="H6" s="5">
        <f t="shared" si="2"/>
        <v>-39.185460087084039</v>
      </c>
      <c r="I6" s="3">
        <v>-7.1782856493058294</v>
      </c>
    </row>
    <row r="7" spans="1:9">
      <c r="A7">
        <v>5</v>
      </c>
      <c r="B7" s="9">
        <v>-950.718816894513</v>
      </c>
      <c r="C7" s="9">
        <v>0.12005600000009053</v>
      </c>
      <c r="D7" s="9">
        <f t="shared" si="0"/>
        <v>-950.59876089451291</v>
      </c>
      <c r="E7" s="9">
        <v>-4836.0055897744496</v>
      </c>
      <c r="F7" s="9">
        <v>0.83282799999960844</v>
      </c>
      <c r="G7" s="9">
        <f t="shared" si="1"/>
        <v>-4835.17276177445</v>
      </c>
      <c r="H7" s="5">
        <f t="shared" si="2"/>
        <v>-23.64973426255915</v>
      </c>
      <c r="I7" s="3">
        <v>-6.904042989471745</v>
      </c>
    </row>
    <row r="8" spans="1:9">
      <c r="A8">
        <v>6</v>
      </c>
      <c r="B8" s="9">
        <v>-476.14568890473203</v>
      </c>
      <c r="C8" s="9">
        <v>9.7127999999997883E-2</v>
      </c>
      <c r="D8" s="9">
        <f t="shared" si="0"/>
        <v>-476.04856090473203</v>
      </c>
      <c r="E8" s="9">
        <v>-4361.4194683020796</v>
      </c>
      <c r="F8" s="9">
        <v>0.80882199999996374</v>
      </c>
      <c r="G8" s="9">
        <f t="shared" si="1"/>
        <v>-4360.6106463020797</v>
      </c>
      <c r="H8" s="5">
        <f t="shared" si="2"/>
        <v>-16.172768937772162</v>
      </c>
      <c r="I8" s="3">
        <v>-5.1117496254174331</v>
      </c>
    </row>
    <row r="9" spans="1:9">
      <c r="A9">
        <v>7</v>
      </c>
      <c r="B9" s="9">
        <v>-1067.3031427298599</v>
      </c>
      <c r="C9" s="9">
        <v>0.16498000000001412</v>
      </c>
      <c r="D9" s="9">
        <f t="shared" si="0"/>
        <v>-1067.1381627298599</v>
      </c>
      <c r="E9" s="9">
        <v>-4952.6193907276902</v>
      </c>
      <c r="F9" s="9">
        <v>0.88108699999975215</v>
      </c>
      <c r="G9" s="9">
        <f t="shared" si="1"/>
        <v>-4951.7383037276904</v>
      </c>
      <c r="H9" s="5">
        <f t="shared" si="2"/>
        <v>-40.052658240822439</v>
      </c>
      <c r="I9" s="3">
        <v>-12.417194118936147</v>
      </c>
    </row>
    <row r="10" spans="1:9">
      <c r="A10">
        <v>8</v>
      </c>
      <c r="B10" s="9">
        <v>-1106.61003110761</v>
      </c>
      <c r="C10" s="9">
        <v>0.19029600000021674</v>
      </c>
      <c r="D10" s="9">
        <f t="shared" si="0"/>
        <v>-1106.4197351076098</v>
      </c>
      <c r="E10" s="9">
        <v>-4991.9287604656101</v>
      </c>
      <c r="F10" s="9">
        <v>0.90686000000005151</v>
      </c>
      <c r="G10" s="9">
        <f t="shared" si="1"/>
        <v>-4991.0219004656101</v>
      </c>
      <c r="H10" s="5">
        <f t="shared" si="2"/>
        <v>-41.322944247085616</v>
      </c>
      <c r="I10" s="3">
        <v>-12.169523186825444</v>
      </c>
    </row>
    <row r="11" spans="1:9">
      <c r="A11">
        <v>9</v>
      </c>
      <c r="B11" s="9">
        <v>-1122.6693179460599</v>
      </c>
      <c r="C11" s="9">
        <v>0.18099699999993391</v>
      </c>
      <c r="D11" s="9">
        <f t="shared" si="0"/>
        <v>-1122.48832094606</v>
      </c>
      <c r="E11" s="9">
        <v>-5007.9875628130503</v>
      </c>
      <c r="F11" s="9">
        <v>0.89695799999935844</v>
      </c>
      <c r="G11" s="9">
        <f t="shared" si="1"/>
        <v>-5007.090604813051</v>
      </c>
      <c r="H11" s="5">
        <f t="shared" si="2"/>
        <v>-41.397308638880759</v>
      </c>
      <c r="I11" s="3">
        <v>-10.790722893420368</v>
      </c>
    </row>
    <row r="12" spans="1:9">
      <c r="A12">
        <v>10</v>
      </c>
      <c r="B12" s="9">
        <v>-1236.9957343886999</v>
      </c>
      <c r="C12" s="9">
        <v>0.19638199999985773</v>
      </c>
      <c r="D12" s="9">
        <f t="shared" si="0"/>
        <v>-1236.7993523887001</v>
      </c>
      <c r="E12" s="9">
        <v>-5122.31835029187</v>
      </c>
      <c r="F12" s="9">
        <v>0.91368299999976443</v>
      </c>
      <c r="G12" s="9">
        <f t="shared" si="1"/>
        <v>-5121.4046672918703</v>
      </c>
      <c r="H12" s="5">
        <f t="shared" si="2"/>
        <v>-43.299283841477063</v>
      </c>
      <c r="I12" s="3">
        <v>-11.734681693039581</v>
      </c>
    </row>
    <row r="13" spans="1:9">
      <c r="A13">
        <v>11</v>
      </c>
      <c r="B13" s="9">
        <v>-1180.6474173051699</v>
      </c>
      <c r="C13" s="9">
        <v>0.17105999999989763</v>
      </c>
      <c r="D13" s="9">
        <f t="shared" si="0"/>
        <v>-1180.47635730517</v>
      </c>
      <c r="E13" s="9">
        <v>-5065.9734311244802</v>
      </c>
      <c r="F13" s="9">
        <v>0.88807600000018283</v>
      </c>
      <c r="G13" s="9">
        <f t="shared" si="1"/>
        <v>-5065.08535512448</v>
      </c>
      <c r="H13" s="5">
        <f t="shared" si="2"/>
        <v>-45.610313719010946</v>
      </c>
      <c r="I13" s="3">
        <v>-11.837977703126619</v>
      </c>
    </row>
    <row r="14" spans="1:9">
      <c r="A14">
        <v>12</v>
      </c>
      <c r="B14" s="9">
        <v>-1596.2902690144499</v>
      </c>
      <c r="C14" s="9">
        <v>0.20110199999999168</v>
      </c>
      <c r="D14" s="9">
        <f t="shared" si="0"/>
        <v>-1596.0891670144499</v>
      </c>
      <c r="E14" s="9">
        <v>-5481.6148461388902</v>
      </c>
      <c r="F14" s="9">
        <v>0.91564800000014657</v>
      </c>
      <c r="G14" s="9">
        <f t="shared" si="1"/>
        <v>-5480.6991981388901</v>
      </c>
      <c r="H14" s="5">
        <f t="shared" si="2"/>
        <v>-46.258712688099877</v>
      </c>
      <c r="I14" s="3">
        <v>-10.975789895246127</v>
      </c>
    </row>
    <row r="15" spans="1:9">
      <c r="A15">
        <v>13</v>
      </c>
      <c r="B15" s="9">
        <v>-1397.1364266535099</v>
      </c>
      <c r="C15" s="9">
        <v>8.4530999999969936E-2</v>
      </c>
      <c r="D15" s="9">
        <f t="shared" si="0"/>
        <v>-1397.05189565351</v>
      </c>
      <c r="E15" s="9">
        <v>-5282.45476529605</v>
      </c>
      <c r="F15" s="9">
        <v>0.79660500000045431</v>
      </c>
      <c r="G15" s="9">
        <f t="shared" si="1"/>
        <v>-5281.6581602960496</v>
      </c>
      <c r="H15" s="5">
        <f t="shared" si="2"/>
        <v>-43.895245295768746</v>
      </c>
      <c r="I15" s="3">
        <v>-10.805352080733446</v>
      </c>
    </row>
    <row r="16" spans="1:9">
      <c r="A16">
        <v>14</v>
      </c>
      <c r="B16" s="9">
        <v>-1475.74804059997</v>
      </c>
      <c r="C16" s="9">
        <v>0.1349840000000313</v>
      </c>
      <c r="D16" s="9">
        <f t="shared" si="0"/>
        <v>-1475.6130565999699</v>
      </c>
      <c r="E16" s="9">
        <v>-5361.0710178075597</v>
      </c>
      <c r="F16" s="9">
        <v>0.85095099999944068</v>
      </c>
      <c r="G16" s="9">
        <f t="shared" si="1"/>
        <v>-5360.2200668075602</v>
      </c>
      <c r="H16" s="5">
        <f t="shared" si="2"/>
        <v>-44.363087364793046</v>
      </c>
      <c r="I16" s="3">
        <v>-12.664959987668118</v>
      </c>
    </row>
    <row r="17" spans="1:9">
      <c r="A17">
        <v>15</v>
      </c>
      <c r="B17" s="9">
        <v>-1362.3763764027201</v>
      </c>
      <c r="C17" s="9">
        <v>0.12741400000004433</v>
      </c>
      <c r="D17" s="9">
        <f t="shared" si="0"/>
        <v>-1362.2489624027201</v>
      </c>
      <c r="E17" s="9">
        <v>-5247.6841816631804</v>
      </c>
      <c r="F17" s="9">
        <v>0.84196700000029523</v>
      </c>
      <c r="G17" s="9">
        <f t="shared" si="1"/>
        <v>-5246.8422146631801</v>
      </c>
      <c r="H17" s="5">
        <f t="shared" si="2"/>
        <v>-35.729975540582473</v>
      </c>
      <c r="I17" s="3">
        <v>-9.4362643324511524</v>
      </c>
    </row>
    <row r="18" spans="1:9">
      <c r="A18">
        <v>16</v>
      </c>
      <c r="B18" s="9">
        <v>-1480.557008168</v>
      </c>
      <c r="C18" s="9">
        <v>0.14500500000008287</v>
      </c>
      <c r="D18" s="9">
        <f t="shared" si="0"/>
        <v>-1480.412003168</v>
      </c>
      <c r="E18" s="9">
        <v>-5365.8755222787404</v>
      </c>
      <c r="F18" s="9">
        <v>0.86144100000001345</v>
      </c>
      <c r="G18" s="9">
        <f t="shared" si="1"/>
        <v>-5365.0140812787404</v>
      </c>
      <c r="H18" s="5">
        <f t="shared" si="2"/>
        <v>-41.268196591641981</v>
      </c>
      <c r="I18" s="3">
        <v>-11.045570688372566</v>
      </c>
    </row>
    <row r="19" spans="1:9">
      <c r="A19">
        <v>17</v>
      </c>
      <c r="B19" s="9">
        <v>-948.41210587158002</v>
      </c>
      <c r="C19" s="9">
        <v>7.9945000000066102E-2</v>
      </c>
      <c r="D19" s="9">
        <f t="shared" si="0"/>
        <v>-948.33216087157996</v>
      </c>
      <c r="E19" s="9">
        <v>-4833.7144508905403</v>
      </c>
      <c r="F19" s="9">
        <v>0.7907679999998436</v>
      </c>
      <c r="G19" s="9">
        <f t="shared" si="1"/>
        <v>-4832.9236828905405</v>
      </c>
      <c r="H19" s="5">
        <f t="shared" si="2"/>
        <v>-34.64424899968094</v>
      </c>
      <c r="I19" s="3">
        <v>-7.1275575019439739</v>
      </c>
    </row>
    <row r="20" spans="1:9">
      <c r="A20">
        <v>18</v>
      </c>
      <c r="B20" s="9">
        <v>-1082.41091194144</v>
      </c>
      <c r="C20" s="9">
        <v>0.14766800000006697</v>
      </c>
      <c r="D20" s="9">
        <f t="shared" si="0"/>
        <v>-1082.2632439414399</v>
      </c>
      <c r="E20" s="9">
        <v>-4967.7231080484598</v>
      </c>
      <c r="F20" s="9">
        <v>0.86699300000054791</v>
      </c>
      <c r="G20" s="9">
        <f t="shared" si="1"/>
        <v>-4966.8561150484593</v>
      </c>
      <c r="H20" s="5">
        <f t="shared" si="2"/>
        <v>-35.490801756552628</v>
      </c>
      <c r="I20" s="3">
        <v>-8.3448951561796392</v>
      </c>
    </row>
    <row r="21" spans="1:9">
      <c r="A21">
        <v>19</v>
      </c>
      <c r="B21" s="9">
        <v>-1409.3224851999901</v>
      </c>
      <c r="C21" s="9">
        <v>0.28201599999988503</v>
      </c>
      <c r="D21" s="9">
        <f t="shared" si="0"/>
        <v>-1409.0404691999902</v>
      </c>
      <c r="E21" s="9">
        <v>-5294.6466728310197</v>
      </c>
      <c r="F21" s="9">
        <v>0.99946700000054989</v>
      </c>
      <c r="G21" s="9">
        <f t="shared" si="1"/>
        <v>-5293.6472058310192</v>
      </c>
      <c r="H21" s="5">
        <f t="shared" si="2"/>
        <v>-44.191418072712167</v>
      </c>
      <c r="I21" s="3">
        <v>-11.570198219940638</v>
      </c>
    </row>
    <row r="22" spans="1:9">
      <c r="A22">
        <v>20</v>
      </c>
      <c r="B22" s="9">
        <v>-1370.01941433257</v>
      </c>
      <c r="C22" s="9">
        <v>0.2524670000000242</v>
      </c>
      <c r="D22" s="9">
        <f t="shared" si="0"/>
        <v>-1369.76694733257</v>
      </c>
      <c r="E22" s="9">
        <v>-5255.3393018475599</v>
      </c>
      <c r="F22" s="9">
        <v>0.97081000000071072</v>
      </c>
      <c r="G22" s="9">
        <f t="shared" si="1"/>
        <v>-5254.3684918475592</v>
      </c>
      <c r="H22" s="5">
        <f t="shared" si="2"/>
        <v>-40.933365257750438</v>
      </c>
      <c r="I22" s="3">
        <v>-7.84842463296566</v>
      </c>
    </row>
    <row r="23" spans="1:9">
      <c r="A23">
        <v>21</v>
      </c>
      <c r="B23" s="9">
        <v>-1405.93409657608</v>
      </c>
      <c r="C23" s="9">
        <v>0.23147500000004584</v>
      </c>
      <c r="D23" s="9">
        <f t="shared" si="0"/>
        <v>-1405.70262157608</v>
      </c>
      <c r="E23" s="9">
        <v>-5291.2668911866404</v>
      </c>
      <c r="F23" s="9">
        <v>0.95035999999981868</v>
      </c>
      <c r="G23" s="9">
        <f t="shared" si="1"/>
        <v>-5290.3165311866405</v>
      </c>
      <c r="H23" s="5">
        <f t="shared" si="2"/>
        <v>-48.692462728909049</v>
      </c>
      <c r="I23" s="3">
        <v>-11.08301725342667</v>
      </c>
    </row>
    <row r="24" spans="1:9">
      <c r="A24">
        <v>22</v>
      </c>
      <c r="B24" s="7">
        <v>-2603.11751653803</v>
      </c>
      <c r="C24" s="9">
        <v>0.277864000000136</v>
      </c>
      <c r="D24" s="9">
        <f t="shared" si="0"/>
        <v>-2602.8396525380299</v>
      </c>
      <c r="E24" s="9">
        <v>-6488.4409818640097</v>
      </c>
      <c r="F24" s="9">
        <v>0.99744999999984429</v>
      </c>
      <c r="G24" s="9">
        <f t="shared" si="1"/>
        <v>-6487.4435318640099</v>
      </c>
      <c r="H24" s="5">
        <f t="shared" si="2"/>
        <v>-42.398459154452439</v>
      </c>
      <c r="I24" s="3">
        <v>-11.324025270887779</v>
      </c>
    </row>
    <row r="25" spans="1:9">
      <c r="A25">
        <v>23</v>
      </c>
      <c r="B25" s="7">
        <v>-2808.0587932192502</v>
      </c>
      <c r="C25" s="9">
        <v>0.41938600000003134</v>
      </c>
      <c r="D25" s="9">
        <f t="shared" si="0"/>
        <v>-2807.6394072192502</v>
      </c>
      <c r="E25" s="9">
        <v>-6693.3898581831099</v>
      </c>
      <c r="F25" s="9">
        <v>1.1347290000003341</v>
      </c>
      <c r="G25" s="9">
        <f t="shared" si="1"/>
        <v>-6692.2551291831096</v>
      </c>
      <c r="H25" s="5">
        <f t="shared" si="2"/>
        <v>-49.829714423809719</v>
      </c>
      <c r="I25" s="3">
        <v>-10.154477050942523</v>
      </c>
    </row>
    <row r="26" spans="1:9">
      <c r="B26" s="9"/>
      <c r="C26" s="9"/>
      <c r="D26" s="9"/>
      <c r="E26" s="9"/>
      <c r="F26" s="9"/>
      <c r="G26" s="9"/>
      <c r="H26" s="5"/>
    </row>
    <row r="27" spans="1:9">
      <c r="A27" t="s">
        <v>4</v>
      </c>
      <c r="B27" s="9">
        <v>-76.433567928935005</v>
      </c>
      <c r="C27" s="9">
        <v>3.1409999999993943E-3</v>
      </c>
      <c r="D27" s="9">
        <f>B27+C27</f>
        <v>-76.430426928935006</v>
      </c>
      <c r="E27" s="9">
        <v>-3961.6739619893301</v>
      </c>
      <c r="F27" s="9">
        <v>0.70722299999988536</v>
      </c>
      <c r="G27" s="9">
        <f>E27+F27</f>
        <v>-3960.9667389893302</v>
      </c>
      <c r="H27" s="5"/>
    </row>
    <row r="28" spans="1:9">
      <c r="G28" s="6" t="s">
        <v>6</v>
      </c>
      <c r="H28" s="3">
        <f>RSQ(H3:H25,$I$3:$I$25)</f>
        <v>0.5986517020412524</v>
      </c>
    </row>
  </sheetData>
  <sortState xmlns:xlrd2="http://schemas.microsoft.com/office/spreadsheetml/2017/richdata2" ref="A3:H25">
    <sortCondition ref="A3:A25"/>
  </sortState>
  <mergeCells count="2">
    <mergeCell ref="E1:G1"/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4AF5-2301-644E-863E-026881734703}">
  <dimension ref="A1:P28"/>
  <sheetViews>
    <sheetView workbookViewId="0">
      <selection activeCell="J13" sqref="J13"/>
    </sheetView>
  </sheetViews>
  <sheetFormatPr baseColWidth="10" defaultRowHeight="16"/>
  <cols>
    <col min="1" max="1" width="14.5" customWidth="1"/>
    <col min="2" max="2" width="21.6640625" customWidth="1"/>
    <col min="3" max="3" width="22.5" bestFit="1" customWidth="1"/>
    <col min="4" max="4" width="20" bestFit="1" customWidth="1"/>
    <col min="5" max="5" width="15.83203125" customWidth="1"/>
    <col min="6" max="6" width="16" customWidth="1"/>
    <col min="7" max="7" width="15.6640625" customWidth="1"/>
  </cols>
  <sheetData>
    <row r="1" spans="1:14">
      <c r="C1" s="14" t="s">
        <v>21</v>
      </c>
      <c r="D1" s="14"/>
    </row>
    <row r="2" spans="1:14">
      <c r="A2" t="s">
        <v>20</v>
      </c>
      <c r="B2" t="s">
        <v>32</v>
      </c>
      <c r="C2" t="s">
        <v>19</v>
      </c>
      <c r="D2" t="s">
        <v>0</v>
      </c>
      <c r="E2" t="s">
        <v>22</v>
      </c>
      <c r="F2" t="s">
        <v>23</v>
      </c>
      <c r="G2" t="s">
        <v>25</v>
      </c>
    </row>
    <row r="3" spans="1:14">
      <c r="A3">
        <v>1</v>
      </c>
      <c r="B3" s="5">
        <v>-39.938149795203941</v>
      </c>
      <c r="C3" s="4">
        <v>-15482772</v>
      </c>
      <c r="D3" s="4">
        <v>-70829.960999999996</v>
      </c>
      <c r="E3" s="5">
        <f t="shared" ref="E3:E25" si="0">(C3-$C$27-D3+$D$27)/4184</f>
        <v>36.213529158699814</v>
      </c>
      <c r="F3" s="5">
        <f t="shared" ref="F3:F25" si="1">B3+E3</f>
        <v>-3.7246206365041274</v>
      </c>
      <c r="G3" s="3">
        <v>-8.5222273190256459</v>
      </c>
      <c r="N3" s="1"/>
    </row>
    <row r="4" spans="1:14">
      <c r="A4">
        <v>2</v>
      </c>
      <c r="B4" s="5">
        <v>-42.617610562202131</v>
      </c>
      <c r="C4" s="4">
        <v>-15471948</v>
      </c>
      <c r="D4" s="4">
        <v>-67587.187000000005</v>
      </c>
      <c r="E4" s="5">
        <f t="shared" si="0"/>
        <v>38.025485659655835</v>
      </c>
      <c r="F4" s="5">
        <f t="shared" si="1"/>
        <v>-4.5921249025462956</v>
      </c>
      <c r="G4" s="3">
        <v>-8.8885298951220992</v>
      </c>
      <c r="N4" s="1"/>
    </row>
    <row r="5" spans="1:14">
      <c r="A5">
        <v>3</v>
      </c>
      <c r="B5" s="5">
        <v>-44.054553320312166</v>
      </c>
      <c r="C5" s="4">
        <v>-15476169</v>
      </c>
      <c r="D5" s="4">
        <v>-91174.251000000004</v>
      </c>
      <c r="E5" s="5">
        <f t="shared" si="0"/>
        <v>42.654086042065011</v>
      </c>
      <c r="F5" s="5">
        <f t="shared" si="1"/>
        <v>-1.4004672782471559</v>
      </c>
      <c r="G5" s="3">
        <v>-9.0305245524896467</v>
      </c>
      <c r="N5" s="1"/>
    </row>
    <row r="6" spans="1:14">
      <c r="A6">
        <v>4</v>
      </c>
      <c r="B6" s="5">
        <v>-44.306535105507905</v>
      </c>
      <c r="C6" s="4">
        <v>-15473187</v>
      </c>
      <c r="D6" s="4">
        <v>-67862.736000000004</v>
      </c>
      <c r="E6" s="5">
        <f t="shared" si="0"/>
        <v>37.795215344168263</v>
      </c>
      <c r="F6" s="5">
        <f t="shared" si="1"/>
        <v>-6.5113197613396423</v>
      </c>
      <c r="G6" s="3">
        <v>-7.1782856493058294</v>
      </c>
      <c r="N6" s="1"/>
    </row>
    <row r="7" spans="1:14">
      <c r="A7">
        <v>5</v>
      </c>
      <c r="B7" s="5">
        <v>-29.103152654386324</v>
      </c>
      <c r="C7" s="4">
        <v>-15462650</v>
      </c>
      <c r="D7" s="4">
        <v>-61795.642999999996</v>
      </c>
      <c r="E7" s="5">
        <f t="shared" si="0"/>
        <v>38.863548757170172</v>
      </c>
      <c r="F7" s="5">
        <f t="shared" si="1"/>
        <v>9.7603961027838473</v>
      </c>
      <c r="G7" s="3">
        <v>-6.904042989471745</v>
      </c>
      <c r="N7" s="1"/>
    </row>
    <row r="8" spans="1:14">
      <c r="A8">
        <v>6</v>
      </c>
      <c r="B8" s="5">
        <v>-20.9496181090629</v>
      </c>
      <c r="C8" s="4">
        <v>-15476897</v>
      </c>
      <c r="D8" s="4">
        <v>-52104.004000000001</v>
      </c>
      <c r="E8" s="5">
        <f t="shared" si="0"/>
        <v>33.142076720841303</v>
      </c>
      <c r="F8" s="5">
        <f t="shared" si="1"/>
        <v>12.192458611778402</v>
      </c>
      <c r="G8" s="3">
        <v>-5.1117496254174331</v>
      </c>
      <c r="N8" s="1"/>
    </row>
    <row r="9" spans="1:14">
      <c r="A9">
        <v>7</v>
      </c>
      <c r="B9" s="5">
        <v>-47.599070921463728</v>
      </c>
      <c r="C9" s="4">
        <v>-15481080</v>
      </c>
      <c r="D9" s="4">
        <v>-82934.349000000002</v>
      </c>
      <c r="E9" s="5">
        <f t="shared" si="0"/>
        <v>39.510945028680688</v>
      </c>
      <c r="F9" s="5">
        <f t="shared" si="1"/>
        <v>-8.0881258927830402</v>
      </c>
      <c r="G9" s="3">
        <v>-12.417194118936147</v>
      </c>
      <c r="N9" s="1"/>
    </row>
    <row r="10" spans="1:14">
      <c r="A10">
        <v>8</v>
      </c>
      <c r="B10" s="5">
        <v>-49.156148150730886</v>
      </c>
      <c r="C10" s="4">
        <v>-15479188</v>
      </c>
      <c r="D10" s="4">
        <v>-84542.66</v>
      </c>
      <c r="E10" s="5">
        <f t="shared" si="0"/>
        <v>40.347539435946466</v>
      </c>
      <c r="F10" s="5">
        <f t="shared" si="1"/>
        <v>-8.8086087147844196</v>
      </c>
      <c r="G10" s="3">
        <v>-12.169523186825444</v>
      </c>
      <c r="N10" s="1"/>
    </row>
    <row r="11" spans="1:14">
      <c r="A11">
        <v>9</v>
      </c>
      <c r="B11" s="5">
        <v>-48.852125410138022</v>
      </c>
      <c r="C11" s="4">
        <v>-15493737</v>
      </c>
      <c r="D11" s="4">
        <v>-102962.04</v>
      </c>
      <c r="E11" s="5">
        <f t="shared" si="0"/>
        <v>41.272582456978967</v>
      </c>
      <c r="F11" s="5">
        <f t="shared" si="1"/>
        <v>-7.5795429531590557</v>
      </c>
      <c r="G11" s="3">
        <v>-10.790722893420368</v>
      </c>
      <c r="N11" s="1"/>
    </row>
    <row r="12" spans="1:14">
      <c r="A12">
        <v>10</v>
      </c>
      <c r="B12" s="5">
        <v>-51.594992401003005</v>
      </c>
      <c r="C12" s="4">
        <v>-15490464</v>
      </c>
      <c r="D12" s="4">
        <v>-99954.664000000004</v>
      </c>
      <c r="E12" s="5">
        <f t="shared" si="0"/>
        <v>41.336068116634799</v>
      </c>
      <c r="F12" s="5">
        <f t="shared" si="1"/>
        <v>-10.258924284368206</v>
      </c>
      <c r="G12" s="3">
        <v>-11.734681693039581</v>
      </c>
      <c r="N12" s="1"/>
    </row>
    <row r="13" spans="1:14">
      <c r="A13">
        <v>11</v>
      </c>
      <c r="B13" s="5">
        <v>-53.727217263632333</v>
      </c>
      <c r="C13" s="4">
        <v>-15469565</v>
      </c>
      <c r="D13" s="4">
        <v>-98534.584000000003</v>
      </c>
      <c r="E13" s="5">
        <f t="shared" si="0"/>
        <v>45.991641730401533</v>
      </c>
      <c r="F13" s="5">
        <f t="shared" si="1"/>
        <v>-7.7355755332308007</v>
      </c>
      <c r="G13" s="3">
        <v>-11.837977703126619</v>
      </c>
      <c r="N13" s="1"/>
    </row>
    <row r="14" spans="1:14">
      <c r="A14">
        <v>12</v>
      </c>
      <c r="B14" s="5">
        <v>-52.825677497649565</v>
      </c>
      <c r="C14" s="4">
        <v>-15472446</v>
      </c>
      <c r="D14" s="4">
        <v>-116540.53</v>
      </c>
      <c r="E14" s="5">
        <f t="shared" si="0"/>
        <v>49.606590583173997</v>
      </c>
      <c r="F14" s="5">
        <f t="shared" si="1"/>
        <v>-3.2190869144755681</v>
      </c>
      <c r="G14" s="3">
        <v>-10.975789895246127</v>
      </c>
      <c r="N14" s="1"/>
    </row>
    <row r="15" spans="1:14">
      <c r="A15">
        <v>13</v>
      </c>
      <c r="B15" s="5">
        <v>-48.910970463921473</v>
      </c>
      <c r="C15" s="4">
        <v>-15510924</v>
      </c>
      <c r="D15" s="4">
        <v>-101745.34</v>
      </c>
      <c r="E15" s="5">
        <f t="shared" si="0"/>
        <v>36.873992590822184</v>
      </c>
      <c r="F15" s="5">
        <f t="shared" si="1"/>
        <v>-12.036977873099289</v>
      </c>
      <c r="G15" s="3">
        <v>-10.805352080733446</v>
      </c>
      <c r="N15" s="1"/>
    </row>
    <row r="16" spans="1:14">
      <c r="A16">
        <v>14</v>
      </c>
      <c r="B16" s="5">
        <v>-51.821714378445421</v>
      </c>
      <c r="C16" s="4">
        <v>-15511774</v>
      </c>
      <c r="D16" s="4">
        <v>-99780.577999999994</v>
      </c>
      <c r="E16" s="5">
        <f t="shared" si="0"/>
        <v>36.201248326959842</v>
      </c>
      <c r="F16" s="5">
        <f t="shared" si="1"/>
        <v>-15.620466051485579</v>
      </c>
      <c r="G16" s="3">
        <v>-12.664959987668118</v>
      </c>
      <c r="N16" s="1"/>
    </row>
    <row r="17" spans="1:16">
      <c r="A17">
        <v>15</v>
      </c>
      <c r="B17" s="5">
        <v>-42.301172507609891</v>
      </c>
      <c r="C17" s="4">
        <v>-15491504</v>
      </c>
      <c r="D17" s="4">
        <v>-95200.611000000004</v>
      </c>
      <c r="E17" s="5">
        <f t="shared" si="0"/>
        <v>39.95125621414914</v>
      </c>
      <c r="F17" s="5">
        <f t="shared" si="1"/>
        <v>-2.3499162934607511</v>
      </c>
      <c r="G17" s="3">
        <v>-9.4362643324511524</v>
      </c>
      <c r="N17" s="1"/>
    </row>
    <row r="18" spans="1:16">
      <c r="A18">
        <v>16</v>
      </c>
      <c r="B18" s="5">
        <v>-49.021078437391488</v>
      </c>
      <c r="C18" s="4">
        <v>-15488501</v>
      </c>
      <c r="D18" s="4">
        <v>-79522.323999999993</v>
      </c>
      <c r="E18" s="5">
        <f t="shared" si="0"/>
        <v>36.921789913957937</v>
      </c>
      <c r="F18" s="5">
        <f t="shared" si="1"/>
        <v>-12.09928852343355</v>
      </c>
      <c r="G18" s="3">
        <v>-11.045570688372566</v>
      </c>
      <c r="N18" s="1"/>
    </row>
    <row r="19" spans="1:16">
      <c r="A19">
        <v>17</v>
      </c>
      <c r="B19" s="5">
        <v>-38.874818765035712</v>
      </c>
      <c r="C19" s="4">
        <v>-15468179</v>
      </c>
      <c r="D19" s="4">
        <v>-78969</v>
      </c>
      <c r="E19" s="5">
        <f t="shared" si="0"/>
        <v>41.646616873804973</v>
      </c>
      <c r="F19" s="5">
        <f t="shared" si="1"/>
        <v>2.7717981087692607</v>
      </c>
      <c r="G19" s="3">
        <v>-7.1275575019439739</v>
      </c>
      <c r="N19" s="1"/>
    </row>
    <row r="20" spans="1:16">
      <c r="A20">
        <v>18</v>
      </c>
      <c r="B20" s="5">
        <v>-45.056470701224967</v>
      </c>
      <c r="C20" s="4">
        <v>-15471608</v>
      </c>
      <c r="D20" s="4">
        <v>-89450.384999999995</v>
      </c>
      <c r="E20" s="5">
        <f t="shared" si="0"/>
        <v>43.332177342256216</v>
      </c>
      <c r="F20" s="5">
        <f t="shared" si="1"/>
        <v>-1.724293358968751</v>
      </c>
      <c r="G20" s="3">
        <v>-8.3448951561796392</v>
      </c>
      <c r="N20" s="1"/>
    </row>
    <row r="21" spans="1:16">
      <c r="A21">
        <v>19</v>
      </c>
      <c r="B21" s="5">
        <v>-52.581266658792813</v>
      </c>
      <c r="C21" s="4">
        <v>-15498844</v>
      </c>
      <c r="D21" s="4">
        <v>-122905.27</v>
      </c>
      <c r="E21" s="5">
        <f t="shared" si="0"/>
        <v>44.818526529636721</v>
      </c>
      <c r="F21" s="5">
        <f t="shared" si="1"/>
        <v>-7.7627401291560929</v>
      </c>
      <c r="G21" s="3">
        <v>-11.570198219940638</v>
      </c>
      <c r="N21" s="1"/>
    </row>
    <row r="22" spans="1:16">
      <c r="A22">
        <v>20</v>
      </c>
      <c r="B22" s="5">
        <v>-49.882902734034047</v>
      </c>
      <c r="C22" s="4">
        <v>-15506898</v>
      </c>
      <c r="D22" s="4">
        <v>-118860.69</v>
      </c>
      <c r="E22" s="5">
        <f t="shared" si="0"/>
        <v>41.926896510516258</v>
      </c>
      <c r="F22" s="5">
        <f t="shared" si="1"/>
        <v>-7.9560062235177895</v>
      </c>
      <c r="G22" s="3">
        <v>-7.84842463296566</v>
      </c>
      <c r="N22" s="1"/>
    </row>
    <row r="23" spans="1:16">
      <c r="A23">
        <v>21</v>
      </c>
      <c r="B23" s="5">
        <v>-57.982228598986424</v>
      </c>
      <c r="C23" s="4">
        <v>-15487674</v>
      </c>
      <c r="D23" s="4">
        <v>-124061.98</v>
      </c>
      <c r="E23" s="5">
        <f t="shared" si="0"/>
        <v>47.764680927342255</v>
      </c>
      <c r="F23" s="5">
        <f t="shared" si="1"/>
        <v>-10.217547671644169</v>
      </c>
      <c r="G23" s="3">
        <v>-11.08301725342667</v>
      </c>
      <c r="N23" s="1"/>
    </row>
    <row r="24" spans="1:16">
      <c r="A24">
        <v>22</v>
      </c>
      <c r="B24" s="4">
        <v>-52.128013334673511</v>
      </c>
      <c r="C24" s="4">
        <v>-15524062</v>
      </c>
      <c r="D24" s="4">
        <v>-166963.91</v>
      </c>
      <c r="E24" s="5">
        <f t="shared" si="0"/>
        <v>49.321547562141497</v>
      </c>
      <c r="F24" s="5">
        <f t="shared" si="1"/>
        <v>-2.8064657725320146</v>
      </c>
      <c r="G24" s="3">
        <v>-11.324025270887779</v>
      </c>
      <c r="N24" s="1"/>
      <c r="P24" s="1"/>
    </row>
    <row r="25" spans="1:16">
      <c r="A25">
        <v>23</v>
      </c>
      <c r="B25" s="4">
        <v>-56.896918045869576</v>
      </c>
      <c r="C25" s="4">
        <v>-15561006</v>
      </c>
      <c r="D25" s="4">
        <v>-190625.9</v>
      </c>
      <c r="E25" s="5">
        <f t="shared" si="0"/>
        <v>46.147070984703632</v>
      </c>
      <c r="F25" s="5">
        <f t="shared" si="1"/>
        <v>-10.749847061165944</v>
      </c>
      <c r="G25" s="3">
        <v>-10.154477050942523</v>
      </c>
    </row>
    <row r="26" spans="1:16">
      <c r="B26" s="5"/>
      <c r="C26" s="5"/>
      <c r="D26" s="5"/>
      <c r="E26" s="5"/>
      <c r="F26" s="5"/>
    </row>
    <row r="27" spans="1:16">
      <c r="A27" t="s">
        <v>4</v>
      </c>
      <c r="B27" s="5"/>
      <c r="C27" s="4">
        <v>-15598822</v>
      </c>
      <c r="D27" s="4">
        <v>-35362.555</v>
      </c>
      <c r="E27" s="5"/>
    </row>
    <row r="28" spans="1:16">
      <c r="E28" s="6" t="s">
        <v>6</v>
      </c>
      <c r="F28" s="5">
        <f>RSQ(F3:F25,G3:G25)</f>
        <v>0.6018369299182853</v>
      </c>
    </row>
  </sheetData>
  <sortState xmlns:xlrd2="http://schemas.microsoft.com/office/spreadsheetml/2017/richdata2" ref="A3:F25">
    <sortCondition ref="A3:A25"/>
  </sortState>
  <mergeCells count="1"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0CE2-DCBE-144C-A639-796BB2EC4611}">
  <dimension ref="A1:E26"/>
  <sheetViews>
    <sheetView tabSelected="1" workbookViewId="0">
      <selection activeCell="K12" sqref="K12"/>
    </sheetView>
  </sheetViews>
  <sheetFormatPr baseColWidth="10" defaultRowHeight="16"/>
  <cols>
    <col min="2" max="2" width="16.5" customWidth="1"/>
    <col min="3" max="4" width="16.33203125" customWidth="1"/>
  </cols>
  <sheetData>
    <row r="1" spans="1:5">
      <c r="A1" t="s">
        <v>20</v>
      </c>
      <c r="B1" t="s">
        <v>45</v>
      </c>
      <c r="C1" t="s">
        <v>22</v>
      </c>
      <c r="D1" t="s">
        <v>23</v>
      </c>
      <c r="E1" t="s">
        <v>25</v>
      </c>
    </row>
    <row r="2" spans="1:5">
      <c r="A2">
        <v>1</v>
      </c>
      <c r="B2" s="3">
        <v>-35.91526632934233</v>
      </c>
      <c r="C2" s="3">
        <v>36.213529158699814</v>
      </c>
      <c r="D2" s="3">
        <f>(B2+C2)</f>
        <v>0.29826282935748338</v>
      </c>
      <c r="E2" s="3">
        <v>-8.5222273190256459</v>
      </c>
    </row>
    <row r="3" spans="1:5">
      <c r="A3">
        <v>2</v>
      </c>
      <c r="B3" s="3">
        <v>-37.184066274375027</v>
      </c>
      <c r="C3" s="3">
        <v>38.025485659655835</v>
      </c>
      <c r="D3" s="3">
        <f t="shared" ref="D3:D24" si="0">(B3+C3)</f>
        <v>0.84141938528080829</v>
      </c>
      <c r="E3" s="3">
        <v>-8.8885298951220992</v>
      </c>
    </row>
    <row r="4" spans="1:5">
      <c r="A4">
        <v>3</v>
      </c>
      <c r="B4" s="3">
        <v>-39.008782140974745</v>
      </c>
      <c r="C4" s="3">
        <v>42.654086042065011</v>
      </c>
      <c r="D4" s="3">
        <f t="shared" si="0"/>
        <v>3.6453039010902657</v>
      </c>
      <c r="E4" s="3">
        <v>-9.0305245524896467</v>
      </c>
    </row>
    <row r="5" spans="1:5">
      <c r="A5">
        <v>4</v>
      </c>
      <c r="B5" s="3">
        <v>-39.185460087084039</v>
      </c>
      <c r="C5" s="3">
        <v>37.795215344168263</v>
      </c>
      <c r="D5" s="3">
        <f t="shared" si="0"/>
        <v>-1.390244742915776</v>
      </c>
      <c r="E5" s="3">
        <v>-7.1782856493058294</v>
      </c>
    </row>
    <row r="6" spans="1:5">
      <c r="A6">
        <v>5</v>
      </c>
      <c r="B6" s="3">
        <v>-23.64973426255915</v>
      </c>
      <c r="C6" s="3">
        <v>38.863548757170172</v>
      </c>
      <c r="D6" s="3">
        <f t="shared" si="0"/>
        <v>15.213814494611022</v>
      </c>
      <c r="E6" s="3">
        <v>-6.904042989471745</v>
      </c>
    </row>
    <row r="7" spans="1:5">
      <c r="A7">
        <v>6</v>
      </c>
      <c r="B7" s="3">
        <v>-16.172768937772162</v>
      </c>
      <c r="C7" s="3">
        <v>33.142076720841303</v>
      </c>
      <c r="D7" s="3">
        <f t="shared" si="0"/>
        <v>16.969307783069141</v>
      </c>
      <c r="E7" s="3">
        <v>-5.1117496254174331</v>
      </c>
    </row>
    <row r="8" spans="1:5">
      <c r="A8">
        <v>7</v>
      </c>
      <c r="B8" s="3">
        <v>-40.052658240822439</v>
      </c>
      <c r="C8" s="3">
        <v>39.510945028680688</v>
      </c>
      <c r="D8" s="3">
        <f t="shared" si="0"/>
        <v>-0.54171321214175094</v>
      </c>
      <c r="E8" s="3">
        <v>-12.417194118936147</v>
      </c>
    </row>
    <row r="9" spans="1:5">
      <c r="A9">
        <v>8</v>
      </c>
      <c r="B9" s="3">
        <v>-41.322944247085616</v>
      </c>
      <c r="C9" s="3">
        <v>40.347539435946466</v>
      </c>
      <c r="D9" s="3">
        <f t="shared" si="0"/>
        <v>-0.97540481113914979</v>
      </c>
      <c r="E9" s="3">
        <v>-12.169523186825444</v>
      </c>
    </row>
    <row r="10" spans="1:5">
      <c r="A10">
        <v>9</v>
      </c>
      <c r="B10" s="3">
        <v>-41.397308638880759</v>
      </c>
      <c r="C10" s="3">
        <v>41.272582456978967</v>
      </c>
      <c r="D10" s="3">
        <f t="shared" si="0"/>
        <v>-0.12472618190179219</v>
      </c>
      <c r="E10" s="3">
        <v>-10.790722893420368</v>
      </c>
    </row>
    <row r="11" spans="1:5">
      <c r="A11">
        <v>10</v>
      </c>
      <c r="B11" s="3">
        <v>-43.299283841477063</v>
      </c>
      <c r="C11" s="3">
        <v>41.336068116634799</v>
      </c>
      <c r="D11" s="3">
        <f t="shared" si="0"/>
        <v>-1.9632157248422644</v>
      </c>
      <c r="E11" s="3">
        <v>-11.734681693039581</v>
      </c>
    </row>
    <row r="12" spans="1:5">
      <c r="A12">
        <v>11</v>
      </c>
      <c r="B12" s="3">
        <v>-45.610313719010946</v>
      </c>
      <c r="C12" s="3">
        <v>45.991641730401533</v>
      </c>
      <c r="D12" s="3">
        <f t="shared" si="0"/>
        <v>0.38132801139058614</v>
      </c>
      <c r="E12" s="3">
        <v>-11.837977703126619</v>
      </c>
    </row>
    <row r="13" spans="1:5">
      <c r="A13">
        <v>12</v>
      </c>
      <c r="B13" s="3">
        <v>-46.258712688099877</v>
      </c>
      <c r="C13" s="3">
        <v>49.606590583173997</v>
      </c>
      <c r="D13" s="3">
        <f t="shared" si="0"/>
        <v>3.3478778950741201</v>
      </c>
      <c r="E13" s="3">
        <v>-10.975789895246127</v>
      </c>
    </row>
    <row r="14" spans="1:5">
      <c r="A14">
        <v>13</v>
      </c>
      <c r="B14" s="3">
        <v>-43.895245295768746</v>
      </c>
      <c r="C14" s="3">
        <v>36.873992590822184</v>
      </c>
      <c r="D14" s="3">
        <f t="shared" si="0"/>
        <v>-7.0212527049465621</v>
      </c>
      <c r="E14" s="3">
        <v>-10.805352080733446</v>
      </c>
    </row>
    <row r="15" spans="1:5">
      <c r="A15">
        <v>14</v>
      </c>
      <c r="B15" s="3">
        <v>-44.363087364793046</v>
      </c>
      <c r="C15" s="3">
        <v>36.201248326959842</v>
      </c>
      <c r="D15" s="3">
        <f t="shared" si="0"/>
        <v>-8.1618390378332037</v>
      </c>
      <c r="E15" s="3">
        <v>-12.664959987668118</v>
      </c>
    </row>
    <row r="16" spans="1:5">
      <c r="A16">
        <v>15</v>
      </c>
      <c r="B16" s="3">
        <v>-35.729975540582473</v>
      </c>
      <c r="C16" s="3">
        <v>39.95125621414914</v>
      </c>
      <c r="D16" s="3">
        <f t="shared" si="0"/>
        <v>4.2212806735666675</v>
      </c>
      <c r="E16" s="3">
        <v>-9.4362643324511524</v>
      </c>
    </row>
    <row r="17" spans="1:5">
      <c r="A17">
        <v>16</v>
      </c>
      <c r="B17" s="3">
        <v>-41.268196591641981</v>
      </c>
      <c r="C17" s="3">
        <v>36.921789913957937</v>
      </c>
      <c r="D17" s="3">
        <f t="shared" si="0"/>
        <v>-4.346406677684044</v>
      </c>
      <c r="E17" s="3">
        <v>-11.045570688372566</v>
      </c>
    </row>
    <row r="18" spans="1:5">
      <c r="A18">
        <v>17</v>
      </c>
      <c r="B18" s="3">
        <v>-34.64424899968094</v>
      </c>
      <c r="C18" s="3">
        <v>41.646616873804973</v>
      </c>
      <c r="D18" s="3">
        <f t="shared" si="0"/>
        <v>7.0023678741240332</v>
      </c>
      <c r="E18" s="3">
        <v>-7.1275575019439739</v>
      </c>
    </row>
    <row r="19" spans="1:5">
      <c r="A19">
        <v>18</v>
      </c>
      <c r="B19" s="3">
        <v>-35.490801756552628</v>
      </c>
      <c r="C19" s="3">
        <v>43.332177342256216</v>
      </c>
      <c r="D19" s="3">
        <f t="shared" si="0"/>
        <v>7.8413755857035881</v>
      </c>
      <c r="E19" s="3">
        <v>-8.3448951561796392</v>
      </c>
    </row>
    <row r="20" spans="1:5">
      <c r="A20">
        <v>19</v>
      </c>
      <c r="B20" s="3">
        <v>-44.191418072712167</v>
      </c>
      <c r="C20" s="3">
        <v>44.818526529636721</v>
      </c>
      <c r="D20" s="3">
        <f t="shared" si="0"/>
        <v>0.62710845692455308</v>
      </c>
      <c r="E20" s="3">
        <v>-11.570198219940638</v>
      </c>
    </row>
    <row r="21" spans="1:5">
      <c r="A21">
        <v>20</v>
      </c>
      <c r="B21" s="3">
        <v>-40.933365257750438</v>
      </c>
      <c r="C21" s="3">
        <v>41.926896510516258</v>
      </c>
      <c r="D21" s="3">
        <f t="shared" si="0"/>
        <v>0.99353125276581977</v>
      </c>
      <c r="E21" s="3">
        <v>-7.84842463296566</v>
      </c>
    </row>
    <row r="22" spans="1:5">
      <c r="A22">
        <v>21</v>
      </c>
      <c r="B22" s="3">
        <v>-48.692462728909049</v>
      </c>
      <c r="C22" s="3">
        <v>47.764680927342255</v>
      </c>
      <c r="D22" s="3">
        <f t="shared" si="0"/>
        <v>-0.92778180156679468</v>
      </c>
      <c r="E22" s="3">
        <v>-11.08301725342667</v>
      </c>
    </row>
    <row r="23" spans="1:5">
      <c r="A23">
        <v>22</v>
      </c>
      <c r="B23" s="3">
        <v>-42.398459154452439</v>
      </c>
      <c r="C23" s="3">
        <v>49.321547562141497</v>
      </c>
      <c r="D23" s="3">
        <f t="shared" si="0"/>
        <v>6.9230884076890575</v>
      </c>
      <c r="E23" s="3">
        <v>-11.324025270887779</v>
      </c>
    </row>
    <row r="24" spans="1:5">
      <c r="A24">
        <v>23</v>
      </c>
      <c r="B24" s="3">
        <v>-49.829714423809719</v>
      </c>
      <c r="C24" s="3">
        <v>46.147070984703632</v>
      </c>
      <c r="D24" s="3">
        <f t="shared" si="0"/>
        <v>-3.6826434391060872</v>
      </c>
      <c r="E24" s="3">
        <v>-10.154477050942523</v>
      </c>
    </row>
    <row r="26" spans="1:5">
      <c r="C26" s="6" t="s">
        <v>6</v>
      </c>
      <c r="D26" s="5">
        <f>RSQ(D2:D24,E2:E24)</f>
        <v>0.47144154760759749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9C14-1124-DB4F-B452-CF5130821BB5}">
  <dimension ref="A1:E28"/>
  <sheetViews>
    <sheetView workbookViewId="0">
      <selection activeCell="I9" sqref="I9"/>
    </sheetView>
  </sheetViews>
  <sheetFormatPr baseColWidth="10" defaultRowHeight="16"/>
  <cols>
    <col min="2" max="2" width="15.33203125" customWidth="1"/>
    <col min="3" max="3" width="22.5" customWidth="1"/>
    <col min="4" max="4" width="12.6640625" customWidth="1"/>
    <col min="5" max="5" width="17" customWidth="1"/>
  </cols>
  <sheetData>
    <row r="1" spans="1:5">
      <c r="A1" t="s">
        <v>27</v>
      </c>
      <c r="B1" t="s">
        <v>34</v>
      </c>
      <c r="C1" t="s">
        <v>33</v>
      </c>
    </row>
    <row r="2" spans="1:5">
      <c r="B2" t="s">
        <v>0</v>
      </c>
      <c r="C2" t="s">
        <v>24</v>
      </c>
      <c r="D2" t="s">
        <v>7</v>
      </c>
      <c r="E2" t="s">
        <v>25</v>
      </c>
    </row>
    <row r="3" spans="1:5">
      <c r="A3">
        <v>1</v>
      </c>
      <c r="B3" s="9">
        <v>-735.74838387496402</v>
      </c>
      <c r="C3" s="8">
        <v>-4621.0511912636503</v>
      </c>
      <c r="D3" s="5">
        <f t="shared" ref="D3:D25" si="0">(C3-$B3+$B$27-$C$27)*627.5</f>
        <v>-39.164363502799233</v>
      </c>
      <c r="E3" s="3">
        <v>-8.5222273190256459</v>
      </c>
    </row>
    <row r="4" spans="1:5">
      <c r="A4">
        <v>2</v>
      </c>
      <c r="B4" s="9">
        <v>-836.24888880053004</v>
      </c>
      <c r="C4" s="8">
        <v>-4721.5572130856999</v>
      </c>
      <c r="D4" s="5">
        <f t="shared" si="0"/>
        <v>-42.626216046284071</v>
      </c>
      <c r="E4" s="3">
        <v>-8.8885298951220992</v>
      </c>
    </row>
    <row r="5" spans="1:5">
      <c r="A5">
        <v>3</v>
      </c>
      <c r="B5" s="9">
        <v>-891.61740532471902</v>
      </c>
      <c r="C5" s="8">
        <v>-4776.9280017450901</v>
      </c>
      <c r="D5" s="5">
        <f t="shared" si="0"/>
        <v>-44.051980884980821</v>
      </c>
      <c r="E5" s="3">
        <v>-9.0305245524896467</v>
      </c>
    </row>
    <row r="6" spans="1:5">
      <c r="A6">
        <v>4</v>
      </c>
      <c r="B6" s="9">
        <v>-911.42671297874904</v>
      </c>
      <c r="C6" s="8">
        <v>-4796.7377262085201</v>
      </c>
      <c r="D6" s="5">
        <f t="shared" si="0"/>
        <v>-44.313528783557103</v>
      </c>
      <c r="E6" s="3">
        <v>-7.1782856493058294</v>
      </c>
    </row>
    <row r="7" spans="1:5">
      <c r="A7">
        <v>5</v>
      </c>
      <c r="B7" s="9">
        <v>-950.718816894513</v>
      </c>
      <c r="C7" s="8">
        <v>-4836.0073780968696</v>
      </c>
      <c r="D7" s="5">
        <f t="shared" si="0"/>
        <v>-30.224881580894589</v>
      </c>
      <c r="E7" s="3">
        <v>-6.904042989471745</v>
      </c>
    </row>
    <row r="8" spans="1:5">
      <c r="A8">
        <v>6</v>
      </c>
      <c r="B8" s="9">
        <v>-476.14568890473203</v>
      </c>
      <c r="C8" s="8">
        <v>-4361.4031913081799</v>
      </c>
      <c r="D8" s="5">
        <f t="shared" si="0"/>
        <v>-10.735485265612397</v>
      </c>
      <c r="E8" s="3">
        <v>-5.1117496254174331</v>
      </c>
    </row>
    <row r="9" spans="1:5">
      <c r="A9">
        <v>7</v>
      </c>
      <c r="B9" s="9">
        <v>-1067.3031427298599</v>
      </c>
      <c r="C9" s="8">
        <v>-4952.6207450665597</v>
      </c>
      <c r="D9" s="5">
        <f t="shared" si="0"/>
        <v>-48.448193381165083</v>
      </c>
      <c r="E9" s="3">
        <v>-12.417194118936147</v>
      </c>
    </row>
    <row r="10" spans="1:5">
      <c r="A10">
        <v>8</v>
      </c>
      <c r="B10" s="9">
        <v>-1106.61003110761</v>
      </c>
      <c r="C10" s="8">
        <v>-4991.9293644284899</v>
      </c>
      <c r="D10" s="5">
        <f t="shared" si="0"/>
        <v>-49.53438595445391</v>
      </c>
      <c r="E10" s="3">
        <v>-12.169523186825444</v>
      </c>
    </row>
    <row r="11" spans="1:5">
      <c r="A11">
        <v>9</v>
      </c>
      <c r="B11" s="9">
        <v>-1122.6693179460599</v>
      </c>
      <c r="C11" s="8">
        <v>-5007.99078853634</v>
      </c>
      <c r="D11" s="5">
        <f t="shared" si="0"/>
        <v>-50.875522502959711</v>
      </c>
      <c r="E11" s="3">
        <v>-10.790722893420368</v>
      </c>
    </row>
    <row r="12" spans="1:5">
      <c r="A12">
        <v>10</v>
      </c>
      <c r="B12" s="9">
        <v>-1236.9957343886999</v>
      </c>
      <c r="C12" s="8">
        <v>-5122.3183797840702</v>
      </c>
      <c r="D12" s="5">
        <f t="shared" si="0"/>
        <v>-51.61271269703434</v>
      </c>
      <c r="E12" s="3">
        <v>-11.734681693039581</v>
      </c>
    </row>
    <row r="13" spans="1:5">
      <c r="A13">
        <v>11</v>
      </c>
      <c r="B13" s="9">
        <v>-1180.6474173051699</v>
      </c>
      <c r="C13" s="8">
        <v>-5065.9742218752299</v>
      </c>
      <c r="D13" s="5">
        <f t="shared" si="0"/>
        <v>-54.222594814663125</v>
      </c>
      <c r="E13" s="3">
        <v>-11.837977703126619</v>
      </c>
    </row>
    <row r="14" spans="1:5">
      <c r="A14">
        <v>12</v>
      </c>
      <c r="B14" s="9">
        <v>-1596.2902690144499</v>
      </c>
      <c r="C14" s="8">
        <v>-5481.6148533421601</v>
      </c>
      <c r="D14" s="5">
        <f t="shared" si="0"/>
        <v>-52.829392740212597</v>
      </c>
      <c r="E14" s="3">
        <v>-10.975789895246127</v>
      </c>
    </row>
    <row r="15" spans="1:5">
      <c r="A15">
        <v>13</v>
      </c>
      <c r="B15" s="9">
        <v>-1397.1364266535099</v>
      </c>
      <c r="C15" s="8">
        <v>-5282.4547619493296</v>
      </c>
      <c r="D15" s="5">
        <f t="shared" si="0"/>
        <v>-48.90812522889405</v>
      </c>
      <c r="E15" s="3">
        <v>-10.805352080733446</v>
      </c>
    </row>
    <row r="16" spans="1:5">
      <c r="A16">
        <v>14</v>
      </c>
      <c r="B16" s="9">
        <v>-1475.74804059997</v>
      </c>
      <c r="C16" s="8">
        <v>-5361.0658402325798</v>
      </c>
      <c r="D16" s="5">
        <f t="shared" si="0"/>
        <v>-48.571996564885467</v>
      </c>
      <c r="E16" s="3">
        <v>-12.664959987668118</v>
      </c>
    </row>
    <row r="17" spans="1:5">
      <c r="A17">
        <v>15</v>
      </c>
      <c r="B17" s="9">
        <v>-1362.3763764027201</v>
      </c>
      <c r="C17" s="8">
        <v>-5247.69906967309</v>
      </c>
      <c r="D17" s="5">
        <f t="shared" si="0"/>
        <v>-51.64275425943174</v>
      </c>
      <c r="E17" s="3">
        <v>-9.4362643324511524</v>
      </c>
    </row>
    <row r="18" spans="1:5">
      <c r="A18">
        <v>16</v>
      </c>
      <c r="B18" s="9">
        <v>-1480.557008168</v>
      </c>
      <c r="C18" s="8">
        <v>-5365.8755273324496</v>
      </c>
      <c r="D18" s="5">
        <f t="shared" si="0"/>
        <v>-49.023502794408387</v>
      </c>
      <c r="E18" s="3">
        <v>-11.045570688372566</v>
      </c>
    </row>
    <row r="19" spans="1:5">
      <c r="A19">
        <v>17</v>
      </c>
      <c r="B19" s="9">
        <v>-948.41210587158002</v>
      </c>
      <c r="C19" s="8">
        <v>-4833.7144462721399</v>
      </c>
      <c r="D19" s="5">
        <f t="shared" si="0"/>
        <v>-38.871328453489014</v>
      </c>
      <c r="E19" s="3">
        <v>-7.1275575019439739</v>
      </c>
    </row>
    <row r="20" spans="1:5">
      <c r="A20">
        <v>18</v>
      </c>
      <c r="B20" s="9">
        <v>-1082.41091194144</v>
      </c>
      <c r="C20" s="8">
        <v>-4967.7231104413904</v>
      </c>
      <c r="D20" s="5">
        <f t="shared" si="0"/>
        <v>-45.057285821241067</v>
      </c>
      <c r="E20" s="3">
        <v>-8.3448951561796392</v>
      </c>
    </row>
    <row r="21" spans="1:5">
      <c r="A21">
        <v>19</v>
      </c>
      <c r="B21" s="9">
        <v>-1409.3224851999901</v>
      </c>
      <c r="C21" s="7">
        <v>-5294.65582376353</v>
      </c>
      <c r="D21" s="5">
        <f t="shared" si="0"/>
        <v>-58.322675723321709</v>
      </c>
      <c r="E21" s="3">
        <v>-11.570198219940638</v>
      </c>
    </row>
    <row r="22" spans="1:5">
      <c r="A22">
        <v>20</v>
      </c>
      <c r="B22" s="9">
        <v>-1370.01941433257</v>
      </c>
      <c r="C22" s="8">
        <v>-5255.3508953317696</v>
      </c>
      <c r="D22" s="5">
        <f t="shared" si="0"/>
        <v>-57.1570541000699</v>
      </c>
      <c r="E22" s="3">
        <v>-7.84842463296566</v>
      </c>
    </row>
    <row r="23" spans="1:5">
      <c r="A23">
        <v>21</v>
      </c>
      <c r="B23" s="9">
        <v>-1405.93409657608</v>
      </c>
      <c r="C23" s="8">
        <v>-5291.2668764078599</v>
      </c>
      <c r="D23" s="5">
        <f t="shared" si="0"/>
        <v>-57.972071543880475</v>
      </c>
      <c r="E23" s="3">
        <v>-11.08301725342667</v>
      </c>
    </row>
    <row r="24" spans="1:5">
      <c r="A24">
        <v>22</v>
      </c>
      <c r="B24" s="8">
        <v>-2603.11751653803</v>
      </c>
      <c r="C24" s="8">
        <v>-6488.4774421333505</v>
      </c>
      <c r="D24" s="5">
        <f t="shared" si="0"/>
        <v>-75.006038165751079</v>
      </c>
      <c r="E24" s="3">
        <v>-11.324025270887779</v>
      </c>
    </row>
    <row r="25" spans="1:5">
      <c r="A25">
        <v>23</v>
      </c>
      <c r="B25" s="8">
        <v>-2808.0587932192502</v>
      </c>
      <c r="C25" s="8">
        <v>-6693.4182795439201</v>
      </c>
      <c r="D25" s="5">
        <f t="shared" si="0"/>
        <v>-74.730395832542627</v>
      </c>
      <c r="E25" s="3">
        <v>-10.154477050942523</v>
      </c>
    </row>
    <row r="26" spans="1:5">
      <c r="B26" s="10"/>
      <c r="C26" s="10"/>
    </row>
    <row r="27" spans="1:5">
      <c r="A27" t="s">
        <v>4</v>
      </c>
      <c r="B27" s="10">
        <v>-76.433567928935005</v>
      </c>
      <c r="C27" s="10">
        <v>-3961.6739619893301</v>
      </c>
    </row>
    <row r="28" spans="1:5">
      <c r="C28" s="6" t="s">
        <v>6</v>
      </c>
      <c r="D28">
        <f>RSQ(D3:D25,E3:E25)</f>
        <v>0.41283729277010639</v>
      </c>
    </row>
  </sheetData>
  <sortState xmlns:xlrd2="http://schemas.microsoft.com/office/spreadsheetml/2017/richdata2" ref="A3:D25">
    <sortCondition ref="A3:A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5D75-C020-5340-A4C6-9071DF8920A6}">
  <dimension ref="A1:O29"/>
  <sheetViews>
    <sheetView topLeftCell="A9" workbookViewId="0">
      <selection activeCell="P18" sqref="P18"/>
    </sheetView>
  </sheetViews>
  <sheetFormatPr baseColWidth="10" defaultRowHeight="16"/>
  <cols>
    <col min="1" max="1" width="14.6640625" customWidth="1"/>
    <col min="2" max="2" width="14.5" bestFit="1" customWidth="1"/>
    <col min="3" max="8" width="16.5" bestFit="1" customWidth="1"/>
    <col min="15" max="15" width="16.6640625" customWidth="1"/>
  </cols>
  <sheetData>
    <row r="1" spans="1:15">
      <c r="B1" t="s">
        <v>42</v>
      </c>
      <c r="C1" s="14" t="s">
        <v>43</v>
      </c>
      <c r="D1" s="14"/>
      <c r="E1" s="14"/>
      <c r="F1" s="14"/>
      <c r="G1" s="14"/>
      <c r="H1" s="14"/>
      <c r="I1" s="14" t="s">
        <v>7</v>
      </c>
      <c r="J1" s="14"/>
      <c r="K1" s="14"/>
      <c r="L1" s="14"/>
      <c r="M1" s="14"/>
      <c r="N1" s="14"/>
    </row>
    <row r="2" spans="1:15">
      <c r="A2" t="s">
        <v>5</v>
      </c>
      <c r="B2" t="s">
        <v>0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25</v>
      </c>
    </row>
    <row r="3" spans="1:15">
      <c r="A3">
        <v>1</v>
      </c>
      <c r="B3" s="7">
        <v>-735.89185873500003</v>
      </c>
      <c r="C3" s="7">
        <v>-3304.1933906671702</v>
      </c>
      <c r="D3" s="7">
        <v>-4622.2798466555096</v>
      </c>
      <c r="E3" s="7">
        <v>-6593.9231322903097</v>
      </c>
      <c r="F3" s="7">
        <v>-3304.1468689130002</v>
      </c>
      <c r="G3" s="7">
        <v>-4622.2832059242901</v>
      </c>
      <c r="H3" s="7">
        <v>-6593.9840636137296</v>
      </c>
      <c r="I3" s="5">
        <f t="shared" ref="I3:I25" si="0">(C3-$B3+$B$28-C$28)*627.5</f>
        <v>-43.923249576117769</v>
      </c>
      <c r="J3" s="5">
        <f t="shared" ref="J3:J25" si="1">(D3-$B3+$B$28-D$28)*627.5</f>
        <v>-40.150634925972781</v>
      </c>
      <c r="K3" s="5">
        <f t="shared" ref="K3:K25" si="2">(E3-$B3+$B$28-E$28)*627.5</f>
        <v>-41.109257753380462</v>
      </c>
      <c r="L3" s="5">
        <f t="shared" ref="L3:L25" si="3">(F3-$B3+$B$28-F$28)*627.5</f>
        <v>-42.919200229538319</v>
      </c>
      <c r="M3" s="5">
        <f t="shared" ref="M3:M25" si="4">(G3-$B3+$B$28-G$28)*627.5</f>
        <v>-41.793571239522862</v>
      </c>
      <c r="N3" s="5">
        <f t="shared" ref="N3:N25" si="5">(H3-$B3+$B$28-H$28)*627.5</f>
        <v>-45.948767895113178</v>
      </c>
      <c r="O3" s="3">
        <v>-8.5222273190256459</v>
      </c>
    </row>
    <row r="4" spans="1:15">
      <c r="A4">
        <v>2</v>
      </c>
      <c r="B4" s="7">
        <v>-836.46824536600002</v>
      </c>
      <c r="C4" s="7">
        <v>-3404.7758965908201</v>
      </c>
      <c r="D4" s="7">
        <v>-4722.8598449636202</v>
      </c>
      <c r="E4" s="7">
        <v>-6694.5053012113603</v>
      </c>
      <c r="F4" s="7">
        <v>-3404.72446224132</v>
      </c>
      <c r="G4" s="7">
        <v>-4722.8619328172499</v>
      </c>
      <c r="H4" s="7">
        <v>-6694.5683590917797</v>
      </c>
      <c r="I4" s="5">
        <f t="shared" si="0"/>
        <v>-47.763105713742107</v>
      </c>
      <c r="J4" s="5">
        <f t="shared" si="1"/>
        <v>-42.416962312944406</v>
      </c>
      <c r="K4" s="5">
        <f t="shared" si="2"/>
        <v>-44.737644760241437</v>
      </c>
      <c r="L4" s="5">
        <f t="shared" si="3"/>
        <v>-43.676402797811988</v>
      </c>
      <c r="M4" s="5">
        <f t="shared" si="4"/>
        <v>-43.262085619387562</v>
      </c>
      <c r="N4" s="5">
        <f t="shared" si="5"/>
        <v>-50.911569419115494</v>
      </c>
      <c r="O4" s="3">
        <v>-8.8885298951220992</v>
      </c>
    </row>
    <row r="5" spans="1:15">
      <c r="A5">
        <v>3</v>
      </c>
      <c r="B5" s="7">
        <v>-891.85798468500002</v>
      </c>
      <c r="C5" s="7">
        <v>-3460.17029363662</v>
      </c>
      <c r="D5" s="7">
        <v>-4778.2511573379797</v>
      </c>
      <c r="E5" s="7">
        <v>-6749.8969296161804</v>
      </c>
      <c r="F5" s="7">
        <v>-3460.1168427848602</v>
      </c>
      <c r="G5" s="7">
        <v>-4778.2534191580498</v>
      </c>
      <c r="H5" s="7">
        <v>-6749.9616122913303</v>
      </c>
      <c r="I5" s="5">
        <f t="shared" si="0"/>
        <v>-50.685829280968164</v>
      </c>
      <c r="J5" s="5">
        <f t="shared" si="1"/>
        <v>-43.404054551084528</v>
      </c>
      <c r="K5" s="5">
        <f t="shared" si="2"/>
        <v>-45.923046112316115</v>
      </c>
      <c r="L5" s="5">
        <f t="shared" si="3"/>
        <v>-45.333771196492307</v>
      </c>
      <c r="M5" s="5">
        <f t="shared" si="4"/>
        <v>-44.358341798842957</v>
      </c>
      <c r="N5" s="5">
        <f t="shared" si="5"/>
        <v>-53.116529464616633</v>
      </c>
      <c r="O5" s="3">
        <v>-9.0305245524896467</v>
      </c>
    </row>
    <row r="6" spans="1:15">
      <c r="A6">
        <v>4</v>
      </c>
      <c r="B6" s="7">
        <v>-911.66375358400001</v>
      </c>
      <c r="C6" s="7">
        <v>-3479.9698816328901</v>
      </c>
      <c r="D6" s="7">
        <v>-4798.0581977150696</v>
      </c>
      <c r="E6" s="7">
        <v>-6769.7033867881601</v>
      </c>
      <c r="F6" s="7">
        <v>-3479.91801148184</v>
      </c>
      <c r="G6" s="7">
        <v>-4798.0585335061996</v>
      </c>
      <c r="H6" s="7">
        <v>-6769.7629963949703</v>
      </c>
      <c r="I6" s="5">
        <f t="shared" si="0"/>
        <v>-46.807312817771844</v>
      </c>
      <c r="J6" s="5">
        <f t="shared" si="1"/>
        <v>-44.201907052321303</v>
      </c>
      <c r="K6" s="5">
        <f t="shared" si="2"/>
        <v>-46.354937406927093</v>
      </c>
      <c r="L6" s="5">
        <f t="shared" si="3"/>
        <v>-42.447144429004311</v>
      </c>
      <c r="M6" s="5">
        <f t="shared" si="4"/>
        <v>-43.947611140208664</v>
      </c>
      <c r="N6" s="5">
        <f t="shared" si="5"/>
        <v>-50.365070376067251</v>
      </c>
      <c r="O6" s="3">
        <v>-7.1782856493058294</v>
      </c>
    </row>
    <row r="7" spans="1:15">
      <c r="A7">
        <v>5</v>
      </c>
      <c r="B7" s="7">
        <v>-950.98596000199996</v>
      </c>
      <c r="C7" s="7">
        <v>-3519.2883548616001</v>
      </c>
      <c r="D7" s="7">
        <v>-4837.3536866238801</v>
      </c>
      <c r="E7" s="7">
        <v>-6808.9979202217701</v>
      </c>
      <c r="F7" s="7">
        <v>-3519.2329447511001</v>
      </c>
      <c r="G7" s="7">
        <v>-4837.3561041806697</v>
      </c>
      <c r="H7" s="7">
        <v>-6809.0616010285003</v>
      </c>
      <c r="I7" s="5">
        <f t="shared" si="0"/>
        <v>-44.464736538321858</v>
      </c>
      <c r="J7" s="5">
        <f t="shared" si="1"/>
        <v>-27.436670035948509</v>
      </c>
      <c r="K7" s="5">
        <f t="shared" si="2"/>
        <v>-28.990139702241322</v>
      </c>
      <c r="L7" s="5">
        <f t="shared" si="3"/>
        <v>-37.883243594753822</v>
      </c>
      <c r="M7" s="5">
        <f t="shared" si="4"/>
        <v>-28.488682075214911</v>
      </c>
      <c r="N7" s="5">
        <f t="shared" si="5"/>
        <v>-35.554950621158241</v>
      </c>
      <c r="O7" s="3">
        <v>-6.904042989471745</v>
      </c>
    </row>
    <row r="8" spans="1:15">
      <c r="A8">
        <v>6</v>
      </c>
      <c r="B8" s="7">
        <v>-476.34219976899999</v>
      </c>
      <c r="C8" s="7">
        <v>-3044.6130387317198</v>
      </c>
      <c r="D8" s="7">
        <v>-4362.6979164477698</v>
      </c>
      <c r="E8" s="7">
        <v>-6334.3412790145203</v>
      </c>
      <c r="F8" s="7">
        <v>-3044.5612636512701</v>
      </c>
      <c r="G8" s="7">
        <v>-4362.6993772782798</v>
      </c>
      <c r="H8" s="7">
        <v>-6334.4047278706903</v>
      </c>
      <c r="I8" s="5">
        <f t="shared" si="0"/>
        <v>-24.663411245813904</v>
      </c>
      <c r="J8" s="5">
        <f t="shared" si="1"/>
        <v>-19.900430734065822</v>
      </c>
      <c r="K8" s="5">
        <f t="shared" si="2"/>
        <v>-20.90732836034249</v>
      </c>
      <c r="L8" s="5">
        <f t="shared" si="3"/>
        <v>-20.36289965902597</v>
      </c>
      <c r="M8" s="5">
        <f t="shared" si="4"/>
        <v>-20.352097032894108</v>
      </c>
      <c r="N8" s="5">
        <f t="shared" si="5"/>
        <v>-27.326590302739078</v>
      </c>
      <c r="O8" s="3">
        <v>-5.1117496254174331</v>
      </c>
    </row>
    <row r="9" spans="1:15">
      <c r="A9">
        <v>7</v>
      </c>
      <c r="B9" s="7">
        <v>-1067.63446862</v>
      </c>
      <c r="C9" s="7">
        <v>-3635.9501431498002</v>
      </c>
      <c r="D9" s="7">
        <v>-4954.0338949007901</v>
      </c>
      <c r="E9" s="7">
        <v>-6925.6809798811</v>
      </c>
      <c r="F9" s="7">
        <v>-3635.89593953856</v>
      </c>
      <c r="G9" s="7">
        <v>-4954.0337647146298</v>
      </c>
      <c r="H9" s="7">
        <v>-6925.7421120686904</v>
      </c>
      <c r="I9" s="5">
        <f t="shared" si="0"/>
        <v>-52.797729588861557</v>
      </c>
      <c r="J9" s="5">
        <f t="shared" si="1"/>
        <v>-47.328206001928947</v>
      </c>
      <c r="K9" s="5">
        <f t="shared" si="2"/>
        <v>-50.670918136756882</v>
      </c>
      <c r="L9" s="5">
        <f t="shared" si="3"/>
        <v>-46.973314930787637</v>
      </c>
      <c r="M9" s="5">
        <f t="shared" si="4"/>
        <v>-46.781509340132743</v>
      </c>
      <c r="N9" s="5">
        <f t="shared" si="5"/>
        <v>-55.636470545439352</v>
      </c>
      <c r="O9" s="3">
        <v>-12.417194118936147</v>
      </c>
    </row>
    <row r="10" spans="1:15">
      <c r="A10">
        <v>8</v>
      </c>
      <c r="B10" s="7">
        <v>-1106.96962833</v>
      </c>
      <c r="C10" s="7">
        <v>-3675.28776694926</v>
      </c>
      <c r="D10" s="7">
        <v>-4993.3715788929903</v>
      </c>
      <c r="E10" s="7">
        <v>-6965.0192479100997</v>
      </c>
      <c r="F10" s="7">
        <v>-3675.2343147300098</v>
      </c>
      <c r="G10" s="7">
        <v>-4993.3721442164497</v>
      </c>
      <c r="H10" s="7">
        <v>-6965.0808359953899</v>
      </c>
      <c r="I10" s="5">
        <f t="shared" si="0"/>
        <v>-54.343945724925788</v>
      </c>
      <c r="J10" s="5">
        <f t="shared" si="1"/>
        <v>-48.912193082607018</v>
      </c>
      <c r="K10" s="5">
        <f t="shared" si="2"/>
        <v>-52.621388309064514</v>
      </c>
      <c r="L10" s="5">
        <f t="shared" si="3"/>
        <v>-48.991029540563886</v>
      </c>
      <c r="M10" s="5">
        <f t="shared" si="4"/>
        <v>-48.801928707121078</v>
      </c>
      <c r="N10" s="5">
        <f t="shared" si="5"/>
        <v>-57.873016524367813</v>
      </c>
      <c r="O10" s="3">
        <v>-12.169523186825444</v>
      </c>
    </row>
    <row r="11" spans="1:15">
      <c r="A11">
        <v>9</v>
      </c>
      <c r="B11" s="7">
        <v>-1123.02222775</v>
      </c>
      <c r="C11" s="7">
        <v>-3691.34035804</v>
      </c>
      <c r="D11" s="7">
        <v>-5009.4227100276303</v>
      </c>
      <c r="E11" s="7">
        <v>-6981.0702501824599</v>
      </c>
      <c r="F11" s="7">
        <v>-3691.28587563059</v>
      </c>
      <c r="G11" s="7">
        <v>-5009.4223357973797</v>
      </c>
      <c r="H11" s="7">
        <v>-6981.1315200351901</v>
      </c>
      <c r="I11" s="5">
        <f t="shared" si="0"/>
        <v>-54.338719114401783</v>
      </c>
      <c r="J11" s="5">
        <f t="shared" si="1"/>
        <v>-47.990844019328733</v>
      </c>
      <c r="K11" s="5">
        <f t="shared" si="2"/>
        <v>-51.619178165224184</v>
      </c>
      <c r="L11" s="5">
        <f t="shared" si="3"/>
        <v>-48.339358604491736</v>
      </c>
      <c r="M11" s="5">
        <f t="shared" si="4"/>
        <v>-47.291009690854935</v>
      </c>
      <c r="N11" s="5">
        <f t="shared" si="5"/>
        <v>-56.67111544915997</v>
      </c>
      <c r="O11" s="3">
        <v>-10.790722893420368</v>
      </c>
    </row>
    <row r="12" spans="1:15">
      <c r="A12">
        <v>10</v>
      </c>
      <c r="B12" s="7">
        <v>-1237.3896115299999</v>
      </c>
      <c r="C12" s="7">
        <v>-3805.7126204002002</v>
      </c>
      <c r="D12" s="7">
        <v>-5123.7953699848304</v>
      </c>
      <c r="E12" s="7">
        <v>-7095.4432208464204</v>
      </c>
      <c r="F12" s="7">
        <v>-3805.6585771904201</v>
      </c>
      <c r="G12" s="7">
        <v>-5123.7953716656302</v>
      </c>
      <c r="H12" s="7">
        <v>-7095.5055878037601</v>
      </c>
      <c r="I12" s="5">
        <f t="shared" si="0"/>
        <v>-57.400028189937302</v>
      </c>
      <c r="J12" s="5">
        <f t="shared" si="1"/>
        <v>-51.301645212267886</v>
      </c>
      <c r="K12" s="5">
        <f t="shared" si="2"/>
        <v>-55.124947850663375</v>
      </c>
      <c r="L12" s="5">
        <f t="shared" si="3"/>
        <v>-51.676265448080585</v>
      </c>
      <c r="M12" s="5">
        <f t="shared" si="4"/>
        <v>-50.837695067963296</v>
      </c>
      <c r="N12" s="5">
        <f t="shared" si="5"/>
        <v>-60.865318277042206</v>
      </c>
      <c r="O12" s="3">
        <v>-11.734681693039581</v>
      </c>
    </row>
    <row r="13" spans="1:15">
      <c r="A13">
        <v>11</v>
      </c>
      <c r="B13" s="7">
        <v>-1181.00995659</v>
      </c>
      <c r="C13" s="7">
        <v>-3749.3352295956902</v>
      </c>
      <c r="D13" s="7">
        <v>-5067.4190530918304</v>
      </c>
      <c r="E13" s="7">
        <v>-7039.0646091520402</v>
      </c>
      <c r="F13" s="7">
        <v>-3749.28625079734</v>
      </c>
      <c r="G13" s="7">
        <v>-5067.4240344999298</v>
      </c>
      <c r="H13" s="7">
        <v>-7039.1298808824304</v>
      </c>
      <c r="I13" s="5">
        <f t="shared" si="0"/>
        <v>-58.820773209846493</v>
      </c>
      <c r="J13" s="5">
        <f t="shared" si="1"/>
        <v>-53.396269704732049</v>
      </c>
      <c r="K13" s="5">
        <f t="shared" si="2"/>
        <v>-55.779584476747459</v>
      </c>
      <c r="L13" s="5">
        <f t="shared" si="3"/>
        <v>-56.274928640242479</v>
      </c>
      <c r="M13" s="5">
        <f t="shared" si="4"/>
        <v>-56.057098440890059</v>
      </c>
      <c r="N13" s="5">
        <f t="shared" si="5"/>
        <v>-63.342699992272173</v>
      </c>
      <c r="O13" s="3">
        <v>-11.837977703126619</v>
      </c>
    </row>
    <row r="14" spans="1:15">
      <c r="A14">
        <v>12</v>
      </c>
      <c r="B14" s="7">
        <v>-1596.69592416</v>
      </c>
      <c r="C14" s="7">
        <v>-4165.0203404180902</v>
      </c>
      <c r="D14" s="7">
        <v>-5483.1032496706903</v>
      </c>
      <c r="E14" s="7">
        <v>-7454.7451577647498</v>
      </c>
      <c r="F14" s="7">
        <v>-4164.9693547346196</v>
      </c>
      <c r="G14" s="7">
        <v>-5483.1083552288001</v>
      </c>
      <c r="H14" s="7">
        <v>-7454.8077327330502</v>
      </c>
      <c r="I14" s="5">
        <f t="shared" si="0"/>
        <v>-58.283164091000117</v>
      </c>
      <c r="J14" s="5">
        <f t="shared" si="1"/>
        <v>-52.284972764449549</v>
      </c>
      <c r="K14" s="5">
        <f t="shared" si="2"/>
        <v>-52.379188777144918</v>
      </c>
      <c r="L14" s="5">
        <f t="shared" si="3"/>
        <v>-54.477999108339645</v>
      </c>
      <c r="M14" s="5">
        <f t="shared" si="4"/>
        <v>-55.023705632120254</v>
      </c>
      <c r="N14" s="5">
        <f t="shared" si="5"/>
        <v>-58.250086081366135</v>
      </c>
      <c r="O14" s="3">
        <v>-10.975789895246127</v>
      </c>
    </row>
    <row r="15" spans="1:15">
      <c r="A15">
        <v>13</v>
      </c>
      <c r="B15" s="7">
        <v>-1397.4121838900001</v>
      </c>
      <c r="C15" s="7">
        <v>-3965.73528123494</v>
      </c>
      <c r="D15" s="7">
        <v>-5283.8142699867503</v>
      </c>
      <c r="E15" s="7">
        <v>-7255.4604624871999</v>
      </c>
      <c r="F15" s="7">
        <v>-3965.6846159780898</v>
      </c>
      <c r="G15" s="7">
        <v>-5283.8184424205801</v>
      </c>
      <c r="H15" s="7">
        <v>-7255.5245046344298</v>
      </c>
      <c r="I15" s="5">
        <f t="shared" si="0"/>
        <v>-57.455546089062182</v>
      </c>
      <c r="J15" s="5">
        <f t="shared" si="1"/>
        <v>-48.997240516963529</v>
      </c>
      <c r="K15" s="5">
        <f t="shared" si="2"/>
        <v>-51.77992153942796</v>
      </c>
      <c r="L15" s="5">
        <f t="shared" si="3"/>
        <v>-53.851448810714828</v>
      </c>
      <c r="M15" s="5">
        <f t="shared" si="4"/>
        <v>-51.150437898945711</v>
      </c>
      <c r="N15" s="5">
        <f t="shared" si="5"/>
        <v>-58.571473621902896</v>
      </c>
      <c r="O15" s="3">
        <v>-10.805352080733446</v>
      </c>
    </row>
    <row r="16" spans="1:15">
      <c r="A16">
        <v>14</v>
      </c>
      <c r="B16" s="7">
        <v>-1476.08063642</v>
      </c>
      <c r="C16" s="7">
        <v>-4044.4098640911402</v>
      </c>
      <c r="D16" s="7">
        <v>-5362.4871302684496</v>
      </c>
      <c r="E16" s="7">
        <v>-7334.1334260408403</v>
      </c>
      <c r="F16" s="7">
        <v>-4044.3586605962</v>
      </c>
      <c r="G16" s="7">
        <v>-5362.4922575741402</v>
      </c>
      <c r="H16" s="7">
        <v>-7334.1982168013501</v>
      </c>
      <c r="I16" s="5">
        <f t="shared" si="0"/>
        <v>-61.30232577958509</v>
      </c>
      <c r="J16" s="5">
        <f t="shared" si="1"/>
        <v>-51.7631047084285</v>
      </c>
      <c r="K16" s="5">
        <f t="shared" si="2"/>
        <v>-54.610588873897541</v>
      </c>
      <c r="L16" s="5">
        <f t="shared" si="3"/>
        <v>-57.360484100029225</v>
      </c>
      <c r="M16" s="5">
        <f t="shared" si="4"/>
        <v>-54.515484183070839</v>
      </c>
      <c r="N16" s="5">
        <f t="shared" si="5"/>
        <v>-61.871895789533937</v>
      </c>
      <c r="O16" s="3">
        <v>-12.664959987668118</v>
      </c>
    </row>
    <row r="17" spans="1:15">
      <c r="A17">
        <v>15</v>
      </c>
      <c r="B17" s="7">
        <v>-1362.68185328</v>
      </c>
      <c r="C17" s="7">
        <v>-3930.9960442614602</v>
      </c>
      <c r="D17" s="7">
        <v>-5249.0730817759004</v>
      </c>
      <c r="E17" s="7">
        <v>-7220.7173084675196</v>
      </c>
      <c r="F17" s="7">
        <v>-3930.9439500191202</v>
      </c>
      <c r="G17" s="7">
        <v>-5249.0784556255903</v>
      </c>
      <c r="H17" s="7">
        <v>-7220.7830532725202</v>
      </c>
      <c r="I17" s="5">
        <f t="shared" si="0"/>
        <v>-51.866803005624433</v>
      </c>
      <c r="J17" s="5">
        <f t="shared" si="1"/>
        <v>-42.184095983774341</v>
      </c>
      <c r="K17" s="5">
        <f t="shared" si="2"/>
        <v>-43.733231965168216</v>
      </c>
      <c r="L17" s="5">
        <f t="shared" si="3"/>
        <v>-47.366017332403771</v>
      </c>
      <c r="M17" s="5">
        <f t="shared" si="4"/>
        <v>-45.091181817983852</v>
      </c>
      <c r="N17" s="5">
        <f t="shared" si="5"/>
        <v>-51.593201798752943</v>
      </c>
      <c r="O17" s="3">
        <v>-9.4362643324511524</v>
      </c>
    </row>
    <row r="18" spans="1:15">
      <c r="A18">
        <v>16</v>
      </c>
      <c r="B18" s="7">
        <v>-1480.9052090499999</v>
      </c>
      <c r="C18" s="7">
        <v>-4049.2252165211899</v>
      </c>
      <c r="D18" s="7">
        <v>-5367.3073984490002</v>
      </c>
      <c r="E18" s="7">
        <v>-7338.9545009468502</v>
      </c>
      <c r="F18" s="7">
        <v>-4049.17052209858</v>
      </c>
      <c r="G18" s="7">
        <v>-5367.3089410704597</v>
      </c>
      <c r="H18" s="7">
        <v>-7339.0156900415996</v>
      </c>
      <c r="I18" s="5">
        <f t="shared" si="0"/>
        <v>-55.516650310928526</v>
      </c>
      <c r="J18" s="5">
        <f t="shared" si="1"/>
        <v>-49.062062678809752</v>
      </c>
      <c r="K18" s="5">
        <f t="shared" si="2"/>
        <v>-52.415767070033326</v>
      </c>
      <c r="L18" s="5">
        <f t="shared" si="3"/>
        <v>-49.384251518384872</v>
      </c>
      <c r="M18" s="5">
        <f t="shared" si="4"/>
        <v>-49.565052798436682</v>
      </c>
      <c r="N18" s="5">
        <f t="shared" si="5"/>
        <v>-57.417028720974486</v>
      </c>
      <c r="O18" s="3">
        <v>-11.045570688372566</v>
      </c>
    </row>
    <row r="19" spans="1:15">
      <c r="A19">
        <v>17</v>
      </c>
      <c r="B19" s="7">
        <v>-948.64501274600002</v>
      </c>
      <c r="C19" s="7">
        <v>-3516.9533189395702</v>
      </c>
      <c r="D19" s="7">
        <v>-4835.0281743702199</v>
      </c>
      <c r="E19" s="7">
        <v>-6806.6720764419397</v>
      </c>
      <c r="F19" s="7">
        <v>-3516.9026422932302</v>
      </c>
      <c r="G19" s="7">
        <v>-4835.0357899821502</v>
      </c>
      <c r="H19" s="7">
        <v>-6806.7396179136103</v>
      </c>
      <c r="I19" s="5">
        <f t="shared" si="0"/>
        <v>-48.174098604678193</v>
      </c>
      <c r="J19" s="5">
        <f t="shared" si="1"/>
        <v>-37.122134003967631</v>
      </c>
      <c r="K19" s="5">
        <f t="shared" si="2"/>
        <v>-38.467570998486735</v>
      </c>
      <c r="L19" s="5">
        <f t="shared" si="3"/>
        <v>-44.562854421178599</v>
      </c>
      <c r="M19" s="5">
        <f t="shared" si="4"/>
        <v>-41.435925644011604</v>
      </c>
      <c r="N19" s="5">
        <f t="shared" si="5"/>
        <v>-47.454949167552058</v>
      </c>
      <c r="O19" s="3">
        <v>-7.1275575019439739</v>
      </c>
    </row>
    <row r="20" spans="1:15">
      <c r="A20">
        <v>18</v>
      </c>
      <c r="B20" s="7">
        <v>-1082.7220460000001</v>
      </c>
      <c r="C20" s="7">
        <v>-3651.0282909273601</v>
      </c>
      <c r="D20" s="7">
        <v>-4969.1130971349403</v>
      </c>
      <c r="E20" s="7">
        <v>-6940.7613093361297</v>
      </c>
      <c r="F20" s="7">
        <v>-3650.97617348839</v>
      </c>
      <c r="G20" s="7">
        <v>-4969.1161614991397</v>
      </c>
      <c r="H20" s="7">
        <v>-6940.8274628516801</v>
      </c>
      <c r="I20" s="5">
        <f t="shared" si="0"/>
        <v>-46.880654057810034</v>
      </c>
      <c r="J20" s="5">
        <f t="shared" si="1"/>
        <v>-42.072801981279326</v>
      </c>
      <c r="K20" s="5">
        <f t="shared" si="2"/>
        <v>-46.122845217946633</v>
      </c>
      <c r="L20" s="5">
        <f t="shared" si="3"/>
        <v>-42.365312498927779</v>
      </c>
      <c r="M20" s="5">
        <f t="shared" si="4"/>
        <v>-43.53068567019136</v>
      </c>
      <c r="N20" s="5">
        <f t="shared" si="5"/>
        <v>-54.239280921588033</v>
      </c>
      <c r="O20" s="3">
        <v>-8.3448951561796392</v>
      </c>
    </row>
    <row r="21" spans="1:15">
      <c r="A21">
        <v>19</v>
      </c>
      <c r="B21" s="7">
        <v>-1409.8101062799999</v>
      </c>
      <c r="C21" s="7">
        <v>-3978.1334794326299</v>
      </c>
      <c r="D21" s="7">
        <v>-5296.2175183188801</v>
      </c>
      <c r="E21" s="7">
        <v>-7267.86332526775</v>
      </c>
      <c r="F21" s="7">
        <v>-3978.0859897371201</v>
      </c>
      <c r="G21" s="7">
        <v>-5296.2255359073297</v>
      </c>
      <c r="H21" s="7">
        <v>-7267.9293793954002</v>
      </c>
      <c r="I21" s="5">
        <f t="shared" si="0"/>
        <v>-57.628615414431579</v>
      </c>
      <c r="J21" s="5">
        <f t="shared" si="1"/>
        <v>-52.339269203654339</v>
      </c>
      <c r="K21" s="5">
        <f t="shared" si="2"/>
        <v>-54.880016609849918</v>
      </c>
      <c r="L21" s="5">
        <f t="shared" si="3"/>
        <v>-56.017182877478717</v>
      </c>
      <c r="M21" s="5">
        <f t="shared" si="4"/>
        <v>-56.905301109522952</v>
      </c>
      <c r="N21" s="5">
        <f t="shared" si="5"/>
        <v>-62.934086406075949</v>
      </c>
      <c r="O21" s="3">
        <v>-11.570198219940638</v>
      </c>
    </row>
    <row r="22" spans="1:15">
      <c r="A22">
        <v>20</v>
      </c>
      <c r="B22" s="7">
        <v>-1370.4796803500001</v>
      </c>
      <c r="C22" s="7">
        <v>-3938.7890516151001</v>
      </c>
      <c r="D22" s="7">
        <v>-5256.8829350825499</v>
      </c>
      <c r="E22" s="7">
        <v>-7228.5307706317499</v>
      </c>
      <c r="F22" s="7">
        <v>-3938.7368772349901</v>
      </c>
      <c r="G22" s="7">
        <v>-5256.8837041312099</v>
      </c>
      <c r="H22" s="7">
        <v>-7228.5908322799696</v>
      </c>
      <c r="I22" s="5">
        <f t="shared" si="0"/>
        <v>-48.842430989383274</v>
      </c>
      <c r="J22" s="5">
        <f t="shared" si="1"/>
        <v>-49.730559481043883</v>
      </c>
      <c r="K22" s="5">
        <f t="shared" si="2"/>
        <v>-53.544253594345719</v>
      </c>
      <c r="L22" s="5">
        <f t="shared" si="3"/>
        <v>-44.291358865452821</v>
      </c>
      <c r="M22" s="5">
        <f t="shared" si="4"/>
        <v>-49.748132668973994</v>
      </c>
      <c r="N22" s="5">
        <f t="shared" si="5"/>
        <v>-57.838042547957684</v>
      </c>
      <c r="O22" s="3">
        <v>-7.84842463296566</v>
      </c>
    </row>
    <row r="23" spans="1:15">
      <c r="A23">
        <v>21</v>
      </c>
      <c r="B23" s="7">
        <v>-1406.3821097699999</v>
      </c>
      <c r="C23" s="7">
        <v>-3974.71468562672</v>
      </c>
      <c r="D23" s="7">
        <v>-5292.7969713353004</v>
      </c>
      <c r="E23" s="7">
        <v>-7264.4502715733997</v>
      </c>
      <c r="F23" s="7">
        <v>-3974.6718702335702</v>
      </c>
      <c r="G23" s="7">
        <v>-5292.8080004474796</v>
      </c>
      <c r="H23" s="7">
        <v>-7264.52288307036</v>
      </c>
      <c r="I23" s="5">
        <f t="shared" si="0"/>
        <v>-63.403312230942674</v>
      </c>
      <c r="J23" s="5">
        <f t="shared" si="1"/>
        <v>-57.013847032081912</v>
      </c>
      <c r="K23" s="5">
        <f t="shared" si="2"/>
        <v>-64.256633429718022</v>
      </c>
      <c r="L23" s="5">
        <f t="shared" si="3"/>
        <v>-64.725004424569761</v>
      </c>
      <c r="M23" s="5">
        <f t="shared" si="4"/>
        <v>-63.469610078263941</v>
      </c>
      <c r="N23" s="5">
        <f t="shared" si="5"/>
        <v>-76.42545246798818</v>
      </c>
      <c r="O23" s="3">
        <v>-11.08301725342667</v>
      </c>
    </row>
    <row r="24" spans="1:15">
      <c r="A24">
        <v>22</v>
      </c>
      <c r="B24" s="7">
        <v>-2603.7544027600002</v>
      </c>
      <c r="C24" s="7">
        <v>-5172.0751762117397</v>
      </c>
      <c r="D24" s="7">
        <v>-6490.1612336291601</v>
      </c>
      <c r="E24" s="7">
        <v>-8461.8047562784795</v>
      </c>
      <c r="F24" s="7">
        <v>-5172.02953064954</v>
      </c>
      <c r="G24" s="7">
        <v>-6490.1677452499898</v>
      </c>
      <c r="H24" s="7">
        <v>-8461.8716028204199</v>
      </c>
      <c r="I24" s="5">
        <f t="shared" si="0"/>
        <v>-55.997303105839364</v>
      </c>
      <c r="J24" s="5">
        <f t="shared" si="1"/>
        <v>-51.974585203984134</v>
      </c>
      <c r="K24" s="5">
        <f t="shared" si="2"/>
        <v>-53.081934642582382</v>
      </c>
      <c r="L24" s="5">
        <f t="shared" si="3"/>
        <v>-55.543064220618135</v>
      </c>
      <c r="M24" s="5">
        <f t="shared" si="4"/>
        <v>-55.595622428442084</v>
      </c>
      <c r="N24" s="5">
        <f t="shared" si="5"/>
        <v>-61.633244405857113</v>
      </c>
      <c r="O24" s="3">
        <v>-11.324025270887779</v>
      </c>
    </row>
    <row r="25" spans="1:15">
      <c r="A25">
        <v>23</v>
      </c>
      <c r="B25" s="7">
        <v>-2808.90131862</v>
      </c>
      <c r="C25" s="7">
        <v>-5377.2322548086604</v>
      </c>
      <c r="D25" s="7">
        <v>-6695.3151220254003</v>
      </c>
      <c r="E25" s="7">
        <v>-8666.9624887117297</v>
      </c>
      <c r="F25" s="7">
        <v>-5377.1824568210404</v>
      </c>
      <c r="G25" s="7">
        <v>-6695.3185463951404</v>
      </c>
      <c r="H25" s="7">
        <v>-8667.0249444176006</v>
      </c>
      <c r="I25" s="5">
        <f t="shared" si="0"/>
        <v>-62.374420523671006</v>
      </c>
      <c r="J25" s="5">
        <f t="shared" si="1"/>
        <v>-56.349851694886866</v>
      </c>
      <c r="K25" s="5">
        <f t="shared" si="2"/>
        <v>-59.869334356919808</v>
      </c>
      <c r="L25" s="5">
        <f t="shared" si="3"/>
        <v>-59.314534687264313</v>
      </c>
      <c r="M25" s="5">
        <f t="shared" si="4"/>
        <v>-58.033638860551946</v>
      </c>
      <c r="N25" s="5">
        <f t="shared" si="5"/>
        <v>-65.665394486625246</v>
      </c>
      <c r="O25" s="3">
        <v>-10.154477050942523</v>
      </c>
    </row>
    <row r="28" spans="1:15">
      <c r="A28" s="1" t="s">
        <v>14</v>
      </c>
      <c r="B28" s="7">
        <v>-76.467229385799996</v>
      </c>
      <c r="C28" s="7">
        <v>-2644.6987641074902</v>
      </c>
      <c r="D28" s="7">
        <v>-3962.7912322307302</v>
      </c>
      <c r="E28" s="7">
        <v>-5934.43299017975</v>
      </c>
      <c r="F28" s="7">
        <v>-2644.6538424319601</v>
      </c>
      <c r="G28" s="7">
        <v>-3962.7919732743098</v>
      </c>
      <c r="H28" s="7">
        <v>-5934.4862091364103</v>
      </c>
    </row>
    <row r="29" spans="1:15">
      <c r="H29" s="6" t="s">
        <v>6</v>
      </c>
      <c r="I29" s="3">
        <f>RSQ(I3:I25,$O$3:$O$25)</f>
        <v>0.69934866988542232</v>
      </c>
      <c r="J29" s="3">
        <f t="shared" ref="J29:N29" si="6">RSQ(J3:J25,$O$3:$O$25)</f>
        <v>0.65572901264379535</v>
      </c>
      <c r="K29" s="3">
        <f t="shared" si="6"/>
        <v>0.63356240714242695</v>
      </c>
      <c r="L29" s="3">
        <f t="shared" si="6"/>
        <v>0.63902966520735671</v>
      </c>
      <c r="M29" s="3">
        <f t="shared" si="6"/>
        <v>0.61338385413269425</v>
      </c>
      <c r="N29" s="3">
        <f t="shared" si="6"/>
        <v>0.60634887883786059</v>
      </c>
    </row>
  </sheetData>
  <sortState xmlns:xlrd2="http://schemas.microsoft.com/office/spreadsheetml/2017/richdata2" ref="A3:N25">
    <sortCondition ref="A3:A25"/>
  </sortState>
  <mergeCells count="2">
    <mergeCell ref="C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Different Charges</vt:lpstr>
      <vt:lpstr>Relaxed Residues</vt:lpstr>
      <vt:lpstr>QM region size</vt:lpstr>
      <vt:lpstr>Thermal Correction</vt:lpstr>
      <vt:lpstr>Solvation</vt:lpstr>
      <vt:lpstr>Solvation + Thermal Correction</vt:lpstr>
      <vt:lpstr>Reoptimization from docking</vt:lpstr>
      <vt:lpstr>EE vs 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Haedam Mun</dc:creator>
  <cp:lastModifiedBy>Haedam Mun</cp:lastModifiedBy>
  <dcterms:created xsi:type="dcterms:W3CDTF">2026-04-07T05:43:51Z</dcterms:created>
  <dcterms:modified xsi:type="dcterms:W3CDTF">2026-05-29T04:50:06Z</dcterms:modified>
</cp:coreProperties>
</file>