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ublikációk\én\írás\L_achine_CMR\Submission_J_Ins_Cons\Revised2\for resubmission\SuppMat\"/>
    </mc:Choice>
  </mc:AlternateContent>
  <bookViews>
    <workbookView xWindow="0" yWindow="0" windowWidth="24000" windowHeight="9735" tabRatio="882"/>
  </bookViews>
  <sheets>
    <sheet name="Alsószölnök_female_CJS" sheetId="2" r:id="rId1"/>
    <sheet name="Alsószölnök_male_CJS" sheetId="3" r:id="rId2"/>
    <sheet name="Szakonyfalu_female_CJS" sheetId="4" r:id="rId3"/>
    <sheet name="Szakonyfalu_male_CJS" sheetId="5" r:id="rId4"/>
    <sheet name="Alsószölnök_female_JS" sheetId="1" r:id="rId5"/>
    <sheet name="Alsószölnök_male_JS" sheetId="6" r:id="rId6"/>
    <sheet name="Szakonyfalu_female_JS" sheetId="7" r:id="rId7"/>
    <sheet name="Szakonyfalu_male_JS" sheetId="8" r:id="rId8"/>
    <sheet name="Alsószölnök_pooled_JS" sheetId="9" r:id="rId9"/>
    <sheet name="Szakonyfalu_pooled_JS" sheetId="10" r:id="rId10"/>
  </sheets>
  <definedNames>
    <definedName name="asz_2016_js_results_R2_1" localSheetId="8">Alsószölnök_pooled_JS!$A$1:$K$151</definedName>
    <definedName name="asz_f_2016_js_results_R2" localSheetId="4">Alsószölnök_female_JS!$A$1:$K$7</definedName>
    <definedName name="asz_m_2016_js_results_R2" localSheetId="5">Alsószölnök_male_JS!$A$1:$K$7</definedName>
    <definedName name="asz16_f_CJS_R2full_1" localSheetId="0">Alsószölnök_female_CJS!$A$1:$I$7</definedName>
    <definedName name="asz16_m_CJS_R2full" localSheetId="1">Alsószölnök_male_CJS!$A$1:$I$17</definedName>
    <definedName name="szakony_2016_js_results_R2" localSheetId="9">Szakonyfalu_pooled_JS!$A$1:$K$61</definedName>
    <definedName name="szakony_female_2016_CJS_R2full" localSheetId="2">Szakonyfalu_female_CJS!$A$1:$I$6</definedName>
    <definedName name="szakony16f_js_reduced_R2" localSheetId="6">Szakonyfalu_female_JS!$A$1:$K$5</definedName>
    <definedName name="szakony16m_cjs_R2full" localSheetId="3">Szakonyfalu_male_CJS!$A$1:$I$9</definedName>
    <definedName name="szakony16m_js_reduced_R2" localSheetId="7">Szakonyfalu_male_JS!$A$1:$K$7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9" l="1"/>
  <c r="S9" i="10"/>
  <c r="Q9" i="10"/>
  <c r="Q8" i="10"/>
  <c r="Q9" i="9"/>
  <c r="Q8" i="9"/>
  <c r="O8" i="9"/>
  <c r="O9" i="9"/>
  <c r="O3" i="10"/>
  <c r="L3" i="10"/>
  <c r="L4" i="10"/>
  <c r="L5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2" i="10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2" i="9"/>
  <c r="L3" i="8"/>
  <c r="L4" i="8"/>
  <c r="L5" i="8"/>
  <c r="L6" i="8"/>
  <c r="L7" i="8"/>
  <c r="L2" i="8"/>
  <c r="J3" i="7"/>
  <c r="L5" i="7" s="1"/>
  <c r="J4" i="7"/>
  <c r="J5" i="7"/>
  <c r="J2" i="7"/>
  <c r="L2" i="7" s="1"/>
  <c r="L3" i="6"/>
  <c r="L4" i="6"/>
  <c r="L5" i="6"/>
  <c r="L6" i="6"/>
  <c r="L7" i="6"/>
  <c r="L2" i="6"/>
  <c r="L3" i="1"/>
  <c r="L4" i="1"/>
  <c r="L5" i="1"/>
  <c r="L6" i="1"/>
  <c r="L7" i="1"/>
  <c r="L2" i="1"/>
  <c r="O5" i="5"/>
  <c r="O3" i="5"/>
  <c r="O4" i="5"/>
  <c r="O2" i="5"/>
  <c r="M3" i="5"/>
  <c r="M2" i="5"/>
  <c r="H3" i="5"/>
  <c r="H4" i="5"/>
  <c r="H5" i="5"/>
  <c r="H6" i="5"/>
  <c r="H7" i="5"/>
  <c r="H8" i="5"/>
  <c r="H9" i="5"/>
  <c r="H2" i="5"/>
  <c r="G3" i="5"/>
  <c r="G4" i="5"/>
  <c r="G5" i="5"/>
  <c r="G6" i="5"/>
  <c r="G7" i="5"/>
  <c r="G8" i="5"/>
  <c r="G9" i="5"/>
  <c r="G2" i="5"/>
  <c r="O5" i="4"/>
  <c r="O4" i="4"/>
  <c r="O3" i="4"/>
  <c r="O2" i="4"/>
  <c r="M2" i="4"/>
  <c r="M3" i="4"/>
  <c r="H3" i="4"/>
  <c r="H4" i="4"/>
  <c r="H5" i="4"/>
  <c r="H6" i="4"/>
  <c r="H2" i="4"/>
  <c r="H3" i="2"/>
  <c r="H4" i="2"/>
  <c r="H5" i="2"/>
  <c r="H2" i="2"/>
  <c r="G3" i="2"/>
  <c r="G4" i="2"/>
  <c r="G5" i="2"/>
  <c r="G6" i="2"/>
  <c r="H6" i="2" s="1"/>
  <c r="G7" i="2"/>
  <c r="H7" i="2" s="1"/>
  <c r="G2" i="2"/>
  <c r="L4" i="7" l="1"/>
  <c r="L3" i="7"/>
  <c r="L2" i="2"/>
  <c r="N2" i="2"/>
  <c r="L4" i="2"/>
  <c r="N3" i="2"/>
  <c r="N4" i="2"/>
  <c r="L3" i="2" l="1"/>
</calcChain>
</file>

<file path=xl/connections.xml><?xml version="1.0" encoding="utf-8"?>
<connections xmlns="http://schemas.openxmlformats.org/spreadsheetml/2006/main">
  <connection id="1" name="asz_2016_js_results_R2" type="6" refreshedVersion="5" background="1" saveData="1">
    <textPr codePage="850" sourceFile="C:\Users\Win10\Documents\work\research_projects\MRR\achine\2016\data_anal\JS\revision2\asz_2016_js_results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sz_f_2016_js_results_R2" type="6" refreshedVersion="5" background="1" saveData="1">
    <textPr codePage="850" sourceFile="C:\Users\Win10\Documents\work\research_projects\MRR\achine\2016\data_anal\JS\revision2\asz_f_2016_js_results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sz_m_2016_js_results_R2" type="6" refreshedVersion="5" background="1" saveData="1">
    <textPr codePage="850" sourceFile="C:\Users\Win10\Documents\work\research_projects\MRR\achine\2016\data_anal\JS\revision2\asz_m_2016_js_results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sz16_f_CJS_R2full" type="6" refreshedVersion="5" background="1" saveData="1">
    <textPr codePage="850" sourceFile="C:\Users\Win10\Documents\work\research_projects\MRR\achine\2016\data_anal\CJS\R2\asz16_f_CJS_R2full.csv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name="asz16_m_CJS_R2full" type="6" refreshedVersion="5" background="1" saveData="1">
    <textPr codePage="850" sourceFile="C:\Users\Win10\Documents\work\research_projects\MRR\achine\2016\data_anal\CJS\R2\asz16_m_CJS_R2full.csv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name="szakony_2016_js_results_R2" type="6" refreshedVersion="5" background="1" saveData="1">
    <textPr codePage="850" sourceFile="C:\Users\Win10\Documents\work\research_projects\MRR\achine\2016\data_anal\JS\revision2\szakony_2016_js_results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szakony_female_2016_CJS_R2full" type="6" refreshedVersion="5" background="1" saveData="1">
    <textPr codePage="850" sourceFile="C:\Users\Win10\Documents\work\research_projects\MRR\achine\2016\data_anal\CJS\R2\szakony_female_2016_CJS_R2full.csv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8" name="szakony16f_js_reduced_R2" type="6" refreshedVersion="5" background="1" saveData="1">
    <textPr codePage="850" sourceFile="C:\Users\Win10\Documents\work\research_projects\MRR\achine\2016\data_anal\JS\revision2\szakony16f_js_reduced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szakony16m_cjs_R2full" type="6" refreshedVersion="5" background="1" saveData="1">
    <textPr codePage="850" sourceFile="C:\Users\Win10\Documents\work\research_projects\MRR\achine\2016\data_anal\CJS\R2\szakony16m_cjs_R2full.csv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" name="szakony16m_js_reduced_R2" type="6" refreshedVersion="5" background="1" saveData="1">
    <textPr codePage="850" sourceFile="C:\Users\Win10\Documents\work\research_projects\MRR\achine\2016\data_anal\JS\revision2\szakony16m_js_reduced_R2.csv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<sst xmlns="http://schemas.openxmlformats.org/spreadsheetml/2006/main" count="1593" uniqueCount="211">
  <si>
    <t>Phi</t>
  </si>
  <si>
    <t>p</t>
  </si>
  <si>
    <t>pent</t>
  </si>
  <si>
    <t>N</t>
  </si>
  <si>
    <t>model</t>
  </si>
  <si>
    <t>npar</t>
  </si>
  <si>
    <t>AICc</t>
  </si>
  <si>
    <t>DeltaAICc</t>
  </si>
  <si>
    <t>weight</t>
  </si>
  <si>
    <t>Deviance</t>
  </si>
  <si>
    <t>~1</t>
  </si>
  <si>
    <t>Phi(~1)p(~1)pent(~1)N(~1)</t>
  </si>
  <si>
    <t>~Time</t>
  </si>
  <si>
    <t>Phi(~1)p(~Time)pent(~1)N(~1)</t>
  </si>
  <si>
    <t>Phi(~1)p(~1)pent(~Time)N(~1)</t>
  </si>
  <si>
    <t>Phi(~1)p(~Time)pent(~Time)N(~1)</t>
  </si>
  <si>
    <t>~Time + Time2</t>
  </si>
  <si>
    <t>Phi(~1)p(~1)pent(~Time + Time2)N(~1)</t>
  </si>
  <si>
    <t>Phi(~1)p(~Time)pent(~Time + Time2)N(~1)</t>
  </si>
  <si>
    <t>Phi(~Time)p(~Time)</t>
  </si>
  <si>
    <t>Phi(~1)p(~1)</t>
  </si>
  <si>
    <t>~Age</t>
  </si>
  <si>
    <t>Phi(~1)p(~Age)</t>
  </si>
  <si>
    <t>Phi(~1)p(~Time)</t>
  </si>
  <si>
    <t>Phi(~Age)p(~1)</t>
  </si>
  <si>
    <t>Phi(~Time)p(~1)</t>
  </si>
  <si>
    <t>Phi(~Time)p(~Age)</t>
  </si>
  <si>
    <t>Phi(~Age)p(~Age)</t>
  </si>
  <si>
    <t>Phi(~Age)p(~Time)</t>
  </si>
  <si>
    <t>~time</t>
  </si>
  <si>
    <t>Phi(~1)p(~time)</t>
  </si>
  <si>
    <t>Phi(~Time)p(~time)</t>
  </si>
  <si>
    <t>Phi(~Age)p(~time)</t>
  </si>
  <si>
    <t>Phi(~time)p(~1)</t>
  </si>
  <si>
    <t>Phi(~time)p(~Age)</t>
  </si>
  <si>
    <t>Phi(~time)p(~Time)</t>
  </si>
  <si>
    <t>Phi(~time)p(~time)</t>
  </si>
  <si>
    <t>Phi non-estimable</t>
  </si>
  <si>
    <t>Note</t>
  </si>
  <si>
    <t>p non-estimable</t>
  </si>
  <si>
    <t>Phi non-estimable, p non-estimable</t>
  </si>
  <si>
    <t>No.</t>
  </si>
  <si>
    <t>weight-sum</t>
  </si>
  <si>
    <t>cum_weight</t>
  </si>
  <si>
    <t>Phi(~Time)p(~1)pent(~1)N(~1)</t>
  </si>
  <si>
    <t>Phi(~Time)p(~Time)pent(~1)N(~1)</t>
  </si>
  <si>
    <t>Phi(~Time)p(~1)pent(~Time)N(~1)</t>
  </si>
  <si>
    <t>Phi(~Time)p(~Time)pent(~Time)N(~1)</t>
  </si>
  <si>
    <t>Phi(~Time)p(~1)pent(~Time + Time2)N(~1)</t>
  </si>
  <si>
    <t>Phi(~Time)p(~Time)pent(~Time + Time2)N(~1)</t>
  </si>
  <si>
    <t>~sex</t>
  </si>
  <si>
    <t>Phi(~Time)p(~1)pent(~sex)N(~1)</t>
  </si>
  <si>
    <t>~Time + sex</t>
  </si>
  <si>
    <t>Phi(~Time + sex)p(~1)pent(~sex)N(~1)</t>
  </si>
  <si>
    <t>~Time * sex</t>
  </si>
  <si>
    <t>Phi(~Time * sex)p(~Time * sex)pent(~sex)N(~1)</t>
  </si>
  <si>
    <t>Phi(~Time + sex)p(~sex)pent(~sex)N(~1)</t>
  </si>
  <si>
    <t>Phi(~Time * sex)p(~1)pent(~sex)N(~1)</t>
  </si>
  <si>
    <t>Phi(~Time)p(~sex)pent(~sex)N(~1)</t>
  </si>
  <si>
    <t>Phi(~Time)p(~1)pent(~sex)N(~sex)</t>
  </si>
  <si>
    <t>Phi(~Time)p(~Time)pent(~sex)N(~1)</t>
  </si>
  <si>
    <t>~sex + Time</t>
  </si>
  <si>
    <t>Phi(~Time)p(~1)pent(~sex + Time)N(~1)</t>
  </si>
  <si>
    <t>Phi(~Time + sex)p(~Time)pent(~sex)N(~1)</t>
  </si>
  <si>
    <t>Phi(~Time + sex)p(~1)pent(~sex)N(~sex)</t>
  </si>
  <si>
    <t>Phi(~Time + sex)p(~1)pent(~sex + Time)N(~1)</t>
  </si>
  <si>
    <t>Phi(~Time * sex)p(~Time * sex)pent(~sex + Time)N(~1)</t>
  </si>
  <si>
    <t>Phi(~Time * sex)p(~Time * sex)pent(~sex)N(~sex)</t>
  </si>
  <si>
    <t>Phi(~Time * sex)p(~Time)pent(~sex + Time)N(~1)</t>
  </si>
  <si>
    <t>~sex * Time</t>
  </si>
  <si>
    <t>Phi(~Time * sex)p(~Time)pent(~sex * Time)N(~1)</t>
  </si>
  <si>
    <t>Phi(~Time * sex)p(~Time)pent(~sex)N(~1)</t>
  </si>
  <si>
    <t>Phi(~Time * sex)p(~sex)pent(~sex)N(~1)</t>
  </si>
  <si>
    <t>Phi(~Time * sex)p(~1)pent(~sex + Time)N(~1)</t>
  </si>
  <si>
    <t>Phi(~Time + sex)p(~sex)pent(~sex + Time)N(~1)</t>
  </si>
  <si>
    <t>Phi(~Time + sex)p(~sex)pent(~sex)N(~sex)</t>
  </si>
  <si>
    <t>Phi(~Time + sex)p(~Time + sex)pent(~sex)N(~1)</t>
  </si>
  <si>
    <t>Phi(~Time * sex)p(~1)pent(~sex)N(~sex)</t>
  </si>
  <si>
    <t>Phi(~Time)p(~sex)pent(~sex + Time)N(~1)</t>
  </si>
  <si>
    <t>Phi(~Time)p(~Time + sex)pent(~sex)N(~1)</t>
  </si>
  <si>
    <t>Phi(~Time)p(~sex)pent(~sex)N(~sex)</t>
  </si>
  <si>
    <t>Phi(~Time)p(~1)pent(~sex + Time)N(~sex)</t>
  </si>
  <si>
    <t>Phi(~Time)p(~Time)pent(~sex)N(~sex)</t>
  </si>
  <si>
    <t>Phi(~Time)p(~Time)pent(~sex + Time)N(~1)</t>
  </si>
  <si>
    <t>Phi(~Time)p(~1)pent(~sex * Time)N(~1)</t>
  </si>
  <si>
    <t>Phi(~Time + sex)p(~Time)pent(~sex)N(~sex)</t>
  </si>
  <si>
    <t>Phi(~Time + sex)p(~Time)pent(~sex + Time)N(~1)</t>
  </si>
  <si>
    <t>Phi(~Time + sex)p(~1)pent(~sex + Time)N(~sex)</t>
  </si>
  <si>
    <t>Phi(~Time + sex)p(~1)pent(~sex * Time)N(~1)</t>
  </si>
  <si>
    <t>Phi(~Time * sex)p(~Time * sex)pent(~sex + Time)N(~sex)</t>
  </si>
  <si>
    <t>Phi(~Time * sex)p(~Time * sex)pent(~sex * Time)N(~1)</t>
  </si>
  <si>
    <t>Phi(~Time * sex)p(~Time + sex)pent(~sex + Time)N(~1)</t>
  </si>
  <si>
    <t>Phi(~Time * sex)p(~Time)pent(~sex + Time)N(~sex)</t>
  </si>
  <si>
    <t>Phi(~1)p(~Time)pent(~sex)N(~1)</t>
  </si>
  <si>
    <t>Phi(~Time * sex)p(~sex)pent(~sex + Time)N(~1)</t>
  </si>
  <si>
    <t>Phi(~1)p(~Time)pent(~sex * Time)N(~1)</t>
  </si>
  <si>
    <t>Phi(~Time + sex)p(~Time * sex)pent(~sex)N(~1)</t>
  </si>
  <si>
    <t>Phi(~Time * sex)p(~Time)pent(~sex)N(~sex)</t>
  </si>
  <si>
    <t>Phi(~Time * sex)p(~Time)pent(~sex * Time)N(~sex)</t>
  </si>
  <si>
    <t>Phi(~Time * sex)p(~sex)pent(~sex)N(~sex)</t>
  </si>
  <si>
    <t>Phi(~Time * sex)p(~1)pent(~sex + Time)N(~sex)</t>
  </si>
  <si>
    <t>Phi(~Time * sex)p(~Time + sex)pent(~sex)N(~1)</t>
  </si>
  <si>
    <t>Phi(~Time * sex)p(~1)pent(~sex * Time)N(~1)</t>
  </si>
  <si>
    <t>Phi(~Time + sex)p(~Time + sex)pent(~sex + Time)N(~1)</t>
  </si>
  <si>
    <t>Phi(~Time + sex)p(~sex)pent(~sex + Time)N(~sex)</t>
  </si>
  <si>
    <t>Phi(~Time + sex)p(~sex)pent(~sex * Time)N(~1)</t>
  </si>
  <si>
    <t>Phi(~Time + sex)p(~Time + sex)pent(~sex)N(~sex)</t>
  </si>
  <si>
    <t>Phi(~Time)p(~Time * sex)pent(~sex)N(~1)</t>
  </si>
  <si>
    <t>Phi(~Time)p(~Time + sex)pent(~sex + Time)N(~1)</t>
  </si>
  <si>
    <t>Phi(~Time)p(~sex)pent(~sex + Time)N(~sex)</t>
  </si>
  <si>
    <t>Phi(~Time)p(~sex)pent(~sex * Time)N(~1)</t>
  </si>
  <si>
    <t>Phi(~Time)p(~Time + sex)pent(~sex)N(~sex)</t>
  </si>
  <si>
    <t>Phi(~1)p(~1)pent(~sex)N(~1)</t>
  </si>
  <si>
    <t>Phi(~Time)p(~Time)pent(~sex + Time)N(~sex)</t>
  </si>
  <si>
    <t>Phi(~Time)p(~1)pent(~sex * Time)N(~sex)</t>
  </si>
  <si>
    <t>Phi(~Time)p(~Time)pent(~sex * Time)N(~1)</t>
  </si>
  <si>
    <t>Phi(~Time + sex)p(~Time)pent(~sex + Time)N(~sex)</t>
  </si>
  <si>
    <t>Phi(~Time + sex)p(~Time)pent(~sex * Time)N(~1)</t>
  </si>
  <si>
    <t>Phi(~Time + sex)p(~1)pent(~sex * Time)N(~sex)</t>
  </si>
  <si>
    <t>Phi(~sex)p(~Time)pent(~sex * Time)N(~1)</t>
  </si>
  <si>
    <t>Phi(~1)p(~1)pent(~sex)N(~sex)</t>
  </si>
  <si>
    <t>Phi(~sex)p(~Time)pent(~sex)N(~1)</t>
  </si>
  <si>
    <t>Phi(~Time * sex)p(~Time * sex)pent(~sex * Time)N(~sex)</t>
  </si>
  <si>
    <t>Phi(~1)p(~sex)pent(~sex)N(~1)</t>
  </si>
  <si>
    <t>Phi(~Time * sex)p(~Time + sex)pent(~sex + Time)N(~sex)</t>
  </si>
  <si>
    <t>Phi(~1)p(~Time + sex)pent(~sex * Time)N(~1)</t>
  </si>
  <si>
    <t>Phi(~1)p(~Time + sex)pent(~sex)N(~1)</t>
  </si>
  <si>
    <t>Phi(~Time * sex)p(~Time + sex)pent(~sex * Time)N(~1)</t>
  </si>
  <si>
    <t>Phi(~1)p(~Time)pent(~sex * Time)N(~sex)</t>
  </si>
  <si>
    <t>Phi(~1)p(~Time)pent(~sex)N(~sex)</t>
  </si>
  <si>
    <t>Phi(~1)p(~Time)pent(~sex + Time)N(~1)</t>
  </si>
  <si>
    <t>Phi(~Time * sex)p(~sex)pent(~sex + Time)N(~sex)</t>
  </si>
  <si>
    <t>Phi(~Time * sex)p(~sex)pent(~sex * Time)N(~1)</t>
  </si>
  <si>
    <t>Phi(~Time + sex)p(~Time * sex)pent(~sex)N(~sex)</t>
  </si>
  <si>
    <t>Phi(~Time + sex)p(~Time * sex)pent(~sex + Time)N(~1)</t>
  </si>
  <si>
    <t>Phi(~Time * sex)p(~Time + sex)pent(~sex)N(~sex)</t>
  </si>
  <si>
    <t>Phi(~1)p(~sex)pent(~sex * Time)N(~1)</t>
  </si>
  <si>
    <t>Phi(~Time * sex)p(~1)pent(~sex * Time)N(~sex)</t>
  </si>
  <si>
    <t>Phi(~sex)p(~1)pent(~sex)N(~1)</t>
  </si>
  <si>
    <t>Phi(~Time + sex)p(~Time + sex)pent(~sex + Time)N(~sex)</t>
  </si>
  <si>
    <t>Phi(~Time + sex)p(~Time + sex)pent(~sex * Time)N(~1)</t>
  </si>
  <si>
    <t>Phi(~Time + sex)p(~sex)pent(~sex * Time)N(~sex)</t>
  </si>
  <si>
    <t>Phi(~Time)p(~Time * sex)pent(~sex + Time)N(~1)</t>
  </si>
  <si>
    <t>Phi(~Time)p(~Time * sex)pent(~sex)N(~sex)</t>
  </si>
  <si>
    <t>Phi(~1)p(~1)pent(~sex + Time)N(~1)</t>
  </si>
  <si>
    <t>Phi(~Time)p(~Time + sex)pent(~sex + Time)N(~sex)</t>
  </si>
  <si>
    <t>Phi(~Time)p(~Time + sex)pent(~sex * Time)N(~1)</t>
  </si>
  <si>
    <t>Phi(~Time)p(~sex)pent(~sex * Time)N(~sex)</t>
  </si>
  <si>
    <t>Phi(~1)p(~1)pent(~sex + Time)N(~sex)</t>
  </si>
  <si>
    <t>Phi(~Time)p(~Time)pent(~sex * Time)N(~sex)</t>
  </si>
  <si>
    <t>Phi(~1)p(~sex)pent(~sex + Time)N(~1)</t>
  </si>
  <si>
    <t>Phi(~Time + sex)p(~Time)pent(~sex * Time)N(~sex)</t>
  </si>
  <si>
    <t>Phi(~sex)p(~Time)pent(~sex * Time)N(~sex)</t>
  </si>
  <si>
    <t>Phi(~sex)p(~Time + sex)pent(~sex * Time)N(~1)</t>
  </si>
  <si>
    <t>Phi(~sex)p(~sex)pent(~sex)N(~1)</t>
  </si>
  <si>
    <t>Phi(~1)p(~sex)pent(~sex)N(~sex)</t>
  </si>
  <si>
    <t>Phi(~sex)p(~1)pent(~sex)N(~sex)</t>
  </si>
  <si>
    <t>Phi(~1)p(~Time * sex)pent(~sex * Time)N(~1)</t>
  </si>
  <si>
    <t>Phi(~sex)p(~Time)pent(~sex + Time)N(~1)</t>
  </si>
  <si>
    <t>Phi(~sex)p(~Time)pent(~sex)N(~sex)</t>
  </si>
  <si>
    <t>Phi(~sex)p(~Time + sex)pent(~sex)N(~1)</t>
  </si>
  <si>
    <t>Phi(~1)p(~Time + sex)pent(~sex * Time)N(~sex)</t>
  </si>
  <si>
    <t>Phi(~sex)p(~sex)pent(~sex * Time)N(~1)</t>
  </si>
  <si>
    <t>Phi(~1)p(~Time + sex)pent(~sex)N(~sex)</t>
  </si>
  <si>
    <t>Phi(~1)p(~Time + sex)pent(~sex + Time)N(~1)</t>
  </si>
  <si>
    <t>Phi(~1)p(~Time * sex)pent(~sex)N(~1)</t>
  </si>
  <si>
    <t>Phi(~Time * sex)p(~Time + sex)pent(~sex * Time)N(~sex)</t>
  </si>
  <si>
    <t>Phi(~1)p(~Time)pent(~sex + Time)N(~sex)</t>
  </si>
  <si>
    <t>Phi(~Time * sex)p(~sex)pent(~sex * Time)N(~sex)</t>
  </si>
  <si>
    <t>Phi(~1)p(~sex)pent(~sex * Time)N(~sex)</t>
  </si>
  <si>
    <t>Phi(~Time + sex)p(~Time * sex)pent(~sex + Time)N(~sex)</t>
  </si>
  <si>
    <t>Phi(~sex)p(~1)pent(~sex * Time)N(~sex)</t>
  </si>
  <si>
    <t>Phi(~Time + sex)p(~Time * sex)pent(~sex * Time)N(~1)</t>
  </si>
  <si>
    <t>Phi(~sex)p(~1)pent(~sex + Time)N(~1)</t>
  </si>
  <si>
    <t>Phi(~Time + sex)p(~Time + sex)pent(~sex * Time)N(~sex)</t>
  </si>
  <si>
    <t>Phi(~1)p(~1)pent(~sex * Time)N(~1)</t>
  </si>
  <si>
    <t>Phi(~sex)p(~sex)pent(~sex + Time)N(~1)</t>
  </si>
  <si>
    <t>Phi(~Time)p(~Time * sex)pent(~sex + Time)N(~sex)</t>
  </si>
  <si>
    <t>Phi(~Time)p(~Time * sex)pent(~sex * Time)N(~1)</t>
  </si>
  <si>
    <t>Phi(~sex)p(~1)pent(~sex + Time)N(~sex)</t>
  </si>
  <si>
    <t>Phi(~1)p(~sex)pent(~sex + Time)N(~sex)</t>
  </si>
  <si>
    <t>Phi(~1)p(~1)pent(~sex * Time)N(~sex)</t>
  </si>
  <si>
    <t>Phi(~Time)p(~Time + sex)pent(~sex * Time)N(~sex)</t>
  </si>
  <si>
    <t>Phi(~sex)p(~sex)pent(~sex)N(~sex)</t>
  </si>
  <si>
    <t>Phi(~sex)p(~Time + sex)pent(~sex * Time)N(~sex)</t>
  </si>
  <si>
    <t>Phi(~sex)p(~Time * sex)pent(~sex * Time)N(~1)</t>
  </si>
  <si>
    <t>Phi(~1)p(~Time * sex)pent(~sex * Time)N(~sex)</t>
  </si>
  <si>
    <t>Phi(~sex)p(~Time * sex)pent(~sex)N(~1)</t>
  </si>
  <si>
    <t>Phi(~sex)p(~sex)pent(~sex * Time)N(~sex)</t>
  </si>
  <si>
    <t>Phi(~sex)p(~Time)pent(~sex + Time)N(~sex)</t>
  </si>
  <si>
    <t>Phi(~sex)p(~Time + sex)pent(~sex + Time)N(~1)</t>
  </si>
  <si>
    <t>Phi(~sex)p(~Time + sex)pent(~sex)N(~sex)</t>
  </si>
  <si>
    <t>Phi(~1)p(~Time + sex)pent(~sex + Time)N(~sex)</t>
  </si>
  <si>
    <t>Phi(~1)p(~Time * sex)pent(~sex)N(~sex)</t>
  </si>
  <si>
    <t>Phi(~1)p(~Time * sex)pent(~sex + Time)N(~1)</t>
  </si>
  <si>
    <t>Phi(~Time + sex)p(~Time * sex)pent(~sex * Time)N(~sex)</t>
  </si>
  <si>
    <t>Phi(~sex)p(~1)pent(~sex * Time)N(~1)</t>
  </si>
  <si>
    <t>Phi(~sex)p(~sex)pent(~sex + Time)N(~sex)</t>
  </si>
  <si>
    <t>Phi(~Time)p(~Time * sex)pent(~sex * Time)N(~sex)</t>
  </si>
  <si>
    <t>Phi(~sex)p(~Time * sex)pent(~sex * Time)N(~sex)</t>
  </si>
  <si>
    <t>Phi(~sex)p(~Time * sex)pent(~sex + Time)N(~1)</t>
  </si>
  <si>
    <t>Phi(~sex)p(~Time * sex)pent(~sex)N(~sex)</t>
  </si>
  <si>
    <t>Phi(~sex)p(~Time + sex)pent(~sex + Time)N(~sex)</t>
  </si>
  <si>
    <t>Phi(~1)p(~Time * sex)pent(~sex + Time)N(~sex)</t>
  </si>
  <si>
    <t>Phi(~sex)p(~Time * sex)pent(~sex + Time)N(~sex)</t>
  </si>
  <si>
    <t>cum_weights</t>
  </si>
  <si>
    <t>~Time+sex</t>
  </si>
  <si>
    <t>~Time*sex</t>
  </si>
  <si>
    <t>sex-dependent models</t>
  </si>
  <si>
    <t>time-dependent models</t>
  </si>
  <si>
    <r>
      <rPr>
        <b/>
        <sz val="11"/>
        <color theme="1"/>
        <rFont val="Calibri"/>
        <family val="2"/>
        <charset val="238"/>
        <scheme val="minor"/>
      </rPr>
      <t xml:space="preserve">Supplementary Material 2: </t>
    </r>
    <r>
      <rPr>
        <sz val="11"/>
        <color theme="1"/>
        <rFont val="Calibri"/>
        <family val="2"/>
        <scheme val="minor"/>
      </rPr>
      <t>Lists of models in the model selection for the Cormack-Jolly-Seber (CJS) and Jolly-Seber (JS) models for the separate, and JS models for the pooled datasets. Summed model weights for each parameter and each covariate are also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</si>
</sst>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/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0" fontId="2" fillId="0" borderId="1" xfId="0" applyFont="1" applyBorder="1"/>
    <xf numFmtId="0" fontId="2" fillId="0" borderId="3" xfId="0" applyFont="1" applyBorder="1"/>
    <xf numFmtId="164" fontId="0" fillId="0" borderId="2" xfId="0" applyNumberFormat="1" applyBorder="1"/>
    <xf numFmtId="0" fontId="0" fillId="0" borderId="2" xfId="0" applyBorder="1"/>
    <xf numFmtId="164" fontId="0" fillId="0" borderId="0" xfId="0" applyNumberFormat="1" applyBorder="1"/>
    <xf numFmtId="0" fontId="0" fillId="0" borderId="4" xfId="0" applyBorder="1"/>
    <xf numFmtId="0" fontId="3" fillId="0" borderId="5" xfId="0" applyFont="1" applyBorder="1"/>
    <xf numFmtId="0" fontId="3" fillId="0" borderId="1" xfId="0" applyFont="1" applyBorder="1"/>
    <xf numFmtId="0" fontId="3" fillId="0" borderId="5" xfId="0" applyFont="1" applyFill="1" applyBorder="1"/>
    <xf numFmtId="0" fontId="2" fillId="0" borderId="1" xfId="0" applyFont="1" applyFill="1" applyBorder="1"/>
    <xf numFmtId="0" fontId="2" fillId="0" borderId="5" xfId="0" applyFont="1" applyFill="1" applyBorder="1"/>
    <xf numFmtId="164" fontId="0" fillId="0" borderId="0" xfId="0" applyNumberFormat="1" applyFill="1" applyBorder="1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asz16_f_CJS_R2full_1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sz16_m_CJS_R2full" connectionId="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szakony_female_2016_CJS_R2full" connectionId="7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szakony16m_cjs_R2full" connectionId="9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asz_f_2016_js_results_R2" connectionId="2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asz_m_2016_js_results_R2" connectionId="3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szakony16f_js_reduced_R2" connectionId="8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szakony16m_js_reduced_R2" connectionId="10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asz_2016_js_results_R2_1" connectionId="1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szakony_2016_js_results_R2" connectionId="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E22" sqref="E22"/>
    </sheetView>
  </sheetViews>
  <sheetFormatPr defaultColWidth="11.42578125" defaultRowHeight="15" x14ac:dyDescent="0.25"/>
  <cols>
    <col min="1" max="1" width="3" bestFit="1" customWidth="1"/>
    <col min="2" max="3" width="6" bestFit="1" customWidth="1"/>
    <col min="4" max="4" width="16.7109375" bestFit="1" customWidth="1"/>
    <col min="5" max="5" width="4.7109375" bestFit="1" customWidth="1"/>
    <col min="6" max="8" width="12" bestFit="1" customWidth="1"/>
    <col min="9" max="9" width="10" bestFit="1" customWidth="1"/>
    <col min="10" max="10" width="29.85546875" customWidth="1"/>
    <col min="11" max="11" width="6" bestFit="1" customWidth="1"/>
    <col min="12" max="12" width="10.85546875" bestFit="1" customWidth="1"/>
    <col min="13" max="13" width="6" bestFit="1" customWidth="1"/>
    <col min="14" max="14" width="10.85546875" bestFit="1" customWidth="1"/>
  </cols>
  <sheetData>
    <row r="1" spans="1:14" x14ac:dyDescent="0.25">
      <c r="A1" s="5" t="s">
        <v>41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38</v>
      </c>
      <c r="K1" s="5" t="s">
        <v>0</v>
      </c>
      <c r="L1" s="6" t="s">
        <v>42</v>
      </c>
      <c r="M1" s="5" t="s">
        <v>1</v>
      </c>
      <c r="N1" s="5" t="s">
        <v>42</v>
      </c>
    </row>
    <row r="2" spans="1:14" x14ac:dyDescent="0.25">
      <c r="A2">
        <v>1</v>
      </c>
      <c r="B2" t="s">
        <v>10</v>
      </c>
      <c r="C2" t="s">
        <v>10</v>
      </c>
      <c r="D2" t="s">
        <v>20</v>
      </c>
      <c r="E2">
        <v>2</v>
      </c>
      <c r="F2" s="3">
        <v>120.97179</v>
      </c>
      <c r="G2" s="3">
        <f>F2-F$2</f>
        <v>0</v>
      </c>
      <c r="H2" s="3">
        <f>EXP(-0.5*G2)/2.7771</f>
        <v>0.36008786143819094</v>
      </c>
      <c r="I2" s="3">
        <v>49.824057000000003</v>
      </c>
      <c r="K2" t="s">
        <v>10</v>
      </c>
      <c r="L2" s="7">
        <f>SUM(H2:H4)</f>
        <v>0.66896558546999829</v>
      </c>
      <c r="M2" t="s">
        <v>10</v>
      </c>
      <c r="N2" s="3">
        <f>SUM(H2,H5:H6)</f>
        <v>0.63388811698476422</v>
      </c>
    </row>
    <row r="3" spans="1:14" x14ac:dyDescent="0.25">
      <c r="A3">
        <v>4</v>
      </c>
      <c r="B3" t="s">
        <v>10</v>
      </c>
      <c r="C3" t="s">
        <v>21</v>
      </c>
      <c r="D3" t="s">
        <v>22</v>
      </c>
      <c r="E3">
        <v>3</v>
      </c>
      <c r="F3" s="3">
        <v>122.664129661017</v>
      </c>
      <c r="G3" s="3">
        <f t="shared" ref="G3:G7" si="0">F3-F$2</f>
        <v>1.6923396610170016</v>
      </c>
      <c r="H3" s="3">
        <f t="shared" ref="H3:H7" si="1">EXP(-0.5*G3)/2.7771</f>
        <v>0.15449754878064492</v>
      </c>
      <c r="I3" s="3">
        <v>49.309624999999997</v>
      </c>
      <c r="K3" t="s">
        <v>21</v>
      </c>
      <c r="L3" s="7">
        <f>SUM(H5,H7)</f>
        <v>0.20626908425094195</v>
      </c>
      <c r="M3" t="s">
        <v>12</v>
      </c>
      <c r="N3" s="3">
        <f>SUM(H4,H7)</f>
        <v>0.21162289537935289</v>
      </c>
    </row>
    <row r="4" spans="1:14" x14ac:dyDescent="0.25">
      <c r="A4">
        <v>3</v>
      </c>
      <c r="B4" t="s">
        <v>10</v>
      </c>
      <c r="C4" t="s">
        <v>12</v>
      </c>
      <c r="D4" t="s">
        <v>23</v>
      </c>
      <c r="E4">
        <v>3</v>
      </c>
      <c r="F4" s="3">
        <v>122.665649661017</v>
      </c>
      <c r="G4" s="3">
        <f t="shared" si="0"/>
        <v>1.6938596610170009</v>
      </c>
      <c r="H4" s="3">
        <f t="shared" si="1"/>
        <v>0.15438017525116249</v>
      </c>
      <c r="I4" s="3">
        <v>49.311138</v>
      </c>
      <c r="K4" t="s">
        <v>12</v>
      </c>
      <c r="L4" s="7">
        <f>H6</f>
        <v>0.12477389142382179</v>
      </c>
      <c r="M4" t="s">
        <v>21</v>
      </c>
      <c r="N4" s="3">
        <f>H3</f>
        <v>0.15449754878064492</v>
      </c>
    </row>
    <row r="5" spans="1:14" x14ac:dyDescent="0.25">
      <c r="A5">
        <v>13</v>
      </c>
      <c r="B5" t="s">
        <v>21</v>
      </c>
      <c r="C5" t="s">
        <v>10</v>
      </c>
      <c r="D5" t="s">
        <v>24</v>
      </c>
      <c r="E5">
        <v>3</v>
      </c>
      <c r="F5" s="3">
        <v>122.736239661017</v>
      </c>
      <c r="G5" s="3">
        <f t="shared" si="0"/>
        <v>1.7644496610169966</v>
      </c>
      <c r="H5" s="3">
        <f t="shared" si="1"/>
        <v>0.14902636412275155</v>
      </c>
      <c r="I5" s="3">
        <v>49.381726</v>
      </c>
    </row>
    <row r="6" spans="1:14" x14ac:dyDescent="0.25">
      <c r="A6">
        <v>9</v>
      </c>
      <c r="B6" t="s">
        <v>12</v>
      </c>
      <c r="C6" t="s">
        <v>10</v>
      </c>
      <c r="D6" t="s">
        <v>25</v>
      </c>
      <c r="E6">
        <v>3</v>
      </c>
      <c r="F6" s="3">
        <v>123.091479661017</v>
      </c>
      <c r="G6" s="3">
        <f t="shared" si="0"/>
        <v>2.1196896610170057</v>
      </c>
      <c r="H6" s="3">
        <f t="shared" si="1"/>
        <v>0.12477389142382179</v>
      </c>
      <c r="I6" s="3">
        <v>49.736966000000002</v>
      </c>
    </row>
    <row r="7" spans="1:14" x14ac:dyDescent="0.25">
      <c r="A7">
        <v>15</v>
      </c>
      <c r="B7" t="s">
        <v>21</v>
      </c>
      <c r="C7" t="s">
        <v>12</v>
      </c>
      <c r="D7" t="s">
        <v>28</v>
      </c>
      <c r="E7">
        <v>4</v>
      </c>
      <c r="F7" s="3">
        <v>124.649885172414</v>
      </c>
      <c r="G7" s="3">
        <f t="shared" si="0"/>
        <v>3.6780951724140039</v>
      </c>
      <c r="H7" s="3">
        <f t="shared" si="1"/>
        <v>5.7242720128190407E-2</v>
      </c>
      <c r="I7" s="3">
        <v>49.012501</v>
      </c>
    </row>
    <row r="8" spans="1:14" x14ac:dyDescent="0.25">
      <c r="A8" s="2">
        <v>11</v>
      </c>
      <c r="B8" s="2" t="s">
        <v>12</v>
      </c>
      <c r="C8" s="2" t="s">
        <v>12</v>
      </c>
      <c r="D8" s="2" t="s">
        <v>19</v>
      </c>
      <c r="E8" s="2">
        <v>4</v>
      </c>
      <c r="F8" s="4">
        <v>120.58027517241401</v>
      </c>
      <c r="G8" s="4"/>
      <c r="H8" s="4"/>
      <c r="I8" s="4">
        <v>44.942892000000001</v>
      </c>
      <c r="J8" s="2" t="s">
        <v>37</v>
      </c>
    </row>
    <row r="9" spans="1:14" x14ac:dyDescent="0.25">
      <c r="A9" s="2">
        <v>12</v>
      </c>
      <c r="B9" s="2" t="s">
        <v>12</v>
      </c>
      <c r="C9" s="2" t="s">
        <v>21</v>
      </c>
      <c r="D9" s="2" t="s">
        <v>26</v>
      </c>
      <c r="E9" s="2">
        <v>4</v>
      </c>
      <c r="F9" s="4">
        <v>124.096615172414</v>
      </c>
      <c r="G9" s="4"/>
      <c r="H9" s="4"/>
      <c r="I9" s="4">
        <v>48.459226000000001</v>
      </c>
      <c r="J9" s="2" t="s">
        <v>37</v>
      </c>
    </row>
    <row r="10" spans="1:14" x14ac:dyDescent="0.25">
      <c r="A10" s="2">
        <v>16</v>
      </c>
      <c r="B10" s="2" t="s">
        <v>21</v>
      </c>
      <c r="C10" s="2" t="s">
        <v>21</v>
      </c>
      <c r="D10" s="2" t="s">
        <v>27</v>
      </c>
      <c r="E10" s="2">
        <v>4</v>
      </c>
      <c r="F10" s="4">
        <v>124.27543517241401</v>
      </c>
      <c r="G10" s="4"/>
      <c r="H10" s="4"/>
      <c r="I10" s="4">
        <v>48.63805</v>
      </c>
      <c r="J10" s="2" t="s">
        <v>37</v>
      </c>
    </row>
    <row r="11" spans="1:14" x14ac:dyDescent="0.25">
      <c r="A11" s="2">
        <v>2</v>
      </c>
      <c r="B11" s="2" t="s">
        <v>10</v>
      </c>
      <c r="C11" s="2" t="s">
        <v>29</v>
      </c>
      <c r="D11" s="2" t="s">
        <v>30</v>
      </c>
      <c r="E11" s="2">
        <v>9</v>
      </c>
      <c r="F11" s="4">
        <v>126.30324641509399</v>
      </c>
      <c r="G11" s="4"/>
      <c r="H11" s="4"/>
      <c r="I11" s="4">
        <v>37.959288999999998</v>
      </c>
      <c r="J11" s="2" t="s">
        <v>39</v>
      </c>
    </row>
    <row r="12" spans="1:14" x14ac:dyDescent="0.25">
      <c r="A12" s="2">
        <v>10</v>
      </c>
      <c r="B12" s="2" t="s">
        <v>12</v>
      </c>
      <c r="C12" s="2" t="s">
        <v>29</v>
      </c>
      <c r="D12" s="2" t="s">
        <v>31</v>
      </c>
      <c r="E12" s="2">
        <v>10</v>
      </c>
      <c r="F12" s="4">
        <v>126.408519230769</v>
      </c>
      <c r="G12" s="4"/>
      <c r="H12" s="4"/>
      <c r="I12" s="4">
        <v>35.230016999999997</v>
      </c>
      <c r="J12" s="2" t="s">
        <v>39</v>
      </c>
    </row>
    <row r="13" spans="1:14" x14ac:dyDescent="0.25">
      <c r="A13" s="2">
        <v>14</v>
      </c>
      <c r="B13" s="2" t="s">
        <v>21</v>
      </c>
      <c r="C13" s="2" t="s">
        <v>29</v>
      </c>
      <c r="D13" s="2" t="s">
        <v>32</v>
      </c>
      <c r="E13" s="2">
        <v>10</v>
      </c>
      <c r="F13" s="4">
        <v>128.99533923076899</v>
      </c>
      <c r="G13" s="4"/>
      <c r="H13" s="4"/>
      <c r="I13" s="4">
        <v>37.816839000000002</v>
      </c>
      <c r="J13" s="2" t="s">
        <v>39</v>
      </c>
    </row>
    <row r="14" spans="1:14" x14ac:dyDescent="0.25">
      <c r="A14" s="2">
        <v>5</v>
      </c>
      <c r="B14" s="2" t="s">
        <v>29</v>
      </c>
      <c r="C14" s="2" t="s">
        <v>10</v>
      </c>
      <c r="D14" s="2" t="s">
        <v>33</v>
      </c>
      <c r="E14" s="2">
        <v>9</v>
      </c>
      <c r="F14" s="4">
        <v>131.59983641509399</v>
      </c>
      <c r="G14" s="4"/>
      <c r="H14" s="4"/>
      <c r="I14" s="4">
        <v>43.255884999999999</v>
      </c>
      <c r="J14" s="2" t="s">
        <v>37</v>
      </c>
    </row>
    <row r="15" spans="1:14" x14ac:dyDescent="0.25">
      <c r="A15" s="2">
        <v>8</v>
      </c>
      <c r="B15" s="2" t="s">
        <v>29</v>
      </c>
      <c r="C15" s="2" t="s">
        <v>21</v>
      </c>
      <c r="D15" s="2" t="s">
        <v>34</v>
      </c>
      <c r="E15" s="2">
        <v>10</v>
      </c>
      <c r="F15" s="4">
        <v>134.31946923076899</v>
      </c>
      <c r="G15" s="4"/>
      <c r="H15" s="4"/>
      <c r="I15" s="4">
        <v>43.140974</v>
      </c>
      <c r="J15" s="2" t="s">
        <v>37</v>
      </c>
    </row>
    <row r="16" spans="1:14" x14ac:dyDescent="0.25">
      <c r="A16" s="2">
        <v>7</v>
      </c>
      <c r="B16" s="2" t="s">
        <v>29</v>
      </c>
      <c r="C16" s="2" t="s">
        <v>12</v>
      </c>
      <c r="D16" s="2" t="s">
        <v>35</v>
      </c>
      <c r="E16" s="2">
        <v>10</v>
      </c>
      <c r="F16" s="4">
        <v>134.35830923076901</v>
      </c>
      <c r="G16" s="4"/>
      <c r="H16" s="4"/>
      <c r="I16" s="4">
        <v>43.179814999999998</v>
      </c>
      <c r="J16" s="2" t="s">
        <v>37</v>
      </c>
    </row>
    <row r="17" spans="1:10" x14ac:dyDescent="0.25">
      <c r="A17" s="2">
        <v>6</v>
      </c>
      <c r="B17" s="2" t="s">
        <v>29</v>
      </c>
      <c r="C17" s="2" t="s">
        <v>29</v>
      </c>
      <c r="D17" s="2" t="s">
        <v>36</v>
      </c>
      <c r="E17" s="2">
        <v>16</v>
      </c>
      <c r="F17" s="4">
        <v>145.62823695652199</v>
      </c>
      <c r="G17" s="4"/>
      <c r="H17" s="4"/>
      <c r="I17" s="4">
        <v>34.854416999999998</v>
      </c>
      <c r="J17" s="2" t="s">
        <v>40</v>
      </c>
    </row>
    <row r="24" spans="1:10" x14ac:dyDescent="0.25">
      <c r="B24" s="17" t="s">
        <v>210</v>
      </c>
    </row>
  </sheetData>
  <sortState ref="A8:J17">
    <sortCondition ref="F8:F1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L2" sqref="L2"/>
    </sheetView>
  </sheetViews>
  <sheetFormatPr defaultColWidth="11.42578125" defaultRowHeight="15" x14ac:dyDescent="0.25"/>
  <cols>
    <col min="1" max="1" width="4" bestFit="1" customWidth="1"/>
    <col min="2" max="3" width="6" bestFit="1" customWidth="1"/>
    <col min="4" max="4" width="16.7109375" bestFit="1" customWidth="1"/>
    <col min="5" max="5" width="4.7109375" bestFit="1" customWidth="1"/>
    <col min="6" max="8" width="12" bestFit="1" customWidth="1"/>
    <col min="9" max="9" width="10" bestFit="1" customWidth="1"/>
    <col min="11" max="11" width="6" bestFit="1" customWidth="1"/>
    <col min="13" max="13" width="6" bestFit="1" customWidth="1"/>
  </cols>
  <sheetData>
    <row r="1" spans="1:14" x14ac:dyDescent="0.25">
      <c r="A1" s="5" t="s">
        <v>41</v>
      </c>
      <c r="B1" s="5" t="s">
        <v>0</v>
      </c>
      <c r="C1" s="5" t="s">
        <v>1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/>
      <c r="K1" s="5" t="s">
        <v>0</v>
      </c>
      <c r="L1" s="6" t="s">
        <v>42</v>
      </c>
      <c r="M1" s="5" t="s">
        <v>1</v>
      </c>
      <c r="N1" s="5" t="s">
        <v>42</v>
      </c>
    </row>
    <row r="2" spans="1:14" x14ac:dyDescent="0.25">
      <c r="A2">
        <v>12</v>
      </c>
      <c r="B2" t="s">
        <v>12</v>
      </c>
      <c r="C2" t="s">
        <v>21</v>
      </c>
      <c r="D2" t="s">
        <v>26</v>
      </c>
      <c r="E2">
        <v>4</v>
      </c>
      <c r="F2">
        <v>389.21562424242398</v>
      </c>
      <c r="G2">
        <v>0</v>
      </c>
      <c r="H2">
        <v>0.57142777214641105</v>
      </c>
      <c r="I2">
        <v>80.962138999999993</v>
      </c>
      <c r="K2" t="s">
        <v>12</v>
      </c>
      <c r="L2" s="8">
        <v>0.93669999999999998</v>
      </c>
      <c r="M2" t="s">
        <v>21</v>
      </c>
      <c r="N2">
        <v>0.59119999999999995</v>
      </c>
    </row>
    <row r="3" spans="1:14" x14ac:dyDescent="0.25">
      <c r="A3">
        <v>9</v>
      </c>
      <c r="B3" t="s">
        <v>12</v>
      </c>
      <c r="C3" t="s">
        <v>10</v>
      </c>
      <c r="D3" t="s">
        <v>25</v>
      </c>
      <c r="E3">
        <v>3</v>
      </c>
      <c r="F3">
        <v>391.033748313253</v>
      </c>
      <c r="G3">
        <v>1.8181240708287301</v>
      </c>
      <c r="H3">
        <v>0.23022936632302901</v>
      </c>
      <c r="I3">
        <v>84.878101999999998</v>
      </c>
      <c r="K3" t="s">
        <v>10</v>
      </c>
      <c r="L3" s="8">
        <v>3.5499999999999997E-2</v>
      </c>
      <c r="M3" t="s">
        <v>10</v>
      </c>
      <c r="N3">
        <v>0.25640000000000002</v>
      </c>
    </row>
    <row r="4" spans="1:14" x14ac:dyDescent="0.25">
      <c r="A4">
        <v>11</v>
      </c>
      <c r="B4" t="s">
        <v>12</v>
      </c>
      <c r="C4" t="s">
        <v>12</v>
      </c>
      <c r="D4" t="s">
        <v>19</v>
      </c>
      <c r="E4">
        <v>4</v>
      </c>
      <c r="F4">
        <v>392.18084424242397</v>
      </c>
      <c r="G4">
        <v>2.9652199999999902</v>
      </c>
      <c r="H4">
        <v>0.129739434920873</v>
      </c>
      <c r="I4">
        <v>83.927353999999994</v>
      </c>
      <c r="K4" t="s">
        <v>21</v>
      </c>
      <c r="L4" s="8">
        <v>2.1499999999999998E-2</v>
      </c>
      <c r="M4" t="s">
        <v>12</v>
      </c>
      <c r="N4">
        <v>0.1467</v>
      </c>
    </row>
    <row r="5" spans="1:14" x14ac:dyDescent="0.25">
      <c r="A5">
        <v>1</v>
      </c>
      <c r="B5" t="s">
        <v>10</v>
      </c>
      <c r="C5" t="s">
        <v>10</v>
      </c>
      <c r="D5" t="s">
        <v>20</v>
      </c>
      <c r="E5">
        <v>2</v>
      </c>
      <c r="F5">
        <v>396.30744628742502</v>
      </c>
      <c r="G5">
        <v>7.0918220450008702</v>
      </c>
      <c r="H5">
        <v>1.6481310959016501E-2</v>
      </c>
      <c r="I5">
        <v>92.224530999999999</v>
      </c>
      <c r="K5" t="s">
        <v>29</v>
      </c>
      <c r="L5" s="8">
        <v>6.3E-3</v>
      </c>
      <c r="M5" t="s">
        <v>29</v>
      </c>
      <c r="N5">
        <v>5.7000000000000002E-3</v>
      </c>
    </row>
    <row r="6" spans="1:14" x14ac:dyDescent="0.25">
      <c r="A6">
        <v>3</v>
      </c>
      <c r="B6" t="s">
        <v>10</v>
      </c>
      <c r="C6" t="s">
        <v>12</v>
      </c>
      <c r="D6" t="s">
        <v>23</v>
      </c>
      <c r="E6">
        <v>3</v>
      </c>
      <c r="F6">
        <v>396.99598831325301</v>
      </c>
      <c r="G6">
        <v>7.7803640708287398</v>
      </c>
      <c r="H6">
        <v>1.1680912004017999E-2</v>
      </c>
      <c r="I6">
        <v>90.840349000000003</v>
      </c>
    </row>
    <row r="7" spans="1:14" x14ac:dyDescent="0.25">
      <c r="A7">
        <v>16</v>
      </c>
      <c r="B7" t="s">
        <v>21</v>
      </c>
      <c r="C7" t="s">
        <v>21</v>
      </c>
      <c r="D7" t="s">
        <v>27</v>
      </c>
      <c r="E7">
        <v>4</v>
      </c>
      <c r="F7">
        <v>397.61782424242398</v>
      </c>
      <c r="G7">
        <v>8.4021999999999899</v>
      </c>
      <c r="H7">
        <v>8.5594684588934603E-3</v>
      </c>
      <c r="I7">
        <v>89.364334999999997</v>
      </c>
    </row>
    <row r="8" spans="1:14" x14ac:dyDescent="0.25">
      <c r="A8">
        <v>13</v>
      </c>
      <c r="B8" t="s">
        <v>21</v>
      </c>
      <c r="C8" t="s">
        <v>10</v>
      </c>
      <c r="D8" t="s">
        <v>24</v>
      </c>
      <c r="E8">
        <v>3</v>
      </c>
      <c r="F8">
        <v>397.65340831325301</v>
      </c>
      <c r="G8">
        <v>8.4377840708287408</v>
      </c>
      <c r="H8">
        <v>8.4085248715971006E-3</v>
      </c>
      <c r="I8">
        <v>91.497770000000003</v>
      </c>
    </row>
    <row r="9" spans="1:14" x14ac:dyDescent="0.25">
      <c r="A9">
        <v>4</v>
      </c>
      <c r="B9" t="s">
        <v>10</v>
      </c>
      <c r="C9" t="s">
        <v>21</v>
      </c>
      <c r="D9" t="s">
        <v>22</v>
      </c>
      <c r="E9">
        <v>3</v>
      </c>
      <c r="F9">
        <v>397.99462831325297</v>
      </c>
      <c r="G9">
        <v>8.7790040708287602</v>
      </c>
      <c r="H9">
        <v>7.0896505874859196E-3</v>
      </c>
      <c r="I9">
        <v>91.838990999999993</v>
      </c>
    </row>
    <row r="10" spans="1:14" x14ac:dyDescent="0.25">
      <c r="A10">
        <v>10</v>
      </c>
      <c r="B10" t="s">
        <v>12</v>
      </c>
      <c r="C10" t="s">
        <v>29</v>
      </c>
      <c r="D10" t="s">
        <v>31</v>
      </c>
      <c r="E10">
        <v>10</v>
      </c>
      <c r="F10">
        <v>398.57584779874202</v>
      </c>
      <c r="G10">
        <v>9.3602235563178606</v>
      </c>
      <c r="H10">
        <v>5.3016935865308297E-3</v>
      </c>
      <c r="I10">
        <v>77.181139000000002</v>
      </c>
    </row>
    <row r="11" spans="1:14" x14ac:dyDescent="0.25">
      <c r="A11">
        <v>15</v>
      </c>
      <c r="B11" t="s">
        <v>21</v>
      </c>
      <c r="C11" t="s">
        <v>12</v>
      </c>
      <c r="D11" t="s">
        <v>28</v>
      </c>
      <c r="E11">
        <v>4</v>
      </c>
      <c r="F11">
        <v>398.94750424242397</v>
      </c>
      <c r="G11">
        <v>9.7318799999999896</v>
      </c>
      <c r="H11">
        <v>4.4026124012825699E-3</v>
      </c>
      <c r="I11">
        <v>90.694013999999996</v>
      </c>
    </row>
    <row r="12" spans="1:14" x14ac:dyDescent="0.25">
      <c r="A12">
        <v>8</v>
      </c>
      <c r="B12" t="s">
        <v>29</v>
      </c>
      <c r="C12" t="s">
        <v>21</v>
      </c>
      <c r="D12" t="s">
        <v>34</v>
      </c>
      <c r="E12">
        <v>10</v>
      </c>
      <c r="F12">
        <v>399.09041779874201</v>
      </c>
      <c r="G12">
        <v>9.8747935563178508</v>
      </c>
      <c r="H12">
        <v>4.0989929194788898E-3</v>
      </c>
      <c r="I12">
        <v>77.695711000000003</v>
      </c>
    </row>
    <row r="13" spans="1:14" x14ac:dyDescent="0.25">
      <c r="A13">
        <v>5</v>
      </c>
      <c r="B13" t="s">
        <v>29</v>
      </c>
      <c r="C13" t="s">
        <v>10</v>
      </c>
      <c r="D13" t="s">
        <v>33</v>
      </c>
      <c r="E13">
        <v>9</v>
      </c>
      <c r="F13">
        <v>401.40199999999999</v>
      </c>
      <c r="G13">
        <v>12.1863757575757</v>
      </c>
      <c r="H13">
        <v>1.2903973749229E-3</v>
      </c>
      <c r="I13">
        <v>82.265940000000001</v>
      </c>
    </row>
    <row r="14" spans="1:14" x14ac:dyDescent="0.25">
      <c r="A14">
        <v>7</v>
      </c>
      <c r="B14" t="s">
        <v>29</v>
      </c>
      <c r="C14" t="s">
        <v>12</v>
      </c>
      <c r="D14" t="s">
        <v>35</v>
      </c>
      <c r="E14">
        <v>10</v>
      </c>
      <c r="F14">
        <v>402.19133779874198</v>
      </c>
      <c r="G14">
        <v>12.9757135563178</v>
      </c>
      <c r="H14">
        <v>8.6960283256850104E-4</v>
      </c>
      <c r="I14">
        <v>80.796628999999996</v>
      </c>
    </row>
    <row r="15" spans="1:14" x14ac:dyDescent="0.25">
      <c r="A15">
        <v>2</v>
      </c>
      <c r="B15" t="s">
        <v>10</v>
      </c>
      <c r="C15" t="s">
        <v>29</v>
      </c>
      <c r="D15" t="s">
        <v>30</v>
      </c>
      <c r="E15">
        <v>9</v>
      </c>
      <c r="F15">
        <v>404.57585999999998</v>
      </c>
      <c r="G15">
        <v>15.360235757575699</v>
      </c>
      <c r="H15">
        <v>2.6395417076671598E-4</v>
      </c>
      <c r="I15">
        <v>85.439791999999997</v>
      </c>
    </row>
    <row r="16" spans="1:14" x14ac:dyDescent="0.25">
      <c r="A16">
        <v>14</v>
      </c>
      <c r="B16" t="s">
        <v>21</v>
      </c>
      <c r="C16" t="s">
        <v>29</v>
      </c>
      <c r="D16" t="s">
        <v>32</v>
      </c>
      <c r="E16">
        <v>10</v>
      </c>
      <c r="F16">
        <v>406.76701779874202</v>
      </c>
      <c r="G16">
        <v>17.551393556317901</v>
      </c>
      <c r="H16" s="1">
        <v>8.8252020710896697E-5</v>
      </c>
      <c r="I16">
        <v>85.372308000000004</v>
      </c>
    </row>
    <row r="17" spans="1:9" x14ac:dyDescent="0.25">
      <c r="A17">
        <v>6</v>
      </c>
      <c r="B17" t="s">
        <v>29</v>
      </c>
      <c r="C17" t="s">
        <v>29</v>
      </c>
      <c r="D17" t="s">
        <v>36</v>
      </c>
      <c r="E17">
        <v>16</v>
      </c>
      <c r="F17">
        <v>407.28679555555601</v>
      </c>
      <c r="G17">
        <v>18.071171313131298</v>
      </c>
      <c r="H17" s="1">
        <v>6.8054422415202395E-5</v>
      </c>
      <c r="I17">
        <v>71.720177000000007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L3" sqref="L3"/>
    </sheetView>
  </sheetViews>
  <sheetFormatPr defaultColWidth="11.42578125" defaultRowHeight="15" x14ac:dyDescent="0.25"/>
  <cols>
    <col min="1" max="1" width="3" bestFit="1" customWidth="1"/>
    <col min="2" max="3" width="6" bestFit="1" customWidth="1"/>
    <col min="4" max="4" width="16.7109375" bestFit="1" customWidth="1"/>
    <col min="5" max="5" width="4.7109375" bestFit="1" customWidth="1"/>
    <col min="6" max="8" width="12" bestFit="1" customWidth="1"/>
    <col min="9" max="9" width="10" bestFit="1" customWidth="1"/>
    <col min="10" max="10" width="15.5703125" bestFit="1" customWidth="1"/>
  </cols>
  <sheetData>
    <row r="1" spans="1:15" x14ac:dyDescent="0.25">
      <c r="A1" t="s">
        <v>41</v>
      </c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38</v>
      </c>
      <c r="L1" s="5" t="s">
        <v>0</v>
      </c>
      <c r="M1" s="6" t="s">
        <v>42</v>
      </c>
      <c r="N1" s="5" t="s">
        <v>1</v>
      </c>
      <c r="O1" s="5" t="s">
        <v>42</v>
      </c>
    </row>
    <row r="2" spans="1:15" x14ac:dyDescent="0.25">
      <c r="A2">
        <v>1</v>
      </c>
      <c r="B2" t="s">
        <v>10</v>
      </c>
      <c r="C2" t="s">
        <v>10</v>
      </c>
      <c r="D2" t="s">
        <v>20</v>
      </c>
      <c r="E2">
        <v>2</v>
      </c>
      <c r="F2" s="3">
        <v>105.391251818182</v>
      </c>
      <c r="G2" s="3">
        <v>0</v>
      </c>
      <c r="H2" s="3">
        <f>EXP(-0.5*G2)/1.9361</f>
        <v>0.51650224678477352</v>
      </c>
      <c r="I2" s="3">
        <v>39.860536000000003</v>
      </c>
      <c r="L2" t="s">
        <v>10</v>
      </c>
      <c r="M2" s="7">
        <f>SUM(H2:H4,H6)</f>
        <v>0.92157634368861308</v>
      </c>
      <c r="N2" t="s">
        <v>10</v>
      </c>
      <c r="O2" s="3">
        <f>H2</f>
        <v>0.51650224678477352</v>
      </c>
    </row>
    <row r="3" spans="1:15" x14ac:dyDescent="0.25">
      <c r="A3">
        <v>4</v>
      </c>
      <c r="B3" t="s">
        <v>10</v>
      </c>
      <c r="C3" t="s">
        <v>21</v>
      </c>
      <c r="D3" t="s">
        <v>22</v>
      </c>
      <c r="E3">
        <v>3</v>
      </c>
      <c r="F3" s="3">
        <v>106.995704444444</v>
      </c>
      <c r="G3" s="3">
        <v>1.60445262626263</v>
      </c>
      <c r="H3" s="3">
        <f t="shared" ref="H3:H6" si="0">EXP(-0.5*G3)/1.9361</f>
        <v>0.23156331277362899</v>
      </c>
      <c r="I3" s="3">
        <v>39.238722000000003</v>
      </c>
      <c r="L3" t="s">
        <v>12</v>
      </c>
      <c r="M3" s="7">
        <f>H5</f>
        <v>7.8416711152190816E-2</v>
      </c>
      <c r="N3" t="s">
        <v>21</v>
      </c>
      <c r="O3" s="3">
        <f>H3+H5</f>
        <v>0.3099800239258198</v>
      </c>
    </row>
    <row r="4" spans="1:15" x14ac:dyDescent="0.25">
      <c r="A4">
        <v>3</v>
      </c>
      <c r="B4" t="s">
        <v>10</v>
      </c>
      <c r="C4" t="s">
        <v>12</v>
      </c>
      <c r="D4" t="s">
        <v>23</v>
      </c>
      <c r="E4">
        <v>3</v>
      </c>
      <c r="F4" s="3">
        <v>107.604674444444</v>
      </c>
      <c r="G4" s="3">
        <v>2.2134226262626302</v>
      </c>
      <c r="H4" s="3">
        <f t="shared" si="0"/>
        <v>0.17077865886281804</v>
      </c>
      <c r="I4" s="3">
        <v>39.847693</v>
      </c>
      <c r="M4" s="8"/>
      <c r="N4" t="s">
        <v>12</v>
      </c>
      <c r="O4" s="3">
        <f>H4</f>
        <v>0.17077865886281804</v>
      </c>
    </row>
    <row r="5" spans="1:15" x14ac:dyDescent="0.25">
      <c r="A5">
        <v>12</v>
      </c>
      <c r="B5" t="s">
        <v>12</v>
      </c>
      <c r="C5" t="s">
        <v>21</v>
      </c>
      <c r="D5" t="s">
        <v>26</v>
      </c>
      <c r="E5">
        <v>4</v>
      </c>
      <c r="F5" s="3">
        <v>109.161336981132</v>
      </c>
      <c r="G5" s="3">
        <v>3.7700851629502701</v>
      </c>
      <c r="H5" s="3">
        <f t="shared" si="0"/>
        <v>7.8416711152190816E-2</v>
      </c>
      <c r="I5" s="3">
        <v>39.094078000000003</v>
      </c>
      <c r="M5" s="8"/>
      <c r="N5" t="s">
        <v>29</v>
      </c>
      <c r="O5" s="3">
        <f>H6</f>
        <v>2.7321252673925137E-3</v>
      </c>
    </row>
    <row r="6" spans="1:15" x14ac:dyDescent="0.25">
      <c r="A6">
        <v>2</v>
      </c>
      <c r="B6" t="s">
        <v>10</v>
      </c>
      <c r="C6" t="s">
        <v>29</v>
      </c>
      <c r="D6" t="s">
        <v>30</v>
      </c>
      <c r="E6">
        <v>8</v>
      </c>
      <c r="F6" s="3">
        <v>115.875251510204</v>
      </c>
      <c r="G6" s="3">
        <v>10.4839996920223</v>
      </c>
      <c r="H6" s="3">
        <f t="shared" si="0"/>
        <v>2.7321252673925137E-3</v>
      </c>
      <c r="I6" s="3">
        <v>35.623938000000003</v>
      </c>
    </row>
    <row r="7" spans="1:15" x14ac:dyDescent="0.25">
      <c r="A7" s="2">
        <v>9</v>
      </c>
      <c r="B7" s="2" t="s">
        <v>12</v>
      </c>
      <c r="C7" s="2" t="s">
        <v>10</v>
      </c>
      <c r="D7" s="2" t="s">
        <v>25</v>
      </c>
      <c r="E7" s="2">
        <v>3</v>
      </c>
      <c r="F7" s="4">
        <v>106.254273444444</v>
      </c>
      <c r="G7" s="4"/>
      <c r="H7" s="4"/>
      <c r="I7" s="4">
        <v>38.497290999999997</v>
      </c>
      <c r="J7" s="2" t="s">
        <v>37</v>
      </c>
    </row>
    <row r="8" spans="1:15" x14ac:dyDescent="0.25">
      <c r="A8" s="2">
        <v>13</v>
      </c>
      <c r="B8" s="2" t="s">
        <v>21</v>
      </c>
      <c r="C8" s="2" t="s">
        <v>10</v>
      </c>
      <c r="D8" s="2" t="s">
        <v>24</v>
      </c>
      <c r="E8" s="2">
        <v>3</v>
      </c>
      <c r="F8" s="4">
        <v>107.162324444444</v>
      </c>
      <c r="G8" s="4"/>
      <c r="H8" s="4"/>
      <c r="I8" s="4">
        <v>39.405346999999999</v>
      </c>
      <c r="J8" s="2" t="s">
        <v>37</v>
      </c>
    </row>
    <row r="9" spans="1:15" x14ac:dyDescent="0.25">
      <c r="A9" s="2">
        <v>11</v>
      </c>
      <c r="B9" s="2" t="s">
        <v>12</v>
      </c>
      <c r="C9" s="2" t="s">
        <v>12</v>
      </c>
      <c r="D9" s="2" t="s">
        <v>19</v>
      </c>
      <c r="E9" s="2">
        <v>4</v>
      </c>
      <c r="F9" s="4">
        <v>107.692195981132</v>
      </c>
      <c r="G9" s="4"/>
      <c r="H9" s="4"/>
      <c r="I9" s="4">
        <v>37.624941</v>
      </c>
      <c r="J9" s="2" t="s">
        <v>37</v>
      </c>
    </row>
    <row r="10" spans="1:15" x14ac:dyDescent="0.25">
      <c r="A10" s="2">
        <v>16</v>
      </c>
      <c r="B10" s="2" t="s">
        <v>21</v>
      </c>
      <c r="C10" s="2" t="s">
        <v>21</v>
      </c>
      <c r="D10" s="2" t="s">
        <v>27</v>
      </c>
      <c r="E10" s="2">
        <v>4</v>
      </c>
      <c r="F10" s="4">
        <v>109.280266981132</v>
      </c>
      <c r="G10" s="4"/>
      <c r="H10" s="4"/>
      <c r="I10" s="4">
        <v>39.213008000000002</v>
      </c>
      <c r="J10" s="2" t="s">
        <v>37</v>
      </c>
    </row>
    <row r="11" spans="1:15" x14ac:dyDescent="0.25">
      <c r="A11" s="2">
        <v>15</v>
      </c>
      <c r="B11" s="2" t="s">
        <v>21</v>
      </c>
      <c r="C11" s="2" t="s">
        <v>12</v>
      </c>
      <c r="D11" s="2" t="s">
        <v>28</v>
      </c>
      <c r="E11" s="2">
        <v>4</v>
      </c>
      <c r="F11" s="4">
        <v>109.470346981132</v>
      </c>
      <c r="G11" s="4"/>
      <c r="H11" s="4"/>
      <c r="I11" s="4">
        <v>39.403089999999999</v>
      </c>
      <c r="J11" s="2" t="s">
        <v>37</v>
      </c>
    </row>
    <row r="12" spans="1:15" x14ac:dyDescent="0.25">
      <c r="A12" s="2">
        <v>5</v>
      </c>
      <c r="B12" s="2" t="s">
        <v>29</v>
      </c>
      <c r="C12" s="2" t="s">
        <v>10</v>
      </c>
      <c r="D12" s="2" t="s">
        <v>33</v>
      </c>
      <c r="E12" s="2">
        <v>8</v>
      </c>
      <c r="F12" s="4">
        <v>117.585071510204</v>
      </c>
      <c r="G12" s="4"/>
      <c r="H12" s="4"/>
      <c r="I12" s="4">
        <v>37.333758000000003</v>
      </c>
      <c r="J12" s="2" t="s">
        <v>37</v>
      </c>
    </row>
    <row r="13" spans="1:15" x14ac:dyDescent="0.25">
      <c r="A13" s="2">
        <v>14</v>
      </c>
      <c r="B13" s="2" t="s">
        <v>21</v>
      </c>
      <c r="C13" s="2" t="s">
        <v>29</v>
      </c>
      <c r="D13" s="2" t="s">
        <v>32</v>
      </c>
      <c r="E13" s="2">
        <v>9</v>
      </c>
      <c r="F13" s="4">
        <v>118.13397500000001</v>
      </c>
      <c r="G13" s="4"/>
      <c r="H13" s="4"/>
      <c r="I13" s="4">
        <v>35.071437000000003</v>
      </c>
      <c r="J13" s="2" t="s">
        <v>37</v>
      </c>
    </row>
    <row r="14" spans="1:15" x14ac:dyDescent="0.25">
      <c r="A14" s="2">
        <v>10</v>
      </c>
      <c r="B14" s="2" t="s">
        <v>12</v>
      </c>
      <c r="C14" s="2" t="s">
        <v>29</v>
      </c>
      <c r="D14" s="2" t="s">
        <v>31</v>
      </c>
      <c r="E14" s="2">
        <v>9</v>
      </c>
      <c r="F14" s="4">
        <v>118.396201</v>
      </c>
      <c r="G14" s="4"/>
      <c r="H14" s="4"/>
      <c r="I14" s="4">
        <v>35.333663000000001</v>
      </c>
      <c r="J14" s="2" t="s">
        <v>40</v>
      </c>
    </row>
    <row r="15" spans="1:15" x14ac:dyDescent="0.25">
      <c r="A15" s="2">
        <v>8</v>
      </c>
      <c r="B15" s="2" t="s">
        <v>29</v>
      </c>
      <c r="C15" s="2" t="s">
        <v>21</v>
      </c>
      <c r="D15" s="2" t="s">
        <v>34</v>
      </c>
      <c r="E15" s="2">
        <v>9</v>
      </c>
      <c r="F15" s="4">
        <v>118.73535699999999</v>
      </c>
      <c r="G15" s="4"/>
      <c r="H15" s="4"/>
      <c r="I15" s="4">
        <v>35.672818999999997</v>
      </c>
      <c r="J15" s="2" t="s">
        <v>37</v>
      </c>
    </row>
    <row r="16" spans="1:15" x14ac:dyDescent="0.25">
      <c r="A16" s="2">
        <v>7</v>
      </c>
      <c r="B16" s="2" t="s">
        <v>29</v>
      </c>
      <c r="C16" s="2" t="s">
        <v>12</v>
      </c>
      <c r="D16" s="2" t="s">
        <v>35</v>
      </c>
      <c r="E16" s="2">
        <v>9</v>
      </c>
      <c r="F16" s="4">
        <v>119.55662</v>
      </c>
      <c r="G16" s="4"/>
      <c r="H16" s="4"/>
      <c r="I16" s="4">
        <v>36.494081999999999</v>
      </c>
      <c r="J16" s="2" t="s">
        <v>37</v>
      </c>
    </row>
    <row r="17" spans="1:10" x14ac:dyDescent="0.25">
      <c r="A17" s="2">
        <v>6</v>
      </c>
      <c r="B17" s="2" t="s">
        <v>29</v>
      </c>
      <c r="C17" s="2" t="s">
        <v>29</v>
      </c>
      <c r="D17" s="2" t="s">
        <v>36</v>
      </c>
      <c r="E17" s="2">
        <v>14</v>
      </c>
      <c r="F17" s="4">
        <v>133.374656860465</v>
      </c>
      <c r="G17" s="4"/>
      <c r="H17" s="4"/>
      <c r="I17" s="4">
        <v>34.294677</v>
      </c>
      <c r="J17" s="2" t="s">
        <v>40</v>
      </c>
    </row>
  </sheetData>
  <sortState ref="A7:J17">
    <sortCondition ref="F7:F17"/>
  </sortState>
  <pageMargins left="0.7" right="0.7" top="0.78740157499999996" bottom="0.78740157499999996" header="0.3" footer="0.3"/>
  <ignoredErrors>
    <ignoredError sqref="O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L3" sqref="L3"/>
    </sheetView>
  </sheetViews>
  <sheetFormatPr defaultColWidth="11.42578125" defaultRowHeight="15" x14ac:dyDescent="0.25"/>
  <cols>
    <col min="1" max="1" width="3" bestFit="1" customWidth="1"/>
    <col min="2" max="3" width="6" bestFit="1" customWidth="1"/>
    <col min="4" max="4" width="16.7109375" bestFit="1" customWidth="1"/>
    <col min="5" max="5" width="4.7109375" bestFit="1" customWidth="1"/>
    <col min="6" max="8" width="12" bestFit="1" customWidth="1"/>
    <col min="9" max="9" width="10" bestFit="1" customWidth="1"/>
    <col min="10" max="10" width="15.5703125" bestFit="1" customWidth="1"/>
  </cols>
  <sheetData>
    <row r="1" spans="1:15" x14ac:dyDescent="0.25">
      <c r="A1" t="s">
        <v>41</v>
      </c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38</v>
      </c>
      <c r="L1" s="5" t="s">
        <v>0</v>
      </c>
      <c r="M1" s="6" t="s">
        <v>42</v>
      </c>
      <c r="N1" s="5" t="s">
        <v>1</v>
      </c>
      <c r="O1" s="5" t="s">
        <v>42</v>
      </c>
    </row>
    <row r="2" spans="1:15" x14ac:dyDescent="0.25">
      <c r="A2">
        <v>1</v>
      </c>
      <c r="B2" t="s">
        <v>10</v>
      </c>
      <c r="C2" t="s">
        <v>10</v>
      </c>
      <c r="D2" t="s">
        <v>20</v>
      </c>
      <c r="E2">
        <v>2</v>
      </c>
      <c r="F2" s="3">
        <v>264.50253111111101</v>
      </c>
      <c r="G2" s="3">
        <f>F2-F$2</f>
        <v>0</v>
      </c>
      <c r="H2" s="3">
        <f>EXP(-0.5*G2)/2.73912</f>
        <v>0.36508075586319694</v>
      </c>
      <c r="I2" s="3">
        <v>65.989915999999994</v>
      </c>
      <c r="L2" t="s">
        <v>10</v>
      </c>
      <c r="M2" s="7">
        <f>SUM(H2:H3,H5,H8)</f>
        <v>0.71816391941118851</v>
      </c>
      <c r="N2" t="s">
        <v>10</v>
      </c>
      <c r="O2" s="3">
        <f>SUM(H2,H4)</f>
        <v>0.51217957513866563</v>
      </c>
    </row>
    <row r="3" spans="1:15" x14ac:dyDescent="0.25">
      <c r="A3">
        <v>3</v>
      </c>
      <c r="B3" t="s">
        <v>10</v>
      </c>
      <c r="C3" t="s">
        <v>12</v>
      </c>
      <c r="D3" t="s">
        <v>23</v>
      </c>
      <c r="E3">
        <v>3</v>
      </c>
      <c r="F3" s="3">
        <v>265.58810906542101</v>
      </c>
      <c r="G3" s="3">
        <f t="shared" ref="G3:G9" si="0">F3-F$2</f>
        <v>1.085577954309997</v>
      </c>
      <c r="H3" s="3">
        <f t="shared" ref="H3:H9" si="1">EXP(-0.5*G3)/2.73912</f>
        <v>0.21215764374255275</v>
      </c>
      <c r="I3" s="3">
        <v>64.962303000000006</v>
      </c>
      <c r="L3" t="s">
        <v>12</v>
      </c>
      <c r="M3" s="7">
        <f>SUM(H4,H6:H7,H9)</f>
        <v>0.28183671337341321</v>
      </c>
      <c r="N3" t="s">
        <v>12</v>
      </c>
      <c r="O3" s="3">
        <f>H3+H6</f>
        <v>0.28502712320785129</v>
      </c>
    </row>
    <row r="4" spans="1:15" x14ac:dyDescent="0.25">
      <c r="A4">
        <v>9</v>
      </c>
      <c r="B4" t="s">
        <v>12</v>
      </c>
      <c r="C4" t="s">
        <v>10</v>
      </c>
      <c r="D4" t="s">
        <v>25</v>
      </c>
      <c r="E4">
        <v>3</v>
      </c>
      <c r="F4" s="3">
        <v>266.32055906542098</v>
      </c>
      <c r="G4" s="3">
        <f t="shared" si="0"/>
        <v>1.8180279543099687</v>
      </c>
      <c r="H4" s="3">
        <f t="shared" si="1"/>
        <v>0.14709881927546872</v>
      </c>
      <c r="I4" s="3">
        <v>65.694753000000006</v>
      </c>
      <c r="M4" s="8"/>
      <c r="N4" t="s">
        <v>21</v>
      </c>
      <c r="O4" s="3">
        <f>H5+H7</f>
        <v>0.188183775724068</v>
      </c>
    </row>
    <row r="5" spans="1:15" x14ac:dyDescent="0.25">
      <c r="A5">
        <v>4</v>
      </c>
      <c r="B5" t="s">
        <v>10</v>
      </c>
      <c r="C5" t="s">
        <v>21</v>
      </c>
      <c r="D5" t="s">
        <v>22</v>
      </c>
      <c r="E5">
        <v>3</v>
      </c>
      <c r="F5" s="3">
        <v>266.54653906542097</v>
      </c>
      <c r="G5" s="3">
        <f t="shared" si="0"/>
        <v>2.0440079543099614</v>
      </c>
      <c r="H5" s="3">
        <f t="shared" si="1"/>
        <v>0.13138272135881632</v>
      </c>
      <c r="I5" s="3">
        <v>65.920734999999993</v>
      </c>
      <c r="M5" s="8"/>
      <c r="N5" t="s">
        <v>29</v>
      </c>
      <c r="O5" s="3">
        <f>H8+H9</f>
        <v>1.4610158714016643E-2</v>
      </c>
    </row>
    <row r="6" spans="1:15" x14ac:dyDescent="0.25">
      <c r="A6">
        <v>11</v>
      </c>
      <c r="B6" t="s">
        <v>12</v>
      </c>
      <c r="C6" t="s">
        <v>12</v>
      </c>
      <c r="D6" t="s">
        <v>19</v>
      </c>
      <c r="E6">
        <v>4</v>
      </c>
      <c r="F6" s="3">
        <v>267.725428490566</v>
      </c>
      <c r="G6" s="3">
        <f t="shared" si="0"/>
        <v>3.2228973794549916</v>
      </c>
      <c r="H6" s="3">
        <f t="shared" si="1"/>
        <v>7.2869479465298564E-2</v>
      </c>
      <c r="I6" s="3">
        <v>64.946565000000007</v>
      </c>
    </row>
    <row r="7" spans="1:15" x14ac:dyDescent="0.25">
      <c r="A7">
        <v>12</v>
      </c>
      <c r="B7" t="s">
        <v>12</v>
      </c>
      <c r="C7" t="s">
        <v>21</v>
      </c>
      <c r="D7" t="s">
        <v>26</v>
      </c>
      <c r="E7">
        <v>4</v>
      </c>
      <c r="F7" s="3">
        <v>268.22365849056598</v>
      </c>
      <c r="G7" s="3">
        <f t="shared" si="0"/>
        <v>3.7211273794549697</v>
      </c>
      <c r="H7" s="3">
        <f t="shared" si="1"/>
        <v>5.6801054365251673E-2</v>
      </c>
      <c r="I7" s="3">
        <v>65.444795999999997</v>
      </c>
    </row>
    <row r="8" spans="1:15" x14ac:dyDescent="0.25">
      <c r="A8">
        <v>2</v>
      </c>
      <c r="B8" t="s">
        <v>10</v>
      </c>
      <c r="C8" t="s">
        <v>29</v>
      </c>
      <c r="D8" t="s">
        <v>30</v>
      </c>
      <c r="E8">
        <v>8</v>
      </c>
      <c r="F8" s="3">
        <v>271.79119470588199</v>
      </c>
      <c r="G8" s="3">
        <f t="shared" si="0"/>
        <v>7.2886635947709806</v>
      </c>
      <c r="H8" s="3">
        <f t="shared" si="1"/>
        <v>9.5427984466224091E-3</v>
      </c>
      <c r="I8" s="3">
        <v>59.977927000000001</v>
      </c>
    </row>
    <row r="9" spans="1:15" x14ac:dyDescent="0.25">
      <c r="A9">
        <v>10</v>
      </c>
      <c r="B9" t="s">
        <v>12</v>
      </c>
      <c r="C9" t="s">
        <v>29</v>
      </c>
      <c r="D9" t="s">
        <v>31</v>
      </c>
      <c r="E9">
        <v>9</v>
      </c>
      <c r="F9" s="3">
        <v>273.05712821782203</v>
      </c>
      <c r="G9" s="3">
        <f t="shared" si="0"/>
        <v>8.5545971067110145</v>
      </c>
      <c r="H9" s="3">
        <f t="shared" si="1"/>
        <v>5.0673602673942325E-3</v>
      </c>
      <c r="I9" s="3">
        <v>58.873443000000002</v>
      </c>
    </row>
    <row r="10" spans="1:15" x14ac:dyDescent="0.25">
      <c r="A10" s="2">
        <v>15</v>
      </c>
      <c r="B10" s="2" t="s">
        <v>21</v>
      </c>
      <c r="C10" s="2" t="s">
        <v>12</v>
      </c>
      <c r="D10" s="2" t="s">
        <v>28</v>
      </c>
      <c r="E10" s="2">
        <v>4</v>
      </c>
      <c r="F10" s="4">
        <v>264.08726849056598</v>
      </c>
      <c r="G10" s="4"/>
      <c r="H10" s="4"/>
      <c r="I10" s="4">
        <v>61.308405999999998</v>
      </c>
      <c r="J10" s="2" t="s">
        <v>37</v>
      </c>
    </row>
    <row r="11" spans="1:15" x14ac:dyDescent="0.25">
      <c r="A11" s="2">
        <v>13</v>
      </c>
      <c r="B11" s="2" t="s">
        <v>21</v>
      </c>
      <c r="C11" s="2" t="s">
        <v>10</v>
      </c>
      <c r="D11" s="2" t="s">
        <v>24</v>
      </c>
      <c r="E11" s="2">
        <v>3</v>
      </c>
      <c r="F11" s="4">
        <v>265.29154906542101</v>
      </c>
      <c r="G11" s="4"/>
      <c r="H11" s="4"/>
      <c r="I11" s="4">
        <v>64.665743000000006</v>
      </c>
      <c r="J11" s="2" t="s">
        <v>37</v>
      </c>
    </row>
    <row r="12" spans="1:15" x14ac:dyDescent="0.25">
      <c r="A12" s="2">
        <v>16</v>
      </c>
      <c r="B12" s="2" t="s">
        <v>21</v>
      </c>
      <c r="C12" s="2" t="s">
        <v>21</v>
      </c>
      <c r="D12" s="2" t="s">
        <v>27</v>
      </c>
      <c r="E12" s="2">
        <v>4</v>
      </c>
      <c r="F12" s="4">
        <v>265.580188490566</v>
      </c>
      <c r="G12" s="4"/>
      <c r="H12" s="4"/>
      <c r="I12" s="4">
        <v>62.801321000000002</v>
      </c>
      <c r="J12" s="2" t="s">
        <v>37</v>
      </c>
    </row>
    <row r="13" spans="1:15" x14ac:dyDescent="0.25">
      <c r="A13" s="2">
        <v>14</v>
      </c>
      <c r="B13" s="2" t="s">
        <v>21</v>
      </c>
      <c r="C13" s="2" t="s">
        <v>29</v>
      </c>
      <c r="D13" s="2" t="s">
        <v>32</v>
      </c>
      <c r="E13" s="2">
        <v>9</v>
      </c>
      <c r="F13" s="4">
        <v>270.40413821782198</v>
      </c>
      <c r="G13" s="4"/>
      <c r="H13" s="4"/>
      <c r="I13" s="4">
        <v>56.220455999999999</v>
      </c>
      <c r="J13" s="2" t="s">
        <v>37</v>
      </c>
    </row>
    <row r="14" spans="1:15" x14ac:dyDescent="0.25">
      <c r="A14" s="2">
        <v>5</v>
      </c>
      <c r="B14" s="2" t="s">
        <v>29</v>
      </c>
      <c r="C14" s="2" t="s">
        <v>10</v>
      </c>
      <c r="D14" s="2" t="s">
        <v>33</v>
      </c>
      <c r="E14" s="2">
        <v>8</v>
      </c>
      <c r="F14" s="4">
        <v>275.03967470588202</v>
      </c>
      <c r="G14" s="4"/>
      <c r="H14" s="4"/>
      <c r="I14" s="4">
        <v>63.226398000000003</v>
      </c>
      <c r="J14" s="2" t="s">
        <v>37</v>
      </c>
    </row>
    <row r="15" spans="1:15" x14ac:dyDescent="0.25">
      <c r="A15" s="2">
        <v>8</v>
      </c>
      <c r="B15" s="2" t="s">
        <v>29</v>
      </c>
      <c r="C15" s="2" t="s">
        <v>21</v>
      </c>
      <c r="D15" s="2" t="s">
        <v>34</v>
      </c>
      <c r="E15" s="2">
        <v>9</v>
      </c>
      <c r="F15" s="4">
        <v>276.71197821782198</v>
      </c>
      <c r="G15" s="4"/>
      <c r="H15" s="4"/>
      <c r="I15" s="4">
        <v>62.528295</v>
      </c>
      <c r="J15" s="2" t="s">
        <v>37</v>
      </c>
    </row>
    <row r="16" spans="1:15" x14ac:dyDescent="0.25">
      <c r="A16" s="2">
        <v>7</v>
      </c>
      <c r="B16" s="2" t="s">
        <v>29</v>
      </c>
      <c r="C16" s="2" t="s">
        <v>12</v>
      </c>
      <c r="D16" s="2" t="s">
        <v>35</v>
      </c>
      <c r="E16" s="2">
        <v>9</v>
      </c>
      <c r="F16" s="4">
        <v>277.30313821782198</v>
      </c>
      <c r="G16" s="4"/>
      <c r="H16" s="4"/>
      <c r="I16" s="4">
        <v>63.119455000000002</v>
      </c>
      <c r="J16" s="2" t="s">
        <v>37</v>
      </c>
    </row>
    <row r="17" spans="1:10" x14ac:dyDescent="0.25">
      <c r="A17" s="2">
        <v>6</v>
      </c>
      <c r="B17" s="2" t="s">
        <v>29</v>
      </c>
      <c r="C17" s="2" t="s">
        <v>29</v>
      </c>
      <c r="D17" s="2" t="s">
        <v>36</v>
      </c>
      <c r="E17" s="2">
        <v>14</v>
      </c>
      <c r="F17" s="4">
        <v>285.28825000000001</v>
      </c>
      <c r="G17" s="4"/>
      <c r="H17" s="4"/>
      <c r="I17" s="4">
        <v>58.511740000000003</v>
      </c>
      <c r="J17" s="2" t="s">
        <v>37</v>
      </c>
    </row>
  </sheetData>
  <sortState ref="A2:J17">
    <sortCondition ref="J2:J17"/>
    <sortCondition ref="F2:F17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L4" sqref="L4"/>
    </sheetView>
  </sheetViews>
  <sheetFormatPr defaultColWidth="11.42578125" defaultRowHeight="15" x14ac:dyDescent="0.25"/>
  <cols>
    <col min="1" max="1" width="2" bestFit="1" customWidth="1"/>
    <col min="2" max="2" width="3.42578125" bestFit="1" customWidth="1"/>
    <col min="3" max="3" width="6" bestFit="1" customWidth="1"/>
    <col min="4" max="4" width="12.85546875" bestFit="1" customWidth="1"/>
    <col min="5" max="5" width="3" bestFit="1" customWidth="1"/>
    <col min="6" max="6" width="35.28515625" bestFit="1" customWidth="1"/>
    <col min="7" max="7" width="4.7109375" bestFit="1" customWidth="1"/>
    <col min="8" max="10" width="12" bestFit="1" customWidth="1"/>
    <col min="11" max="11" width="10.7109375" bestFit="1" customWidth="1"/>
  </cols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43</v>
      </c>
    </row>
    <row r="2" spans="1:12" x14ac:dyDescent="0.25">
      <c r="A2">
        <v>1</v>
      </c>
      <c r="B2" t="s">
        <v>10</v>
      </c>
      <c r="C2" t="s">
        <v>10</v>
      </c>
      <c r="D2" t="s">
        <v>10</v>
      </c>
      <c r="E2" t="s">
        <v>10</v>
      </c>
      <c r="F2" t="s">
        <v>11</v>
      </c>
      <c r="G2">
        <v>4</v>
      </c>
      <c r="H2" s="3">
        <v>169.82704529411799</v>
      </c>
      <c r="I2" s="3">
        <v>0</v>
      </c>
      <c r="J2" s="3">
        <v>0.38376900970248701</v>
      </c>
      <c r="K2" s="3">
        <v>-128.83735999999999</v>
      </c>
      <c r="L2" s="3">
        <f>SUM(J$2:J2)</f>
        <v>0.38376900970248701</v>
      </c>
    </row>
    <row r="3" spans="1:12" x14ac:dyDescent="0.25">
      <c r="A3">
        <v>4</v>
      </c>
      <c r="B3" t="s">
        <v>10</v>
      </c>
      <c r="C3" t="s">
        <v>12</v>
      </c>
      <c r="D3" t="s">
        <v>10</v>
      </c>
      <c r="E3" t="s">
        <v>10</v>
      </c>
      <c r="F3" t="s">
        <v>13</v>
      </c>
      <c r="G3">
        <v>5</v>
      </c>
      <c r="H3" s="3">
        <v>170.54929238806</v>
      </c>
      <c r="I3" s="3">
        <v>0.72224709394205899</v>
      </c>
      <c r="J3" s="3">
        <v>0.26744589585350498</v>
      </c>
      <c r="K3" s="3">
        <v>-130.42240000000001</v>
      </c>
      <c r="L3" s="3">
        <f>SUM(J$2:J3)</f>
        <v>0.65121490555599193</v>
      </c>
    </row>
    <row r="4" spans="1:12" x14ac:dyDescent="0.25">
      <c r="A4">
        <v>2</v>
      </c>
      <c r="B4" t="s">
        <v>10</v>
      </c>
      <c r="C4" t="s">
        <v>10</v>
      </c>
      <c r="D4" t="s">
        <v>12</v>
      </c>
      <c r="E4" t="s">
        <v>10</v>
      </c>
      <c r="F4" t="s">
        <v>14</v>
      </c>
      <c r="G4">
        <v>5</v>
      </c>
      <c r="H4" s="3">
        <v>171.41261238806001</v>
      </c>
      <c r="I4" s="3">
        <v>1.5855670939420501</v>
      </c>
      <c r="J4" s="3">
        <v>0.17368742703125101</v>
      </c>
      <c r="K4" s="3">
        <v>-129.55907999999999</v>
      </c>
      <c r="L4" s="3">
        <f>SUM(J$2:J4)</f>
        <v>0.82490233258724288</v>
      </c>
    </row>
    <row r="5" spans="1:12" x14ac:dyDescent="0.25">
      <c r="A5">
        <v>5</v>
      </c>
      <c r="B5" t="s">
        <v>10</v>
      </c>
      <c r="C5" t="s">
        <v>12</v>
      </c>
      <c r="D5" t="s">
        <v>12</v>
      </c>
      <c r="E5" t="s">
        <v>10</v>
      </c>
      <c r="F5" t="s">
        <v>15</v>
      </c>
      <c r="G5">
        <v>6</v>
      </c>
      <c r="H5" s="3">
        <v>172.921647272727</v>
      </c>
      <c r="I5" s="3">
        <v>3.0946019786096302</v>
      </c>
      <c r="J5" s="3">
        <v>8.1674337419686494E-2</v>
      </c>
      <c r="K5" s="3">
        <v>-130.42725999999999</v>
      </c>
      <c r="L5" s="3">
        <f>SUM(J$2:J5)</f>
        <v>0.90657667000692932</v>
      </c>
    </row>
    <row r="6" spans="1:12" x14ac:dyDescent="0.25">
      <c r="A6">
        <v>3</v>
      </c>
      <c r="B6" t="s">
        <v>10</v>
      </c>
      <c r="C6" t="s">
        <v>10</v>
      </c>
      <c r="D6" t="s">
        <v>16</v>
      </c>
      <c r="E6" t="s">
        <v>10</v>
      </c>
      <c r="F6" t="s">
        <v>17</v>
      </c>
      <c r="G6">
        <v>6</v>
      </c>
      <c r="H6" s="3">
        <v>173.34486727272699</v>
      </c>
      <c r="I6" s="3">
        <v>3.5178219786096201</v>
      </c>
      <c r="J6" s="3">
        <v>6.6097428640775294E-2</v>
      </c>
      <c r="K6" s="3">
        <v>-130.00403</v>
      </c>
      <c r="L6" s="3">
        <f>SUM(J$2:J6)</f>
        <v>0.9726740986477046</v>
      </c>
    </row>
    <row r="7" spans="1:12" x14ac:dyDescent="0.25">
      <c r="A7">
        <v>6</v>
      </c>
      <c r="B7" t="s">
        <v>10</v>
      </c>
      <c r="C7" t="s">
        <v>12</v>
      </c>
      <c r="D7" t="s">
        <v>16</v>
      </c>
      <c r="E7" t="s">
        <v>10</v>
      </c>
      <c r="F7" t="s">
        <v>18</v>
      </c>
      <c r="G7">
        <v>7</v>
      </c>
      <c r="H7" s="3">
        <v>175.11145692307699</v>
      </c>
      <c r="I7" s="3">
        <v>5.2844116289592797</v>
      </c>
      <c r="J7" s="3">
        <v>2.7325901352295501E-2</v>
      </c>
      <c r="K7" s="3">
        <v>-130.68779000000001</v>
      </c>
      <c r="L7" s="3">
        <f>SUM(J$2:J7)</f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I5" sqref="I5"/>
    </sheetView>
  </sheetViews>
  <sheetFormatPr defaultColWidth="11.42578125" defaultRowHeight="15" x14ac:dyDescent="0.25"/>
  <cols>
    <col min="1" max="1" width="4" bestFit="1" customWidth="1"/>
    <col min="2" max="3" width="6" bestFit="1" customWidth="1"/>
    <col min="4" max="4" width="12.85546875" bestFit="1" customWidth="1"/>
    <col min="5" max="5" width="3" bestFit="1" customWidth="1"/>
    <col min="6" max="6" width="38.28515625" bestFit="1" customWidth="1"/>
    <col min="7" max="7" width="4.7109375" bestFit="1" customWidth="1"/>
    <col min="8" max="8" width="12" bestFit="1" customWidth="1"/>
    <col min="9" max="9" width="9" bestFit="1" customWidth="1"/>
    <col min="10" max="10" width="9.28515625" customWidth="1"/>
    <col min="11" max="11" width="10.7109375" bestFit="1" customWidth="1"/>
  </cols>
  <sheetData>
    <row r="1" spans="1:12" x14ac:dyDescent="0.25">
      <c r="A1" t="s">
        <v>41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43</v>
      </c>
    </row>
    <row r="2" spans="1:12" x14ac:dyDescent="0.25">
      <c r="A2">
        <v>1</v>
      </c>
      <c r="B2" t="s">
        <v>12</v>
      </c>
      <c r="C2" t="s">
        <v>10</v>
      </c>
      <c r="D2" t="s">
        <v>10</v>
      </c>
      <c r="E2" t="s">
        <v>10</v>
      </c>
      <c r="F2" t="s">
        <v>44</v>
      </c>
      <c r="G2">
        <v>5</v>
      </c>
      <c r="H2" s="3">
        <v>435.20008578313298</v>
      </c>
      <c r="I2" s="3">
        <v>0</v>
      </c>
      <c r="J2" s="3">
        <v>0.50284104059819301</v>
      </c>
      <c r="K2" s="3">
        <v>-214.05699999999999</v>
      </c>
      <c r="L2" s="3">
        <f>SUM(J$2:J2)</f>
        <v>0.50284104059819301</v>
      </c>
    </row>
    <row r="3" spans="1:12" x14ac:dyDescent="0.25">
      <c r="A3">
        <v>4</v>
      </c>
      <c r="B3" t="s">
        <v>12</v>
      </c>
      <c r="C3" t="s">
        <v>12</v>
      </c>
      <c r="D3" t="s">
        <v>10</v>
      </c>
      <c r="E3" t="s">
        <v>10</v>
      </c>
      <c r="F3" t="s">
        <v>45</v>
      </c>
      <c r="G3">
        <v>6</v>
      </c>
      <c r="H3" s="3">
        <v>437.20563090909098</v>
      </c>
      <c r="I3" s="3">
        <v>2.0055451259584101</v>
      </c>
      <c r="J3" s="3">
        <v>0.18447270912302399</v>
      </c>
      <c r="K3" s="3">
        <v>-214.19910999999999</v>
      </c>
      <c r="L3" s="3">
        <f>SUM(J$2:J3)</f>
        <v>0.68731374972121695</v>
      </c>
    </row>
    <row r="4" spans="1:12" x14ac:dyDescent="0.25">
      <c r="A4">
        <v>2</v>
      </c>
      <c r="B4" t="s">
        <v>12</v>
      </c>
      <c r="C4" t="s">
        <v>10</v>
      </c>
      <c r="D4" t="s">
        <v>12</v>
      </c>
      <c r="E4" t="s">
        <v>10</v>
      </c>
      <c r="F4" t="s">
        <v>46</v>
      </c>
      <c r="G4">
        <v>6</v>
      </c>
      <c r="H4" s="3">
        <v>437.34773090909101</v>
      </c>
      <c r="I4" s="3">
        <v>2.14764512595838</v>
      </c>
      <c r="J4" s="3">
        <v>0.171820707435486</v>
      </c>
      <c r="K4" s="3">
        <v>-214.05699999999999</v>
      </c>
      <c r="L4" s="3">
        <f>SUM(J$2:J4)</f>
        <v>0.859134457156703</v>
      </c>
    </row>
    <row r="5" spans="1:12" x14ac:dyDescent="0.25">
      <c r="A5">
        <v>5</v>
      </c>
      <c r="B5" t="s">
        <v>12</v>
      </c>
      <c r="C5" t="s">
        <v>12</v>
      </c>
      <c r="D5" t="s">
        <v>12</v>
      </c>
      <c r="E5" t="s">
        <v>10</v>
      </c>
      <c r="F5" t="s">
        <v>47</v>
      </c>
      <c r="G5">
        <v>7</v>
      </c>
      <c r="H5" s="3">
        <v>439.37946682926798</v>
      </c>
      <c r="I5" s="3">
        <v>4.1793810461358003</v>
      </c>
      <c r="J5" s="3">
        <v>6.22142189696724E-2</v>
      </c>
      <c r="K5" s="3">
        <v>-214.19909999999999</v>
      </c>
      <c r="L5" s="3">
        <f>SUM(J$2:J5)</f>
        <v>0.92134867612637539</v>
      </c>
    </row>
    <row r="6" spans="1:12" x14ac:dyDescent="0.25">
      <c r="A6">
        <v>3</v>
      </c>
      <c r="B6" t="s">
        <v>12</v>
      </c>
      <c r="C6" t="s">
        <v>10</v>
      </c>
      <c r="D6" t="s">
        <v>16</v>
      </c>
      <c r="E6" t="s">
        <v>10</v>
      </c>
      <c r="F6" t="s">
        <v>48</v>
      </c>
      <c r="G6">
        <v>7</v>
      </c>
      <c r="H6" s="3">
        <v>439.52156682926801</v>
      </c>
      <c r="I6" s="3">
        <v>4.3214810461357702</v>
      </c>
      <c r="J6" s="3">
        <v>5.7947276682462801E-2</v>
      </c>
      <c r="K6" s="3">
        <v>-214.05699999999999</v>
      </c>
      <c r="L6" s="3">
        <f>SUM(J$2:J6)</f>
        <v>0.97929595280883819</v>
      </c>
    </row>
    <row r="7" spans="1:12" x14ac:dyDescent="0.25">
      <c r="A7">
        <v>6</v>
      </c>
      <c r="B7" t="s">
        <v>12</v>
      </c>
      <c r="C7" t="s">
        <v>12</v>
      </c>
      <c r="D7" t="s">
        <v>16</v>
      </c>
      <c r="E7" t="s">
        <v>10</v>
      </c>
      <c r="F7" t="s">
        <v>49</v>
      </c>
      <c r="G7">
        <v>8</v>
      </c>
      <c r="H7" s="3">
        <v>441.57997558282199</v>
      </c>
      <c r="I7" s="3">
        <v>6.3798897996895798</v>
      </c>
      <c r="J7" s="3">
        <v>2.0704047191160601E-2</v>
      </c>
      <c r="K7" s="3">
        <v>-214.19909999999999</v>
      </c>
      <c r="L7" s="3">
        <f>SUM(J$2:J7)</f>
        <v>0.99999999999999878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L4" sqref="L4"/>
    </sheetView>
  </sheetViews>
  <sheetFormatPr defaultColWidth="11.42578125" defaultRowHeight="15" x14ac:dyDescent="0.25"/>
  <cols>
    <col min="1" max="1" width="2" bestFit="1" customWidth="1"/>
    <col min="2" max="2" width="3.42578125" bestFit="1" customWidth="1"/>
    <col min="3" max="3" width="6" bestFit="1" customWidth="1"/>
    <col min="4" max="4" width="12.85546875" bestFit="1" customWidth="1"/>
    <col min="5" max="5" width="3" bestFit="1" customWidth="1"/>
    <col min="6" max="6" width="35.28515625" bestFit="1" customWidth="1"/>
    <col min="7" max="7" width="4.7109375" bestFit="1" customWidth="1"/>
    <col min="8" max="10" width="12" bestFit="1" customWidth="1"/>
    <col min="11" max="11" width="10.7109375" bestFit="1" customWidth="1"/>
    <col min="13" max="13" width="15.5703125" bestFit="1" customWidth="1"/>
  </cols>
  <sheetData>
    <row r="1" spans="1:13" x14ac:dyDescent="0.25">
      <c r="A1" t="s">
        <v>41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43</v>
      </c>
      <c r="M1" t="s">
        <v>38</v>
      </c>
    </row>
    <row r="2" spans="1:13" x14ac:dyDescent="0.25">
      <c r="A2">
        <v>2</v>
      </c>
      <c r="B2" t="s">
        <v>10</v>
      </c>
      <c r="C2" t="s">
        <v>10</v>
      </c>
      <c r="D2" t="s">
        <v>12</v>
      </c>
      <c r="E2" t="s">
        <v>10</v>
      </c>
      <c r="F2" t="s">
        <v>14</v>
      </c>
      <c r="G2">
        <v>5</v>
      </c>
      <c r="H2" s="3">
        <v>143.87513999999999</v>
      </c>
      <c r="I2" s="3">
        <v>0</v>
      </c>
      <c r="J2" s="3">
        <f>EXP(-0.5*I2)/1.7569</f>
        <v>0.56918435881381979</v>
      </c>
      <c r="K2" s="3">
        <v>-130.87863999999999</v>
      </c>
      <c r="L2" s="3">
        <f>SUM(J$2:J2)</f>
        <v>0.56918435881381979</v>
      </c>
    </row>
    <row r="3" spans="1:13" x14ac:dyDescent="0.25">
      <c r="A3">
        <v>5</v>
      </c>
      <c r="B3" t="s">
        <v>10</v>
      </c>
      <c r="C3" t="s">
        <v>12</v>
      </c>
      <c r="D3" t="s">
        <v>12</v>
      </c>
      <c r="E3" t="s">
        <v>10</v>
      </c>
      <c r="F3" t="s">
        <v>15</v>
      </c>
      <c r="G3">
        <v>6</v>
      </c>
      <c r="H3" s="3">
        <v>146.287108813559</v>
      </c>
      <c r="I3" s="3">
        <v>2.41196881355935</v>
      </c>
      <c r="J3" s="3">
        <f t="shared" ref="J3:J5" si="0">EXP(-0.5*I3)/1.7569</f>
        <v>0.17041216110122701</v>
      </c>
      <c r="K3" s="3">
        <v>-130.89039</v>
      </c>
      <c r="L3" s="3">
        <f>SUM(J$2:J3)</f>
        <v>0.73959651991504682</v>
      </c>
    </row>
    <row r="4" spans="1:13" x14ac:dyDescent="0.25">
      <c r="A4">
        <v>4</v>
      </c>
      <c r="B4" t="s">
        <v>10</v>
      </c>
      <c r="C4" t="s">
        <v>12</v>
      </c>
      <c r="D4" t="s">
        <v>10</v>
      </c>
      <c r="E4" t="s">
        <v>10</v>
      </c>
      <c r="F4" t="s">
        <v>13</v>
      </c>
      <c r="G4">
        <v>5</v>
      </c>
      <c r="H4" s="3">
        <v>146.67626999999999</v>
      </c>
      <c r="I4" s="3">
        <v>2.8011300000000001</v>
      </c>
      <c r="J4" s="3">
        <f t="shared" si="0"/>
        <v>0.14027985429422599</v>
      </c>
      <c r="K4" s="3">
        <v>-128.07749999999999</v>
      </c>
      <c r="L4" s="3">
        <f>SUM(J$2:J4)</f>
        <v>0.87987637420927278</v>
      </c>
    </row>
    <row r="5" spans="1:13" x14ac:dyDescent="0.25">
      <c r="A5">
        <v>1</v>
      </c>
      <c r="B5" t="s">
        <v>10</v>
      </c>
      <c r="C5" t="s">
        <v>10</v>
      </c>
      <c r="D5" t="s">
        <v>10</v>
      </c>
      <c r="E5" t="s">
        <v>10</v>
      </c>
      <c r="F5" t="s">
        <v>11</v>
      </c>
      <c r="G5">
        <v>4</v>
      </c>
      <c r="H5" s="3">
        <v>146.98622770491801</v>
      </c>
      <c r="I5" s="3">
        <v>3.1110877049180501</v>
      </c>
      <c r="J5" s="3">
        <f t="shared" si="0"/>
        <v>0.12014033695859927</v>
      </c>
      <c r="K5" s="3">
        <v>-125.42328999999999</v>
      </c>
      <c r="L5" s="3">
        <f>SUM(J$2:J5)</f>
        <v>1.0000167111678722</v>
      </c>
    </row>
    <row r="6" spans="1:13" x14ac:dyDescent="0.25">
      <c r="A6" s="2">
        <v>3</v>
      </c>
      <c r="B6" s="2" t="s">
        <v>10</v>
      </c>
      <c r="C6" s="2" t="s">
        <v>10</v>
      </c>
      <c r="D6" s="2" t="s">
        <v>16</v>
      </c>
      <c r="E6" s="2" t="s">
        <v>10</v>
      </c>
      <c r="F6" s="2" t="s">
        <v>17</v>
      </c>
      <c r="G6" s="2">
        <v>6</v>
      </c>
      <c r="H6" s="4">
        <v>145.709828813559</v>
      </c>
      <c r="I6" s="4"/>
      <c r="J6" s="4"/>
      <c r="K6" s="4">
        <v>-131.46767</v>
      </c>
      <c r="L6" s="4"/>
      <c r="M6" s="2" t="s">
        <v>37</v>
      </c>
    </row>
    <row r="7" spans="1:13" x14ac:dyDescent="0.25">
      <c r="A7" s="2">
        <v>6</v>
      </c>
      <c r="B7" s="2" t="s">
        <v>10</v>
      </c>
      <c r="C7" s="2" t="s">
        <v>12</v>
      </c>
      <c r="D7" s="2" t="s">
        <v>16</v>
      </c>
      <c r="E7" s="2" t="s">
        <v>10</v>
      </c>
      <c r="F7" s="2" t="s">
        <v>18</v>
      </c>
      <c r="G7" s="2">
        <v>7</v>
      </c>
      <c r="H7" s="4">
        <v>148.054504482759</v>
      </c>
      <c r="I7" s="4"/>
      <c r="J7" s="4"/>
      <c r="K7" s="4">
        <v>-131.63030000000001</v>
      </c>
      <c r="L7" s="4"/>
      <c r="M7" s="2" t="s">
        <v>37</v>
      </c>
    </row>
  </sheetData>
  <sortState ref="A2:M7">
    <sortCondition ref="M2:M7"/>
  </sortState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L5" sqref="L5"/>
    </sheetView>
  </sheetViews>
  <sheetFormatPr defaultColWidth="11.42578125" defaultRowHeight="15" x14ac:dyDescent="0.25"/>
  <cols>
    <col min="1" max="1" width="2" bestFit="1" customWidth="1"/>
    <col min="2" max="2" width="3.42578125" bestFit="1" customWidth="1"/>
    <col min="3" max="3" width="6" bestFit="1" customWidth="1"/>
    <col min="4" max="4" width="12.85546875" bestFit="1" customWidth="1"/>
    <col min="5" max="5" width="3" bestFit="1" customWidth="1"/>
    <col min="6" max="6" width="35.28515625" bestFit="1" customWidth="1"/>
    <col min="7" max="7" width="4.7109375" bestFit="1" customWidth="1"/>
    <col min="8" max="10" width="12" bestFit="1" customWidth="1"/>
    <col min="11" max="11" width="10.7109375" bestFit="1" customWidth="1"/>
  </cols>
  <sheetData>
    <row r="1" spans="1:1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43</v>
      </c>
    </row>
    <row r="2" spans="1:12" x14ac:dyDescent="0.25">
      <c r="A2">
        <v>4</v>
      </c>
      <c r="B2" t="s">
        <v>10</v>
      </c>
      <c r="C2" t="s">
        <v>12</v>
      </c>
      <c r="D2" t="s">
        <v>10</v>
      </c>
      <c r="E2" t="s">
        <v>10</v>
      </c>
      <c r="F2" t="s">
        <v>13</v>
      </c>
      <c r="G2">
        <v>5</v>
      </c>
      <c r="H2">
        <v>303.84443428571399</v>
      </c>
      <c r="I2">
        <v>0</v>
      </c>
      <c r="J2">
        <v>0.50662240055936203</v>
      </c>
      <c r="K2">
        <v>-151.05103</v>
      </c>
      <c r="L2">
        <f>SUM(J$2:J2)</f>
        <v>0.50662240055936203</v>
      </c>
    </row>
    <row r="3" spans="1:12" x14ac:dyDescent="0.25">
      <c r="A3">
        <v>1</v>
      </c>
      <c r="B3" t="s">
        <v>10</v>
      </c>
      <c r="C3" t="s">
        <v>10</v>
      </c>
      <c r="D3" t="s">
        <v>10</v>
      </c>
      <c r="E3" t="s">
        <v>10</v>
      </c>
      <c r="F3" t="s">
        <v>11</v>
      </c>
      <c r="G3">
        <v>4</v>
      </c>
      <c r="H3">
        <v>305.92700230088502</v>
      </c>
      <c r="I3">
        <v>2.0825680151706898</v>
      </c>
      <c r="J3">
        <v>0.17883828226566001</v>
      </c>
      <c r="K3">
        <v>-146.78673000000001</v>
      </c>
      <c r="L3">
        <f>SUM(J$2:J3)</f>
        <v>0.68546068282502204</v>
      </c>
    </row>
    <row r="4" spans="1:12" x14ac:dyDescent="0.25">
      <c r="A4">
        <v>5</v>
      </c>
      <c r="B4" t="s">
        <v>10</v>
      </c>
      <c r="C4" t="s">
        <v>12</v>
      </c>
      <c r="D4" t="s">
        <v>12</v>
      </c>
      <c r="E4" t="s">
        <v>10</v>
      </c>
      <c r="F4" t="s">
        <v>15</v>
      </c>
      <c r="G4">
        <v>6</v>
      </c>
      <c r="H4">
        <v>306.06547675675699</v>
      </c>
      <c r="I4">
        <v>2.2210424710424901</v>
      </c>
      <c r="J4">
        <v>0.166874948162401</v>
      </c>
      <c r="K4">
        <v>-151.05103</v>
      </c>
      <c r="L4">
        <f>SUM(J$2:J4)</f>
        <v>0.85233563098742304</v>
      </c>
    </row>
    <row r="5" spans="1:12" x14ac:dyDescent="0.25">
      <c r="A5">
        <v>6</v>
      </c>
      <c r="B5" t="s">
        <v>10</v>
      </c>
      <c r="C5" t="s">
        <v>12</v>
      </c>
      <c r="D5" t="s">
        <v>16</v>
      </c>
      <c r="E5" t="s">
        <v>10</v>
      </c>
      <c r="F5" t="s">
        <v>18</v>
      </c>
      <c r="G5">
        <v>7</v>
      </c>
      <c r="H5">
        <v>307.866851818182</v>
      </c>
      <c r="I5">
        <v>4.0224175324675597</v>
      </c>
      <c r="J5">
        <v>6.7799660516641894E-2</v>
      </c>
      <c r="K5">
        <v>-151.51107999999999</v>
      </c>
      <c r="L5">
        <f>SUM(J$2:J5)</f>
        <v>0.92013529150406492</v>
      </c>
    </row>
    <row r="6" spans="1:12" x14ac:dyDescent="0.25">
      <c r="A6">
        <v>2</v>
      </c>
      <c r="B6" t="s">
        <v>10</v>
      </c>
      <c r="C6" t="s">
        <v>10</v>
      </c>
      <c r="D6" t="s">
        <v>12</v>
      </c>
      <c r="E6" t="s">
        <v>10</v>
      </c>
      <c r="F6" t="s">
        <v>14</v>
      </c>
      <c r="G6">
        <v>5</v>
      </c>
      <c r="H6">
        <v>308.10873428571398</v>
      </c>
      <c r="I6">
        <v>4.2642999999999898</v>
      </c>
      <c r="J6">
        <v>6.0076332022651502E-2</v>
      </c>
      <c r="K6">
        <v>-146.78673000000001</v>
      </c>
      <c r="L6">
        <f>SUM(J$2:J6)</f>
        <v>0.98021162352671642</v>
      </c>
    </row>
    <row r="7" spans="1:12" x14ac:dyDescent="0.25">
      <c r="A7">
        <v>3</v>
      </c>
      <c r="B7" t="s">
        <v>10</v>
      </c>
      <c r="C7" t="s">
        <v>10</v>
      </c>
      <c r="D7" t="s">
        <v>16</v>
      </c>
      <c r="E7" t="s">
        <v>10</v>
      </c>
      <c r="F7" t="s">
        <v>17</v>
      </c>
      <c r="G7">
        <v>6</v>
      </c>
      <c r="H7">
        <v>310.32977675675698</v>
      </c>
      <c r="I7">
        <v>6.4853424710424896</v>
      </c>
      <c r="J7">
        <v>1.9788376473283301E-2</v>
      </c>
      <c r="K7">
        <v>-146.78673000000001</v>
      </c>
      <c r="L7">
        <f>SUM(J$2:J7)</f>
        <v>0.99999999999999978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9"/>
  <sheetViews>
    <sheetView workbookViewId="0">
      <selection activeCell="P11" sqref="P11"/>
    </sheetView>
  </sheetViews>
  <sheetFormatPr defaultColWidth="11.42578125" defaultRowHeight="15" x14ac:dyDescent="0.25"/>
  <cols>
    <col min="1" max="1" width="4" bestFit="1" customWidth="1"/>
    <col min="2" max="4" width="10.5703125" bestFit="1" customWidth="1"/>
    <col min="5" max="5" width="4.7109375" bestFit="1" customWidth="1"/>
    <col min="6" max="6" width="47" bestFit="1" customWidth="1"/>
    <col min="7" max="7" width="4.7109375" bestFit="1" customWidth="1"/>
    <col min="8" max="8" width="8.5703125" bestFit="1" customWidth="1"/>
    <col min="9" max="9" width="9" bestFit="1" customWidth="1"/>
    <col min="10" max="10" width="6.5703125" bestFit="1" customWidth="1"/>
    <col min="11" max="11" width="9.28515625" bestFit="1" customWidth="1"/>
    <col min="12" max="12" width="11.7109375" bestFit="1" customWidth="1"/>
    <col min="13" max="13" width="7.28515625" customWidth="1"/>
    <col min="14" max="14" width="9.7109375" bestFit="1" customWidth="1"/>
    <col min="20" max="20" width="4.7109375" bestFit="1" customWidth="1"/>
  </cols>
  <sheetData>
    <row r="1" spans="1:21" x14ac:dyDescent="0.25">
      <c r="A1" t="s">
        <v>41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205</v>
      </c>
      <c r="N1" s="12" t="s">
        <v>0</v>
      </c>
      <c r="O1" s="5" t="s">
        <v>42</v>
      </c>
      <c r="P1" s="11" t="s">
        <v>1</v>
      </c>
      <c r="Q1" s="5" t="s">
        <v>42</v>
      </c>
      <c r="R1" s="13" t="s">
        <v>2</v>
      </c>
      <c r="S1" s="14" t="s">
        <v>42</v>
      </c>
      <c r="T1" s="15" t="s">
        <v>3</v>
      </c>
      <c r="U1" s="14" t="s">
        <v>42</v>
      </c>
    </row>
    <row r="2" spans="1:21" x14ac:dyDescent="0.25">
      <c r="A2">
        <v>63</v>
      </c>
      <c r="B2" t="s">
        <v>12</v>
      </c>
      <c r="C2" t="s">
        <v>10</v>
      </c>
      <c r="D2" t="s">
        <v>50</v>
      </c>
      <c r="E2" t="s">
        <v>10</v>
      </c>
      <c r="F2" t="s">
        <v>51</v>
      </c>
      <c r="G2">
        <v>6</v>
      </c>
      <c r="H2" s="3">
        <v>601.001471176471</v>
      </c>
      <c r="I2" s="3">
        <v>0</v>
      </c>
      <c r="J2" s="3">
        <v>8.5922344581039797E-2</v>
      </c>
      <c r="K2" s="3">
        <v>-340.32328000000001</v>
      </c>
      <c r="L2" s="3">
        <f>SUM(J$2:J2)</f>
        <v>8.5922344581039797E-2</v>
      </c>
      <c r="N2" t="s">
        <v>12</v>
      </c>
      <c r="O2" s="9">
        <v>0.31719999999999998</v>
      </c>
      <c r="P2" s="10" t="s">
        <v>10</v>
      </c>
      <c r="Q2" s="3">
        <v>0.40339999999999998</v>
      </c>
      <c r="R2" s="10" t="s">
        <v>50</v>
      </c>
      <c r="S2" s="3">
        <v>0.63580000000000003</v>
      </c>
      <c r="T2" s="10" t="s">
        <v>10</v>
      </c>
      <c r="U2">
        <v>0.73719999999999997</v>
      </c>
    </row>
    <row r="3" spans="1:21" x14ac:dyDescent="0.25">
      <c r="A3">
        <v>93</v>
      </c>
      <c r="B3" t="s">
        <v>52</v>
      </c>
      <c r="C3" t="s">
        <v>10</v>
      </c>
      <c r="D3" t="s">
        <v>50</v>
      </c>
      <c r="E3" t="s">
        <v>10</v>
      </c>
      <c r="F3" t="s">
        <v>53</v>
      </c>
      <c r="G3">
        <v>7</v>
      </c>
      <c r="H3" s="3">
        <v>601.33401383966202</v>
      </c>
      <c r="I3" s="3">
        <v>0.33254266319181602</v>
      </c>
      <c r="J3" s="3">
        <v>7.2760453521535803E-2</v>
      </c>
      <c r="K3" s="3">
        <v>-342.11038000000002</v>
      </c>
      <c r="L3" s="3">
        <f>SUM(J$2:J3)</f>
        <v>0.1586827981025756</v>
      </c>
      <c r="N3" t="s">
        <v>207</v>
      </c>
      <c r="O3" s="3">
        <v>0.30940000000000001</v>
      </c>
      <c r="P3" s="10" t="s">
        <v>12</v>
      </c>
      <c r="Q3" s="3">
        <v>0.20380000000000001</v>
      </c>
      <c r="R3" s="10" t="s">
        <v>206</v>
      </c>
      <c r="S3" s="3">
        <v>0.2495</v>
      </c>
      <c r="T3" s="10" t="s">
        <v>50</v>
      </c>
      <c r="U3">
        <v>0.26279999999999998</v>
      </c>
    </row>
    <row r="4" spans="1:21" x14ac:dyDescent="0.25">
      <c r="A4">
        <v>141</v>
      </c>
      <c r="B4" t="s">
        <v>54</v>
      </c>
      <c r="C4" t="s">
        <v>54</v>
      </c>
      <c r="D4" t="s">
        <v>50</v>
      </c>
      <c r="E4" t="s">
        <v>10</v>
      </c>
      <c r="F4" t="s">
        <v>55</v>
      </c>
      <c r="G4">
        <v>11</v>
      </c>
      <c r="H4" s="3">
        <v>601.60081721029997</v>
      </c>
      <c r="I4" s="3">
        <v>0.59934603382976104</v>
      </c>
      <c r="J4" s="3">
        <v>6.3673655233999593E-2</v>
      </c>
      <c r="K4" s="3">
        <v>-350.50403999999997</v>
      </c>
      <c r="L4" s="3">
        <f>SUM(J$2:J4)</f>
        <v>0.22235645333657519</v>
      </c>
      <c r="N4" t="s">
        <v>206</v>
      </c>
      <c r="O4" s="3">
        <v>0.307</v>
      </c>
      <c r="P4" s="10" t="s">
        <v>50</v>
      </c>
      <c r="Q4" s="3">
        <v>0.17180000000000001</v>
      </c>
      <c r="R4" s="10" t="s">
        <v>207</v>
      </c>
      <c r="S4" s="3">
        <v>0.11459999999999999</v>
      </c>
    </row>
    <row r="5" spans="1:21" x14ac:dyDescent="0.25">
      <c r="A5">
        <v>99</v>
      </c>
      <c r="B5" t="s">
        <v>52</v>
      </c>
      <c r="C5" t="s">
        <v>50</v>
      </c>
      <c r="D5" t="s">
        <v>50</v>
      </c>
      <c r="E5" t="s">
        <v>10</v>
      </c>
      <c r="F5" t="s">
        <v>56</v>
      </c>
      <c r="G5">
        <v>8</v>
      </c>
      <c r="H5" s="3">
        <v>602.72541949152503</v>
      </c>
      <c r="I5" s="3">
        <v>1.7239483150547099</v>
      </c>
      <c r="J5" s="3">
        <v>3.6287370506999601E-2</v>
      </c>
      <c r="K5" s="3">
        <v>-342.85656999999998</v>
      </c>
      <c r="L5" s="3">
        <f>SUM(J$2:J5)</f>
        <v>0.25864382384357482</v>
      </c>
      <c r="N5" t="s">
        <v>10</v>
      </c>
      <c r="O5" s="3">
        <v>4.6399999999999997E-2</v>
      </c>
      <c r="P5" s="10" t="s">
        <v>207</v>
      </c>
      <c r="Q5" s="3">
        <v>0.14630000000000001</v>
      </c>
    </row>
    <row r="6" spans="1:21" x14ac:dyDescent="0.25">
      <c r="A6">
        <v>123</v>
      </c>
      <c r="B6" t="s">
        <v>54</v>
      </c>
      <c r="C6" t="s">
        <v>10</v>
      </c>
      <c r="D6" t="s">
        <v>50</v>
      </c>
      <c r="E6" t="s">
        <v>10</v>
      </c>
      <c r="F6" t="s">
        <v>57</v>
      </c>
      <c r="G6">
        <v>8</v>
      </c>
      <c r="H6" s="3">
        <v>602.76062949152504</v>
      </c>
      <c r="I6" s="3">
        <v>1.7591583150547201</v>
      </c>
      <c r="J6" s="3">
        <v>3.5654121875762702E-2</v>
      </c>
      <c r="K6" s="3">
        <v>-342.82135</v>
      </c>
      <c r="L6" s="3">
        <f>SUM(J$2:J6)</f>
        <v>0.29429794571933754</v>
      </c>
      <c r="N6" t="s">
        <v>50</v>
      </c>
      <c r="O6" s="3">
        <v>0.02</v>
      </c>
      <c r="P6" s="10" t="s">
        <v>206</v>
      </c>
      <c r="Q6" s="3">
        <v>7.4700000000000003E-2</v>
      </c>
    </row>
    <row r="7" spans="1:21" x14ac:dyDescent="0.25">
      <c r="A7">
        <v>69</v>
      </c>
      <c r="B7" t="s">
        <v>12</v>
      </c>
      <c r="C7" t="s">
        <v>50</v>
      </c>
      <c r="D7" t="s">
        <v>50</v>
      </c>
      <c r="E7" t="s">
        <v>10</v>
      </c>
      <c r="F7" t="s">
        <v>58</v>
      </c>
      <c r="G7">
        <v>7</v>
      </c>
      <c r="H7" s="3">
        <v>603.07143383966195</v>
      </c>
      <c r="I7" s="3">
        <v>2.0699626631917498</v>
      </c>
      <c r="J7" s="3">
        <v>3.0522453306284E-2</v>
      </c>
      <c r="K7" s="3">
        <v>-340.37295</v>
      </c>
      <c r="L7" s="3">
        <f>SUM(J$2:J7)</f>
        <v>0.32482039902562154</v>
      </c>
      <c r="O7" s="3"/>
      <c r="Q7" s="3"/>
    </row>
    <row r="8" spans="1:21" x14ac:dyDescent="0.25">
      <c r="A8">
        <v>64</v>
      </c>
      <c r="B8" t="s">
        <v>12</v>
      </c>
      <c r="C8" t="s">
        <v>10</v>
      </c>
      <c r="D8" t="s">
        <v>50</v>
      </c>
      <c r="E8" t="s">
        <v>50</v>
      </c>
      <c r="F8" t="s">
        <v>59</v>
      </c>
      <c r="G8">
        <v>7</v>
      </c>
      <c r="H8" s="3">
        <v>603.09158383966201</v>
      </c>
      <c r="I8" s="3">
        <v>2.0901126631918001</v>
      </c>
      <c r="J8" s="3">
        <v>3.0216483500253799E-2</v>
      </c>
      <c r="K8" s="3">
        <v>-340.3528</v>
      </c>
      <c r="L8" s="3">
        <f>SUM(J$2:J8)</f>
        <v>0.35503688252587534</v>
      </c>
      <c r="N8" t="s">
        <v>208</v>
      </c>
      <c r="O8" s="16">
        <f>SUM(O3:O4,O6)</f>
        <v>0.63640000000000008</v>
      </c>
      <c r="Q8" s="3">
        <f>SUM(Q4:Q6)</f>
        <v>0.39280000000000004</v>
      </c>
    </row>
    <row r="9" spans="1:21" x14ac:dyDescent="0.25">
      <c r="A9">
        <v>87</v>
      </c>
      <c r="B9" t="s">
        <v>12</v>
      </c>
      <c r="C9" t="s">
        <v>12</v>
      </c>
      <c r="D9" t="s">
        <v>50</v>
      </c>
      <c r="E9" t="s">
        <v>10</v>
      </c>
      <c r="F9" t="s">
        <v>60</v>
      </c>
      <c r="G9">
        <v>7</v>
      </c>
      <c r="H9" s="3">
        <v>603.10426383966296</v>
      </c>
      <c r="I9" s="3">
        <v>2.1027926631918499</v>
      </c>
      <c r="J9" s="3">
        <v>3.0025516998339899E-2</v>
      </c>
      <c r="K9" s="3">
        <v>-340.34012999999999</v>
      </c>
      <c r="L9" s="3">
        <f>SUM(J$2:J9)</f>
        <v>0.38506239952421523</v>
      </c>
      <c r="N9" t="s">
        <v>209</v>
      </c>
      <c r="O9" s="3">
        <f>SUM(O2:O4)</f>
        <v>0.93359999999999999</v>
      </c>
      <c r="Q9" s="3">
        <f>SUM(Q3,Q5:Q6)</f>
        <v>0.42480000000000001</v>
      </c>
      <c r="S9" s="3">
        <f>SUM(S3:S4)</f>
        <v>0.36409999999999998</v>
      </c>
    </row>
    <row r="10" spans="1:21" x14ac:dyDescent="0.25">
      <c r="A10">
        <v>65</v>
      </c>
      <c r="B10" t="s">
        <v>12</v>
      </c>
      <c r="C10" t="s">
        <v>10</v>
      </c>
      <c r="D10" t="s">
        <v>61</v>
      </c>
      <c r="E10" t="s">
        <v>10</v>
      </c>
      <c r="F10" t="s">
        <v>62</v>
      </c>
      <c r="G10">
        <v>7</v>
      </c>
      <c r="H10" s="3">
        <v>603.12065383966296</v>
      </c>
      <c r="I10" s="3">
        <v>2.1191826631918498</v>
      </c>
      <c r="J10" s="3">
        <v>2.9780463365241799E-2</v>
      </c>
      <c r="K10" s="3">
        <v>-340.32373000000001</v>
      </c>
      <c r="L10" s="3">
        <f>SUM(J$2:J10)</f>
        <v>0.41484286288945704</v>
      </c>
    </row>
    <row r="11" spans="1:21" x14ac:dyDescent="0.25">
      <c r="A11">
        <v>117</v>
      </c>
      <c r="B11" t="s">
        <v>52</v>
      </c>
      <c r="C11" t="s">
        <v>12</v>
      </c>
      <c r="D11" t="s">
        <v>50</v>
      </c>
      <c r="E11" t="s">
        <v>10</v>
      </c>
      <c r="F11" t="s">
        <v>63</v>
      </c>
      <c r="G11">
        <v>8</v>
      </c>
      <c r="H11" s="3">
        <v>603.282169491525</v>
      </c>
      <c r="I11" s="3">
        <v>2.2806983150547899</v>
      </c>
      <c r="J11" s="3">
        <v>2.7470007161650802E-2</v>
      </c>
      <c r="K11" s="3">
        <v>-342.29980999999998</v>
      </c>
      <c r="L11" s="3">
        <f>SUM(J$2:J11)</f>
        <v>0.44231287005110786</v>
      </c>
    </row>
    <row r="12" spans="1:21" x14ac:dyDescent="0.25">
      <c r="A12">
        <v>94</v>
      </c>
      <c r="B12" t="s">
        <v>52</v>
      </c>
      <c r="C12" t="s">
        <v>10</v>
      </c>
      <c r="D12" t="s">
        <v>50</v>
      </c>
      <c r="E12" t="s">
        <v>50</v>
      </c>
      <c r="F12" t="s">
        <v>64</v>
      </c>
      <c r="G12">
        <v>8</v>
      </c>
      <c r="H12" s="3">
        <v>603.28615949152504</v>
      </c>
      <c r="I12" s="3">
        <v>2.2846883150547201</v>
      </c>
      <c r="J12" s="3">
        <v>2.74152591266873E-2</v>
      </c>
      <c r="K12" s="3">
        <v>-342.29583000000002</v>
      </c>
      <c r="L12" s="3">
        <f>SUM(J$2:J12)</f>
        <v>0.46972812917779516</v>
      </c>
    </row>
    <row r="13" spans="1:21" x14ac:dyDescent="0.25">
      <c r="A13">
        <v>95</v>
      </c>
      <c r="B13" t="s">
        <v>52</v>
      </c>
      <c r="C13" t="s">
        <v>10</v>
      </c>
      <c r="D13" t="s">
        <v>61</v>
      </c>
      <c r="E13" t="s">
        <v>10</v>
      </c>
      <c r="F13" t="s">
        <v>65</v>
      </c>
      <c r="G13">
        <v>8</v>
      </c>
      <c r="H13" s="3">
        <v>603.45095949152505</v>
      </c>
      <c r="I13" s="3">
        <v>2.4494883150547402</v>
      </c>
      <c r="J13" s="3">
        <v>2.5246808730304899E-2</v>
      </c>
      <c r="K13" s="3">
        <v>-342.13103000000001</v>
      </c>
      <c r="L13" s="3">
        <f>SUM(J$2:J13)</f>
        <v>0.49497493790810004</v>
      </c>
    </row>
    <row r="14" spans="1:21" x14ac:dyDescent="0.25">
      <c r="A14">
        <v>143</v>
      </c>
      <c r="B14" t="s">
        <v>54</v>
      </c>
      <c r="C14" t="s">
        <v>54</v>
      </c>
      <c r="D14" t="s">
        <v>61</v>
      </c>
      <c r="E14" t="s">
        <v>10</v>
      </c>
      <c r="F14" t="s">
        <v>66</v>
      </c>
      <c r="G14">
        <v>12</v>
      </c>
      <c r="H14" s="3">
        <v>603.72999758620699</v>
      </c>
      <c r="I14" s="3">
        <v>2.7285264097362201</v>
      </c>
      <c r="J14" s="3">
        <v>2.1959079825735899E-2</v>
      </c>
      <c r="K14" s="3">
        <v>-350.58665000000002</v>
      </c>
      <c r="L14" s="3">
        <f>SUM(J$2:J14)</f>
        <v>0.51693401773383596</v>
      </c>
    </row>
    <row r="15" spans="1:21" x14ac:dyDescent="0.25">
      <c r="A15">
        <v>142</v>
      </c>
      <c r="B15" t="s">
        <v>54</v>
      </c>
      <c r="C15" t="s">
        <v>54</v>
      </c>
      <c r="D15" t="s">
        <v>50</v>
      </c>
      <c r="E15" t="s">
        <v>50</v>
      </c>
      <c r="F15" t="s">
        <v>67</v>
      </c>
      <c r="G15">
        <v>12</v>
      </c>
      <c r="H15" s="3">
        <v>603.77723758620698</v>
      </c>
      <c r="I15" s="3">
        <v>2.7757664097362098</v>
      </c>
      <c r="J15" s="3">
        <v>2.1446483948959798E-2</v>
      </c>
      <c r="K15" s="3">
        <v>-350.53940999999998</v>
      </c>
      <c r="L15" s="3">
        <f>SUM(J$2:J15)</f>
        <v>0.53838050168279572</v>
      </c>
    </row>
    <row r="16" spans="1:21" x14ac:dyDescent="0.25">
      <c r="A16">
        <v>149</v>
      </c>
      <c r="B16" t="s">
        <v>54</v>
      </c>
      <c r="C16" t="s">
        <v>12</v>
      </c>
      <c r="D16" t="s">
        <v>61</v>
      </c>
      <c r="E16" t="s">
        <v>10</v>
      </c>
      <c r="F16" t="s">
        <v>68</v>
      </c>
      <c r="G16">
        <v>10</v>
      </c>
      <c r="H16" s="3">
        <v>604.11568094017105</v>
      </c>
      <c r="I16" s="3">
        <v>3.1142097637002699</v>
      </c>
      <c r="J16" s="3">
        <v>1.8107732128866402E-2</v>
      </c>
      <c r="K16" s="3">
        <v>-345.79631000000001</v>
      </c>
      <c r="L16" s="3">
        <f>SUM(J$2:J16)</f>
        <v>0.55648823381166213</v>
      </c>
    </row>
    <row r="17" spans="1:12" x14ac:dyDescent="0.25">
      <c r="A17">
        <v>145</v>
      </c>
      <c r="B17" t="s">
        <v>54</v>
      </c>
      <c r="C17" t="s">
        <v>12</v>
      </c>
      <c r="D17" t="s">
        <v>69</v>
      </c>
      <c r="E17" t="s">
        <v>10</v>
      </c>
      <c r="F17" t="s">
        <v>70</v>
      </c>
      <c r="G17">
        <v>11</v>
      </c>
      <c r="H17" s="3">
        <v>604.57870721029997</v>
      </c>
      <c r="I17" s="3">
        <v>3.57723603382976</v>
      </c>
      <c r="J17" s="3">
        <v>1.43654483242303E-2</v>
      </c>
      <c r="K17" s="3">
        <v>-347.52616</v>
      </c>
      <c r="L17" s="3">
        <f>SUM(J$2:J17)</f>
        <v>0.57085368213589238</v>
      </c>
    </row>
    <row r="18" spans="1:12" x14ac:dyDescent="0.25">
      <c r="A18">
        <v>147</v>
      </c>
      <c r="B18" t="s">
        <v>54</v>
      </c>
      <c r="C18" t="s">
        <v>12</v>
      </c>
      <c r="D18" t="s">
        <v>50</v>
      </c>
      <c r="E18" t="s">
        <v>10</v>
      </c>
      <c r="F18" t="s">
        <v>71</v>
      </c>
      <c r="G18">
        <v>9</v>
      </c>
      <c r="H18" s="3">
        <v>604.61569744680901</v>
      </c>
      <c r="I18" s="3">
        <v>3.6142262703378898</v>
      </c>
      <c r="J18" s="3">
        <v>1.41021995711791E-2</v>
      </c>
      <c r="K18" s="3">
        <v>-343.12207000000001</v>
      </c>
      <c r="L18" s="3">
        <f>SUM(J$2:J18)</f>
        <v>0.58495588170707147</v>
      </c>
    </row>
    <row r="19" spans="1:12" x14ac:dyDescent="0.25">
      <c r="A19">
        <v>129</v>
      </c>
      <c r="B19" t="s">
        <v>54</v>
      </c>
      <c r="C19" t="s">
        <v>50</v>
      </c>
      <c r="D19" t="s">
        <v>50</v>
      </c>
      <c r="E19" t="s">
        <v>10</v>
      </c>
      <c r="F19" t="s">
        <v>72</v>
      </c>
      <c r="G19">
        <v>9</v>
      </c>
      <c r="H19" s="3">
        <v>604.62514744680902</v>
      </c>
      <c r="I19" s="3">
        <v>3.62367627033791</v>
      </c>
      <c r="J19" s="3">
        <v>1.40357238507706E-2</v>
      </c>
      <c r="K19" s="3">
        <v>-343.11263000000002</v>
      </c>
      <c r="L19" s="3">
        <f>SUM(J$2:J19)</f>
        <v>0.59899160555784203</v>
      </c>
    </row>
    <row r="20" spans="1:12" x14ac:dyDescent="0.25">
      <c r="A20">
        <v>125</v>
      </c>
      <c r="B20" t="s">
        <v>54</v>
      </c>
      <c r="C20" t="s">
        <v>10</v>
      </c>
      <c r="D20" t="s">
        <v>61</v>
      </c>
      <c r="E20" t="s">
        <v>10</v>
      </c>
      <c r="F20" t="s">
        <v>73</v>
      </c>
      <c r="G20">
        <v>9</v>
      </c>
      <c r="H20" s="3">
        <v>604.65644744680901</v>
      </c>
      <c r="I20" s="3">
        <v>3.6549762703379001</v>
      </c>
      <c r="J20" s="3">
        <v>1.38177746731906E-2</v>
      </c>
      <c r="K20" s="3">
        <v>-343.08132999999998</v>
      </c>
      <c r="L20" s="3">
        <f>SUM(J$2:J20)</f>
        <v>0.6128093802310326</v>
      </c>
    </row>
    <row r="21" spans="1:12" x14ac:dyDescent="0.25">
      <c r="A21">
        <v>101</v>
      </c>
      <c r="B21" t="s">
        <v>52</v>
      </c>
      <c r="C21" t="s">
        <v>50</v>
      </c>
      <c r="D21" t="s">
        <v>61</v>
      </c>
      <c r="E21" t="s">
        <v>10</v>
      </c>
      <c r="F21" t="s">
        <v>74</v>
      </c>
      <c r="G21">
        <v>9</v>
      </c>
      <c r="H21" s="3">
        <v>604.81581744680898</v>
      </c>
      <c r="I21" s="3">
        <v>3.8143462703378601</v>
      </c>
      <c r="J21" s="3">
        <v>1.27594322597107E-2</v>
      </c>
      <c r="K21" s="3">
        <v>-342.92196000000001</v>
      </c>
      <c r="L21" s="3">
        <f>SUM(J$2:J21)</f>
        <v>0.62556881249074325</v>
      </c>
    </row>
    <row r="22" spans="1:12" x14ac:dyDescent="0.25">
      <c r="A22">
        <v>100</v>
      </c>
      <c r="B22" t="s">
        <v>52</v>
      </c>
      <c r="C22" t="s">
        <v>50</v>
      </c>
      <c r="D22" t="s">
        <v>50</v>
      </c>
      <c r="E22" t="s">
        <v>50</v>
      </c>
      <c r="F22" t="s">
        <v>75</v>
      </c>
      <c r="G22">
        <v>9</v>
      </c>
      <c r="H22" s="3">
        <v>604.82667744680896</v>
      </c>
      <c r="I22" s="3">
        <v>3.8252062703378402</v>
      </c>
      <c r="J22" s="3">
        <v>1.2690336307823799E-2</v>
      </c>
      <c r="K22" s="3">
        <v>-342.91109</v>
      </c>
      <c r="L22" s="3">
        <f>SUM(J$2:J22)</f>
        <v>0.63825914879856704</v>
      </c>
    </row>
    <row r="23" spans="1:12" x14ac:dyDescent="0.25">
      <c r="A23">
        <v>105</v>
      </c>
      <c r="B23" t="s">
        <v>52</v>
      </c>
      <c r="C23" t="s">
        <v>52</v>
      </c>
      <c r="D23" t="s">
        <v>50</v>
      </c>
      <c r="E23" t="s">
        <v>10</v>
      </c>
      <c r="F23" t="s">
        <v>76</v>
      </c>
      <c r="G23">
        <v>9</v>
      </c>
      <c r="H23" s="3">
        <v>604.86018744680905</v>
      </c>
      <c r="I23" s="3">
        <v>3.8587162703379398</v>
      </c>
      <c r="J23" s="3">
        <v>1.2479481095288E-2</v>
      </c>
      <c r="K23" s="3">
        <v>-342.87759</v>
      </c>
      <c r="L23" s="3">
        <f>SUM(J$2:J23)</f>
        <v>0.650738629893855</v>
      </c>
    </row>
    <row r="24" spans="1:12" x14ac:dyDescent="0.25">
      <c r="A24">
        <v>124</v>
      </c>
      <c r="B24" t="s">
        <v>54</v>
      </c>
      <c r="C24" t="s">
        <v>10</v>
      </c>
      <c r="D24" t="s">
        <v>50</v>
      </c>
      <c r="E24" t="s">
        <v>50</v>
      </c>
      <c r="F24" t="s">
        <v>77</v>
      </c>
      <c r="G24">
        <v>9</v>
      </c>
      <c r="H24" s="3">
        <v>604.89113744680901</v>
      </c>
      <c r="I24" s="3">
        <v>3.8896662703379001</v>
      </c>
      <c r="J24" s="3">
        <v>1.22878477129132E-2</v>
      </c>
      <c r="K24" s="3">
        <v>-342.84663999999998</v>
      </c>
      <c r="L24" s="3">
        <f>SUM(J$2:J24)</f>
        <v>0.66302647760676825</v>
      </c>
    </row>
    <row r="25" spans="1:12" x14ac:dyDescent="0.25">
      <c r="A25">
        <v>71</v>
      </c>
      <c r="B25" t="s">
        <v>12</v>
      </c>
      <c r="C25" t="s">
        <v>50</v>
      </c>
      <c r="D25" t="s">
        <v>61</v>
      </c>
      <c r="E25" t="s">
        <v>10</v>
      </c>
      <c r="F25" t="s">
        <v>78</v>
      </c>
      <c r="G25">
        <v>8</v>
      </c>
      <c r="H25" s="3">
        <v>605.20031949152497</v>
      </c>
      <c r="I25" s="3">
        <v>4.19884831505476</v>
      </c>
      <c r="J25" s="3">
        <v>1.05278040360772E-2</v>
      </c>
      <c r="K25" s="3">
        <v>-340.38166000000001</v>
      </c>
      <c r="L25" s="3">
        <f>SUM(J$2:J25)</f>
        <v>0.67355428164284548</v>
      </c>
    </row>
    <row r="26" spans="1:12" x14ac:dyDescent="0.25">
      <c r="A26">
        <v>75</v>
      </c>
      <c r="B26" t="s">
        <v>12</v>
      </c>
      <c r="C26" t="s">
        <v>52</v>
      </c>
      <c r="D26" t="s">
        <v>50</v>
      </c>
      <c r="E26" t="s">
        <v>10</v>
      </c>
      <c r="F26" t="s">
        <v>79</v>
      </c>
      <c r="G26">
        <v>8</v>
      </c>
      <c r="H26" s="3">
        <v>605.20641949152503</v>
      </c>
      <c r="I26" s="3">
        <v>4.2049483150548204</v>
      </c>
      <c r="J26" s="3">
        <v>1.04957431514698E-2</v>
      </c>
      <c r="K26" s="3">
        <v>-340.37556999999998</v>
      </c>
      <c r="L26" s="3">
        <f>SUM(J$2:J26)</f>
        <v>0.68405002479431531</v>
      </c>
    </row>
    <row r="27" spans="1:12" x14ac:dyDescent="0.25">
      <c r="A27">
        <v>70</v>
      </c>
      <c r="B27" t="s">
        <v>12</v>
      </c>
      <c r="C27" t="s">
        <v>50</v>
      </c>
      <c r="D27" t="s">
        <v>50</v>
      </c>
      <c r="E27" t="s">
        <v>50</v>
      </c>
      <c r="F27" t="s">
        <v>80</v>
      </c>
      <c r="G27">
        <v>8</v>
      </c>
      <c r="H27" s="3">
        <v>605.20901949152505</v>
      </c>
      <c r="I27" s="3">
        <v>4.2075483150547397</v>
      </c>
      <c r="J27" s="3">
        <v>1.04821075504343E-2</v>
      </c>
      <c r="K27" s="3">
        <v>-340.37297000000001</v>
      </c>
      <c r="L27" s="3">
        <f>SUM(J$2:J27)</f>
        <v>0.69453213234474964</v>
      </c>
    </row>
    <row r="28" spans="1:12" x14ac:dyDescent="0.25">
      <c r="A28">
        <v>66</v>
      </c>
      <c r="B28" t="s">
        <v>12</v>
      </c>
      <c r="C28" t="s">
        <v>10</v>
      </c>
      <c r="D28" t="s">
        <v>61</v>
      </c>
      <c r="E28" t="s">
        <v>50</v>
      </c>
      <c r="F28" t="s">
        <v>81</v>
      </c>
      <c r="G28">
        <v>8</v>
      </c>
      <c r="H28" s="3">
        <v>605.22135949152505</v>
      </c>
      <c r="I28" s="3">
        <v>4.2198883150547299</v>
      </c>
      <c r="J28" s="3">
        <v>1.04176320582839E-2</v>
      </c>
      <c r="K28" s="3">
        <v>-340.36063000000001</v>
      </c>
      <c r="L28" s="3">
        <f>SUM(J$2:J28)</f>
        <v>0.70494976440303359</v>
      </c>
    </row>
    <row r="29" spans="1:12" x14ac:dyDescent="0.25">
      <c r="A29">
        <v>88</v>
      </c>
      <c r="B29" t="s">
        <v>12</v>
      </c>
      <c r="C29" t="s">
        <v>12</v>
      </c>
      <c r="D29" t="s">
        <v>50</v>
      </c>
      <c r="E29" t="s">
        <v>50</v>
      </c>
      <c r="F29" t="s">
        <v>82</v>
      </c>
      <c r="G29">
        <v>8</v>
      </c>
      <c r="H29" s="3">
        <v>605.22895949152496</v>
      </c>
      <c r="I29" s="3">
        <v>4.2274883150547602</v>
      </c>
      <c r="J29" s="3">
        <v>1.0378120176583501E-2</v>
      </c>
      <c r="K29" s="3">
        <v>-340.35302999999999</v>
      </c>
      <c r="L29" s="3">
        <f>SUM(J$2:J29)</f>
        <v>0.71532788457961705</v>
      </c>
    </row>
    <row r="30" spans="1:12" x14ac:dyDescent="0.25">
      <c r="A30">
        <v>89</v>
      </c>
      <c r="B30" t="s">
        <v>12</v>
      </c>
      <c r="C30" t="s">
        <v>12</v>
      </c>
      <c r="D30" t="s">
        <v>61</v>
      </c>
      <c r="E30" t="s">
        <v>10</v>
      </c>
      <c r="F30" t="s">
        <v>83</v>
      </c>
      <c r="G30">
        <v>8</v>
      </c>
      <c r="H30" s="3">
        <v>605.24144949152503</v>
      </c>
      <c r="I30" s="3">
        <v>4.2399783150547101</v>
      </c>
      <c r="J30" s="3">
        <v>1.03135107689369E-2</v>
      </c>
      <c r="K30" s="3">
        <v>-340.34053999999998</v>
      </c>
      <c r="L30" s="3">
        <f>SUM(J$2:J30)</f>
        <v>0.72564139534855399</v>
      </c>
    </row>
    <row r="31" spans="1:12" x14ac:dyDescent="0.25">
      <c r="A31">
        <v>61</v>
      </c>
      <c r="B31" t="s">
        <v>12</v>
      </c>
      <c r="C31" t="s">
        <v>10</v>
      </c>
      <c r="D31" t="s">
        <v>69</v>
      </c>
      <c r="E31" t="s">
        <v>10</v>
      </c>
      <c r="F31" t="s">
        <v>84</v>
      </c>
      <c r="G31">
        <v>8</v>
      </c>
      <c r="H31" s="3">
        <v>605.258259491525</v>
      </c>
      <c r="I31" s="3">
        <v>4.2567883150547896</v>
      </c>
      <c r="J31" s="3">
        <v>1.0227188986390599E-2</v>
      </c>
      <c r="K31" s="3">
        <v>-340.32373000000001</v>
      </c>
      <c r="L31" s="3">
        <f>SUM(J$2:J31)</f>
        <v>0.73586858433494462</v>
      </c>
    </row>
    <row r="32" spans="1:12" x14ac:dyDescent="0.25">
      <c r="A32">
        <v>118</v>
      </c>
      <c r="B32" t="s">
        <v>52</v>
      </c>
      <c r="C32" t="s">
        <v>12</v>
      </c>
      <c r="D32" t="s">
        <v>50</v>
      </c>
      <c r="E32" t="s">
        <v>50</v>
      </c>
      <c r="F32" t="s">
        <v>85</v>
      </c>
      <c r="G32">
        <v>9</v>
      </c>
      <c r="H32" s="3">
        <v>605.39929744680899</v>
      </c>
      <c r="I32" s="3">
        <v>4.3978262703378697</v>
      </c>
      <c r="J32" s="3">
        <v>9.5308202395838204E-3</v>
      </c>
      <c r="K32" s="3">
        <v>-342.33848</v>
      </c>
      <c r="L32" s="3">
        <f>SUM(J$2:J32)</f>
        <v>0.74539940457452847</v>
      </c>
    </row>
    <row r="33" spans="1:12" x14ac:dyDescent="0.25">
      <c r="A33">
        <v>119</v>
      </c>
      <c r="B33" t="s">
        <v>52</v>
      </c>
      <c r="C33" t="s">
        <v>12</v>
      </c>
      <c r="D33" t="s">
        <v>61</v>
      </c>
      <c r="E33" t="s">
        <v>10</v>
      </c>
      <c r="F33" t="s">
        <v>86</v>
      </c>
      <c r="G33">
        <v>9</v>
      </c>
      <c r="H33" s="3">
        <v>605.42379744680898</v>
      </c>
      <c r="I33" s="3">
        <v>4.4223262703378596</v>
      </c>
      <c r="J33" s="3">
        <v>9.4147798898959207E-3</v>
      </c>
      <c r="K33" s="3">
        <v>-342.31398000000002</v>
      </c>
      <c r="L33" s="3">
        <f>SUM(J$2:J33)</f>
        <v>0.75481418446442439</v>
      </c>
    </row>
    <row r="34" spans="1:12" x14ac:dyDescent="0.25">
      <c r="A34">
        <v>96</v>
      </c>
      <c r="B34" t="s">
        <v>52</v>
      </c>
      <c r="C34" t="s">
        <v>10</v>
      </c>
      <c r="D34" t="s">
        <v>61</v>
      </c>
      <c r="E34" t="s">
        <v>50</v>
      </c>
      <c r="F34" t="s">
        <v>87</v>
      </c>
      <c r="G34">
        <v>9</v>
      </c>
      <c r="H34" s="3">
        <v>605.440807446809</v>
      </c>
      <c r="I34" s="3">
        <v>4.4393362703378898</v>
      </c>
      <c r="J34" s="3">
        <v>9.3350467328071601E-3</v>
      </c>
      <c r="K34" s="3">
        <v>-342.29696999999999</v>
      </c>
      <c r="L34" s="3">
        <f>SUM(J$2:J34)</f>
        <v>0.76414923119723155</v>
      </c>
    </row>
    <row r="35" spans="1:12" x14ac:dyDescent="0.25">
      <c r="A35">
        <v>91</v>
      </c>
      <c r="B35" t="s">
        <v>52</v>
      </c>
      <c r="C35" t="s">
        <v>10</v>
      </c>
      <c r="D35" t="s">
        <v>69</v>
      </c>
      <c r="E35" t="s">
        <v>10</v>
      </c>
      <c r="F35" t="s">
        <v>88</v>
      </c>
      <c r="G35">
        <v>9</v>
      </c>
      <c r="H35" s="3">
        <v>605.60674744680898</v>
      </c>
      <c r="I35" s="3">
        <v>4.6052762703378702</v>
      </c>
      <c r="J35" s="3">
        <v>8.5917787193879602E-3</v>
      </c>
      <c r="K35" s="3">
        <v>-342.13103000000001</v>
      </c>
      <c r="L35" s="3">
        <f>SUM(J$2:J35)</f>
        <v>0.77274100991661954</v>
      </c>
    </row>
    <row r="36" spans="1:12" x14ac:dyDescent="0.25">
      <c r="A36">
        <v>144</v>
      </c>
      <c r="B36" t="s">
        <v>54</v>
      </c>
      <c r="C36" t="s">
        <v>54</v>
      </c>
      <c r="D36" t="s">
        <v>61</v>
      </c>
      <c r="E36" t="s">
        <v>50</v>
      </c>
      <c r="F36" t="s">
        <v>89</v>
      </c>
      <c r="G36">
        <v>13</v>
      </c>
      <c r="H36" s="3">
        <v>605.78831757575801</v>
      </c>
      <c r="I36" s="3">
        <v>4.7868463992870103</v>
      </c>
      <c r="J36" s="3">
        <v>7.8461323702901896E-3</v>
      </c>
      <c r="K36" s="3">
        <v>-350.75925000000001</v>
      </c>
      <c r="L36" s="3">
        <f>SUM(J$2:J36)</f>
        <v>0.78058714228690973</v>
      </c>
    </row>
    <row r="37" spans="1:12" x14ac:dyDescent="0.25">
      <c r="A37">
        <v>139</v>
      </c>
      <c r="B37" t="s">
        <v>54</v>
      </c>
      <c r="C37" t="s">
        <v>54</v>
      </c>
      <c r="D37" t="s">
        <v>69</v>
      </c>
      <c r="E37" t="s">
        <v>10</v>
      </c>
      <c r="F37" t="s">
        <v>90</v>
      </c>
      <c r="G37">
        <v>13</v>
      </c>
      <c r="H37" s="3">
        <v>605.96092757575798</v>
      </c>
      <c r="I37" s="3">
        <v>4.9594563992869798</v>
      </c>
      <c r="J37" s="3">
        <v>7.1973702676347501E-3</v>
      </c>
      <c r="K37" s="3">
        <v>-350.58665000000002</v>
      </c>
      <c r="L37" s="3">
        <f>SUM(J$2:J37)</f>
        <v>0.78778451255454451</v>
      </c>
    </row>
    <row r="38" spans="1:12" x14ac:dyDescent="0.25">
      <c r="A38">
        <v>137</v>
      </c>
      <c r="B38" t="s">
        <v>54</v>
      </c>
      <c r="C38" t="s">
        <v>52</v>
      </c>
      <c r="D38" t="s">
        <v>61</v>
      </c>
      <c r="E38" t="s">
        <v>10</v>
      </c>
      <c r="F38" t="s">
        <v>91</v>
      </c>
      <c r="G38">
        <v>11</v>
      </c>
      <c r="H38" s="3">
        <v>606.01259721029999</v>
      </c>
      <c r="I38" s="3">
        <v>5.0111260338297798</v>
      </c>
      <c r="J38" s="3">
        <v>7.0138088690683198E-3</v>
      </c>
      <c r="K38" s="3">
        <v>-346.09226999999998</v>
      </c>
      <c r="L38" s="3">
        <f>SUM(J$2:J38)</f>
        <v>0.79479832142361284</v>
      </c>
    </row>
    <row r="39" spans="1:12" x14ac:dyDescent="0.25">
      <c r="A39">
        <v>150</v>
      </c>
      <c r="B39" t="s">
        <v>54</v>
      </c>
      <c r="C39" t="s">
        <v>12</v>
      </c>
      <c r="D39" t="s">
        <v>61</v>
      </c>
      <c r="E39" t="s">
        <v>50</v>
      </c>
      <c r="F39" t="s">
        <v>92</v>
      </c>
      <c r="G39">
        <v>11</v>
      </c>
      <c r="H39" s="3">
        <v>606.24300721029999</v>
      </c>
      <c r="I39" s="3">
        <v>5.2415360338297896</v>
      </c>
      <c r="J39" s="3">
        <v>6.2505902633674497E-3</v>
      </c>
      <c r="K39" s="3">
        <v>-345.86185999999998</v>
      </c>
      <c r="L39" s="3">
        <f>SUM(J$2:J39)</f>
        <v>0.80104891168698034</v>
      </c>
    </row>
    <row r="40" spans="1:12" x14ac:dyDescent="0.25">
      <c r="A40">
        <v>27</v>
      </c>
      <c r="B40" t="s">
        <v>10</v>
      </c>
      <c r="C40" t="s">
        <v>12</v>
      </c>
      <c r="D40" t="s">
        <v>50</v>
      </c>
      <c r="E40" t="s">
        <v>10</v>
      </c>
      <c r="F40" t="s">
        <v>93</v>
      </c>
      <c r="G40">
        <v>6</v>
      </c>
      <c r="H40" s="3">
        <v>606.28579117647098</v>
      </c>
      <c r="I40" s="3">
        <v>5.2843199999999797</v>
      </c>
      <c r="J40" s="3">
        <v>6.1182977862989001E-3</v>
      </c>
      <c r="K40" s="3">
        <v>-335.03897000000001</v>
      </c>
      <c r="L40" s="3">
        <f>SUM(J$2:J40)</f>
        <v>0.80716720947327925</v>
      </c>
    </row>
    <row r="41" spans="1:12" x14ac:dyDescent="0.25">
      <c r="A41">
        <v>131</v>
      </c>
      <c r="B41" t="s">
        <v>54</v>
      </c>
      <c r="C41" t="s">
        <v>50</v>
      </c>
      <c r="D41" t="s">
        <v>61</v>
      </c>
      <c r="E41" t="s">
        <v>10</v>
      </c>
      <c r="F41" t="s">
        <v>94</v>
      </c>
      <c r="G41">
        <v>10</v>
      </c>
      <c r="H41" s="3">
        <v>606.32091094017096</v>
      </c>
      <c r="I41" s="3">
        <v>5.3194397637001902</v>
      </c>
      <c r="J41" s="3">
        <v>6.0117989897464502E-3</v>
      </c>
      <c r="K41" s="3">
        <v>-343.59107999999998</v>
      </c>
      <c r="L41" s="3">
        <f>SUM(J$2:J41)</f>
        <v>0.81317900846302571</v>
      </c>
    </row>
    <row r="42" spans="1:12" x14ac:dyDescent="0.25">
      <c r="A42">
        <v>25</v>
      </c>
      <c r="B42" t="s">
        <v>10</v>
      </c>
      <c r="C42" t="s">
        <v>12</v>
      </c>
      <c r="D42" t="s">
        <v>69</v>
      </c>
      <c r="E42" t="s">
        <v>10</v>
      </c>
      <c r="F42" t="s">
        <v>95</v>
      </c>
      <c r="G42">
        <v>8</v>
      </c>
      <c r="H42" s="3">
        <v>606.44024949152504</v>
      </c>
      <c r="I42" s="3">
        <v>5.4387783150547202</v>
      </c>
      <c r="J42" s="3">
        <v>5.66357184284023E-3</v>
      </c>
      <c r="K42" s="3">
        <v>-339.14174000000003</v>
      </c>
      <c r="L42" s="3">
        <f>SUM(J$2:J42)</f>
        <v>0.81884258030586599</v>
      </c>
    </row>
    <row r="43" spans="1:12" x14ac:dyDescent="0.25">
      <c r="A43">
        <v>111</v>
      </c>
      <c r="B43" t="s">
        <v>52</v>
      </c>
      <c r="C43" t="s">
        <v>54</v>
      </c>
      <c r="D43" t="s">
        <v>50</v>
      </c>
      <c r="E43" t="s">
        <v>10</v>
      </c>
      <c r="F43" t="s">
        <v>96</v>
      </c>
      <c r="G43">
        <v>10</v>
      </c>
      <c r="H43" s="3">
        <v>606.58998094017102</v>
      </c>
      <c r="I43" s="3">
        <v>5.5885097637002401</v>
      </c>
      <c r="J43" s="3">
        <v>5.2550474642339704E-3</v>
      </c>
      <c r="K43" s="3">
        <v>-343.32200999999998</v>
      </c>
      <c r="L43" s="3">
        <f>SUM(J$2:J43)</f>
        <v>0.82409762777009998</v>
      </c>
    </row>
    <row r="44" spans="1:12" x14ac:dyDescent="0.25">
      <c r="A44">
        <v>148</v>
      </c>
      <c r="B44" t="s">
        <v>54</v>
      </c>
      <c r="C44" t="s">
        <v>12</v>
      </c>
      <c r="D44" t="s">
        <v>50</v>
      </c>
      <c r="E44" t="s">
        <v>50</v>
      </c>
      <c r="F44" t="s">
        <v>97</v>
      </c>
      <c r="G44">
        <v>10</v>
      </c>
      <c r="H44" s="3">
        <v>606.64562094017106</v>
      </c>
      <c r="I44" s="3">
        <v>5.6441497637002804</v>
      </c>
      <c r="J44" s="3">
        <v>5.1108668944593299E-3</v>
      </c>
      <c r="K44" s="3">
        <v>-343.26636999999999</v>
      </c>
      <c r="L44" s="3">
        <f>SUM(J$2:J44)</f>
        <v>0.82920849466455926</v>
      </c>
    </row>
    <row r="45" spans="1:12" x14ac:dyDescent="0.25">
      <c r="A45">
        <v>146</v>
      </c>
      <c r="B45" t="s">
        <v>54</v>
      </c>
      <c r="C45" t="s">
        <v>12</v>
      </c>
      <c r="D45" t="s">
        <v>69</v>
      </c>
      <c r="E45" t="s">
        <v>50</v>
      </c>
      <c r="F45" t="s">
        <v>98</v>
      </c>
      <c r="G45">
        <v>12</v>
      </c>
      <c r="H45" s="3">
        <v>606.65725758620704</v>
      </c>
      <c r="I45" s="3">
        <v>5.6557864097361499</v>
      </c>
      <c r="J45" s="3">
        <v>5.0812165612196198E-3</v>
      </c>
      <c r="K45" s="3">
        <v>-347.65938999999997</v>
      </c>
      <c r="L45" s="3">
        <f>SUM(J$2:J45)</f>
        <v>0.83428971122577888</v>
      </c>
    </row>
    <row r="46" spans="1:12" x14ac:dyDescent="0.25">
      <c r="A46">
        <v>130</v>
      </c>
      <c r="B46" t="s">
        <v>54</v>
      </c>
      <c r="C46" t="s">
        <v>50</v>
      </c>
      <c r="D46" t="s">
        <v>50</v>
      </c>
      <c r="E46" t="s">
        <v>50</v>
      </c>
      <c r="F46" t="s">
        <v>99</v>
      </c>
      <c r="G46">
        <v>10</v>
      </c>
      <c r="H46" s="3">
        <v>606.73312094017103</v>
      </c>
      <c r="I46" s="3">
        <v>5.7316497637002604</v>
      </c>
      <c r="J46" s="3">
        <v>4.8920871696983403E-3</v>
      </c>
      <c r="K46" s="3">
        <v>-343.17885999999999</v>
      </c>
      <c r="L46" s="3">
        <f>SUM(J$2:J46)</f>
        <v>0.83918179839547724</v>
      </c>
    </row>
    <row r="47" spans="1:12" x14ac:dyDescent="0.25">
      <c r="A47">
        <v>126</v>
      </c>
      <c r="B47" t="s">
        <v>54</v>
      </c>
      <c r="C47" t="s">
        <v>10</v>
      </c>
      <c r="D47" t="s">
        <v>61</v>
      </c>
      <c r="E47" t="s">
        <v>50</v>
      </c>
      <c r="F47" t="s">
        <v>100</v>
      </c>
      <c r="G47">
        <v>10</v>
      </c>
      <c r="H47" s="3">
        <v>606.75255094017098</v>
      </c>
      <c r="I47" s="3">
        <v>5.7510797637001998</v>
      </c>
      <c r="J47" s="3">
        <v>4.8447906576434699E-3</v>
      </c>
      <c r="K47" s="3">
        <v>-343.15944000000002</v>
      </c>
      <c r="L47" s="3">
        <f>SUM(J$2:J47)</f>
        <v>0.84402658905312067</v>
      </c>
    </row>
    <row r="48" spans="1:12" x14ac:dyDescent="0.25">
      <c r="A48">
        <v>135</v>
      </c>
      <c r="B48" t="s">
        <v>54</v>
      </c>
      <c r="C48" t="s">
        <v>52</v>
      </c>
      <c r="D48" t="s">
        <v>50</v>
      </c>
      <c r="E48" t="s">
        <v>10</v>
      </c>
      <c r="F48" t="s">
        <v>101</v>
      </c>
      <c r="G48">
        <v>10</v>
      </c>
      <c r="H48" s="3">
        <v>606.764520940171</v>
      </c>
      <c r="I48" s="3">
        <v>5.76304976370022</v>
      </c>
      <c r="J48" s="3">
        <v>4.8158811834542103E-3</v>
      </c>
      <c r="K48" s="3">
        <v>-343.14747</v>
      </c>
      <c r="L48" s="3">
        <f>SUM(J$2:J48)</f>
        <v>0.84884247023657489</v>
      </c>
    </row>
    <row r="49" spans="1:12" x14ac:dyDescent="0.25">
      <c r="A49">
        <v>121</v>
      </c>
      <c r="B49" t="s">
        <v>54</v>
      </c>
      <c r="C49" t="s">
        <v>10</v>
      </c>
      <c r="D49" t="s">
        <v>69</v>
      </c>
      <c r="E49" t="s">
        <v>10</v>
      </c>
      <c r="F49" t="s">
        <v>102</v>
      </c>
      <c r="G49">
        <v>10</v>
      </c>
      <c r="H49" s="3">
        <v>606.83066094017101</v>
      </c>
      <c r="I49" s="3">
        <v>5.8291897637002403</v>
      </c>
      <c r="J49" s="3">
        <v>4.65922458625476E-3</v>
      </c>
      <c r="K49" s="3">
        <v>-343.08132999999998</v>
      </c>
      <c r="L49" s="3">
        <f>SUM(J$2:J49)</f>
        <v>0.85350169482282967</v>
      </c>
    </row>
    <row r="50" spans="1:12" x14ac:dyDescent="0.25">
      <c r="A50">
        <v>107</v>
      </c>
      <c r="B50" t="s">
        <v>52</v>
      </c>
      <c r="C50" t="s">
        <v>52</v>
      </c>
      <c r="D50" t="s">
        <v>61</v>
      </c>
      <c r="E50" t="s">
        <v>10</v>
      </c>
      <c r="F50" t="s">
        <v>103</v>
      </c>
      <c r="G50">
        <v>10</v>
      </c>
      <c r="H50" s="3">
        <v>606.95693094017099</v>
      </c>
      <c r="I50" s="3">
        <v>5.9554597637002198</v>
      </c>
      <c r="J50" s="3">
        <v>4.3741579665291198E-3</v>
      </c>
      <c r="K50" s="3">
        <v>-342.95505000000003</v>
      </c>
      <c r="L50" s="3">
        <f>SUM(J$2:J50)</f>
        <v>0.85787585278935874</v>
      </c>
    </row>
    <row r="51" spans="1:12" x14ac:dyDescent="0.25">
      <c r="A51">
        <v>102</v>
      </c>
      <c r="B51" t="s">
        <v>52</v>
      </c>
      <c r="C51" t="s">
        <v>50</v>
      </c>
      <c r="D51" t="s">
        <v>61</v>
      </c>
      <c r="E51" t="s">
        <v>50</v>
      </c>
      <c r="F51" t="s">
        <v>104</v>
      </c>
      <c r="G51">
        <v>10</v>
      </c>
      <c r="H51" s="3">
        <v>606.95731094017106</v>
      </c>
      <c r="I51" s="3">
        <v>5.95583976370028</v>
      </c>
      <c r="J51" s="3">
        <v>4.3733269554638897E-3</v>
      </c>
      <c r="K51" s="3">
        <v>-342.95467000000002</v>
      </c>
      <c r="L51" s="3">
        <f>SUM(J$2:J51)</f>
        <v>0.86224917974482262</v>
      </c>
    </row>
    <row r="52" spans="1:12" x14ac:dyDescent="0.25">
      <c r="A52">
        <v>97</v>
      </c>
      <c r="B52" t="s">
        <v>52</v>
      </c>
      <c r="C52" t="s">
        <v>50</v>
      </c>
      <c r="D52" t="s">
        <v>69</v>
      </c>
      <c r="E52" t="s">
        <v>10</v>
      </c>
      <c r="F52" t="s">
        <v>105</v>
      </c>
      <c r="G52">
        <v>10</v>
      </c>
      <c r="H52" s="3">
        <v>606.99003094017098</v>
      </c>
      <c r="I52" s="3">
        <v>5.9885597637002101</v>
      </c>
      <c r="J52" s="3">
        <v>4.3023614074732099E-3</v>
      </c>
      <c r="K52" s="3">
        <v>-342.92196000000001</v>
      </c>
      <c r="L52" s="3">
        <f>SUM(J$2:J52)</f>
        <v>0.86655154115229582</v>
      </c>
    </row>
    <row r="53" spans="1:12" x14ac:dyDescent="0.25">
      <c r="A53">
        <v>106</v>
      </c>
      <c r="B53" t="s">
        <v>52</v>
      </c>
      <c r="C53" t="s">
        <v>52</v>
      </c>
      <c r="D53" t="s">
        <v>50</v>
      </c>
      <c r="E53" t="s">
        <v>50</v>
      </c>
      <c r="F53" t="s">
        <v>106</v>
      </c>
      <c r="G53">
        <v>10</v>
      </c>
      <c r="H53" s="3">
        <v>606.99723094017099</v>
      </c>
      <c r="I53" s="3">
        <v>5.99575976370022</v>
      </c>
      <c r="J53" s="3">
        <v>4.2869007522831296E-3</v>
      </c>
      <c r="K53" s="3">
        <v>-342.91475000000003</v>
      </c>
      <c r="L53" s="3">
        <f>SUM(J$2:J53)</f>
        <v>0.87083844190457893</v>
      </c>
    </row>
    <row r="54" spans="1:12" x14ac:dyDescent="0.25">
      <c r="A54">
        <v>81</v>
      </c>
      <c r="B54" t="s">
        <v>12</v>
      </c>
      <c r="C54" t="s">
        <v>54</v>
      </c>
      <c r="D54" t="s">
        <v>50</v>
      </c>
      <c r="E54" t="s">
        <v>10</v>
      </c>
      <c r="F54" t="s">
        <v>107</v>
      </c>
      <c r="G54">
        <v>9</v>
      </c>
      <c r="H54" s="3">
        <v>607.15332744680904</v>
      </c>
      <c r="I54" s="3">
        <v>6.1518562703379303</v>
      </c>
      <c r="J54" s="3">
        <v>3.9650393650597403E-3</v>
      </c>
      <c r="K54" s="3">
        <v>-340.58445</v>
      </c>
      <c r="L54" s="3">
        <f>SUM(J$2:J54)</f>
        <v>0.87480348126963869</v>
      </c>
    </row>
    <row r="55" spans="1:12" x14ac:dyDescent="0.25">
      <c r="A55">
        <v>77</v>
      </c>
      <c r="B55" t="s">
        <v>12</v>
      </c>
      <c r="C55" t="s">
        <v>52</v>
      </c>
      <c r="D55" t="s">
        <v>61</v>
      </c>
      <c r="E55" t="s">
        <v>10</v>
      </c>
      <c r="F55" t="s">
        <v>108</v>
      </c>
      <c r="G55">
        <v>9</v>
      </c>
      <c r="H55" s="3">
        <v>607.34755744680899</v>
      </c>
      <c r="I55" s="3">
        <v>6.3460862703378798</v>
      </c>
      <c r="J55" s="3">
        <v>3.59808148715067E-3</v>
      </c>
      <c r="K55" s="3">
        <v>-340.39021000000002</v>
      </c>
      <c r="L55" s="3">
        <f>SUM(J$2:J55)</f>
        <v>0.87840156275678938</v>
      </c>
    </row>
    <row r="56" spans="1:12" x14ac:dyDescent="0.25">
      <c r="A56">
        <v>72</v>
      </c>
      <c r="B56" t="s">
        <v>12</v>
      </c>
      <c r="C56" t="s">
        <v>50</v>
      </c>
      <c r="D56" t="s">
        <v>61</v>
      </c>
      <c r="E56" t="s">
        <v>50</v>
      </c>
      <c r="F56" t="s">
        <v>109</v>
      </c>
      <c r="G56">
        <v>9</v>
      </c>
      <c r="H56" s="3">
        <v>607.35589744680897</v>
      </c>
      <c r="I56" s="3">
        <v>6.35442627033785</v>
      </c>
      <c r="J56" s="3">
        <v>3.58310872725033E-3</v>
      </c>
      <c r="K56" s="3">
        <v>-340.38188000000002</v>
      </c>
      <c r="L56" s="3">
        <f>SUM(J$2:J56)</f>
        <v>0.8819846714840397</v>
      </c>
    </row>
    <row r="57" spans="1:12" x14ac:dyDescent="0.25">
      <c r="A57">
        <v>67</v>
      </c>
      <c r="B57" t="s">
        <v>12</v>
      </c>
      <c r="C57" t="s">
        <v>50</v>
      </c>
      <c r="D57" t="s">
        <v>69</v>
      </c>
      <c r="E57" t="s">
        <v>10</v>
      </c>
      <c r="F57" t="s">
        <v>110</v>
      </c>
      <c r="G57">
        <v>9</v>
      </c>
      <c r="H57" s="3">
        <v>607.35610744680901</v>
      </c>
      <c r="I57" s="3">
        <v>6.35463627033789</v>
      </c>
      <c r="J57" s="3">
        <v>3.5827325205851001E-3</v>
      </c>
      <c r="K57" s="3">
        <v>-340.38166000000001</v>
      </c>
      <c r="L57" s="3">
        <f>SUM(J$2:J57)</f>
        <v>0.88556740400462475</v>
      </c>
    </row>
    <row r="58" spans="1:12" x14ac:dyDescent="0.25">
      <c r="A58">
        <v>76</v>
      </c>
      <c r="B58" t="s">
        <v>12</v>
      </c>
      <c r="C58" t="s">
        <v>52</v>
      </c>
      <c r="D58" t="s">
        <v>50</v>
      </c>
      <c r="E58" t="s">
        <v>50</v>
      </c>
      <c r="F58" t="s">
        <v>111</v>
      </c>
      <c r="G58">
        <v>9</v>
      </c>
      <c r="H58" s="3">
        <v>607.36210744680898</v>
      </c>
      <c r="I58" s="3">
        <v>6.3606362703378601</v>
      </c>
      <c r="J58" s="3">
        <v>3.57200042920952E-3</v>
      </c>
      <c r="K58" s="3">
        <v>-340.37567000000001</v>
      </c>
      <c r="L58" s="3">
        <f>SUM(J$2:J58)</f>
        <v>0.88913940443383421</v>
      </c>
    </row>
    <row r="59" spans="1:12" x14ac:dyDescent="0.25">
      <c r="A59">
        <v>3</v>
      </c>
      <c r="B59" t="s">
        <v>10</v>
      </c>
      <c r="C59" t="s">
        <v>10</v>
      </c>
      <c r="D59" t="s">
        <v>50</v>
      </c>
      <c r="E59" t="s">
        <v>10</v>
      </c>
      <c r="F59" t="s">
        <v>112</v>
      </c>
      <c r="G59">
        <v>5</v>
      </c>
      <c r="H59" s="3">
        <v>607.36976602510504</v>
      </c>
      <c r="I59" s="3">
        <v>6.3682948486340401</v>
      </c>
      <c r="J59" s="3">
        <v>3.5583483622670898E-3</v>
      </c>
      <c r="K59" s="3">
        <v>-331.85309999999998</v>
      </c>
      <c r="L59" s="3">
        <f>SUM(J$2:J59)</f>
        <v>0.89269775279610131</v>
      </c>
    </row>
    <row r="60" spans="1:12" x14ac:dyDescent="0.25">
      <c r="A60">
        <v>90</v>
      </c>
      <c r="B60" t="s">
        <v>12</v>
      </c>
      <c r="C60" t="s">
        <v>12</v>
      </c>
      <c r="D60" t="s">
        <v>61</v>
      </c>
      <c r="E60" t="s">
        <v>50</v>
      </c>
      <c r="F60" t="s">
        <v>113</v>
      </c>
      <c r="G60">
        <v>9</v>
      </c>
      <c r="H60" s="3">
        <v>607.37667744680903</v>
      </c>
      <c r="I60" s="3">
        <v>6.3752062703379098</v>
      </c>
      <c r="J60" s="3">
        <v>3.5460729615503701E-3</v>
      </c>
      <c r="K60" s="3">
        <v>-340.36108999999999</v>
      </c>
      <c r="L60" s="3">
        <f>SUM(J$2:J60)</f>
        <v>0.89624382575765171</v>
      </c>
    </row>
    <row r="61" spans="1:12" x14ac:dyDescent="0.25">
      <c r="A61">
        <v>62</v>
      </c>
      <c r="B61" t="s">
        <v>12</v>
      </c>
      <c r="C61" t="s">
        <v>10</v>
      </c>
      <c r="D61" t="s">
        <v>69</v>
      </c>
      <c r="E61" t="s">
        <v>50</v>
      </c>
      <c r="F61" t="s">
        <v>114</v>
      </c>
      <c r="G61">
        <v>9</v>
      </c>
      <c r="H61" s="3">
        <v>607.37714744680898</v>
      </c>
      <c r="I61" s="3">
        <v>6.37567627033786</v>
      </c>
      <c r="J61" s="3">
        <v>3.5452397323127599E-3</v>
      </c>
      <c r="K61" s="3">
        <v>-340.36063000000001</v>
      </c>
      <c r="L61" s="3">
        <f>SUM(J$2:J61)</f>
        <v>0.89978906548996451</v>
      </c>
    </row>
    <row r="62" spans="1:12" x14ac:dyDescent="0.25">
      <c r="A62">
        <v>85</v>
      </c>
      <c r="B62" t="s">
        <v>12</v>
      </c>
      <c r="C62" t="s">
        <v>12</v>
      </c>
      <c r="D62" t="s">
        <v>69</v>
      </c>
      <c r="E62" t="s">
        <v>10</v>
      </c>
      <c r="F62" t="s">
        <v>115</v>
      </c>
      <c r="G62">
        <v>9</v>
      </c>
      <c r="H62" s="3">
        <v>607.39723744680896</v>
      </c>
      <c r="I62" s="3">
        <v>6.3957662703378402</v>
      </c>
      <c r="J62" s="3">
        <v>3.50980606275067E-3</v>
      </c>
      <c r="K62" s="3">
        <v>-340.34053999999998</v>
      </c>
      <c r="L62" s="3">
        <f>SUM(J$2:J62)</f>
        <v>0.90329887155271515</v>
      </c>
    </row>
    <row r="63" spans="1:12" x14ac:dyDescent="0.25">
      <c r="A63">
        <v>120</v>
      </c>
      <c r="B63" t="s">
        <v>52</v>
      </c>
      <c r="C63" t="s">
        <v>12</v>
      </c>
      <c r="D63" t="s">
        <v>61</v>
      </c>
      <c r="E63" t="s">
        <v>50</v>
      </c>
      <c r="F63" t="s">
        <v>116</v>
      </c>
      <c r="G63">
        <v>10</v>
      </c>
      <c r="H63" s="3">
        <v>607.57302094017098</v>
      </c>
      <c r="I63" s="3">
        <v>6.5715497637002001</v>
      </c>
      <c r="J63" s="3">
        <v>3.2144910376422598E-3</v>
      </c>
      <c r="K63" s="3">
        <v>-342.33897000000002</v>
      </c>
      <c r="L63" s="3">
        <f>SUM(J$2:J63)</f>
        <v>0.90651336259035742</v>
      </c>
    </row>
    <row r="64" spans="1:12" x14ac:dyDescent="0.25">
      <c r="A64">
        <v>115</v>
      </c>
      <c r="B64" t="s">
        <v>52</v>
      </c>
      <c r="C64" t="s">
        <v>12</v>
      </c>
      <c r="D64" t="s">
        <v>69</v>
      </c>
      <c r="E64" t="s">
        <v>10</v>
      </c>
      <c r="F64" t="s">
        <v>117</v>
      </c>
      <c r="G64">
        <v>10</v>
      </c>
      <c r="H64" s="3">
        <v>607.59801094017098</v>
      </c>
      <c r="I64" s="3">
        <v>6.5965397637002097</v>
      </c>
      <c r="J64" s="3">
        <v>3.1745758615016602E-3</v>
      </c>
      <c r="K64" s="3">
        <v>-342.31398000000002</v>
      </c>
      <c r="L64" s="3">
        <f>SUM(J$2:J64)</f>
        <v>0.90968793845185902</v>
      </c>
    </row>
    <row r="65" spans="1:12" x14ac:dyDescent="0.25">
      <c r="A65">
        <v>92</v>
      </c>
      <c r="B65" t="s">
        <v>52</v>
      </c>
      <c r="C65" t="s">
        <v>10</v>
      </c>
      <c r="D65" t="s">
        <v>69</v>
      </c>
      <c r="E65" t="s">
        <v>50</v>
      </c>
      <c r="F65" t="s">
        <v>118</v>
      </c>
      <c r="G65">
        <v>10</v>
      </c>
      <c r="H65" s="3">
        <v>607.61501094017103</v>
      </c>
      <c r="I65" s="3">
        <v>6.6135397637002598</v>
      </c>
      <c r="J65" s="3">
        <v>3.1477063239900502E-3</v>
      </c>
      <c r="K65" s="3">
        <v>-342.29696999999999</v>
      </c>
      <c r="L65" s="3">
        <f>SUM(J$2:J65)</f>
        <v>0.91283564477584911</v>
      </c>
    </row>
    <row r="66" spans="1:12" x14ac:dyDescent="0.25">
      <c r="A66">
        <v>55</v>
      </c>
      <c r="B66" t="s">
        <v>50</v>
      </c>
      <c r="C66" t="s">
        <v>12</v>
      </c>
      <c r="D66" t="s">
        <v>69</v>
      </c>
      <c r="E66" t="s">
        <v>10</v>
      </c>
      <c r="F66" t="s">
        <v>119</v>
      </c>
      <c r="G66">
        <v>9</v>
      </c>
      <c r="H66" s="3">
        <v>607.713097446809</v>
      </c>
      <c r="I66" s="3">
        <v>6.7116262703378897</v>
      </c>
      <c r="J66" s="3">
        <v>2.9970569280735999E-3</v>
      </c>
      <c r="K66" s="3">
        <v>-340.02467000000001</v>
      </c>
      <c r="L66" s="3">
        <f>SUM(J$2:J66)</f>
        <v>0.91583270170392272</v>
      </c>
    </row>
    <row r="67" spans="1:12" x14ac:dyDescent="0.25">
      <c r="A67">
        <v>4</v>
      </c>
      <c r="B67" t="s">
        <v>10</v>
      </c>
      <c r="C67" t="s">
        <v>10</v>
      </c>
      <c r="D67" t="s">
        <v>50</v>
      </c>
      <c r="E67" t="s">
        <v>50</v>
      </c>
      <c r="F67" t="s">
        <v>120</v>
      </c>
      <c r="G67">
        <v>6</v>
      </c>
      <c r="H67" s="3">
        <v>607.92458117647095</v>
      </c>
      <c r="I67" s="3">
        <v>6.9231099999999497</v>
      </c>
      <c r="J67" s="3">
        <v>2.6963227987119999E-3</v>
      </c>
      <c r="K67" s="3">
        <v>-333.40017999999998</v>
      </c>
      <c r="L67" s="3">
        <f>SUM(J$2:J67)</f>
        <v>0.91852902450263474</v>
      </c>
    </row>
    <row r="68" spans="1:12" x14ac:dyDescent="0.25">
      <c r="A68">
        <v>57</v>
      </c>
      <c r="B68" t="s">
        <v>50</v>
      </c>
      <c r="C68" t="s">
        <v>12</v>
      </c>
      <c r="D68" t="s">
        <v>50</v>
      </c>
      <c r="E68" t="s">
        <v>10</v>
      </c>
      <c r="F68" t="s">
        <v>121</v>
      </c>
      <c r="G68">
        <v>7</v>
      </c>
      <c r="H68" s="3">
        <v>608.03275383966195</v>
      </c>
      <c r="I68" s="3">
        <v>7.0312826631917504</v>
      </c>
      <c r="J68" s="3">
        <v>2.55436225730307E-3</v>
      </c>
      <c r="K68" s="3">
        <v>-335.41163999999998</v>
      </c>
      <c r="L68" s="3">
        <f>SUM(J$2:J68)</f>
        <v>0.92108338675993784</v>
      </c>
    </row>
    <row r="69" spans="1:12" x14ac:dyDescent="0.25">
      <c r="A69">
        <v>140</v>
      </c>
      <c r="B69" t="s">
        <v>54</v>
      </c>
      <c r="C69" t="s">
        <v>54</v>
      </c>
      <c r="D69" t="s">
        <v>69</v>
      </c>
      <c r="E69" t="s">
        <v>50</v>
      </c>
      <c r="F69" t="s">
        <v>122</v>
      </c>
      <c r="G69">
        <v>14</v>
      </c>
      <c r="H69" s="3">
        <v>608.03864695652203</v>
      </c>
      <c r="I69" s="3">
        <v>7.0371757800511396</v>
      </c>
      <c r="J69" s="3">
        <v>2.5468467575285102E-3</v>
      </c>
      <c r="K69" s="3">
        <v>-350.75925000000001</v>
      </c>
      <c r="L69" s="3">
        <f>SUM(J$2:J69)</f>
        <v>0.92363023351746631</v>
      </c>
    </row>
    <row r="70" spans="1:12" x14ac:dyDescent="0.25">
      <c r="A70">
        <v>9</v>
      </c>
      <c r="B70" t="s">
        <v>10</v>
      </c>
      <c r="C70" t="s">
        <v>50</v>
      </c>
      <c r="D70" t="s">
        <v>50</v>
      </c>
      <c r="E70" t="s">
        <v>10</v>
      </c>
      <c r="F70" t="s">
        <v>123</v>
      </c>
      <c r="G70">
        <v>6</v>
      </c>
      <c r="H70" s="3">
        <v>608.07899117647105</v>
      </c>
      <c r="I70" s="3">
        <v>7.0775199999999403</v>
      </c>
      <c r="J70" s="3">
        <v>2.4959861917555298E-3</v>
      </c>
      <c r="K70" s="3">
        <v>-333.24576000000002</v>
      </c>
      <c r="L70" s="3">
        <f>SUM(J$2:J70)</f>
        <v>0.92612621970922182</v>
      </c>
    </row>
    <row r="71" spans="1:12" x14ac:dyDescent="0.25">
      <c r="A71">
        <v>138</v>
      </c>
      <c r="B71" t="s">
        <v>54</v>
      </c>
      <c r="C71" t="s">
        <v>52</v>
      </c>
      <c r="D71" t="s">
        <v>61</v>
      </c>
      <c r="E71" t="s">
        <v>50</v>
      </c>
      <c r="F71" t="s">
        <v>124</v>
      </c>
      <c r="G71">
        <v>12</v>
      </c>
      <c r="H71" s="3">
        <v>608.12251758620698</v>
      </c>
      <c r="I71" s="3">
        <v>7.1210464097362101</v>
      </c>
      <c r="J71" s="3">
        <v>2.4422523639125501E-3</v>
      </c>
      <c r="K71" s="3">
        <v>-346.19412999999997</v>
      </c>
      <c r="L71" s="3">
        <f>SUM(J$2:J71)</f>
        <v>0.92856847207313442</v>
      </c>
    </row>
    <row r="72" spans="1:12" x14ac:dyDescent="0.25">
      <c r="A72">
        <v>13</v>
      </c>
      <c r="B72" t="s">
        <v>10</v>
      </c>
      <c r="C72" t="s">
        <v>52</v>
      </c>
      <c r="D72" t="s">
        <v>69</v>
      </c>
      <c r="E72" t="s">
        <v>10</v>
      </c>
      <c r="F72" t="s">
        <v>125</v>
      </c>
      <c r="G72">
        <v>9</v>
      </c>
      <c r="H72" s="3">
        <v>608.14819744680904</v>
      </c>
      <c r="I72" s="3">
        <v>7.1467262703379202</v>
      </c>
      <c r="J72" s="3">
        <v>2.4110944744137499E-3</v>
      </c>
      <c r="K72" s="3">
        <v>-339.58958000000001</v>
      </c>
      <c r="L72" s="3">
        <f>SUM(J$2:J72)</f>
        <v>0.93097956654754821</v>
      </c>
    </row>
    <row r="73" spans="1:12" x14ac:dyDescent="0.25">
      <c r="A73">
        <v>15</v>
      </c>
      <c r="B73" t="s">
        <v>10</v>
      </c>
      <c r="C73" t="s">
        <v>52</v>
      </c>
      <c r="D73" t="s">
        <v>50</v>
      </c>
      <c r="E73" t="s">
        <v>10</v>
      </c>
      <c r="F73" t="s">
        <v>126</v>
      </c>
      <c r="G73">
        <v>7</v>
      </c>
      <c r="H73" s="3">
        <v>608.17582383966203</v>
      </c>
      <c r="I73" s="3">
        <v>7.1743526631918302</v>
      </c>
      <c r="J73" s="3">
        <v>2.3780185210730801E-3</v>
      </c>
      <c r="K73" s="3">
        <v>-335.26857000000001</v>
      </c>
      <c r="L73" s="3">
        <f>SUM(J$2:J73)</f>
        <v>0.93335758506862132</v>
      </c>
    </row>
    <row r="74" spans="1:12" x14ac:dyDescent="0.25">
      <c r="A74">
        <v>133</v>
      </c>
      <c r="B74" t="s">
        <v>54</v>
      </c>
      <c r="C74" t="s">
        <v>52</v>
      </c>
      <c r="D74" t="s">
        <v>69</v>
      </c>
      <c r="E74" t="s">
        <v>10</v>
      </c>
      <c r="F74" t="s">
        <v>127</v>
      </c>
      <c r="G74">
        <v>12</v>
      </c>
      <c r="H74" s="3">
        <v>608.22437758620697</v>
      </c>
      <c r="I74" s="3">
        <v>7.2229064097361997</v>
      </c>
      <c r="J74" s="3">
        <v>2.3209827925927198E-3</v>
      </c>
      <c r="K74" s="3">
        <v>-346.09226999999998</v>
      </c>
      <c r="L74" s="3">
        <f>SUM(J$2:J74)</f>
        <v>0.93567856786121406</v>
      </c>
    </row>
    <row r="75" spans="1:12" x14ac:dyDescent="0.25">
      <c r="A75">
        <v>26</v>
      </c>
      <c r="B75" t="s">
        <v>10</v>
      </c>
      <c r="C75" t="s">
        <v>12</v>
      </c>
      <c r="D75" t="s">
        <v>69</v>
      </c>
      <c r="E75" t="s">
        <v>50</v>
      </c>
      <c r="F75" t="s">
        <v>128</v>
      </c>
      <c r="G75">
        <v>9</v>
      </c>
      <c r="H75" s="3">
        <v>608.24052744680898</v>
      </c>
      <c r="I75" s="3">
        <v>7.23905627033787</v>
      </c>
      <c r="J75" s="3">
        <v>2.3023164843094402E-3</v>
      </c>
      <c r="K75" s="3">
        <v>-339.49723999999998</v>
      </c>
      <c r="L75" s="3">
        <f>SUM(J$2:J75)</f>
        <v>0.93798088434552351</v>
      </c>
    </row>
    <row r="76" spans="1:12" x14ac:dyDescent="0.25">
      <c r="A76">
        <v>28</v>
      </c>
      <c r="B76" t="s">
        <v>10</v>
      </c>
      <c r="C76" t="s">
        <v>12</v>
      </c>
      <c r="D76" t="s">
        <v>50</v>
      </c>
      <c r="E76" t="s">
        <v>50</v>
      </c>
      <c r="F76" t="s">
        <v>129</v>
      </c>
      <c r="G76">
        <v>7</v>
      </c>
      <c r="H76" s="3">
        <v>608.320333839662</v>
      </c>
      <c r="I76" s="3">
        <v>7.3188626631917897</v>
      </c>
      <c r="J76" s="3">
        <v>2.2122555075833098E-3</v>
      </c>
      <c r="K76" s="3">
        <v>-335.12405999999999</v>
      </c>
      <c r="L76" s="3">
        <f>SUM(J$2:J76)</f>
        <v>0.94019313985310682</v>
      </c>
    </row>
    <row r="77" spans="1:12" x14ac:dyDescent="0.25">
      <c r="A77">
        <v>29</v>
      </c>
      <c r="B77" t="s">
        <v>10</v>
      </c>
      <c r="C77" t="s">
        <v>12</v>
      </c>
      <c r="D77" t="s">
        <v>61</v>
      </c>
      <c r="E77" t="s">
        <v>10</v>
      </c>
      <c r="F77" t="s">
        <v>130</v>
      </c>
      <c r="G77">
        <v>7</v>
      </c>
      <c r="H77" s="3">
        <v>608.34729383966203</v>
      </c>
      <c r="I77" s="3">
        <v>7.3458226631918304</v>
      </c>
      <c r="J77" s="3">
        <v>2.18263439815587E-3</v>
      </c>
      <c r="K77" s="3">
        <v>-335.09708999999998</v>
      </c>
      <c r="L77" s="3">
        <f>SUM(J$2:J77)</f>
        <v>0.94237577425126273</v>
      </c>
    </row>
    <row r="78" spans="1:12" x14ac:dyDescent="0.25">
      <c r="A78">
        <v>132</v>
      </c>
      <c r="B78" t="s">
        <v>54</v>
      </c>
      <c r="C78" t="s">
        <v>50</v>
      </c>
      <c r="D78" t="s">
        <v>61</v>
      </c>
      <c r="E78" t="s">
        <v>50</v>
      </c>
      <c r="F78" t="s">
        <v>131</v>
      </c>
      <c r="G78">
        <v>11</v>
      </c>
      <c r="H78" s="3">
        <v>608.47663721030005</v>
      </c>
      <c r="I78" s="3">
        <v>7.4751660338297397</v>
      </c>
      <c r="J78" s="3">
        <v>2.0459472832351101E-3</v>
      </c>
      <c r="K78" s="3">
        <v>-343.62822999999997</v>
      </c>
      <c r="L78" s="3">
        <f>SUM(J$2:J78)</f>
        <v>0.94442172153449788</v>
      </c>
    </row>
    <row r="79" spans="1:12" x14ac:dyDescent="0.25">
      <c r="A79">
        <v>127</v>
      </c>
      <c r="B79" t="s">
        <v>54</v>
      </c>
      <c r="C79" t="s">
        <v>50</v>
      </c>
      <c r="D79" t="s">
        <v>69</v>
      </c>
      <c r="E79" t="s">
        <v>10</v>
      </c>
      <c r="F79" t="s">
        <v>132</v>
      </c>
      <c r="G79">
        <v>11</v>
      </c>
      <c r="H79" s="3">
        <v>608.51378721030005</v>
      </c>
      <c r="I79" s="3">
        <v>7.5123160338297303</v>
      </c>
      <c r="J79" s="3">
        <v>2.0082945944012399E-3</v>
      </c>
      <c r="K79" s="3">
        <v>-343.59107999999998</v>
      </c>
      <c r="L79" s="3">
        <f>SUM(J$2:J79)</f>
        <v>0.9464300161288991</v>
      </c>
    </row>
    <row r="80" spans="1:12" x14ac:dyDescent="0.25">
      <c r="A80">
        <v>112</v>
      </c>
      <c r="B80" t="s">
        <v>52</v>
      </c>
      <c r="C80" t="s">
        <v>54</v>
      </c>
      <c r="D80" t="s">
        <v>50</v>
      </c>
      <c r="E80" t="s">
        <v>50</v>
      </c>
      <c r="F80" t="s">
        <v>133</v>
      </c>
      <c r="G80">
        <v>11</v>
      </c>
      <c r="H80" s="3">
        <v>608.73825721030096</v>
      </c>
      <c r="I80" s="3">
        <v>7.7367860338298398</v>
      </c>
      <c r="J80" s="3">
        <v>1.7950823555691799E-3</v>
      </c>
      <c r="K80" s="3">
        <v>-343.36660999999998</v>
      </c>
      <c r="L80" s="3">
        <f>SUM(J$2:J80)</f>
        <v>0.94822509848446823</v>
      </c>
    </row>
    <row r="81" spans="1:12" x14ac:dyDescent="0.25">
      <c r="A81">
        <v>113</v>
      </c>
      <c r="B81" t="s">
        <v>52</v>
      </c>
      <c r="C81" t="s">
        <v>54</v>
      </c>
      <c r="D81" t="s">
        <v>61</v>
      </c>
      <c r="E81" t="s">
        <v>10</v>
      </c>
      <c r="F81" t="s">
        <v>134</v>
      </c>
      <c r="G81">
        <v>11</v>
      </c>
      <c r="H81" s="3">
        <v>608.78081721030003</v>
      </c>
      <c r="I81" s="3">
        <v>7.7793460338298202</v>
      </c>
      <c r="J81" s="3">
        <v>1.7572865764039201E-3</v>
      </c>
      <c r="K81" s="3">
        <v>-343.32404000000002</v>
      </c>
      <c r="L81" s="3">
        <f>SUM(J$2:J81)</f>
        <v>0.94998238506087218</v>
      </c>
    </row>
    <row r="82" spans="1:12" x14ac:dyDescent="0.25">
      <c r="A82">
        <v>136</v>
      </c>
      <c r="B82" t="s">
        <v>54</v>
      </c>
      <c r="C82" t="s">
        <v>52</v>
      </c>
      <c r="D82" t="s">
        <v>50</v>
      </c>
      <c r="E82" t="s">
        <v>50</v>
      </c>
      <c r="F82" t="s">
        <v>135</v>
      </c>
      <c r="G82">
        <v>11</v>
      </c>
      <c r="H82" s="3">
        <v>608.80007721029995</v>
      </c>
      <c r="I82" s="3">
        <v>7.7986060338297403</v>
      </c>
      <c r="J82" s="3">
        <v>1.7404451283971501E-3</v>
      </c>
      <c r="K82" s="3">
        <v>-343.30477999999999</v>
      </c>
      <c r="L82" s="3">
        <f>SUM(J$2:J82)</f>
        <v>0.95172283018926929</v>
      </c>
    </row>
    <row r="83" spans="1:12" x14ac:dyDescent="0.25">
      <c r="A83">
        <v>7</v>
      </c>
      <c r="B83" t="s">
        <v>10</v>
      </c>
      <c r="C83" t="s">
        <v>50</v>
      </c>
      <c r="D83" t="s">
        <v>69</v>
      </c>
      <c r="E83" t="s">
        <v>10</v>
      </c>
      <c r="F83" t="s">
        <v>136</v>
      </c>
      <c r="G83">
        <v>8</v>
      </c>
      <c r="H83" s="3">
        <v>608.94198949152496</v>
      </c>
      <c r="I83" s="3">
        <v>7.94051831505476</v>
      </c>
      <c r="J83" s="3">
        <v>1.6212294170109599E-3</v>
      </c>
      <c r="K83" s="3">
        <v>-336.64</v>
      </c>
      <c r="L83" s="3">
        <f>SUM(J$2:J83)</f>
        <v>0.95334405960628021</v>
      </c>
    </row>
    <row r="84" spans="1:12" x14ac:dyDescent="0.25">
      <c r="A84">
        <v>122</v>
      </c>
      <c r="B84" t="s">
        <v>54</v>
      </c>
      <c r="C84" t="s">
        <v>10</v>
      </c>
      <c r="D84" t="s">
        <v>69</v>
      </c>
      <c r="E84" t="s">
        <v>50</v>
      </c>
      <c r="F84" t="s">
        <v>137</v>
      </c>
      <c r="G84">
        <v>11</v>
      </c>
      <c r="H84" s="3">
        <v>608.94542721029995</v>
      </c>
      <c r="I84" s="3">
        <v>7.9439560338297497</v>
      </c>
      <c r="J84" s="3">
        <v>1.6184451451796401E-3</v>
      </c>
      <c r="K84" s="3">
        <v>-343.15944000000002</v>
      </c>
      <c r="L84" s="3">
        <f>SUM(J$2:J84)</f>
        <v>0.95496250475145983</v>
      </c>
    </row>
    <row r="85" spans="1:12" x14ac:dyDescent="0.25">
      <c r="A85">
        <v>33</v>
      </c>
      <c r="B85" t="s">
        <v>50</v>
      </c>
      <c r="C85" t="s">
        <v>10</v>
      </c>
      <c r="D85" t="s">
        <v>50</v>
      </c>
      <c r="E85" t="s">
        <v>10</v>
      </c>
      <c r="F85" t="s">
        <v>138</v>
      </c>
      <c r="G85">
        <v>6</v>
      </c>
      <c r="H85" s="3">
        <v>609.12035117647099</v>
      </c>
      <c r="I85" s="3">
        <v>8.1188799999999901</v>
      </c>
      <c r="J85" s="3">
        <v>1.48290635919856E-3</v>
      </c>
      <c r="K85" s="3">
        <v>-332.20441</v>
      </c>
      <c r="L85" s="3">
        <f>SUM(J$2:J85)</f>
        <v>0.95644541111065839</v>
      </c>
    </row>
    <row r="86" spans="1:12" x14ac:dyDescent="0.25">
      <c r="A86">
        <v>108</v>
      </c>
      <c r="B86" t="s">
        <v>52</v>
      </c>
      <c r="C86" t="s">
        <v>52</v>
      </c>
      <c r="D86" t="s">
        <v>61</v>
      </c>
      <c r="E86" t="s">
        <v>50</v>
      </c>
      <c r="F86" t="s">
        <v>139</v>
      </c>
      <c r="G86">
        <v>11</v>
      </c>
      <c r="H86" s="3">
        <v>609.13620721029997</v>
      </c>
      <c r="I86" s="3">
        <v>8.1347360338297694</v>
      </c>
      <c r="J86" s="3">
        <v>1.47119633247916E-3</v>
      </c>
      <c r="K86" s="3">
        <v>-342.96866</v>
      </c>
      <c r="L86" s="3">
        <f>SUM(J$2:J86)</f>
        <v>0.95791660744313756</v>
      </c>
    </row>
    <row r="87" spans="1:12" x14ac:dyDescent="0.25">
      <c r="A87">
        <v>103</v>
      </c>
      <c r="B87" t="s">
        <v>52</v>
      </c>
      <c r="C87" t="s">
        <v>52</v>
      </c>
      <c r="D87" t="s">
        <v>69</v>
      </c>
      <c r="E87" t="s">
        <v>10</v>
      </c>
      <c r="F87" t="s">
        <v>140</v>
      </c>
      <c r="G87">
        <v>11</v>
      </c>
      <c r="H87" s="3">
        <v>609.14981721029994</v>
      </c>
      <c r="I87" s="3">
        <v>8.1483460338297409</v>
      </c>
      <c r="J87" s="3">
        <v>1.46121882839748E-3</v>
      </c>
      <c r="K87" s="3">
        <v>-342.95505000000003</v>
      </c>
      <c r="L87" s="3">
        <f>SUM(J$2:J87)</f>
        <v>0.95937782627153501</v>
      </c>
    </row>
    <row r="88" spans="1:12" x14ac:dyDescent="0.25">
      <c r="A88">
        <v>98</v>
      </c>
      <c r="B88" t="s">
        <v>52</v>
      </c>
      <c r="C88" t="s">
        <v>50</v>
      </c>
      <c r="D88" t="s">
        <v>69</v>
      </c>
      <c r="E88" t="s">
        <v>50</v>
      </c>
      <c r="F88" t="s">
        <v>141</v>
      </c>
      <c r="G88">
        <v>11</v>
      </c>
      <c r="H88" s="3">
        <v>609.15019721030001</v>
      </c>
      <c r="I88" s="3">
        <v>8.1487260338297993</v>
      </c>
      <c r="J88" s="3">
        <v>1.4609412231933699E-3</v>
      </c>
      <c r="K88" s="3">
        <v>-342.95467000000002</v>
      </c>
      <c r="L88" s="3">
        <f>SUM(J$2:J88)</f>
        <v>0.96083876749472841</v>
      </c>
    </row>
    <row r="89" spans="1:12" x14ac:dyDescent="0.25">
      <c r="A89">
        <v>83</v>
      </c>
      <c r="B89" t="s">
        <v>12</v>
      </c>
      <c r="C89" t="s">
        <v>54</v>
      </c>
      <c r="D89" t="s">
        <v>61</v>
      </c>
      <c r="E89" t="s">
        <v>10</v>
      </c>
      <c r="F89" t="s">
        <v>142</v>
      </c>
      <c r="G89">
        <v>10</v>
      </c>
      <c r="H89" s="3">
        <v>609.29921094017095</v>
      </c>
      <c r="I89" s="3">
        <v>8.2977397637002905</v>
      </c>
      <c r="J89" s="3">
        <v>1.35604725332042E-3</v>
      </c>
      <c r="K89" s="3">
        <v>-340.61277000000001</v>
      </c>
      <c r="L89" s="3">
        <f>SUM(J$2:J89)</f>
        <v>0.9621948147480488</v>
      </c>
    </row>
    <row r="90" spans="1:12" x14ac:dyDescent="0.25">
      <c r="A90">
        <v>82</v>
      </c>
      <c r="B90" t="s">
        <v>12</v>
      </c>
      <c r="C90" t="s">
        <v>54</v>
      </c>
      <c r="D90" t="s">
        <v>50</v>
      </c>
      <c r="E90" t="s">
        <v>50</v>
      </c>
      <c r="F90" t="s">
        <v>143</v>
      </c>
      <c r="G90">
        <v>10</v>
      </c>
      <c r="H90" s="3">
        <v>609.31473094017099</v>
      </c>
      <c r="I90" s="3">
        <v>8.3132597637002199</v>
      </c>
      <c r="J90" s="3">
        <v>1.3455650501839199E-3</v>
      </c>
      <c r="K90" s="3">
        <v>-340.59726000000001</v>
      </c>
      <c r="L90" s="3">
        <f>SUM(J$2:J90)</f>
        <v>0.9635403797982327</v>
      </c>
    </row>
    <row r="91" spans="1:12" x14ac:dyDescent="0.25">
      <c r="A91">
        <v>5</v>
      </c>
      <c r="B91" t="s">
        <v>10</v>
      </c>
      <c r="C91" t="s">
        <v>10</v>
      </c>
      <c r="D91" t="s">
        <v>61</v>
      </c>
      <c r="E91" t="s">
        <v>10</v>
      </c>
      <c r="F91" t="s">
        <v>144</v>
      </c>
      <c r="G91">
        <v>6</v>
      </c>
      <c r="H91" s="3">
        <v>609.32525117647106</v>
      </c>
      <c r="I91" s="3">
        <v>8.3237799999999407</v>
      </c>
      <c r="J91" s="3">
        <v>1.3385058015592899E-3</v>
      </c>
      <c r="K91" s="3">
        <v>-331.99950000000001</v>
      </c>
      <c r="L91" s="3">
        <f>SUM(J$2:J91)</f>
        <v>0.96487888559979196</v>
      </c>
    </row>
    <row r="92" spans="1:12" x14ac:dyDescent="0.25">
      <c r="A92">
        <v>78</v>
      </c>
      <c r="B92" t="s">
        <v>12</v>
      </c>
      <c r="C92" t="s">
        <v>52</v>
      </c>
      <c r="D92" t="s">
        <v>61</v>
      </c>
      <c r="E92" t="s">
        <v>50</v>
      </c>
      <c r="F92" t="s">
        <v>145</v>
      </c>
      <c r="G92">
        <v>10</v>
      </c>
      <c r="H92" s="3">
        <v>609.51864094017105</v>
      </c>
      <c r="I92" s="3">
        <v>8.5171697637002808</v>
      </c>
      <c r="J92" s="3">
        <v>1.21513968406432E-3</v>
      </c>
      <c r="K92" s="3">
        <v>-340.39334000000002</v>
      </c>
      <c r="L92" s="3">
        <f>SUM(J$2:J92)</f>
        <v>0.96609402528385624</v>
      </c>
    </row>
    <row r="93" spans="1:12" x14ac:dyDescent="0.25">
      <c r="A93">
        <v>73</v>
      </c>
      <c r="B93" t="s">
        <v>12</v>
      </c>
      <c r="C93" t="s">
        <v>52</v>
      </c>
      <c r="D93" t="s">
        <v>69</v>
      </c>
      <c r="E93" t="s">
        <v>10</v>
      </c>
      <c r="F93" t="s">
        <v>146</v>
      </c>
      <c r="G93">
        <v>10</v>
      </c>
      <c r="H93" s="3">
        <v>609.521770940171</v>
      </c>
      <c r="I93" s="3">
        <v>8.5202997637002191</v>
      </c>
      <c r="J93" s="3">
        <v>1.2132394777580699E-3</v>
      </c>
      <c r="K93" s="3">
        <v>-340.39021000000002</v>
      </c>
      <c r="L93" s="3">
        <f>SUM(J$2:J93)</f>
        <v>0.96730726476161433</v>
      </c>
    </row>
    <row r="94" spans="1:12" x14ac:dyDescent="0.25">
      <c r="A94">
        <v>68</v>
      </c>
      <c r="B94" t="s">
        <v>12</v>
      </c>
      <c r="C94" t="s">
        <v>50</v>
      </c>
      <c r="D94" t="s">
        <v>69</v>
      </c>
      <c r="E94" t="s">
        <v>50</v>
      </c>
      <c r="F94" t="s">
        <v>147</v>
      </c>
      <c r="G94">
        <v>10</v>
      </c>
      <c r="H94" s="3">
        <v>609.53011094017097</v>
      </c>
      <c r="I94" s="3">
        <v>8.5286397637002</v>
      </c>
      <c r="J94" s="3">
        <v>1.2081908029387401E-3</v>
      </c>
      <c r="K94" s="3">
        <v>-340.38188000000002</v>
      </c>
      <c r="L94" s="3">
        <f>SUM(J$2:J94)</f>
        <v>0.9685154555645531</v>
      </c>
    </row>
    <row r="95" spans="1:12" x14ac:dyDescent="0.25">
      <c r="A95">
        <v>6</v>
      </c>
      <c r="B95" t="s">
        <v>10</v>
      </c>
      <c r="C95" t="s">
        <v>10</v>
      </c>
      <c r="D95" t="s">
        <v>61</v>
      </c>
      <c r="E95" t="s">
        <v>50</v>
      </c>
      <c r="F95" t="s">
        <v>148</v>
      </c>
      <c r="G95">
        <v>7</v>
      </c>
      <c r="H95" s="3">
        <v>609.54143383966198</v>
      </c>
      <c r="I95" s="3">
        <v>8.5399626631917709</v>
      </c>
      <c r="J95" s="3">
        <v>1.20137001741014E-3</v>
      </c>
      <c r="K95" s="3">
        <v>-333.90296000000001</v>
      </c>
      <c r="L95" s="3">
        <f>SUM(J$2:J95)</f>
        <v>0.96971682558196326</v>
      </c>
    </row>
    <row r="96" spans="1:12" x14ac:dyDescent="0.25">
      <c r="A96">
        <v>86</v>
      </c>
      <c r="B96" t="s">
        <v>12</v>
      </c>
      <c r="C96" t="s">
        <v>12</v>
      </c>
      <c r="D96" t="s">
        <v>69</v>
      </c>
      <c r="E96" t="s">
        <v>50</v>
      </c>
      <c r="F96" t="s">
        <v>149</v>
      </c>
      <c r="G96">
        <v>10</v>
      </c>
      <c r="H96" s="3">
        <v>609.55089094017103</v>
      </c>
      <c r="I96" s="3">
        <v>8.5494197637002607</v>
      </c>
      <c r="J96" s="3">
        <v>1.19570268859317E-3</v>
      </c>
      <c r="K96" s="3">
        <v>-340.36110000000002</v>
      </c>
      <c r="L96" s="3">
        <f>SUM(J$2:J96)</f>
        <v>0.97091252827055641</v>
      </c>
    </row>
    <row r="97" spans="1:12" x14ac:dyDescent="0.25">
      <c r="A97">
        <v>11</v>
      </c>
      <c r="B97" t="s">
        <v>10</v>
      </c>
      <c r="C97" t="s">
        <v>50</v>
      </c>
      <c r="D97" t="s">
        <v>61</v>
      </c>
      <c r="E97" t="s">
        <v>10</v>
      </c>
      <c r="F97" t="s">
        <v>150</v>
      </c>
      <c r="G97">
        <v>7</v>
      </c>
      <c r="H97" s="3">
        <v>609.738153839662</v>
      </c>
      <c r="I97" s="3">
        <v>8.7366826631918002</v>
      </c>
      <c r="J97" s="3">
        <v>1.08882876036942E-3</v>
      </c>
      <c r="K97" s="3">
        <v>-333.70623999999998</v>
      </c>
      <c r="L97" s="3">
        <f>SUM(J$2:J97)</f>
        <v>0.97200135703092583</v>
      </c>
    </row>
    <row r="98" spans="1:12" x14ac:dyDescent="0.25">
      <c r="A98">
        <v>116</v>
      </c>
      <c r="B98" t="s">
        <v>52</v>
      </c>
      <c r="C98" t="s">
        <v>12</v>
      </c>
      <c r="D98" t="s">
        <v>69</v>
      </c>
      <c r="E98" t="s">
        <v>50</v>
      </c>
      <c r="F98" t="s">
        <v>151</v>
      </c>
      <c r="G98">
        <v>11</v>
      </c>
      <c r="H98" s="3">
        <v>609.76589721029995</v>
      </c>
      <c r="I98" s="3">
        <v>8.7644260338297499</v>
      </c>
      <c r="J98" s="3">
        <v>1.07382914592766E-3</v>
      </c>
      <c r="K98" s="3">
        <v>-342.33897000000002</v>
      </c>
      <c r="L98" s="3">
        <f>SUM(J$2:J98)</f>
        <v>0.97307518617685351</v>
      </c>
    </row>
    <row r="99" spans="1:12" x14ac:dyDescent="0.25">
      <c r="A99">
        <v>56</v>
      </c>
      <c r="B99" t="s">
        <v>50</v>
      </c>
      <c r="C99" t="s">
        <v>12</v>
      </c>
      <c r="D99" t="s">
        <v>69</v>
      </c>
      <c r="E99" t="s">
        <v>50</v>
      </c>
      <c r="F99" t="s">
        <v>152</v>
      </c>
      <c r="G99">
        <v>10</v>
      </c>
      <c r="H99" s="3">
        <v>609.768570940171</v>
      </c>
      <c r="I99" s="3">
        <v>8.7670997637002301</v>
      </c>
      <c r="J99" s="3">
        <v>1.0723945405465001E-3</v>
      </c>
      <c r="K99" s="3">
        <v>-340.14341999999999</v>
      </c>
      <c r="L99" s="3">
        <f>SUM(J$2:J99)</f>
        <v>0.97414758071740004</v>
      </c>
    </row>
    <row r="100" spans="1:12" x14ac:dyDescent="0.25">
      <c r="A100">
        <v>43</v>
      </c>
      <c r="B100" t="s">
        <v>50</v>
      </c>
      <c r="C100" t="s">
        <v>52</v>
      </c>
      <c r="D100" t="s">
        <v>69</v>
      </c>
      <c r="E100" t="s">
        <v>10</v>
      </c>
      <c r="F100" t="s">
        <v>153</v>
      </c>
      <c r="G100">
        <v>10</v>
      </c>
      <c r="H100" s="3">
        <v>609.88729094017106</v>
      </c>
      <c r="I100" s="3">
        <v>8.8858197637002796</v>
      </c>
      <c r="J100" s="3">
        <v>1.0105897147888801E-3</v>
      </c>
      <c r="K100" s="3">
        <v>-340.02469000000002</v>
      </c>
      <c r="L100" s="3">
        <f>SUM(J$2:J100)</f>
        <v>0.97515817043218889</v>
      </c>
    </row>
    <row r="101" spans="1:12" x14ac:dyDescent="0.25">
      <c r="A101">
        <v>39</v>
      </c>
      <c r="B101" t="s">
        <v>50</v>
      </c>
      <c r="C101" t="s">
        <v>50</v>
      </c>
      <c r="D101" t="s">
        <v>50</v>
      </c>
      <c r="E101" t="s">
        <v>10</v>
      </c>
      <c r="F101" t="s">
        <v>154</v>
      </c>
      <c r="G101">
        <v>7</v>
      </c>
      <c r="H101" s="3">
        <v>609.96303383966199</v>
      </c>
      <c r="I101" s="3">
        <v>8.9615626631917795</v>
      </c>
      <c r="J101" s="3">
        <v>9.7303287194246298E-4</v>
      </c>
      <c r="K101" s="3">
        <v>-333.48136</v>
      </c>
      <c r="L101" s="3">
        <f>SUM(J$2:J101)</f>
        <v>0.97613120330413139</v>
      </c>
    </row>
    <row r="102" spans="1:12" x14ac:dyDescent="0.25">
      <c r="A102">
        <v>10</v>
      </c>
      <c r="B102" t="s">
        <v>10</v>
      </c>
      <c r="C102" t="s">
        <v>50</v>
      </c>
      <c r="D102" t="s">
        <v>50</v>
      </c>
      <c r="E102" t="s">
        <v>50</v>
      </c>
      <c r="F102" t="s">
        <v>155</v>
      </c>
      <c r="G102">
        <v>7</v>
      </c>
      <c r="H102" s="3">
        <v>609.97663383966199</v>
      </c>
      <c r="I102" s="3">
        <v>8.9751626631917798</v>
      </c>
      <c r="J102" s="3">
        <v>9.6643869402771195E-4</v>
      </c>
      <c r="K102" s="3">
        <v>-333.46776</v>
      </c>
      <c r="L102" s="3">
        <f>SUM(J$2:J102)</f>
        <v>0.97709764199815907</v>
      </c>
    </row>
    <row r="103" spans="1:12" x14ac:dyDescent="0.25">
      <c r="A103">
        <v>34</v>
      </c>
      <c r="B103" t="s">
        <v>50</v>
      </c>
      <c r="C103" t="s">
        <v>10</v>
      </c>
      <c r="D103" t="s">
        <v>50</v>
      </c>
      <c r="E103" t="s">
        <v>50</v>
      </c>
      <c r="F103" t="s">
        <v>156</v>
      </c>
      <c r="G103">
        <v>7</v>
      </c>
      <c r="H103" s="3">
        <v>609.998243839662</v>
      </c>
      <c r="I103" s="3">
        <v>8.9967726631917895</v>
      </c>
      <c r="J103" s="3">
        <v>9.5605253620314004E-4</v>
      </c>
      <c r="K103" s="3">
        <v>-333.44614000000001</v>
      </c>
      <c r="L103" s="3">
        <f>SUM(J$2:J103)</f>
        <v>0.97805369453436219</v>
      </c>
    </row>
    <row r="104" spans="1:12" x14ac:dyDescent="0.25">
      <c r="A104">
        <v>19</v>
      </c>
      <c r="B104" t="s">
        <v>10</v>
      </c>
      <c r="C104" t="s">
        <v>54</v>
      </c>
      <c r="D104" t="s">
        <v>69</v>
      </c>
      <c r="E104" t="s">
        <v>10</v>
      </c>
      <c r="F104" t="s">
        <v>157</v>
      </c>
      <c r="G104">
        <v>10</v>
      </c>
      <c r="H104" s="3">
        <v>610.10700094017102</v>
      </c>
      <c r="I104" s="3">
        <v>9.1055297637002504</v>
      </c>
      <c r="J104" s="3">
        <v>9.0545204431580098E-4</v>
      </c>
      <c r="K104" s="3">
        <v>-339.80498999999998</v>
      </c>
      <c r="L104" s="3">
        <f>SUM(J$2:J104)</f>
        <v>0.978959146578678</v>
      </c>
    </row>
    <row r="105" spans="1:12" x14ac:dyDescent="0.25">
      <c r="A105">
        <v>59</v>
      </c>
      <c r="B105" t="s">
        <v>50</v>
      </c>
      <c r="C105" t="s">
        <v>12</v>
      </c>
      <c r="D105" t="s">
        <v>61</v>
      </c>
      <c r="E105" t="s">
        <v>10</v>
      </c>
      <c r="F105" t="s">
        <v>158</v>
      </c>
      <c r="G105">
        <v>8</v>
      </c>
      <c r="H105" s="3">
        <v>610.13258949152498</v>
      </c>
      <c r="I105" s="3">
        <v>9.1311183150547794</v>
      </c>
      <c r="J105" s="3">
        <v>8.9394123450523097E-4</v>
      </c>
      <c r="K105" s="3">
        <v>-335.44940000000003</v>
      </c>
      <c r="L105" s="3">
        <f>SUM(J$2:J105)</f>
        <v>0.97985308781318325</v>
      </c>
    </row>
    <row r="106" spans="1:12" x14ac:dyDescent="0.25">
      <c r="A106">
        <v>58</v>
      </c>
      <c r="B106" t="s">
        <v>50</v>
      </c>
      <c r="C106" t="s">
        <v>12</v>
      </c>
      <c r="D106" t="s">
        <v>50</v>
      </c>
      <c r="E106" t="s">
        <v>50</v>
      </c>
      <c r="F106" t="s">
        <v>159</v>
      </c>
      <c r="G106">
        <v>8</v>
      </c>
      <c r="H106" s="3">
        <v>610.15371949152495</v>
      </c>
      <c r="I106" s="3">
        <v>9.1522483150547504</v>
      </c>
      <c r="J106" s="3">
        <v>8.8454646064191496E-4</v>
      </c>
      <c r="K106" s="3">
        <v>-335.42826000000002</v>
      </c>
      <c r="L106" s="3">
        <f>SUM(J$2:J106)</f>
        <v>0.98073763427382521</v>
      </c>
    </row>
    <row r="107" spans="1:12" x14ac:dyDescent="0.25">
      <c r="A107">
        <v>45</v>
      </c>
      <c r="B107" t="s">
        <v>50</v>
      </c>
      <c r="C107" t="s">
        <v>52</v>
      </c>
      <c r="D107" t="s">
        <v>50</v>
      </c>
      <c r="E107" t="s">
        <v>10</v>
      </c>
      <c r="F107" t="s">
        <v>160</v>
      </c>
      <c r="G107">
        <v>8</v>
      </c>
      <c r="H107" s="3">
        <v>610.15593949152503</v>
      </c>
      <c r="I107" s="3">
        <v>9.1544683150547108</v>
      </c>
      <c r="J107" s="3">
        <v>8.8356515879389795E-4</v>
      </c>
      <c r="K107" s="3">
        <v>-335.42604999999998</v>
      </c>
      <c r="L107" s="3">
        <f>SUM(J$2:J107)</f>
        <v>0.98162119943261916</v>
      </c>
    </row>
    <row r="108" spans="1:12" x14ac:dyDescent="0.25">
      <c r="A108">
        <v>14</v>
      </c>
      <c r="B108" t="s">
        <v>10</v>
      </c>
      <c r="C108" t="s">
        <v>52</v>
      </c>
      <c r="D108" t="s">
        <v>69</v>
      </c>
      <c r="E108" t="s">
        <v>50</v>
      </c>
      <c r="F108" t="s">
        <v>161</v>
      </c>
      <c r="G108">
        <v>10</v>
      </c>
      <c r="H108" s="3">
        <v>610.17618094017098</v>
      </c>
      <c r="I108" s="3">
        <v>9.1747097637002106</v>
      </c>
      <c r="J108" s="3">
        <v>8.7466793850183298E-4</v>
      </c>
      <c r="K108" s="3">
        <v>-339.73581000000001</v>
      </c>
      <c r="L108" s="3">
        <f>SUM(J$2:J108)</f>
        <v>0.98249586737112105</v>
      </c>
    </row>
    <row r="109" spans="1:12" x14ac:dyDescent="0.25">
      <c r="A109">
        <v>37</v>
      </c>
      <c r="B109" t="s">
        <v>50</v>
      </c>
      <c r="C109" t="s">
        <v>50</v>
      </c>
      <c r="D109" t="s">
        <v>69</v>
      </c>
      <c r="E109" t="s">
        <v>10</v>
      </c>
      <c r="F109" t="s">
        <v>162</v>
      </c>
      <c r="G109">
        <v>9</v>
      </c>
      <c r="H109" s="3">
        <v>610.30838744680898</v>
      </c>
      <c r="I109" s="3">
        <v>9.3069162703378705</v>
      </c>
      <c r="J109" s="3">
        <v>8.18719113407807E-4</v>
      </c>
      <c r="K109" s="3">
        <v>-337.42937999999998</v>
      </c>
      <c r="L109" s="3">
        <f>SUM(J$2:J109)</f>
        <v>0.98331458648452885</v>
      </c>
    </row>
    <row r="110" spans="1:12" x14ac:dyDescent="0.25">
      <c r="A110">
        <v>16</v>
      </c>
      <c r="B110" t="s">
        <v>10</v>
      </c>
      <c r="C110" t="s">
        <v>52</v>
      </c>
      <c r="D110" t="s">
        <v>50</v>
      </c>
      <c r="E110" t="s">
        <v>50</v>
      </c>
      <c r="F110" t="s">
        <v>163</v>
      </c>
      <c r="G110">
        <v>8</v>
      </c>
      <c r="H110" s="3">
        <v>610.31158949152496</v>
      </c>
      <c r="I110" s="3">
        <v>9.3101183150547495</v>
      </c>
      <c r="J110" s="3">
        <v>8.1740937454232799E-4</v>
      </c>
      <c r="K110" s="3">
        <v>-335.2704</v>
      </c>
      <c r="L110" s="3">
        <f>SUM(J$2:J110)</f>
        <v>0.98413199585907118</v>
      </c>
    </row>
    <row r="111" spans="1:12" x14ac:dyDescent="0.25">
      <c r="A111">
        <v>17</v>
      </c>
      <c r="B111" t="s">
        <v>10</v>
      </c>
      <c r="C111" t="s">
        <v>52</v>
      </c>
      <c r="D111" t="s">
        <v>61</v>
      </c>
      <c r="E111" t="s">
        <v>10</v>
      </c>
      <c r="F111" t="s">
        <v>164</v>
      </c>
      <c r="G111">
        <v>8</v>
      </c>
      <c r="H111" s="3">
        <v>610.31306949152497</v>
      </c>
      <c r="I111" s="3">
        <v>9.3115983150547699</v>
      </c>
      <c r="J111" s="3">
        <v>8.1680471535665203E-4</v>
      </c>
      <c r="K111" s="3">
        <v>-335.26891999999998</v>
      </c>
      <c r="L111" s="3">
        <f>SUM(J$2:J111)</f>
        <v>0.9849488005744278</v>
      </c>
    </row>
    <row r="112" spans="1:12" x14ac:dyDescent="0.25">
      <c r="A112">
        <v>21</v>
      </c>
      <c r="B112" t="s">
        <v>10</v>
      </c>
      <c r="C112" t="s">
        <v>54</v>
      </c>
      <c r="D112" t="s">
        <v>50</v>
      </c>
      <c r="E112" t="s">
        <v>10</v>
      </c>
      <c r="F112" t="s">
        <v>165</v>
      </c>
      <c r="G112">
        <v>8</v>
      </c>
      <c r="H112" s="3">
        <v>610.31338949152496</v>
      </c>
      <c r="I112" s="3">
        <v>9.3119183150547507</v>
      </c>
      <c r="J112" s="3">
        <v>8.1667403705674296E-4</v>
      </c>
      <c r="K112" s="3">
        <v>-335.26859000000002</v>
      </c>
      <c r="L112" s="3">
        <f>SUM(J$2:J112)</f>
        <v>0.98576547461148456</v>
      </c>
    </row>
    <row r="113" spans="1:12" x14ac:dyDescent="0.25">
      <c r="A113">
        <v>134</v>
      </c>
      <c r="B113" t="s">
        <v>54</v>
      </c>
      <c r="C113" t="s">
        <v>52</v>
      </c>
      <c r="D113" t="s">
        <v>69</v>
      </c>
      <c r="E113" t="s">
        <v>50</v>
      </c>
      <c r="F113" t="s">
        <v>166</v>
      </c>
      <c r="G113">
        <v>13</v>
      </c>
      <c r="H113" s="3">
        <v>610.35344757575797</v>
      </c>
      <c r="I113" s="3">
        <v>9.3519763992869702</v>
      </c>
      <c r="J113" s="3">
        <v>8.0047955968919396E-4</v>
      </c>
      <c r="K113" s="3">
        <v>-346.19412999999997</v>
      </c>
      <c r="L113" s="3">
        <f>SUM(J$2:J113)</f>
        <v>0.98656595417117376</v>
      </c>
    </row>
    <row r="114" spans="1:12" x14ac:dyDescent="0.25">
      <c r="A114">
        <v>30</v>
      </c>
      <c r="B114" t="s">
        <v>10</v>
      </c>
      <c r="C114" t="s">
        <v>12</v>
      </c>
      <c r="D114" t="s">
        <v>61</v>
      </c>
      <c r="E114" t="s">
        <v>50</v>
      </c>
      <c r="F114" t="s">
        <v>167</v>
      </c>
      <c r="G114">
        <v>8</v>
      </c>
      <c r="H114" s="3">
        <v>610.45096949152503</v>
      </c>
      <c r="I114" s="3">
        <v>9.4494983150547096</v>
      </c>
      <c r="J114" s="3">
        <v>7.6238375149067703E-4</v>
      </c>
      <c r="K114" s="3">
        <v>-335.13101</v>
      </c>
      <c r="L114" s="3">
        <f>SUM(J$2:J114)</f>
        <v>0.98732833792266439</v>
      </c>
    </row>
    <row r="115" spans="1:12" x14ac:dyDescent="0.25">
      <c r="A115">
        <v>128</v>
      </c>
      <c r="B115" t="s">
        <v>54</v>
      </c>
      <c r="C115" t="s">
        <v>50</v>
      </c>
      <c r="D115" t="s">
        <v>69</v>
      </c>
      <c r="E115" t="s">
        <v>50</v>
      </c>
      <c r="F115" t="s">
        <v>168</v>
      </c>
      <c r="G115">
        <v>12</v>
      </c>
      <c r="H115" s="3">
        <v>610.68841758620704</v>
      </c>
      <c r="I115" s="3">
        <v>9.6869464097361497</v>
      </c>
      <c r="J115" s="3">
        <v>6.7703704614512702E-4</v>
      </c>
      <c r="K115" s="3">
        <v>-343.62822999999997</v>
      </c>
      <c r="L115" s="3">
        <f>SUM(J$2:J115)</f>
        <v>0.98800537496880947</v>
      </c>
    </row>
    <row r="116" spans="1:12" x14ac:dyDescent="0.25">
      <c r="A116">
        <v>8</v>
      </c>
      <c r="B116" t="s">
        <v>10</v>
      </c>
      <c r="C116" t="s">
        <v>50</v>
      </c>
      <c r="D116" t="s">
        <v>69</v>
      </c>
      <c r="E116" t="s">
        <v>50</v>
      </c>
      <c r="F116" t="s">
        <v>169</v>
      </c>
      <c r="G116">
        <v>9</v>
      </c>
      <c r="H116" s="3">
        <v>610.900957446809</v>
      </c>
      <c r="I116" s="3">
        <v>9.8994862703378903</v>
      </c>
      <c r="J116" s="3">
        <v>6.0877945676096601E-4</v>
      </c>
      <c r="K116" s="3">
        <v>-336.83681999999999</v>
      </c>
      <c r="L116" s="3">
        <f>SUM(J$2:J116)</f>
        <v>0.98861415442557043</v>
      </c>
    </row>
    <row r="117" spans="1:12" x14ac:dyDescent="0.25">
      <c r="A117">
        <v>114</v>
      </c>
      <c r="B117" t="s">
        <v>52</v>
      </c>
      <c r="C117" t="s">
        <v>54</v>
      </c>
      <c r="D117" t="s">
        <v>61</v>
      </c>
      <c r="E117" t="s">
        <v>50</v>
      </c>
      <c r="F117" t="s">
        <v>170</v>
      </c>
      <c r="G117">
        <v>12</v>
      </c>
      <c r="H117" s="3">
        <v>610.94748758620699</v>
      </c>
      <c r="I117" s="3">
        <v>9.9460164097362203</v>
      </c>
      <c r="J117" s="3">
        <v>5.9477964502575799E-4</v>
      </c>
      <c r="K117" s="3">
        <v>-343.36916000000002</v>
      </c>
      <c r="L117" s="3">
        <f>SUM(J$2:J117)</f>
        <v>0.98920893407059618</v>
      </c>
    </row>
    <row r="118" spans="1:12" x14ac:dyDescent="0.25">
      <c r="A118">
        <v>32</v>
      </c>
      <c r="B118" t="s">
        <v>50</v>
      </c>
      <c r="C118" t="s">
        <v>10</v>
      </c>
      <c r="D118" t="s">
        <v>69</v>
      </c>
      <c r="E118" t="s">
        <v>50</v>
      </c>
      <c r="F118" t="s">
        <v>171</v>
      </c>
      <c r="G118">
        <v>9</v>
      </c>
      <c r="H118" s="3">
        <v>610.95442744680895</v>
      </c>
      <c r="I118" s="3">
        <v>9.9529562703379497</v>
      </c>
      <c r="J118" s="3">
        <v>5.9271937767240899E-4</v>
      </c>
      <c r="K118" s="3">
        <v>-336.78334999999998</v>
      </c>
      <c r="L118" s="3">
        <f>SUM(J$2:J118)</f>
        <v>0.98980165344826854</v>
      </c>
    </row>
    <row r="119" spans="1:12" x14ac:dyDescent="0.25">
      <c r="A119">
        <v>109</v>
      </c>
      <c r="B119" t="s">
        <v>52</v>
      </c>
      <c r="C119" t="s">
        <v>54</v>
      </c>
      <c r="D119" t="s">
        <v>69</v>
      </c>
      <c r="E119" t="s">
        <v>10</v>
      </c>
      <c r="F119" t="s">
        <v>172</v>
      </c>
      <c r="G119">
        <v>12</v>
      </c>
      <c r="H119" s="3">
        <v>610.99260758620699</v>
      </c>
      <c r="I119" s="3">
        <v>9.9911364097362103</v>
      </c>
      <c r="J119" s="3">
        <v>5.8151164203608505E-4</v>
      </c>
      <c r="K119" s="3">
        <v>-343.32404000000002</v>
      </c>
      <c r="L119" s="3">
        <f>SUM(J$2:J119)</f>
        <v>0.99038316509030466</v>
      </c>
    </row>
    <row r="120" spans="1:12" x14ac:dyDescent="0.25">
      <c r="A120">
        <v>35</v>
      </c>
      <c r="B120" t="s">
        <v>50</v>
      </c>
      <c r="C120" t="s">
        <v>10</v>
      </c>
      <c r="D120" t="s">
        <v>61</v>
      </c>
      <c r="E120" t="s">
        <v>10</v>
      </c>
      <c r="F120" t="s">
        <v>173</v>
      </c>
      <c r="G120">
        <v>7</v>
      </c>
      <c r="H120" s="3">
        <v>611.04566383966198</v>
      </c>
      <c r="I120" s="3">
        <v>10.044192663191801</v>
      </c>
      <c r="J120" s="3">
        <v>5.66288047010686E-4</v>
      </c>
      <c r="K120" s="3">
        <v>-332.39873</v>
      </c>
      <c r="L120" s="3">
        <f>SUM(J$2:J120)</f>
        <v>0.99094945313731531</v>
      </c>
    </row>
    <row r="121" spans="1:12" x14ac:dyDescent="0.25">
      <c r="A121">
        <v>104</v>
      </c>
      <c r="B121" t="s">
        <v>52</v>
      </c>
      <c r="C121" t="s">
        <v>52</v>
      </c>
      <c r="D121" t="s">
        <v>69</v>
      </c>
      <c r="E121" t="s">
        <v>50</v>
      </c>
      <c r="F121" t="s">
        <v>174</v>
      </c>
      <c r="G121">
        <v>12</v>
      </c>
      <c r="H121" s="3">
        <v>611.34798758620695</v>
      </c>
      <c r="I121" s="3">
        <v>10.3465164097362</v>
      </c>
      <c r="J121" s="3">
        <v>4.8684266080709901E-4</v>
      </c>
      <c r="K121" s="3">
        <v>-342.96866</v>
      </c>
      <c r="L121" s="3">
        <f>SUM(J$2:J121)</f>
        <v>0.99143629579812242</v>
      </c>
    </row>
    <row r="122" spans="1:12" x14ac:dyDescent="0.25">
      <c r="A122">
        <v>1</v>
      </c>
      <c r="B122" t="s">
        <v>10</v>
      </c>
      <c r="C122" t="s">
        <v>10</v>
      </c>
      <c r="D122" t="s">
        <v>69</v>
      </c>
      <c r="E122" t="s">
        <v>10</v>
      </c>
      <c r="F122" t="s">
        <v>175</v>
      </c>
      <c r="G122">
        <v>7</v>
      </c>
      <c r="H122" s="3">
        <v>611.444883839662</v>
      </c>
      <c r="I122" s="3">
        <v>10.443412663191801</v>
      </c>
      <c r="J122" s="3">
        <v>4.6381829305360998E-4</v>
      </c>
      <c r="K122" s="3">
        <v>-331.99950000000001</v>
      </c>
      <c r="L122" s="3">
        <f>SUM(J$2:J122)</f>
        <v>0.99190011409117607</v>
      </c>
    </row>
    <row r="123" spans="1:12" x14ac:dyDescent="0.25">
      <c r="A123">
        <v>41</v>
      </c>
      <c r="B123" t="s">
        <v>50</v>
      </c>
      <c r="C123" t="s">
        <v>50</v>
      </c>
      <c r="D123" t="s">
        <v>61</v>
      </c>
      <c r="E123" t="s">
        <v>10</v>
      </c>
      <c r="F123" t="s">
        <v>176</v>
      </c>
      <c r="G123">
        <v>8</v>
      </c>
      <c r="H123" s="3">
        <v>611.48236949152499</v>
      </c>
      <c r="I123" s="3">
        <v>10.4808983150548</v>
      </c>
      <c r="J123" s="3">
        <v>4.5520598909908099E-4</v>
      </c>
      <c r="K123" s="3">
        <v>-334.09962000000002</v>
      </c>
      <c r="L123" s="3">
        <f>SUM(J$2:J123)</f>
        <v>0.99235532008027516</v>
      </c>
    </row>
    <row r="124" spans="1:12" x14ac:dyDescent="0.25">
      <c r="A124">
        <v>84</v>
      </c>
      <c r="B124" t="s">
        <v>12</v>
      </c>
      <c r="C124" t="s">
        <v>54</v>
      </c>
      <c r="D124" t="s">
        <v>61</v>
      </c>
      <c r="E124" t="s">
        <v>50</v>
      </c>
      <c r="F124" t="s">
        <v>177</v>
      </c>
      <c r="G124">
        <v>11</v>
      </c>
      <c r="H124" s="3">
        <v>611.48579721030001</v>
      </c>
      <c r="I124" s="3">
        <v>10.484326033829801</v>
      </c>
      <c r="J124" s="3">
        <v>4.5442649820111102E-4</v>
      </c>
      <c r="K124" s="3">
        <v>-340.61905999999999</v>
      </c>
      <c r="L124" s="3">
        <f>SUM(J$2:J124)</f>
        <v>0.99280974657847632</v>
      </c>
    </row>
    <row r="125" spans="1:12" x14ac:dyDescent="0.25">
      <c r="A125">
        <v>79</v>
      </c>
      <c r="B125" t="s">
        <v>12</v>
      </c>
      <c r="C125" t="s">
        <v>54</v>
      </c>
      <c r="D125" t="s">
        <v>69</v>
      </c>
      <c r="E125" t="s">
        <v>10</v>
      </c>
      <c r="F125" t="s">
        <v>178</v>
      </c>
      <c r="G125">
        <v>11</v>
      </c>
      <c r="H125" s="3">
        <v>611.49209721030002</v>
      </c>
      <c r="I125" s="3">
        <v>10.4906260338298</v>
      </c>
      <c r="J125" s="3">
        <v>4.5299730688985301E-4</v>
      </c>
      <c r="K125" s="3">
        <v>-340.61277000000001</v>
      </c>
      <c r="L125" s="3">
        <f>SUM(J$2:J125)</f>
        <v>0.99326274388536617</v>
      </c>
    </row>
    <row r="126" spans="1:12" x14ac:dyDescent="0.25">
      <c r="A126">
        <v>36</v>
      </c>
      <c r="B126" t="s">
        <v>50</v>
      </c>
      <c r="C126" t="s">
        <v>10</v>
      </c>
      <c r="D126" t="s">
        <v>61</v>
      </c>
      <c r="E126" t="s">
        <v>50</v>
      </c>
      <c r="F126" t="s">
        <v>179</v>
      </c>
      <c r="G126">
        <v>8</v>
      </c>
      <c r="H126" s="3">
        <v>611.584309491525</v>
      </c>
      <c r="I126" s="3">
        <v>10.582838315054801</v>
      </c>
      <c r="J126" s="3">
        <v>4.3258551951039399E-4</v>
      </c>
      <c r="K126" s="3">
        <v>-333.99768</v>
      </c>
      <c r="L126" s="3">
        <f>SUM(J$2:J126)</f>
        <v>0.99369532940487659</v>
      </c>
    </row>
    <row r="127" spans="1:12" x14ac:dyDescent="0.25">
      <c r="A127">
        <v>12</v>
      </c>
      <c r="B127" t="s">
        <v>10</v>
      </c>
      <c r="C127" t="s">
        <v>50</v>
      </c>
      <c r="D127" t="s">
        <v>61</v>
      </c>
      <c r="E127" t="s">
        <v>50</v>
      </c>
      <c r="F127" t="s">
        <v>180</v>
      </c>
      <c r="G127">
        <v>8</v>
      </c>
      <c r="H127" s="3">
        <v>611.58726949152503</v>
      </c>
      <c r="I127" s="3">
        <v>10.585798315054699</v>
      </c>
      <c r="J127" s="3">
        <v>4.3194576647555798E-4</v>
      </c>
      <c r="K127" s="3">
        <v>-333.99471</v>
      </c>
      <c r="L127" s="3">
        <f>SUM(J$2:J127)</f>
        <v>0.99412727517135213</v>
      </c>
    </row>
    <row r="128" spans="1:12" x14ac:dyDescent="0.25">
      <c r="A128">
        <v>2</v>
      </c>
      <c r="B128" t="s">
        <v>10</v>
      </c>
      <c r="C128" t="s">
        <v>10</v>
      </c>
      <c r="D128" t="s">
        <v>69</v>
      </c>
      <c r="E128" t="s">
        <v>50</v>
      </c>
      <c r="F128" t="s">
        <v>181</v>
      </c>
      <c r="G128">
        <v>8</v>
      </c>
      <c r="H128" s="3">
        <v>611.67902949152494</v>
      </c>
      <c r="I128" s="3">
        <v>10.6775583150547</v>
      </c>
      <c r="J128" s="3">
        <v>4.12575838504978E-4</v>
      </c>
      <c r="K128" s="3">
        <v>-333.90296000000001</v>
      </c>
      <c r="L128" s="3">
        <f>SUM(J$2:J128)</f>
        <v>0.99453985100985709</v>
      </c>
    </row>
    <row r="129" spans="1:12" x14ac:dyDescent="0.25">
      <c r="A129">
        <v>74</v>
      </c>
      <c r="B129" t="s">
        <v>12</v>
      </c>
      <c r="C129" t="s">
        <v>52</v>
      </c>
      <c r="D129" t="s">
        <v>69</v>
      </c>
      <c r="E129" t="s">
        <v>50</v>
      </c>
      <c r="F129" t="s">
        <v>182</v>
      </c>
      <c r="G129">
        <v>11</v>
      </c>
      <c r="H129" s="3">
        <v>611.71151721030003</v>
      </c>
      <c r="I129" s="3">
        <v>10.7100460338298</v>
      </c>
      <c r="J129" s="3">
        <v>4.0592815280600901E-4</v>
      </c>
      <c r="K129" s="3">
        <v>-340.39334000000002</v>
      </c>
      <c r="L129" s="3">
        <f>SUM(J$2:J129)</f>
        <v>0.99494577916266314</v>
      </c>
    </row>
    <row r="130" spans="1:12" x14ac:dyDescent="0.25">
      <c r="A130">
        <v>40</v>
      </c>
      <c r="B130" t="s">
        <v>50</v>
      </c>
      <c r="C130" t="s">
        <v>50</v>
      </c>
      <c r="D130" t="s">
        <v>50</v>
      </c>
      <c r="E130" t="s">
        <v>50</v>
      </c>
      <c r="F130" t="s">
        <v>183</v>
      </c>
      <c r="G130">
        <v>8</v>
      </c>
      <c r="H130" s="3">
        <v>611.89850949152503</v>
      </c>
      <c r="I130" s="3">
        <v>10.897038315054701</v>
      </c>
      <c r="J130" s="3">
        <v>3.6969562789997698E-4</v>
      </c>
      <c r="K130" s="3">
        <v>-333.68347999999997</v>
      </c>
      <c r="L130" s="3">
        <f>SUM(J$2:J130)</f>
        <v>0.99531547479056315</v>
      </c>
    </row>
    <row r="131" spans="1:12" x14ac:dyDescent="0.25">
      <c r="A131">
        <v>44</v>
      </c>
      <c r="B131" t="s">
        <v>50</v>
      </c>
      <c r="C131" t="s">
        <v>52</v>
      </c>
      <c r="D131" t="s">
        <v>69</v>
      </c>
      <c r="E131" t="s">
        <v>50</v>
      </c>
      <c r="F131" t="s">
        <v>184</v>
      </c>
      <c r="G131">
        <v>11</v>
      </c>
      <c r="H131" s="3">
        <v>611.95689721029999</v>
      </c>
      <c r="I131" s="3">
        <v>10.9554260338298</v>
      </c>
      <c r="J131" s="3">
        <v>3.5905880611570098E-4</v>
      </c>
      <c r="K131" s="3">
        <v>-340.14796000000001</v>
      </c>
      <c r="L131" s="3">
        <f>SUM(J$2:J131)</f>
        <v>0.9956745335966789</v>
      </c>
    </row>
    <row r="132" spans="1:12" x14ac:dyDescent="0.25">
      <c r="A132">
        <v>49</v>
      </c>
      <c r="B132" t="s">
        <v>50</v>
      </c>
      <c r="C132" t="s">
        <v>54</v>
      </c>
      <c r="D132" t="s">
        <v>69</v>
      </c>
      <c r="E132" t="s">
        <v>10</v>
      </c>
      <c r="F132" t="s">
        <v>185</v>
      </c>
      <c r="G132">
        <v>11</v>
      </c>
      <c r="H132" s="3">
        <v>612.05556721029996</v>
      </c>
      <c r="I132" s="3">
        <v>11.054096033829801</v>
      </c>
      <c r="J132" s="3">
        <v>3.4177450599597801E-4</v>
      </c>
      <c r="K132" s="3">
        <v>-340.04930000000002</v>
      </c>
      <c r="L132" s="3">
        <f>SUM(J$2:J132)</f>
        <v>0.99601630810267483</v>
      </c>
    </row>
    <row r="133" spans="1:12" x14ac:dyDescent="0.25">
      <c r="A133">
        <v>20</v>
      </c>
      <c r="B133" t="s">
        <v>10</v>
      </c>
      <c r="C133" t="s">
        <v>54</v>
      </c>
      <c r="D133" t="s">
        <v>69</v>
      </c>
      <c r="E133" t="s">
        <v>50</v>
      </c>
      <c r="F133" t="s">
        <v>186</v>
      </c>
      <c r="G133">
        <v>11</v>
      </c>
      <c r="H133" s="3">
        <v>612.15822721029997</v>
      </c>
      <c r="I133" s="3">
        <v>11.156756033829801</v>
      </c>
      <c r="J133" s="3">
        <v>3.2467386312446501E-4</v>
      </c>
      <c r="K133" s="3">
        <v>-339.94664</v>
      </c>
      <c r="L133" s="3">
        <f>SUM(J$2:J133)</f>
        <v>0.99634098196579934</v>
      </c>
    </row>
    <row r="134" spans="1:12" x14ac:dyDescent="0.25">
      <c r="A134">
        <v>51</v>
      </c>
      <c r="B134" t="s">
        <v>50</v>
      </c>
      <c r="C134" t="s">
        <v>54</v>
      </c>
      <c r="D134" t="s">
        <v>50</v>
      </c>
      <c r="E134" t="s">
        <v>10</v>
      </c>
      <c r="F134" t="s">
        <v>187</v>
      </c>
      <c r="G134">
        <v>9</v>
      </c>
      <c r="H134" s="3">
        <v>612.19032744680896</v>
      </c>
      <c r="I134" s="3">
        <v>11.188856270337901</v>
      </c>
      <c r="J134" s="3">
        <v>3.1950440540443899E-4</v>
      </c>
      <c r="K134" s="3">
        <v>-335.54745000000003</v>
      </c>
      <c r="L134" s="3">
        <f>SUM(J$2:J134)</f>
        <v>0.99666048637120375</v>
      </c>
    </row>
    <row r="135" spans="1:12" x14ac:dyDescent="0.25">
      <c r="A135">
        <v>38</v>
      </c>
      <c r="B135" t="s">
        <v>50</v>
      </c>
      <c r="C135" t="s">
        <v>50</v>
      </c>
      <c r="D135" t="s">
        <v>69</v>
      </c>
      <c r="E135" t="s">
        <v>50</v>
      </c>
      <c r="F135" t="s">
        <v>188</v>
      </c>
      <c r="G135">
        <v>10</v>
      </c>
      <c r="H135" s="3">
        <v>612.27863094017096</v>
      </c>
      <c r="I135" s="3">
        <v>11.2771597637003</v>
      </c>
      <c r="J135" s="3">
        <v>3.0570461200162902E-4</v>
      </c>
      <c r="K135" s="3">
        <v>-337.63335000000001</v>
      </c>
      <c r="L135" s="3">
        <f>SUM(J$2:J135)</f>
        <v>0.99696619098320538</v>
      </c>
    </row>
    <row r="136" spans="1:12" x14ac:dyDescent="0.25">
      <c r="A136">
        <v>60</v>
      </c>
      <c r="B136" t="s">
        <v>50</v>
      </c>
      <c r="C136" t="s">
        <v>12</v>
      </c>
      <c r="D136" t="s">
        <v>61</v>
      </c>
      <c r="E136" t="s">
        <v>50</v>
      </c>
      <c r="F136" t="s">
        <v>189</v>
      </c>
      <c r="G136">
        <v>9</v>
      </c>
      <c r="H136" s="3">
        <v>612.28823744680903</v>
      </c>
      <c r="I136" s="3">
        <v>11.2867662703379</v>
      </c>
      <c r="J136" s="3">
        <v>3.0423975616262702E-4</v>
      </c>
      <c r="K136" s="3">
        <v>-335.44954000000001</v>
      </c>
      <c r="L136" s="3">
        <f>SUM(J$2:J136)</f>
        <v>0.99727043073936805</v>
      </c>
    </row>
    <row r="137" spans="1:12" x14ac:dyDescent="0.25">
      <c r="A137">
        <v>47</v>
      </c>
      <c r="B137" t="s">
        <v>50</v>
      </c>
      <c r="C137" t="s">
        <v>52</v>
      </c>
      <c r="D137" t="s">
        <v>61</v>
      </c>
      <c r="E137" t="s">
        <v>10</v>
      </c>
      <c r="F137" t="s">
        <v>190</v>
      </c>
      <c r="G137">
        <v>9</v>
      </c>
      <c r="H137" s="3">
        <v>612.28837744680902</v>
      </c>
      <c r="I137" s="3">
        <v>11.2869062703379</v>
      </c>
      <c r="J137" s="3">
        <v>3.0421846012506699E-4</v>
      </c>
      <c r="K137" s="3">
        <v>-335.44940000000003</v>
      </c>
      <c r="L137" s="3">
        <f>SUM(J$2:J137)</f>
        <v>0.99757464919949312</v>
      </c>
    </row>
    <row r="138" spans="1:12" x14ac:dyDescent="0.25">
      <c r="A138">
        <v>46</v>
      </c>
      <c r="B138" t="s">
        <v>50</v>
      </c>
      <c r="C138" t="s">
        <v>52</v>
      </c>
      <c r="D138" t="s">
        <v>50</v>
      </c>
      <c r="E138" t="s">
        <v>50</v>
      </c>
      <c r="F138" t="s">
        <v>191</v>
      </c>
      <c r="G138">
        <v>9</v>
      </c>
      <c r="H138" s="3">
        <v>612.30497744680895</v>
      </c>
      <c r="I138" s="3">
        <v>11.3035062703379</v>
      </c>
      <c r="J138" s="3">
        <v>3.0170389677957899E-4</v>
      </c>
      <c r="K138" s="3">
        <v>-335.43279000000001</v>
      </c>
      <c r="L138" s="3">
        <f>SUM(J$2:J138)</f>
        <v>0.99787635309627265</v>
      </c>
    </row>
    <row r="139" spans="1:12" x14ac:dyDescent="0.25">
      <c r="A139">
        <v>18</v>
      </c>
      <c r="B139" t="s">
        <v>10</v>
      </c>
      <c r="C139" t="s">
        <v>52</v>
      </c>
      <c r="D139" t="s">
        <v>61</v>
      </c>
      <c r="E139" t="s">
        <v>50</v>
      </c>
      <c r="F139" t="s">
        <v>192</v>
      </c>
      <c r="G139">
        <v>9</v>
      </c>
      <c r="H139" s="3">
        <v>612.46553744680898</v>
      </c>
      <c r="I139" s="3">
        <v>11.4640662703379</v>
      </c>
      <c r="J139" s="3">
        <v>2.7842982761858598E-4</v>
      </c>
      <c r="K139" s="3">
        <v>-335.27224000000001</v>
      </c>
      <c r="L139" s="3">
        <f>SUM(J$2:J139)</f>
        <v>0.99815478292389126</v>
      </c>
    </row>
    <row r="140" spans="1:12" x14ac:dyDescent="0.25">
      <c r="A140">
        <v>22</v>
      </c>
      <c r="B140" t="s">
        <v>10</v>
      </c>
      <c r="C140" t="s">
        <v>54</v>
      </c>
      <c r="D140" t="s">
        <v>50</v>
      </c>
      <c r="E140" t="s">
        <v>50</v>
      </c>
      <c r="F140" t="s">
        <v>193</v>
      </c>
      <c r="G140">
        <v>9</v>
      </c>
      <c r="H140" s="3">
        <v>612.46727744680902</v>
      </c>
      <c r="I140" s="3">
        <v>11.4658062703379</v>
      </c>
      <c r="J140" s="3">
        <v>2.7818769900976901E-4</v>
      </c>
      <c r="K140" s="3">
        <v>-335.27050000000003</v>
      </c>
      <c r="L140" s="3">
        <f>SUM(J$2:J140)</f>
        <v>0.99843297062290104</v>
      </c>
    </row>
    <row r="141" spans="1:12" x14ac:dyDescent="0.25">
      <c r="A141">
        <v>23</v>
      </c>
      <c r="B141" t="s">
        <v>10</v>
      </c>
      <c r="C141" t="s">
        <v>54</v>
      </c>
      <c r="D141" t="s">
        <v>61</v>
      </c>
      <c r="E141" t="s">
        <v>10</v>
      </c>
      <c r="F141" t="s">
        <v>194</v>
      </c>
      <c r="G141">
        <v>9</v>
      </c>
      <c r="H141" s="3">
        <v>612.46822744680901</v>
      </c>
      <c r="I141" s="3">
        <v>11.4667562703379</v>
      </c>
      <c r="J141" s="3">
        <v>2.7805559123082301E-4</v>
      </c>
      <c r="K141" s="3">
        <v>-335.26954999999998</v>
      </c>
      <c r="L141" s="3">
        <f>SUM(J$2:J141)</f>
        <v>0.99871102621413188</v>
      </c>
    </row>
    <row r="142" spans="1:12" x14ac:dyDescent="0.25">
      <c r="A142">
        <v>110</v>
      </c>
      <c r="B142" t="s">
        <v>52</v>
      </c>
      <c r="C142" t="s">
        <v>54</v>
      </c>
      <c r="D142" t="s">
        <v>69</v>
      </c>
      <c r="E142" t="s">
        <v>50</v>
      </c>
      <c r="F142" t="s">
        <v>195</v>
      </c>
      <c r="G142">
        <v>13</v>
      </c>
      <c r="H142" s="3">
        <v>613.17841757575798</v>
      </c>
      <c r="I142" s="3">
        <v>12.176946399287001</v>
      </c>
      <c r="J142" s="3">
        <v>1.94946662923718E-4</v>
      </c>
      <c r="K142" s="3">
        <v>-343.36916000000002</v>
      </c>
      <c r="L142" s="3">
        <f>SUM(J$2:J142)</f>
        <v>0.99890597287705563</v>
      </c>
    </row>
    <row r="143" spans="1:12" x14ac:dyDescent="0.25">
      <c r="A143">
        <v>31</v>
      </c>
      <c r="B143" t="s">
        <v>50</v>
      </c>
      <c r="C143" t="s">
        <v>10</v>
      </c>
      <c r="D143" t="s">
        <v>69</v>
      </c>
      <c r="E143" t="s">
        <v>10</v>
      </c>
      <c r="F143" t="s">
        <v>196</v>
      </c>
      <c r="G143">
        <v>8</v>
      </c>
      <c r="H143" s="3">
        <v>613.18325949152495</v>
      </c>
      <c r="I143" s="3">
        <v>12.1817883150547</v>
      </c>
      <c r="J143" s="3">
        <v>1.94475276097237E-4</v>
      </c>
      <c r="K143" s="3">
        <v>-332.39873</v>
      </c>
      <c r="L143" s="3">
        <f>SUM(J$2:J143)</f>
        <v>0.99910044815315291</v>
      </c>
    </row>
    <row r="144" spans="1:12" x14ac:dyDescent="0.25">
      <c r="A144">
        <v>42</v>
      </c>
      <c r="B144" t="s">
        <v>50</v>
      </c>
      <c r="C144" t="s">
        <v>50</v>
      </c>
      <c r="D144" t="s">
        <v>61</v>
      </c>
      <c r="E144" t="s">
        <v>50</v>
      </c>
      <c r="F144" t="s">
        <v>197</v>
      </c>
      <c r="G144">
        <v>9</v>
      </c>
      <c r="H144" s="3">
        <v>613.33257744680895</v>
      </c>
      <c r="I144" s="3">
        <v>12.3311062703378</v>
      </c>
      <c r="J144" s="3">
        <v>1.8048470947879501E-4</v>
      </c>
      <c r="K144" s="3">
        <v>-334.40519999999998</v>
      </c>
      <c r="L144" s="3">
        <f>SUM(J$2:J144)</f>
        <v>0.99928093286263175</v>
      </c>
    </row>
    <row r="145" spans="1:12" x14ac:dyDescent="0.25">
      <c r="A145">
        <v>80</v>
      </c>
      <c r="B145" t="s">
        <v>12</v>
      </c>
      <c r="C145" t="s">
        <v>54</v>
      </c>
      <c r="D145" t="s">
        <v>69</v>
      </c>
      <c r="E145" t="s">
        <v>50</v>
      </c>
      <c r="F145" t="s">
        <v>198</v>
      </c>
      <c r="G145">
        <v>12</v>
      </c>
      <c r="H145" s="3">
        <v>613.69757758620699</v>
      </c>
      <c r="I145" s="3">
        <v>12.696106409736201</v>
      </c>
      <c r="J145" s="3">
        <v>1.5037707792043799E-4</v>
      </c>
      <c r="K145" s="3">
        <v>-340.61905999999999</v>
      </c>
      <c r="L145" s="3">
        <f>SUM(J$2:J145)</f>
        <v>0.99943130994055218</v>
      </c>
    </row>
    <row r="146" spans="1:12" x14ac:dyDescent="0.25">
      <c r="A146">
        <v>50</v>
      </c>
      <c r="B146" t="s">
        <v>50</v>
      </c>
      <c r="C146" t="s">
        <v>54</v>
      </c>
      <c r="D146" t="s">
        <v>69</v>
      </c>
      <c r="E146" t="s">
        <v>50</v>
      </c>
      <c r="F146" t="s">
        <v>199</v>
      </c>
      <c r="G146">
        <v>12</v>
      </c>
      <c r="H146" s="3">
        <v>614.14552758620698</v>
      </c>
      <c r="I146" s="3">
        <v>13.1440564097362</v>
      </c>
      <c r="J146" s="3">
        <v>1.20201679248466E-4</v>
      </c>
      <c r="K146" s="3">
        <v>-340.17111999999997</v>
      </c>
      <c r="L146" s="3">
        <f>SUM(J$2:J146)</f>
        <v>0.9995515116198006</v>
      </c>
    </row>
    <row r="147" spans="1:12" x14ac:dyDescent="0.25">
      <c r="A147">
        <v>53</v>
      </c>
      <c r="B147" t="s">
        <v>50</v>
      </c>
      <c r="C147" t="s">
        <v>54</v>
      </c>
      <c r="D147" t="s">
        <v>61</v>
      </c>
      <c r="E147" t="s">
        <v>10</v>
      </c>
      <c r="F147" t="s">
        <v>200</v>
      </c>
      <c r="G147">
        <v>10</v>
      </c>
      <c r="H147" s="3">
        <v>614.358270940171</v>
      </c>
      <c r="I147" s="3">
        <v>13.356799763700201</v>
      </c>
      <c r="J147" s="3">
        <v>1.0807217764968501E-4</v>
      </c>
      <c r="K147" s="3">
        <v>-335.55372</v>
      </c>
      <c r="L147" s="3">
        <f>SUM(J$2:J147)</f>
        <v>0.99965958379745024</v>
      </c>
    </row>
    <row r="148" spans="1:12" x14ac:dyDescent="0.25">
      <c r="A148">
        <v>52</v>
      </c>
      <c r="B148" t="s">
        <v>50</v>
      </c>
      <c r="C148" t="s">
        <v>54</v>
      </c>
      <c r="D148" t="s">
        <v>50</v>
      </c>
      <c r="E148" t="s">
        <v>50</v>
      </c>
      <c r="F148" t="s">
        <v>201</v>
      </c>
      <c r="G148">
        <v>10</v>
      </c>
      <c r="H148" s="3">
        <v>614.36306094017095</v>
      </c>
      <c r="I148" s="3">
        <v>13.3615897637003</v>
      </c>
      <c r="J148" s="3">
        <v>1.0781365448926899E-4</v>
      </c>
      <c r="K148" s="3">
        <v>-335.54892999999998</v>
      </c>
      <c r="L148" s="3">
        <f>SUM(J$2:J148)</f>
        <v>0.99976739745193954</v>
      </c>
    </row>
    <row r="149" spans="1:12" x14ac:dyDescent="0.25">
      <c r="A149">
        <v>48</v>
      </c>
      <c r="B149" t="s">
        <v>50</v>
      </c>
      <c r="C149" t="s">
        <v>52</v>
      </c>
      <c r="D149" t="s">
        <v>61</v>
      </c>
      <c r="E149" t="s">
        <v>50</v>
      </c>
      <c r="F149" t="s">
        <v>202</v>
      </c>
      <c r="G149">
        <v>10</v>
      </c>
      <c r="H149" s="3">
        <v>614.46243094017098</v>
      </c>
      <c r="I149" s="3">
        <v>13.460959763700201</v>
      </c>
      <c r="J149" s="3">
        <v>1.02587830590683E-4</v>
      </c>
      <c r="K149" s="3">
        <v>-335.44954999999999</v>
      </c>
      <c r="L149" s="3">
        <f>SUM(J$2:J149)</f>
        <v>0.99986998528253024</v>
      </c>
    </row>
    <row r="150" spans="1:12" x14ac:dyDescent="0.25">
      <c r="A150">
        <v>24</v>
      </c>
      <c r="B150" t="s">
        <v>10</v>
      </c>
      <c r="C150" t="s">
        <v>54</v>
      </c>
      <c r="D150" t="s">
        <v>61</v>
      </c>
      <c r="E150" t="s">
        <v>50</v>
      </c>
      <c r="F150" t="s">
        <v>203</v>
      </c>
      <c r="G150">
        <v>10</v>
      </c>
      <c r="H150" s="3">
        <v>614.63917094017097</v>
      </c>
      <c r="I150" s="3">
        <v>13.6376997637002</v>
      </c>
      <c r="J150" s="3">
        <v>9.3911168121650298E-5</v>
      </c>
      <c r="K150" s="3">
        <v>-335.27282000000002</v>
      </c>
      <c r="L150" s="3">
        <f>SUM(J$2:J150)</f>
        <v>0.99996389645065187</v>
      </c>
    </row>
    <row r="151" spans="1:12" x14ac:dyDescent="0.25">
      <c r="A151">
        <v>54</v>
      </c>
      <c r="B151" t="s">
        <v>50</v>
      </c>
      <c r="C151" t="s">
        <v>54</v>
      </c>
      <c r="D151" t="s">
        <v>61</v>
      </c>
      <c r="E151" t="s">
        <v>50</v>
      </c>
      <c r="F151" t="s">
        <v>204</v>
      </c>
      <c r="G151">
        <v>11</v>
      </c>
      <c r="H151" s="3">
        <v>616.55108721030001</v>
      </c>
      <c r="I151" s="3">
        <v>15.5496160338298</v>
      </c>
      <c r="J151" s="3">
        <v>3.6103549348538098E-5</v>
      </c>
      <c r="K151" s="3">
        <v>-335.55378000000002</v>
      </c>
      <c r="L151" s="3">
        <f>SUM(J$2:J151)</f>
        <v>1.0000000000000004</v>
      </c>
    </row>
    <row r="152" spans="1:12" x14ac:dyDescent="0.25">
      <c r="J152" s="1"/>
    </row>
    <row r="153" spans="1:12" x14ac:dyDescent="0.25">
      <c r="J153" s="1"/>
    </row>
    <row r="154" spans="1:12" x14ac:dyDescent="0.25">
      <c r="J154" s="1"/>
    </row>
    <row r="155" spans="1:12" x14ac:dyDescent="0.25">
      <c r="J155" s="1"/>
    </row>
    <row r="156" spans="1:12" x14ac:dyDescent="0.25">
      <c r="J156" s="1"/>
    </row>
    <row r="157" spans="1:12" x14ac:dyDescent="0.25">
      <c r="J157" s="1"/>
    </row>
    <row r="158" spans="1:12" x14ac:dyDescent="0.25">
      <c r="J158" s="1"/>
    </row>
    <row r="159" spans="1:12" x14ac:dyDescent="0.25">
      <c r="J159" s="1"/>
    </row>
    <row r="160" spans="1:12" x14ac:dyDescent="0.25">
      <c r="J160" s="1"/>
    </row>
    <row r="161" spans="10:10" x14ac:dyDescent="0.25">
      <c r="J161" s="1"/>
    </row>
    <row r="162" spans="10:10" x14ac:dyDescent="0.25">
      <c r="J162" s="1"/>
    </row>
    <row r="163" spans="10:10" x14ac:dyDescent="0.25">
      <c r="J163" s="1"/>
    </row>
    <row r="164" spans="10:10" x14ac:dyDescent="0.25">
      <c r="J164" s="1"/>
    </row>
    <row r="165" spans="10:10" x14ac:dyDescent="0.25">
      <c r="J165" s="1"/>
    </row>
    <row r="166" spans="10:10" x14ac:dyDescent="0.25">
      <c r="J166" s="1"/>
    </row>
    <row r="167" spans="10:10" x14ac:dyDescent="0.25">
      <c r="J167" s="1"/>
    </row>
    <row r="168" spans="10:10" x14ac:dyDescent="0.25">
      <c r="J168" s="1"/>
    </row>
    <row r="169" spans="10:10" x14ac:dyDescent="0.25">
      <c r="J169" s="1"/>
    </row>
    <row r="170" spans="10:10" x14ac:dyDescent="0.25">
      <c r="J170" s="1"/>
    </row>
    <row r="171" spans="10:10" x14ac:dyDescent="0.25">
      <c r="J171" s="1"/>
    </row>
    <row r="172" spans="10:10" x14ac:dyDescent="0.25">
      <c r="J172" s="1"/>
    </row>
    <row r="173" spans="10:10" x14ac:dyDescent="0.25">
      <c r="J173" s="1"/>
    </row>
    <row r="174" spans="10:10" x14ac:dyDescent="0.25">
      <c r="J174" s="1"/>
    </row>
    <row r="175" spans="10:10" x14ac:dyDescent="0.25">
      <c r="J175" s="1"/>
    </row>
    <row r="176" spans="10:10" x14ac:dyDescent="0.25">
      <c r="J176" s="1"/>
    </row>
    <row r="177" spans="10:10" x14ac:dyDescent="0.25">
      <c r="J177" s="1"/>
    </row>
    <row r="178" spans="10:10" x14ac:dyDescent="0.25">
      <c r="J178" s="1"/>
    </row>
    <row r="179" spans="10:10" x14ac:dyDescent="0.25">
      <c r="J179" s="1"/>
    </row>
    <row r="180" spans="10:10" x14ac:dyDescent="0.25">
      <c r="J180" s="1"/>
    </row>
    <row r="181" spans="10:10" x14ac:dyDescent="0.25">
      <c r="J181" s="1"/>
    </row>
    <row r="182" spans="10:10" x14ac:dyDescent="0.25">
      <c r="J182" s="1"/>
    </row>
    <row r="183" spans="10:10" x14ac:dyDescent="0.25">
      <c r="J183" s="1"/>
    </row>
    <row r="184" spans="10:10" x14ac:dyDescent="0.25">
      <c r="J184" s="1"/>
    </row>
    <row r="185" spans="10:10" x14ac:dyDescent="0.25">
      <c r="J185" s="1"/>
    </row>
    <row r="186" spans="10:10" x14ac:dyDescent="0.25">
      <c r="J186" s="1"/>
    </row>
    <row r="187" spans="10:10" x14ac:dyDescent="0.25">
      <c r="J187" s="1"/>
    </row>
    <row r="188" spans="10:10" x14ac:dyDescent="0.25">
      <c r="J188" s="1"/>
    </row>
    <row r="189" spans="10:10" x14ac:dyDescent="0.25">
      <c r="J189" s="1"/>
    </row>
    <row r="190" spans="10:10" x14ac:dyDescent="0.25">
      <c r="J190" s="1"/>
    </row>
    <row r="191" spans="10:10" x14ac:dyDescent="0.25">
      <c r="J191" s="1"/>
    </row>
    <row r="192" spans="10:10" x14ac:dyDescent="0.25">
      <c r="J192" s="1"/>
    </row>
    <row r="193" spans="10:10" x14ac:dyDescent="0.25">
      <c r="J193" s="1"/>
    </row>
    <row r="194" spans="10:10" x14ac:dyDescent="0.25">
      <c r="J194" s="1"/>
    </row>
    <row r="195" spans="10:10" x14ac:dyDescent="0.25">
      <c r="J195" s="1"/>
    </row>
    <row r="196" spans="10:10" x14ac:dyDescent="0.25">
      <c r="J196" s="1"/>
    </row>
    <row r="197" spans="10:10" x14ac:dyDescent="0.25">
      <c r="J197" s="1"/>
    </row>
    <row r="198" spans="10:10" x14ac:dyDescent="0.25">
      <c r="J198" s="1"/>
    </row>
    <row r="199" spans="10:10" x14ac:dyDescent="0.25">
      <c r="J199" s="1"/>
    </row>
    <row r="200" spans="10:10" x14ac:dyDescent="0.25">
      <c r="J200" s="1"/>
    </row>
    <row r="201" spans="10:10" x14ac:dyDescent="0.25">
      <c r="J201" s="1"/>
    </row>
    <row r="202" spans="10:10" x14ac:dyDescent="0.25">
      <c r="J202" s="1"/>
    </row>
    <row r="203" spans="10:10" x14ac:dyDescent="0.25">
      <c r="J203" s="1"/>
    </row>
    <row r="204" spans="10:10" x14ac:dyDescent="0.25">
      <c r="J204" s="1"/>
    </row>
    <row r="205" spans="10:10" x14ac:dyDescent="0.25">
      <c r="J205" s="1"/>
    </row>
    <row r="206" spans="10:10" x14ac:dyDescent="0.25">
      <c r="J206" s="1"/>
    </row>
    <row r="207" spans="10:10" x14ac:dyDescent="0.25">
      <c r="J207" s="1"/>
    </row>
    <row r="208" spans="10:10" x14ac:dyDescent="0.25">
      <c r="J208" s="1"/>
    </row>
    <row r="209" spans="10:10" x14ac:dyDescent="0.25">
      <c r="J209" s="1"/>
    </row>
    <row r="210" spans="10:10" x14ac:dyDescent="0.25">
      <c r="J210" s="1"/>
    </row>
    <row r="211" spans="10:10" x14ac:dyDescent="0.25">
      <c r="J211" s="1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zoomScaleNormal="100" workbookViewId="0">
      <selection activeCell="Q10" sqref="Q10"/>
    </sheetView>
  </sheetViews>
  <sheetFormatPr defaultColWidth="11.42578125" defaultRowHeight="15" x14ac:dyDescent="0.25"/>
  <cols>
    <col min="1" max="1" width="3" bestFit="1" customWidth="1"/>
    <col min="2" max="2" width="4.7109375" bestFit="1" customWidth="1"/>
    <col min="3" max="4" width="10.5703125" bestFit="1" customWidth="1"/>
    <col min="5" max="5" width="4.7109375" bestFit="1" customWidth="1"/>
    <col min="6" max="6" width="40.85546875" bestFit="1" customWidth="1"/>
    <col min="7" max="7" width="4.7109375" bestFit="1" customWidth="1"/>
    <col min="8" max="8" width="8.5703125" bestFit="1" customWidth="1"/>
    <col min="9" max="9" width="9" bestFit="1" customWidth="1"/>
    <col min="10" max="10" width="6.5703125" bestFit="1" customWidth="1"/>
    <col min="11" max="11" width="9.28515625" bestFit="1" customWidth="1"/>
    <col min="12" max="12" width="10.85546875" bestFit="1" customWidth="1"/>
    <col min="13" max="13" width="4.42578125" customWidth="1"/>
    <col min="14" max="14" width="9.28515625" customWidth="1"/>
    <col min="15" max="15" width="10.85546875" bestFit="1" customWidth="1"/>
    <col min="16" max="16" width="9.7109375" bestFit="1" customWidth="1"/>
    <col min="17" max="17" width="10.85546875" bestFit="1" customWidth="1"/>
    <col min="18" max="18" width="9.7109375" bestFit="1" customWidth="1"/>
    <col min="19" max="19" width="10.85546875" bestFit="1" customWidth="1"/>
    <col min="20" max="20" width="4.7109375" bestFit="1" customWidth="1"/>
    <col min="21" max="21" width="10.85546875" bestFit="1" customWidth="1"/>
  </cols>
  <sheetData>
    <row r="1" spans="1:21" x14ac:dyDescent="0.25">
      <c r="A1" t="s">
        <v>41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43</v>
      </c>
      <c r="N1" s="12" t="s">
        <v>0</v>
      </c>
      <c r="O1" s="5" t="s">
        <v>42</v>
      </c>
      <c r="P1" s="11" t="s">
        <v>1</v>
      </c>
      <c r="Q1" s="5" t="s">
        <v>42</v>
      </c>
      <c r="R1" s="13" t="s">
        <v>2</v>
      </c>
      <c r="S1" s="14" t="s">
        <v>42</v>
      </c>
      <c r="T1" s="15" t="s">
        <v>3</v>
      </c>
      <c r="U1" s="14" t="s">
        <v>42</v>
      </c>
    </row>
    <row r="2" spans="1:21" x14ac:dyDescent="0.25">
      <c r="A2">
        <v>28</v>
      </c>
      <c r="B2" t="s">
        <v>10</v>
      </c>
      <c r="C2" t="s">
        <v>12</v>
      </c>
      <c r="D2" t="s">
        <v>50</v>
      </c>
      <c r="E2" t="s">
        <v>50</v>
      </c>
      <c r="F2" t="s">
        <v>129</v>
      </c>
      <c r="G2">
        <v>7</v>
      </c>
      <c r="H2" s="3">
        <v>443.72950363636397</v>
      </c>
      <c r="I2" s="3">
        <v>0</v>
      </c>
      <c r="J2" s="3">
        <v>9.0700612058772695E-2</v>
      </c>
      <c r="K2" s="3">
        <v>-279.02039000000002</v>
      </c>
      <c r="L2" s="3">
        <f>SUM(J$2:J2)</f>
        <v>9.0700612058772695E-2</v>
      </c>
      <c r="N2" t="s">
        <v>10</v>
      </c>
      <c r="O2" s="9">
        <v>0.68859999999999999</v>
      </c>
      <c r="P2" s="10" t="s">
        <v>12</v>
      </c>
      <c r="Q2" s="3">
        <v>0.4758</v>
      </c>
      <c r="R2" s="10" t="s">
        <v>206</v>
      </c>
      <c r="S2" s="3">
        <v>0.50029999999999997</v>
      </c>
      <c r="T2" s="10" t="s">
        <v>10</v>
      </c>
      <c r="U2">
        <v>0.59930000000000005</v>
      </c>
    </row>
    <row r="3" spans="1:21" x14ac:dyDescent="0.25">
      <c r="A3">
        <v>29</v>
      </c>
      <c r="B3" t="s">
        <v>10</v>
      </c>
      <c r="C3" t="s">
        <v>12</v>
      </c>
      <c r="D3" t="s">
        <v>61</v>
      </c>
      <c r="E3" t="s">
        <v>10</v>
      </c>
      <c r="F3" t="s">
        <v>130</v>
      </c>
      <c r="G3">
        <v>7</v>
      </c>
      <c r="H3" s="3">
        <v>443.74314363636398</v>
      </c>
      <c r="I3" s="3">
        <v>1.36400000000094E-2</v>
      </c>
      <c r="J3" s="3">
        <v>9.00841384490111E-2</v>
      </c>
      <c r="K3" s="3">
        <v>-279.00675000000001</v>
      </c>
      <c r="L3" s="3">
        <f>SUM(J$2:J3)</f>
        <v>0.18078475050778381</v>
      </c>
      <c r="N3" t="s">
        <v>50</v>
      </c>
      <c r="O3" s="3">
        <f>1-O2</f>
        <v>0.31140000000000001</v>
      </c>
      <c r="P3" s="10" t="s">
        <v>206</v>
      </c>
      <c r="Q3" s="3">
        <v>0.19739999999999999</v>
      </c>
      <c r="R3" s="10" t="s">
        <v>50</v>
      </c>
      <c r="S3" s="3">
        <v>0.33200000000000002</v>
      </c>
      <c r="T3" s="10" t="s">
        <v>50</v>
      </c>
      <c r="U3">
        <v>0.4007</v>
      </c>
    </row>
    <row r="4" spans="1:21" x14ac:dyDescent="0.25">
      <c r="A4">
        <v>30</v>
      </c>
      <c r="B4" t="s">
        <v>10</v>
      </c>
      <c r="C4" t="s">
        <v>12</v>
      </c>
      <c r="D4" t="s">
        <v>61</v>
      </c>
      <c r="E4" t="s">
        <v>50</v>
      </c>
      <c r="F4" t="s">
        <v>167</v>
      </c>
      <c r="G4">
        <v>8</v>
      </c>
      <c r="H4" s="3">
        <v>444.67964714285699</v>
      </c>
      <c r="I4" s="3">
        <v>0.95014350649347501</v>
      </c>
      <c r="J4" s="3">
        <v>5.6401308129407898E-2</v>
      </c>
      <c r="K4" s="3">
        <v>-280.25673999999998</v>
      </c>
      <c r="L4" s="3">
        <f>SUM(J$2:J4)</f>
        <v>0.23718605863719172</v>
      </c>
      <c r="P4" s="10" t="s">
        <v>10</v>
      </c>
      <c r="Q4" s="3">
        <v>0.13830000000000001</v>
      </c>
      <c r="R4" s="10" t="s">
        <v>207</v>
      </c>
      <c r="S4" s="3">
        <v>0.16769999999999999</v>
      </c>
    </row>
    <row r="5" spans="1:21" x14ac:dyDescent="0.25">
      <c r="A5">
        <v>59</v>
      </c>
      <c r="B5" t="s">
        <v>50</v>
      </c>
      <c r="C5" t="s">
        <v>12</v>
      </c>
      <c r="D5" t="s">
        <v>61</v>
      </c>
      <c r="E5" t="s">
        <v>10</v>
      </c>
      <c r="F5" t="s">
        <v>158</v>
      </c>
      <c r="G5">
        <v>8</v>
      </c>
      <c r="H5" s="3">
        <v>444.75090714285699</v>
      </c>
      <c r="I5" s="3">
        <v>1.0214035064934699</v>
      </c>
      <c r="J5" s="3">
        <v>5.44271087319389E-2</v>
      </c>
      <c r="K5" s="3">
        <v>-280.18547999999998</v>
      </c>
      <c r="L5" s="3">
        <f>SUM(J$2:J5)</f>
        <v>0.29161316736913062</v>
      </c>
      <c r="P5" s="10" t="s">
        <v>207</v>
      </c>
      <c r="Q5" s="3">
        <v>0.108</v>
      </c>
    </row>
    <row r="6" spans="1:21" x14ac:dyDescent="0.25">
      <c r="A6">
        <v>5</v>
      </c>
      <c r="B6" t="s">
        <v>10</v>
      </c>
      <c r="C6" t="s">
        <v>10</v>
      </c>
      <c r="D6" t="s">
        <v>61</v>
      </c>
      <c r="E6" t="s">
        <v>10</v>
      </c>
      <c r="F6" t="s">
        <v>144</v>
      </c>
      <c r="G6">
        <v>6</v>
      </c>
      <c r="H6" s="3">
        <v>445.19738627118602</v>
      </c>
      <c r="I6" s="3">
        <v>1.46788263482279</v>
      </c>
      <c r="J6" s="3">
        <v>4.3537506624757701E-2</v>
      </c>
      <c r="K6" s="3">
        <v>-275.39071999999999</v>
      </c>
      <c r="L6" s="3">
        <f>SUM(J$2:J6)</f>
        <v>0.33515067399388832</v>
      </c>
      <c r="P6" s="10" t="s">
        <v>50</v>
      </c>
      <c r="Q6" s="3">
        <v>8.0500000000000002E-2</v>
      </c>
    </row>
    <row r="7" spans="1:21" x14ac:dyDescent="0.25">
      <c r="A7">
        <v>17</v>
      </c>
      <c r="B7" t="s">
        <v>10</v>
      </c>
      <c r="C7" t="s">
        <v>52</v>
      </c>
      <c r="D7" t="s">
        <v>61</v>
      </c>
      <c r="E7" t="s">
        <v>10</v>
      </c>
      <c r="F7" t="s">
        <v>164</v>
      </c>
      <c r="G7">
        <v>8</v>
      </c>
      <c r="H7" s="3">
        <v>445.52912714285702</v>
      </c>
      <c r="I7" s="3">
        <v>1.7996235064935</v>
      </c>
      <c r="J7" s="3">
        <v>3.6883059445721303E-2</v>
      </c>
      <c r="K7" s="3">
        <v>-279.40726000000001</v>
      </c>
      <c r="L7" s="3">
        <f>SUM(J$2:J7)</f>
        <v>0.3720337334396096</v>
      </c>
      <c r="Q7" s="3"/>
    </row>
    <row r="8" spans="1:21" x14ac:dyDescent="0.25">
      <c r="A8">
        <v>27</v>
      </c>
      <c r="B8" t="s">
        <v>10</v>
      </c>
      <c r="C8" t="s">
        <v>12</v>
      </c>
      <c r="D8" t="s">
        <v>50</v>
      </c>
      <c r="E8" t="s">
        <v>10</v>
      </c>
      <c r="F8" t="s">
        <v>93</v>
      </c>
      <c r="G8">
        <v>6</v>
      </c>
      <c r="H8" s="3">
        <v>445.71116627118602</v>
      </c>
      <c r="I8" s="3">
        <v>1.9816626348227799</v>
      </c>
      <c r="J8" s="3">
        <v>3.3674227691514798E-2</v>
      </c>
      <c r="K8" s="3">
        <v>-274.87693999999999</v>
      </c>
      <c r="L8" s="3">
        <f>SUM(J$2:J8)</f>
        <v>0.40570796113112439</v>
      </c>
      <c r="N8" t="s">
        <v>208</v>
      </c>
      <c r="O8">
        <v>0.31140000000000001</v>
      </c>
      <c r="Q8" s="3">
        <f>SUM(Q3,Q5:Q6)</f>
        <v>0.38590000000000002</v>
      </c>
    </row>
    <row r="9" spans="1:21" x14ac:dyDescent="0.25">
      <c r="A9">
        <v>16</v>
      </c>
      <c r="B9" t="s">
        <v>10</v>
      </c>
      <c r="C9" t="s">
        <v>52</v>
      </c>
      <c r="D9" t="s">
        <v>50</v>
      </c>
      <c r="E9" t="s">
        <v>50</v>
      </c>
      <c r="F9" t="s">
        <v>163</v>
      </c>
      <c r="G9">
        <v>8</v>
      </c>
      <c r="H9" s="3">
        <v>445.83919714285702</v>
      </c>
      <c r="I9" s="3">
        <v>2.1096935064935001</v>
      </c>
      <c r="J9" s="3">
        <v>3.1586106368276502E-2</v>
      </c>
      <c r="K9" s="3">
        <v>-279.09719000000001</v>
      </c>
      <c r="L9" s="3">
        <f>SUM(J$2:J9)</f>
        <v>0.43729406749940092</v>
      </c>
      <c r="N9" t="s">
        <v>209</v>
      </c>
      <c r="Q9" s="3">
        <f>SUM(Q2:Q3,Q5)</f>
        <v>0.78120000000000001</v>
      </c>
      <c r="S9" s="3">
        <f>SUM(S2,S4)</f>
        <v>0.66799999999999993</v>
      </c>
    </row>
    <row r="10" spans="1:21" x14ac:dyDescent="0.25">
      <c r="A10">
        <v>58</v>
      </c>
      <c r="B10" t="s">
        <v>50</v>
      </c>
      <c r="C10" t="s">
        <v>12</v>
      </c>
      <c r="D10" t="s">
        <v>50</v>
      </c>
      <c r="E10" t="s">
        <v>50</v>
      </c>
      <c r="F10" t="s">
        <v>159</v>
      </c>
      <c r="G10">
        <v>8</v>
      </c>
      <c r="H10" s="3">
        <v>445.84332714285699</v>
      </c>
      <c r="I10" s="3">
        <v>2.1138235064934698</v>
      </c>
      <c r="J10" s="3">
        <v>3.1520948357426699E-2</v>
      </c>
      <c r="K10" s="3">
        <v>-279.09305000000001</v>
      </c>
      <c r="L10" s="3">
        <f>SUM(J$2:J10)</f>
        <v>0.46881501585682761</v>
      </c>
    </row>
    <row r="11" spans="1:21" x14ac:dyDescent="0.25">
      <c r="A11">
        <v>15</v>
      </c>
      <c r="B11" t="s">
        <v>10</v>
      </c>
      <c r="C11" t="s">
        <v>52</v>
      </c>
      <c r="D11" t="s">
        <v>50</v>
      </c>
      <c r="E11" t="s">
        <v>10</v>
      </c>
      <c r="F11" t="s">
        <v>126</v>
      </c>
      <c r="G11">
        <v>7</v>
      </c>
      <c r="H11" s="3">
        <v>445.85514363636401</v>
      </c>
      <c r="I11" s="3">
        <v>2.1256399999999802</v>
      </c>
      <c r="J11" s="3">
        <v>3.1335263891601899E-2</v>
      </c>
      <c r="K11" s="3">
        <v>-276.89474000000001</v>
      </c>
      <c r="L11" s="3">
        <f>SUM(J$2:J11)</f>
        <v>0.50015027974842952</v>
      </c>
    </row>
    <row r="12" spans="1:21" x14ac:dyDescent="0.25">
      <c r="A12">
        <v>25</v>
      </c>
      <c r="B12" t="s">
        <v>10</v>
      </c>
      <c r="C12" t="s">
        <v>12</v>
      </c>
      <c r="D12" t="s">
        <v>69</v>
      </c>
      <c r="E12" t="s">
        <v>10</v>
      </c>
      <c r="F12" t="s">
        <v>95</v>
      </c>
      <c r="G12">
        <v>8</v>
      </c>
      <c r="H12" s="3">
        <v>445.87109714285702</v>
      </c>
      <c r="I12" s="3">
        <v>2.1415935064935101</v>
      </c>
      <c r="J12" s="3">
        <v>3.1086304487560199E-2</v>
      </c>
      <c r="K12" s="3">
        <v>-279.06529</v>
      </c>
      <c r="L12" s="3">
        <f>SUM(J$2:J12)</f>
        <v>0.53123658423598974</v>
      </c>
    </row>
    <row r="13" spans="1:21" x14ac:dyDescent="0.25">
      <c r="A13">
        <v>23</v>
      </c>
      <c r="B13" t="s">
        <v>10</v>
      </c>
      <c r="C13" t="s">
        <v>54</v>
      </c>
      <c r="D13" t="s">
        <v>61</v>
      </c>
      <c r="E13" t="s">
        <v>10</v>
      </c>
      <c r="F13" t="s">
        <v>194</v>
      </c>
      <c r="G13">
        <v>9</v>
      </c>
      <c r="H13" s="3">
        <v>446.015362758621</v>
      </c>
      <c r="I13" s="3">
        <v>2.2858591222570799</v>
      </c>
      <c r="J13" s="3">
        <v>2.8922925314741599E-2</v>
      </c>
      <c r="K13" s="3">
        <v>-281.13265000000001</v>
      </c>
      <c r="L13" s="3">
        <f>SUM(J$2:J13)</f>
        <v>0.56015950955073135</v>
      </c>
    </row>
    <row r="14" spans="1:21" x14ac:dyDescent="0.25">
      <c r="A14">
        <v>57</v>
      </c>
      <c r="B14" t="s">
        <v>50</v>
      </c>
      <c r="C14" t="s">
        <v>12</v>
      </c>
      <c r="D14" t="s">
        <v>50</v>
      </c>
      <c r="E14" t="s">
        <v>10</v>
      </c>
      <c r="F14" t="s">
        <v>121</v>
      </c>
      <c r="G14">
        <v>7</v>
      </c>
      <c r="H14" s="3">
        <v>446.48483363636399</v>
      </c>
      <c r="I14" s="3">
        <v>2.75533000000001</v>
      </c>
      <c r="J14" s="3">
        <v>2.2871671794771901E-2</v>
      </c>
      <c r="K14" s="3">
        <v>-276.26506000000001</v>
      </c>
      <c r="L14" s="3">
        <f>SUM(J$2:J14)</f>
        <v>0.58303118134550325</v>
      </c>
    </row>
    <row r="15" spans="1:21" x14ac:dyDescent="0.25">
      <c r="A15">
        <v>11</v>
      </c>
      <c r="B15" t="s">
        <v>10</v>
      </c>
      <c r="C15" t="s">
        <v>50</v>
      </c>
      <c r="D15" t="s">
        <v>61</v>
      </c>
      <c r="E15" t="s">
        <v>10</v>
      </c>
      <c r="F15" t="s">
        <v>150</v>
      </c>
      <c r="G15">
        <v>7</v>
      </c>
      <c r="H15" s="3">
        <v>446.49550363636399</v>
      </c>
      <c r="I15" s="3">
        <v>2.76600000000002</v>
      </c>
      <c r="J15" s="3">
        <v>2.2749976337023799E-2</v>
      </c>
      <c r="K15" s="3">
        <v>-276.25438000000003</v>
      </c>
      <c r="L15" s="3">
        <f>SUM(J$2:J15)</f>
        <v>0.60578115768252705</v>
      </c>
    </row>
    <row r="16" spans="1:21" x14ac:dyDescent="0.25">
      <c r="A16">
        <v>47</v>
      </c>
      <c r="B16" t="s">
        <v>50</v>
      </c>
      <c r="C16" t="s">
        <v>52</v>
      </c>
      <c r="D16" t="s">
        <v>61</v>
      </c>
      <c r="E16" t="s">
        <v>10</v>
      </c>
      <c r="F16" t="s">
        <v>190</v>
      </c>
      <c r="G16">
        <v>9</v>
      </c>
      <c r="H16" s="3">
        <v>446.58938275862101</v>
      </c>
      <c r="I16" s="3">
        <v>2.8598791222570399</v>
      </c>
      <c r="J16" s="3">
        <v>2.1706777612130999E-2</v>
      </c>
      <c r="K16" s="3">
        <v>-280.55862999999999</v>
      </c>
      <c r="L16" s="3">
        <f>SUM(J$2:J16)</f>
        <v>0.62748793529465807</v>
      </c>
    </row>
    <row r="17" spans="1:12" x14ac:dyDescent="0.25">
      <c r="A17">
        <v>60</v>
      </c>
      <c r="B17" t="s">
        <v>50</v>
      </c>
      <c r="C17" t="s">
        <v>12</v>
      </c>
      <c r="D17" t="s">
        <v>61</v>
      </c>
      <c r="E17" t="s">
        <v>50</v>
      </c>
      <c r="F17" t="s">
        <v>189</v>
      </c>
      <c r="G17">
        <v>9</v>
      </c>
      <c r="H17" s="3">
        <v>446.62085275862103</v>
      </c>
      <c r="I17" s="3">
        <v>2.8913491222570502</v>
      </c>
      <c r="J17" s="3">
        <v>2.1367894620322899E-2</v>
      </c>
      <c r="K17" s="3">
        <v>-280.52715999999998</v>
      </c>
      <c r="L17" s="3">
        <f>SUM(J$2:J17)</f>
        <v>0.64885582991498092</v>
      </c>
    </row>
    <row r="18" spans="1:12" x14ac:dyDescent="0.25">
      <c r="A18">
        <v>18</v>
      </c>
      <c r="B18" t="s">
        <v>10</v>
      </c>
      <c r="C18" t="s">
        <v>52</v>
      </c>
      <c r="D18" t="s">
        <v>61</v>
      </c>
      <c r="E18" t="s">
        <v>50</v>
      </c>
      <c r="F18" t="s">
        <v>192</v>
      </c>
      <c r="G18">
        <v>9</v>
      </c>
      <c r="H18" s="3">
        <v>446.89019275862103</v>
      </c>
      <c r="I18" s="3">
        <v>3.1606891222570499</v>
      </c>
      <c r="J18" s="3">
        <v>1.8675631470658299E-2</v>
      </c>
      <c r="K18" s="3">
        <v>-280.25781999999998</v>
      </c>
      <c r="L18" s="3">
        <f>SUM(J$2:J18)</f>
        <v>0.66753146138563924</v>
      </c>
    </row>
    <row r="19" spans="1:12" x14ac:dyDescent="0.25">
      <c r="A19">
        <v>26</v>
      </c>
      <c r="B19" t="s">
        <v>10</v>
      </c>
      <c r="C19" t="s">
        <v>12</v>
      </c>
      <c r="D19" t="s">
        <v>69</v>
      </c>
      <c r="E19" t="s">
        <v>50</v>
      </c>
      <c r="F19" t="s">
        <v>128</v>
      </c>
      <c r="G19">
        <v>9</v>
      </c>
      <c r="H19" s="3">
        <v>446.89127275862103</v>
      </c>
      <c r="I19" s="3">
        <v>3.1617691222570601</v>
      </c>
      <c r="J19" s="3">
        <v>1.86655493520811E-2</v>
      </c>
      <c r="K19" s="3">
        <v>-280.25673999999998</v>
      </c>
      <c r="L19" s="3">
        <f>SUM(J$2:J19)</f>
        <v>0.68619701073772033</v>
      </c>
    </row>
    <row r="20" spans="1:12" x14ac:dyDescent="0.25">
      <c r="A20">
        <v>55</v>
      </c>
      <c r="B20" t="s">
        <v>50</v>
      </c>
      <c r="C20" t="s">
        <v>12</v>
      </c>
      <c r="D20" t="s">
        <v>69</v>
      </c>
      <c r="E20" t="s">
        <v>10</v>
      </c>
      <c r="F20" t="s">
        <v>119</v>
      </c>
      <c r="G20">
        <v>9</v>
      </c>
      <c r="H20" s="3">
        <v>446.95822275862099</v>
      </c>
      <c r="I20" s="3">
        <v>3.2287191222570799</v>
      </c>
      <c r="J20" s="3">
        <v>1.80510624426822E-2</v>
      </c>
      <c r="K20" s="3">
        <v>-280.18977999999998</v>
      </c>
      <c r="L20" s="3">
        <f>SUM(J$2:J20)</f>
        <v>0.7042480731804025</v>
      </c>
    </row>
    <row r="21" spans="1:12" x14ac:dyDescent="0.25">
      <c r="A21">
        <v>6</v>
      </c>
      <c r="B21" t="s">
        <v>10</v>
      </c>
      <c r="C21" t="s">
        <v>10</v>
      </c>
      <c r="D21" t="s">
        <v>61</v>
      </c>
      <c r="E21" t="s">
        <v>50</v>
      </c>
      <c r="F21" t="s">
        <v>148</v>
      </c>
      <c r="G21">
        <v>7</v>
      </c>
      <c r="H21" s="3">
        <v>447.05292363636403</v>
      </c>
      <c r="I21" s="3">
        <v>3.32342</v>
      </c>
      <c r="J21" s="3">
        <v>1.7216256886780301E-2</v>
      </c>
      <c r="K21" s="3">
        <v>-275.69697000000002</v>
      </c>
      <c r="L21" s="3">
        <f>SUM(J$2:J21)</f>
        <v>0.7214643300671828</v>
      </c>
    </row>
    <row r="22" spans="1:12" x14ac:dyDescent="0.25">
      <c r="A22">
        <v>3</v>
      </c>
      <c r="B22" t="s">
        <v>10</v>
      </c>
      <c r="C22" t="s">
        <v>10</v>
      </c>
      <c r="D22" t="s">
        <v>50</v>
      </c>
      <c r="E22" t="s">
        <v>10</v>
      </c>
      <c r="F22" t="s">
        <v>112</v>
      </c>
      <c r="G22">
        <v>5</v>
      </c>
      <c r="H22" s="3">
        <v>447.20416865168499</v>
      </c>
      <c r="I22" s="3">
        <v>3.4746650153217602</v>
      </c>
      <c r="J22" s="3">
        <v>1.5962330419228701E-2</v>
      </c>
      <c r="K22" s="3">
        <v>-271.24644000000001</v>
      </c>
      <c r="L22" s="3">
        <f>SUM(J$2:J22)</f>
        <v>0.73742666048641148</v>
      </c>
    </row>
    <row r="23" spans="1:12" x14ac:dyDescent="0.25">
      <c r="A23">
        <v>41</v>
      </c>
      <c r="B23" t="s">
        <v>50</v>
      </c>
      <c r="C23" t="s">
        <v>50</v>
      </c>
      <c r="D23" t="s">
        <v>61</v>
      </c>
      <c r="E23" t="s">
        <v>10</v>
      </c>
      <c r="F23" t="s">
        <v>176</v>
      </c>
      <c r="G23">
        <v>8</v>
      </c>
      <c r="H23" s="3">
        <v>447.28429714285699</v>
      </c>
      <c r="I23" s="3">
        <v>3.5547935064934699</v>
      </c>
      <c r="J23" s="3">
        <v>1.53354532242289E-2</v>
      </c>
      <c r="K23" s="3">
        <v>-277.65208999999999</v>
      </c>
      <c r="L23" s="3">
        <f>SUM(J$2:J23)</f>
        <v>0.75276211371064039</v>
      </c>
    </row>
    <row r="24" spans="1:12" x14ac:dyDescent="0.25">
      <c r="A24">
        <v>35</v>
      </c>
      <c r="B24" t="s">
        <v>50</v>
      </c>
      <c r="C24" t="s">
        <v>10</v>
      </c>
      <c r="D24" t="s">
        <v>61</v>
      </c>
      <c r="E24" t="s">
        <v>10</v>
      </c>
      <c r="F24" t="s">
        <v>173</v>
      </c>
      <c r="G24">
        <v>7</v>
      </c>
      <c r="H24" s="3">
        <v>447.303653636364</v>
      </c>
      <c r="I24" s="3">
        <v>3.5741499999999702</v>
      </c>
      <c r="J24" s="3">
        <v>1.5187748836542199E-2</v>
      </c>
      <c r="K24" s="3">
        <v>-275.44623999999999</v>
      </c>
      <c r="L24" s="3">
        <f>SUM(J$2:J24)</f>
        <v>0.76794986254718256</v>
      </c>
    </row>
    <row r="25" spans="1:12" x14ac:dyDescent="0.25">
      <c r="A25">
        <v>1</v>
      </c>
      <c r="B25" t="s">
        <v>10</v>
      </c>
      <c r="C25" t="s">
        <v>10</v>
      </c>
      <c r="D25" t="s">
        <v>69</v>
      </c>
      <c r="E25" t="s">
        <v>10</v>
      </c>
      <c r="F25" t="s">
        <v>175</v>
      </c>
      <c r="G25">
        <v>7</v>
      </c>
      <c r="H25" s="3">
        <v>447.35917363636401</v>
      </c>
      <c r="I25" s="3">
        <v>3.62966999999998</v>
      </c>
      <c r="J25" s="3">
        <v>1.47719351255852E-2</v>
      </c>
      <c r="K25" s="3">
        <v>-275.39071999999999</v>
      </c>
      <c r="L25" s="3">
        <f>SUM(J$2:J25)</f>
        <v>0.78272179767276773</v>
      </c>
    </row>
    <row r="26" spans="1:12" x14ac:dyDescent="0.25">
      <c r="A26">
        <v>24</v>
      </c>
      <c r="B26" t="s">
        <v>10</v>
      </c>
      <c r="C26" t="s">
        <v>54</v>
      </c>
      <c r="D26" t="s">
        <v>61</v>
      </c>
      <c r="E26" t="s">
        <v>50</v>
      </c>
      <c r="F26" t="s">
        <v>203</v>
      </c>
      <c r="G26">
        <v>10</v>
      </c>
      <c r="H26" s="3">
        <v>447.48069630057802</v>
      </c>
      <c r="I26" s="3">
        <v>3.7511926642143898</v>
      </c>
      <c r="J26" s="3">
        <v>1.39010972123051E-2</v>
      </c>
      <c r="K26" s="3">
        <v>-281.90451000000002</v>
      </c>
      <c r="L26" s="3">
        <f>SUM(J$2:J26)</f>
        <v>0.79662289488507287</v>
      </c>
    </row>
    <row r="27" spans="1:12" x14ac:dyDescent="0.25">
      <c r="A27">
        <v>13</v>
      </c>
      <c r="B27" t="s">
        <v>10</v>
      </c>
      <c r="C27" t="s">
        <v>52</v>
      </c>
      <c r="D27" t="s">
        <v>69</v>
      </c>
      <c r="E27" t="s">
        <v>10</v>
      </c>
      <c r="F27" t="s">
        <v>125</v>
      </c>
      <c r="G27">
        <v>9</v>
      </c>
      <c r="H27" s="3">
        <v>447.72135275862098</v>
      </c>
      <c r="I27" s="3">
        <v>3.99184912225707</v>
      </c>
      <c r="J27" s="3">
        <v>1.23251210839623E-2</v>
      </c>
      <c r="K27" s="3">
        <v>-279.42666000000003</v>
      </c>
      <c r="L27" s="3">
        <f>SUM(J$2:J27)</f>
        <v>0.80894801596903521</v>
      </c>
    </row>
    <row r="28" spans="1:12" x14ac:dyDescent="0.25">
      <c r="A28">
        <v>53</v>
      </c>
      <c r="B28" t="s">
        <v>50</v>
      </c>
      <c r="C28" t="s">
        <v>54</v>
      </c>
      <c r="D28" t="s">
        <v>61</v>
      </c>
      <c r="E28" t="s">
        <v>10</v>
      </c>
      <c r="F28" t="s">
        <v>200</v>
      </c>
      <c r="G28">
        <v>10</v>
      </c>
      <c r="H28" s="3">
        <v>447.75279630057798</v>
      </c>
      <c r="I28" s="3">
        <v>4.0232926642143498</v>
      </c>
      <c r="J28" s="3">
        <v>1.2132863626922501E-2</v>
      </c>
      <c r="K28" s="3">
        <v>-281.63240999999999</v>
      </c>
      <c r="L28" s="3">
        <f>SUM(J$2:J28)</f>
        <v>0.82108087959595766</v>
      </c>
    </row>
    <row r="29" spans="1:12" x14ac:dyDescent="0.25">
      <c r="A29">
        <v>21</v>
      </c>
      <c r="B29" t="s">
        <v>10</v>
      </c>
      <c r="C29" t="s">
        <v>54</v>
      </c>
      <c r="D29" t="s">
        <v>50</v>
      </c>
      <c r="E29" t="s">
        <v>10</v>
      </c>
      <c r="F29" t="s">
        <v>165</v>
      </c>
      <c r="G29">
        <v>8</v>
      </c>
      <c r="H29" s="3">
        <v>447.98609714285698</v>
      </c>
      <c r="I29" s="3">
        <v>4.2565935064934601</v>
      </c>
      <c r="J29" s="3">
        <v>1.07969895728441E-2</v>
      </c>
      <c r="K29" s="3">
        <v>-276.95029</v>
      </c>
      <c r="L29" s="3">
        <f>SUM(J$2:J29)</f>
        <v>0.8318778691688018</v>
      </c>
    </row>
    <row r="30" spans="1:12" x14ac:dyDescent="0.25">
      <c r="A30">
        <v>46</v>
      </c>
      <c r="B30" t="s">
        <v>50</v>
      </c>
      <c r="C30" t="s">
        <v>52</v>
      </c>
      <c r="D30" t="s">
        <v>50</v>
      </c>
      <c r="E30" t="s">
        <v>50</v>
      </c>
      <c r="F30" t="s">
        <v>191</v>
      </c>
      <c r="G30">
        <v>9</v>
      </c>
      <c r="H30" s="3">
        <v>448.03709275862099</v>
      </c>
      <c r="I30" s="3">
        <v>4.3075891222570704</v>
      </c>
      <c r="J30" s="3">
        <v>1.05251701334599E-2</v>
      </c>
      <c r="K30" s="3">
        <v>-279.11092000000002</v>
      </c>
      <c r="L30" s="3">
        <f>SUM(J$2:J30)</f>
        <v>0.84240303930226168</v>
      </c>
    </row>
    <row r="31" spans="1:12" x14ac:dyDescent="0.25">
      <c r="A31">
        <v>45</v>
      </c>
      <c r="B31" t="s">
        <v>50</v>
      </c>
      <c r="C31" t="s">
        <v>52</v>
      </c>
      <c r="D31" t="s">
        <v>50</v>
      </c>
      <c r="E31" t="s">
        <v>10</v>
      </c>
      <c r="F31" t="s">
        <v>160</v>
      </c>
      <c r="G31">
        <v>8</v>
      </c>
      <c r="H31" s="3">
        <v>448.038547142857</v>
      </c>
      <c r="I31" s="3">
        <v>4.30904350649348</v>
      </c>
      <c r="J31" s="3">
        <v>1.0517519094920699E-2</v>
      </c>
      <c r="K31" s="3">
        <v>-276.89783</v>
      </c>
      <c r="L31" s="3">
        <f>SUM(J$2:J31)</f>
        <v>0.85292055839718239</v>
      </c>
    </row>
    <row r="32" spans="1:12" x14ac:dyDescent="0.25">
      <c r="A32">
        <v>22</v>
      </c>
      <c r="B32" t="s">
        <v>10</v>
      </c>
      <c r="C32" t="s">
        <v>54</v>
      </c>
      <c r="D32" t="s">
        <v>50</v>
      </c>
      <c r="E32" t="s">
        <v>50</v>
      </c>
      <c r="F32" t="s">
        <v>193</v>
      </c>
      <c r="G32">
        <v>9</v>
      </c>
      <c r="H32" s="3">
        <v>448.04971275862101</v>
      </c>
      <c r="I32" s="3">
        <v>4.3202091222570402</v>
      </c>
      <c r="J32" s="3">
        <v>1.0458965405502301E-2</v>
      </c>
      <c r="K32" s="3">
        <v>-279.09829000000002</v>
      </c>
      <c r="L32" s="3">
        <f>SUM(J$2:J32)</f>
        <v>0.86337952380268468</v>
      </c>
    </row>
    <row r="33" spans="1:12" x14ac:dyDescent="0.25">
      <c r="A33">
        <v>19</v>
      </c>
      <c r="B33" t="s">
        <v>10</v>
      </c>
      <c r="C33" t="s">
        <v>54</v>
      </c>
      <c r="D33" t="s">
        <v>69</v>
      </c>
      <c r="E33" t="s">
        <v>10</v>
      </c>
      <c r="F33" t="s">
        <v>157</v>
      </c>
      <c r="G33">
        <v>10</v>
      </c>
      <c r="H33" s="3">
        <v>448.10219630057799</v>
      </c>
      <c r="I33" s="3">
        <v>4.3726926642143598</v>
      </c>
      <c r="J33" s="3">
        <v>1.01880735172932E-2</v>
      </c>
      <c r="K33" s="3">
        <v>-281.28300000000002</v>
      </c>
      <c r="L33" s="3">
        <f>SUM(J$2:J33)</f>
        <v>0.87356759731997791</v>
      </c>
    </row>
    <row r="34" spans="1:12" x14ac:dyDescent="0.25">
      <c r="A34">
        <v>12</v>
      </c>
      <c r="B34" t="s">
        <v>10</v>
      </c>
      <c r="C34" t="s">
        <v>50</v>
      </c>
      <c r="D34" t="s">
        <v>61</v>
      </c>
      <c r="E34" t="s">
        <v>50</v>
      </c>
      <c r="F34" t="s">
        <v>180</v>
      </c>
      <c r="G34">
        <v>8</v>
      </c>
      <c r="H34" s="3">
        <v>448.552977142857</v>
      </c>
      <c r="I34" s="3">
        <v>4.8234735064934897</v>
      </c>
      <c r="J34" s="3">
        <v>8.1321663519489402E-3</v>
      </c>
      <c r="K34" s="3">
        <v>-276.38341000000003</v>
      </c>
      <c r="L34" s="3">
        <f>SUM(J$2:J34)</f>
        <v>0.88169976367192682</v>
      </c>
    </row>
    <row r="35" spans="1:12" x14ac:dyDescent="0.25">
      <c r="A35">
        <v>48</v>
      </c>
      <c r="B35" t="s">
        <v>50</v>
      </c>
      <c r="C35" t="s">
        <v>52</v>
      </c>
      <c r="D35" t="s">
        <v>61</v>
      </c>
      <c r="E35" t="s">
        <v>50</v>
      </c>
      <c r="F35" t="s">
        <v>202</v>
      </c>
      <c r="G35">
        <v>10</v>
      </c>
      <c r="H35" s="3">
        <v>448.57608630057803</v>
      </c>
      <c r="I35" s="3">
        <v>4.8465826642143996</v>
      </c>
      <c r="J35" s="3">
        <v>8.0387433655538208E-3</v>
      </c>
      <c r="K35" s="3">
        <v>-280.80910999999998</v>
      </c>
      <c r="L35" s="3">
        <f>SUM(J$2:J35)</f>
        <v>0.88973850703748059</v>
      </c>
    </row>
    <row r="36" spans="1:12" x14ac:dyDescent="0.25">
      <c r="A36">
        <v>7</v>
      </c>
      <c r="B36" t="s">
        <v>10</v>
      </c>
      <c r="C36" t="s">
        <v>50</v>
      </c>
      <c r="D36" t="s">
        <v>69</v>
      </c>
      <c r="E36" t="s">
        <v>10</v>
      </c>
      <c r="F36" t="s">
        <v>136</v>
      </c>
      <c r="G36">
        <v>8</v>
      </c>
      <c r="H36" s="3">
        <v>448.68199714285703</v>
      </c>
      <c r="I36" s="3">
        <v>4.9524935064935098</v>
      </c>
      <c r="J36" s="3">
        <v>7.6241234005234903E-3</v>
      </c>
      <c r="K36" s="3">
        <v>-276.25438000000003</v>
      </c>
      <c r="L36" s="3">
        <f>SUM(J$2:J36)</f>
        <v>0.89736263043800413</v>
      </c>
    </row>
    <row r="37" spans="1:12" x14ac:dyDescent="0.25">
      <c r="A37">
        <v>43</v>
      </c>
      <c r="B37" t="s">
        <v>50</v>
      </c>
      <c r="C37" t="s">
        <v>52</v>
      </c>
      <c r="D37" t="s">
        <v>69</v>
      </c>
      <c r="E37" t="s">
        <v>10</v>
      </c>
      <c r="F37" t="s">
        <v>153</v>
      </c>
      <c r="G37">
        <v>10</v>
      </c>
      <c r="H37" s="3">
        <v>448.82657630057798</v>
      </c>
      <c r="I37" s="3">
        <v>5.09707266421435</v>
      </c>
      <c r="J37" s="3">
        <v>7.0924282629705503E-3</v>
      </c>
      <c r="K37" s="3">
        <v>-280.55862999999999</v>
      </c>
      <c r="L37" s="3">
        <f>SUM(J$2:J37)</f>
        <v>0.90445505870097465</v>
      </c>
    </row>
    <row r="38" spans="1:12" x14ac:dyDescent="0.25">
      <c r="A38">
        <v>56</v>
      </c>
      <c r="B38" t="s">
        <v>50</v>
      </c>
      <c r="C38" t="s">
        <v>12</v>
      </c>
      <c r="D38" t="s">
        <v>69</v>
      </c>
      <c r="E38" t="s">
        <v>50</v>
      </c>
      <c r="F38" t="s">
        <v>152</v>
      </c>
      <c r="G38">
        <v>10</v>
      </c>
      <c r="H38" s="3">
        <v>448.858046300578</v>
      </c>
      <c r="I38" s="3">
        <v>5.1285426642143603</v>
      </c>
      <c r="J38" s="3">
        <v>6.9817023251143098E-3</v>
      </c>
      <c r="K38" s="3">
        <v>-280.52715999999998</v>
      </c>
      <c r="L38" s="3">
        <f>SUM(J$2:J38)</f>
        <v>0.91143676102608895</v>
      </c>
    </row>
    <row r="39" spans="1:12" x14ac:dyDescent="0.25">
      <c r="A39">
        <v>14</v>
      </c>
      <c r="B39" t="s">
        <v>10</v>
      </c>
      <c r="C39" t="s">
        <v>52</v>
      </c>
      <c r="D39" t="s">
        <v>69</v>
      </c>
      <c r="E39" t="s">
        <v>50</v>
      </c>
      <c r="F39" t="s">
        <v>161</v>
      </c>
      <c r="G39">
        <v>10</v>
      </c>
      <c r="H39" s="3">
        <v>449.127386300578</v>
      </c>
      <c r="I39" s="3">
        <v>5.39788266421436</v>
      </c>
      <c r="J39" s="3">
        <v>6.1020377523605899E-3</v>
      </c>
      <c r="K39" s="3">
        <v>-280.25781999999998</v>
      </c>
      <c r="L39" s="3">
        <f>SUM(J$2:J39)</f>
        <v>0.91753879877844957</v>
      </c>
    </row>
    <row r="40" spans="1:12" x14ac:dyDescent="0.25">
      <c r="A40">
        <v>9</v>
      </c>
      <c r="B40" t="s">
        <v>10</v>
      </c>
      <c r="C40" t="s">
        <v>50</v>
      </c>
      <c r="D40" t="s">
        <v>50</v>
      </c>
      <c r="E40" t="s">
        <v>10</v>
      </c>
      <c r="F40" t="s">
        <v>123</v>
      </c>
      <c r="G40">
        <v>6</v>
      </c>
      <c r="H40" s="3">
        <v>449.15547627118599</v>
      </c>
      <c r="I40" s="3">
        <v>5.4259726348228101</v>
      </c>
      <c r="J40" s="3">
        <v>6.0169337629179696E-3</v>
      </c>
      <c r="K40" s="3">
        <v>-271.43263000000002</v>
      </c>
      <c r="L40" s="3">
        <f>SUM(J$2:J40)</f>
        <v>0.92355573254136758</v>
      </c>
    </row>
    <row r="41" spans="1:12" x14ac:dyDescent="0.25">
      <c r="A41">
        <v>36</v>
      </c>
      <c r="B41" t="s">
        <v>50</v>
      </c>
      <c r="C41" t="s">
        <v>10</v>
      </c>
      <c r="D41" t="s">
        <v>61</v>
      </c>
      <c r="E41" t="s">
        <v>50</v>
      </c>
      <c r="F41" t="s">
        <v>179</v>
      </c>
      <c r="G41">
        <v>8</v>
      </c>
      <c r="H41" s="3">
        <v>449.17134714285697</v>
      </c>
      <c r="I41" s="3">
        <v>5.4418435064935098</v>
      </c>
      <c r="J41" s="3">
        <v>5.96937571759046E-3</v>
      </c>
      <c r="K41" s="3">
        <v>-275.76504</v>
      </c>
      <c r="L41" s="3">
        <f>SUM(J$2:J41)</f>
        <v>0.92952510825895807</v>
      </c>
    </row>
    <row r="42" spans="1:12" x14ac:dyDescent="0.25">
      <c r="A42">
        <v>2</v>
      </c>
      <c r="B42" t="s">
        <v>10</v>
      </c>
      <c r="C42" t="s">
        <v>10</v>
      </c>
      <c r="D42" t="s">
        <v>69</v>
      </c>
      <c r="E42" t="s">
        <v>50</v>
      </c>
      <c r="F42" t="s">
        <v>181</v>
      </c>
      <c r="G42">
        <v>8</v>
      </c>
      <c r="H42" s="3">
        <v>449.23941714285701</v>
      </c>
      <c r="I42" s="3">
        <v>5.5099135064934899</v>
      </c>
      <c r="J42" s="3">
        <v>5.7696265286356404E-3</v>
      </c>
      <c r="K42" s="3">
        <v>-275.69697000000002</v>
      </c>
      <c r="L42" s="3">
        <f>SUM(J$2:J42)</f>
        <v>0.93529473478759373</v>
      </c>
    </row>
    <row r="43" spans="1:12" x14ac:dyDescent="0.25">
      <c r="A43">
        <v>4</v>
      </c>
      <c r="B43" t="s">
        <v>10</v>
      </c>
      <c r="C43" t="s">
        <v>10</v>
      </c>
      <c r="D43" t="s">
        <v>50</v>
      </c>
      <c r="E43" t="s">
        <v>50</v>
      </c>
      <c r="F43" t="s">
        <v>120</v>
      </c>
      <c r="G43">
        <v>6</v>
      </c>
      <c r="H43" s="3">
        <v>449.33811627118598</v>
      </c>
      <c r="I43" s="3">
        <v>5.6086126348227996</v>
      </c>
      <c r="J43" s="3">
        <v>5.4918094306234504E-3</v>
      </c>
      <c r="K43" s="3">
        <v>-271.24999000000003</v>
      </c>
      <c r="L43" s="3">
        <f>SUM(J$2:J43)</f>
        <v>0.94078654421821717</v>
      </c>
    </row>
    <row r="44" spans="1:12" x14ac:dyDescent="0.25">
      <c r="A44">
        <v>33</v>
      </c>
      <c r="B44" t="s">
        <v>50</v>
      </c>
      <c r="C44" t="s">
        <v>10</v>
      </c>
      <c r="D44" t="s">
        <v>50</v>
      </c>
      <c r="E44" t="s">
        <v>10</v>
      </c>
      <c r="F44" t="s">
        <v>138</v>
      </c>
      <c r="G44">
        <v>6</v>
      </c>
      <c r="H44" s="3">
        <v>449.34117627118599</v>
      </c>
      <c r="I44" s="3">
        <v>5.6116726348228099</v>
      </c>
      <c r="J44" s="3">
        <v>5.48341338680596E-3</v>
      </c>
      <c r="K44" s="3">
        <v>-271.24693000000002</v>
      </c>
      <c r="L44" s="3">
        <f>SUM(J$2:J44)</f>
        <v>0.94626995760502308</v>
      </c>
    </row>
    <row r="45" spans="1:12" x14ac:dyDescent="0.25">
      <c r="A45">
        <v>42</v>
      </c>
      <c r="B45" t="s">
        <v>50</v>
      </c>
      <c r="C45" t="s">
        <v>50</v>
      </c>
      <c r="D45" t="s">
        <v>61</v>
      </c>
      <c r="E45" t="s">
        <v>50</v>
      </c>
      <c r="F45" t="s">
        <v>197</v>
      </c>
      <c r="G45">
        <v>9</v>
      </c>
      <c r="H45" s="3">
        <v>449.48264275862101</v>
      </c>
      <c r="I45" s="3">
        <v>5.7531391222570401</v>
      </c>
      <c r="J45" s="3">
        <v>5.10895327221876E-3</v>
      </c>
      <c r="K45" s="3">
        <v>-277.66537</v>
      </c>
      <c r="L45" s="3">
        <f>SUM(J$2:J45)</f>
        <v>0.9513789108772418</v>
      </c>
    </row>
    <row r="46" spans="1:12" x14ac:dyDescent="0.25">
      <c r="A46">
        <v>31</v>
      </c>
      <c r="B46" t="s">
        <v>50</v>
      </c>
      <c r="C46" t="s">
        <v>10</v>
      </c>
      <c r="D46" t="s">
        <v>69</v>
      </c>
      <c r="E46" t="s">
        <v>10</v>
      </c>
      <c r="F46" t="s">
        <v>196</v>
      </c>
      <c r="G46">
        <v>8</v>
      </c>
      <c r="H46" s="3">
        <v>449.49014714285698</v>
      </c>
      <c r="I46" s="3">
        <v>5.7606435064934702</v>
      </c>
      <c r="J46" s="3">
        <v>5.0898194174167103E-3</v>
      </c>
      <c r="K46" s="3">
        <v>-275.44623999999999</v>
      </c>
      <c r="L46" s="3">
        <f>SUM(J$2:J46)</f>
        <v>0.95646873029465851</v>
      </c>
    </row>
    <row r="47" spans="1:12" x14ac:dyDescent="0.25">
      <c r="A47">
        <v>37</v>
      </c>
      <c r="B47" t="s">
        <v>50</v>
      </c>
      <c r="C47" t="s">
        <v>50</v>
      </c>
      <c r="D47" t="s">
        <v>69</v>
      </c>
      <c r="E47" t="s">
        <v>10</v>
      </c>
      <c r="F47" t="s">
        <v>162</v>
      </c>
      <c r="G47">
        <v>9</v>
      </c>
      <c r="H47" s="3">
        <v>449.49592275862102</v>
      </c>
      <c r="I47" s="3">
        <v>5.7664191222570498</v>
      </c>
      <c r="J47" s="3">
        <v>5.0751421994789997E-3</v>
      </c>
      <c r="K47" s="3">
        <v>-277.65208999999999</v>
      </c>
      <c r="L47" s="3">
        <f>SUM(J$2:J47)</f>
        <v>0.96154387249413753</v>
      </c>
    </row>
    <row r="48" spans="1:12" x14ac:dyDescent="0.25">
      <c r="A48">
        <v>54</v>
      </c>
      <c r="B48" t="s">
        <v>50</v>
      </c>
      <c r="C48" t="s">
        <v>54</v>
      </c>
      <c r="D48" t="s">
        <v>61</v>
      </c>
      <c r="E48" t="s">
        <v>50</v>
      </c>
      <c r="F48" t="s">
        <v>204</v>
      </c>
      <c r="G48">
        <v>11</v>
      </c>
      <c r="H48" s="3">
        <v>449.70699372092997</v>
      </c>
      <c r="I48" s="3">
        <v>5.9774900845665702</v>
      </c>
      <c r="J48" s="3">
        <v>4.5668288721420003E-3</v>
      </c>
      <c r="K48" s="3">
        <v>-281.94141999999999</v>
      </c>
      <c r="L48" s="3">
        <f>SUM(J$2:J48)</f>
        <v>0.96611070136627952</v>
      </c>
    </row>
    <row r="49" spans="1:12" x14ac:dyDescent="0.25">
      <c r="A49">
        <v>20</v>
      </c>
      <c r="B49" t="s">
        <v>10</v>
      </c>
      <c r="C49" t="s">
        <v>54</v>
      </c>
      <c r="D49" t="s">
        <v>69</v>
      </c>
      <c r="E49" t="s">
        <v>50</v>
      </c>
      <c r="F49" t="s">
        <v>186</v>
      </c>
      <c r="G49">
        <v>11</v>
      </c>
      <c r="H49" s="3">
        <v>449.74390372093001</v>
      </c>
      <c r="I49" s="3">
        <v>6.0144000845666001</v>
      </c>
      <c r="J49" s="3">
        <v>4.48332098446851E-3</v>
      </c>
      <c r="K49" s="3">
        <v>-281.90451000000002</v>
      </c>
      <c r="L49" s="3">
        <f>SUM(J$2:J49)</f>
        <v>0.97059402235074799</v>
      </c>
    </row>
    <row r="50" spans="1:12" x14ac:dyDescent="0.25">
      <c r="A50">
        <v>49</v>
      </c>
      <c r="B50" t="s">
        <v>50</v>
      </c>
      <c r="C50" t="s">
        <v>54</v>
      </c>
      <c r="D50" t="s">
        <v>69</v>
      </c>
      <c r="E50" t="s">
        <v>10</v>
      </c>
      <c r="F50" t="s">
        <v>185</v>
      </c>
      <c r="G50">
        <v>11</v>
      </c>
      <c r="H50" s="3">
        <v>449.97890372093002</v>
      </c>
      <c r="I50" s="3">
        <v>6.24940008456662</v>
      </c>
      <c r="J50" s="3">
        <v>3.9863023144539001E-3</v>
      </c>
      <c r="K50" s="3">
        <v>-281.66951</v>
      </c>
      <c r="L50" s="3">
        <f>SUM(J$2:J50)</f>
        <v>0.97458032466520184</v>
      </c>
    </row>
    <row r="51" spans="1:12" x14ac:dyDescent="0.25">
      <c r="A51">
        <v>51</v>
      </c>
      <c r="B51" t="s">
        <v>50</v>
      </c>
      <c r="C51" t="s">
        <v>54</v>
      </c>
      <c r="D51" t="s">
        <v>50</v>
      </c>
      <c r="E51" t="s">
        <v>10</v>
      </c>
      <c r="F51" t="s">
        <v>187</v>
      </c>
      <c r="G51">
        <v>9</v>
      </c>
      <c r="H51" s="3">
        <v>450.158552758621</v>
      </c>
      <c r="I51" s="3">
        <v>6.42904912225708</v>
      </c>
      <c r="J51" s="3">
        <v>3.6438453691911201E-3</v>
      </c>
      <c r="K51" s="3">
        <v>-276.98944999999998</v>
      </c>
      <c r="L51" s="3">
        <f>SUM(J$2:J51)</f>
        <v>0.97822417003439299</v>
      </c>
    </row>
    <row r="52" spans="1:12" x14ac:dyDescent="0.25">
      <c r="A52">
        <v>52</v>
      </c>
      <c r="B52" t="s">
        <v>50</v>
      </c>
      <c r="C52" t="s">
        <v>54</v>
      </c>
      <c r="D52" t="s">
        <v>50</v>
      </c>
      <c r="E52" t="s">
        <v>50</v>
      </c>
      <c r="F52" t="s">
        <v>201</v>
      </c>
      <c r="G52">
        <v>10</v>
      </c>
      <c r="H52" s="3">
        <v>450.25666630057799</v>
      </c>
      <c r="I52" s="3">
        <v>6.5271626642143596</v>
      </c>
      <c r="J52" s="3">
        <v>3.46940383304123E-3</v>
      </c>
      <c r="K52" s="3">
        <v>-279.12853000000001</v>
      </c>
      <c r="L52" s="3">
        <f>SUM(J$2:J52)</f>
        <v>0.98169357386743428</v>
      </c>
    </row>
    <row r="53" spans="1:12" x14ac:dyDescent="0.25">
      <c r="A53">
        <v>39</v>
      </c>
      <c r="B53" t="s">
        <v>50</v>
      </c>
      <c r="C53" t="s">
        <v>50</v>
      </c>
      <c r="D53" t="s">
        <v>50</v>
      </c>
      <c r="E53" t="s">
        <v>10</v>
      </c>
      <c r="F53" t="s">
        <v>154</v>
      </c>
      <c r="G53">
        <v>7</v>
      </c>
      <c r="H53" s="3">
        <v>450.760203636364</v>
      </c>
      <c r="I53" s="3">
        <v>7.0306999999999702</v>
      </c>
      <c r="J53" s="3">
        <v>2.6971997502051302E-3</v>
      </c>
      <c r="K53" s="3">
        <v>-271.98969</v>
      </c>
      <c r="L53" s="3">
        <f>SUM(J$2:J53)</f>
        <v>0.98439077361763938</v>
      </c>
    </row>
    <row r="54" spans="1:12" x14ac:dyDescent="0.25">
      <c r="A54">
        <v>8</v>
      </c>
      <c r="B54" t="s">
        <v>10</v>
      </c>
      <c r="C54" t="s">
        <v>50</v>
      </c>
      <c r="D54" t="s">
        <v>69</v>
      </c>
      <c r="E54" t="s">
        <v>50</v>
      </c>
      <c r="F54" t="s">
        <v>169</v>
      </c>
      <c r="G54">
        <v>9</v>
      </c>
      <c r="H54" s="3">
        <v>450.76460275862098</v>
      </c>
      <c r="I54" s="3">
        <v>7.03509912225707</v>
      </c>
      <c r="J54" s="3">
        <v>2.6912736143169698E-3</v>
      </c>
      <c r="K54" s="3">
        <v>-276.38339999999999</v>
      </c>
      <c r="L54" s="3">
        <f>SUM(J$2:J54)</f>
        <v>0.98708204723195636</v>
      </c>
    </row>
    <row r="55" spans="1:12" x14ac:dyDescent="0.25">
      <c r="A55">
        <v>44</v>
      </c>
      <c r="B55" t="s">
        <v>50</v>
      </c>
      <c r="C55" t="s">
        <v>52</v>
      </c>
      <c r="D55" t="s">
        <v>69</v>
      </c>
      <c r="E55" t="s">
        <v>50</v>
      </c>
      <c r="F55" t="s">
        <v>184</v>
      </c>
      <c r="G55">
        <v>11</v>
      </c>
      <c r="H55" s="3">
        <v>450.83930372092999</v>
      </c>
      <c r="I55" s="3">
        <v>7.1098000845665901</v>
      </c>
      <c r="J55" s="3">
        <v>2.5926073365459901E-3</v>
      </c>
      <c r="K55" s="3">
        <v>-280.80910999999998</v>
      </c>
      <c r="L55" s="3">
        <f>SUM(J$2:J55)</f>
        <v>0.98967465456850234</v>
      </c>
    </row>
    <row r="56" spans="1:12" x14ac:dyDescent="0.25">
      <c r="A56">
        <v>10</v>
      </c>
      <c r="B56" t="s">
        <v>10</v>
      </c>
      <c r="C56" t="s">
        <v>50</v>
      </c>
      <c r="D56" t="s">
        <v>50</v>
      </c>
      <c r="E56" t="s">
        <v>50</v>
      </c>
      <c r="F56" t="s">
        <v>155</v>
      </c>
      <c r="G56">
        <v>7</v>
      </c>
      <c r="H56" s="3">
        <v>451.03250363636403</v>
      </c>
      <c r="I56" s="3">
        <v>7.3029999999999999</v>
      </c>
      <c r="J56" s="3">
        <v>2.3538778221611498E-3</v>
      </c>
      <c r="K56" s="3">
        <v>-271.71739000000002</v>
      </c>
      <c r="L56" s="3">
        <f>SUM(J$2:J56)</f>
        <v>0.99202853239066346</v>
      </c>
    </row>
    <row r="57" spans="1:12" x14ac:dyDescent="0.25">
      <c r="A57">
        <v>32</v>
      </c>
      <c r="B57" t="s">
        <v>50</v>
      </c>
      <c r="C57" t="s">
        <v>10</v>
      </c>
      <c r="D57" t="s">
        <v>69</v>
      </c>
      <c r="E57" t="s">
        <v>50</v>
      </c>
      <c r="F57" t="s">
        <v>171</v>
      </c>
      <c r="G57">
        <v>9</v>
      </c>
      <c r="H57" s="3">
        <v>451.38297275862101</v>
      </c>
      <c r="I57" s="3">
        <v>7.6534691222570901</v>
      </c>
      <c r="J57" s="3">
        <v>1.9755158302738698E-3</v>
      </c>
      <c r="K57" s="3">
        <v>-275.76504</v>
      </c>
      <c r="L57" s="3">
        <f>SUM(J$2:J57)</f>
        <v>0.99400404822093735</v>
      </c>
    </row>
    <row r="58" spans="1:12" x14ac:dyDescent="0.25">
      <c r="A58">
        <v>34</v>
      </c>
      <c r="B58" t="s">
        <v>50</v>
      </c>
      <c r="C58" t="s">
        <v>10</v>
      </c>
      <c r="D58" t="s">
        <v>50</v>
      </c>
      <c r="E58" t="s">
        <v>50</v>
      </c>
      <c r="F58" t="s">
        <v>156</v>
      </c>
      <c r="G58">
        <v>7</v>
      </c>
      <c r="H58" s="3">
        <v>451.49920363636397</v>
      </c>
      <c r="I58" s="3">
        <v>7.7697000000000003</v>
      </c>
      <c r="J58" s="3">
        <v>1.86398022120505E-3</v>
      </c>
      <c r="K58" s="3">
        <v>-271.25069000000002</v>
      </c>
      <c r="L58" s="3">
        <f>SUM(J$2:J58)</f>
        <v>0.99586802844214239</v>
      </c>
    </row>
    <row r="59" spans="1:12" x14ac:dyDescent="0.25">
      <c r="A59">
        <v>38</v>
      </c>
      <c r="B59" t="s">
        <v>50</v>
      </c>
      <c r="C59" t="s">
        <v>50</v>
      </c>
      <c r="D59" t="s">
        <v>69</v>
      </c>
      <c r="E59" t="s">
        <v>50</v>
      </c>
      <c r="F59" t="s">
        <v>188</v>
      </c>
      <c r="G59">
        <v>10</v>
      </c>
      <c r="H59" s="3">
        <v>451.71983630057798</v>
      </c>
      <c r="I59" s="3">
        <v>7.9903326642143497</v>
      </c>
      <c r="J59" s="3">
        <v>1.6692889764453099E-3</v>
      </c>
      <c r="K59" s="3">
        <v>-277.66537</v>
      </c>
      <c r="L59" s="3">
        <f>SUM(J$2:J59)</f>
        <v>0.99753731741858775</v>
      </c>
    </row>
    <row r="60" spans="1:12" x14ac:dyDescent="0.25">
      <c r="A60">
        <v>50</v>
      </c>
      <c r="B60" t="s">
        <v>50</v>
      </c>
      <c r="C60" t="s">
        <v>54</v>
      </c>
      <c r="D60" t="s">
        <v>69</v>
      </c>
      <c r="E60" t="s">
        <v>50</v>
      </c>
      <c r="F60" t="s">
        <v>199</v>
      </c>
      <c r="G60">
        <v>12</v>
      </c>
      <c r="H60" s="3">
        <v>451.99667140350903</v>
      </c>
      <c r="I60" s="3">
        <v>8.2671677671451107</v>
      </c>
      <c r="J60" s="3">
        <v>1.4535084022372299E-3</v>
      </c>
      <c r="K60" s="3">
        <v>-281.94141999999999</v>
      </c>
      <c r="L60" s="3">
        <f>SUM(J$2:J60)</f>
        <v>0.99899082582082499</v>
      </c>
    </row>
    <row r="61" spans="1:12" x14ac:dyDescent="0.25">
      <c r="A61">
        <v>40</v>
      </c>
      <c r="B61" t="s">
        <v>50</v>
      </c>
      <c r="C61" t="s">
        <v>50</v>
      </c>
      <c r="D61" t="s">
        <v>50</v>
      </c>
      <c r="E61" t="s">
        <v>50</v>
      </c>
      <c r="F61" t="s">
        <v>183</v>
      </c>
      <c r="G61">
        <v>8</v>
      </c>
      <c r="H61" s="3">
        <v>452.72636714285699</v>
      </c>
      <c r="I61" s="3">
        <v>8.9968635064934706</v>
      </c>
      <c r="J61" s="3">
        <v>1.0091741791753801E-3</v>
      </c>
      <c r="K61" s="3">
        <v>-272.21001999999999</v>
      </c>
      <c r="L61" s="3">
        <f>SUM(J$2:J61)</f>
        <v>1.0000000000000004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10</vt:i4>
      </vt:variant>
    </vt:vector>
  </HeadingPairs>
  <TitlesOfParts>
    <vt:vector size="20" baseType="lpstr">
      <vt:lpstr>Alsószölnök_female_CJS</vt:lpstr>
      <vt:lpstr>Alsószölnök_male_CJS</vt:lpstr>
      <vt:lpstr>Szakonyfalu_female_CJS</vt:lpstr>
      <vt:lpstr>Szakonyfalu_male_CJS</vt:lpstr>
      <vt:lpstr>Alsószölnök_female_JS</vt:lpstr>
      <vt:lpstr>Alsószölnök_male_JS</vt:lpstr>
      <vt:lpstr>Szakonyfalu_female_JS</vt:lpstr>
      <vt:lpstr>Szakonyfalu_male_JS</vt:lpstr>
      <vt:lpstr>Alsószölnök_pooled_JS</vt:lpstr>
      <vt:lpstr>Szakonyfalu_pooled_JS</vt:lpstr>
      <vt:lpstr>Alsószölnök_pooled_JS!asz_2016_js_results_R2_1</vt:lpstr>
      <vt:lpstr>Alsószölnök_female_JS!asz_f_2016_js_results_R2</vt:lpstr>
      <vt:lpstr>Alsószölnök_male_JS!asz_m_2016_js_results_R2</vt:lpstr>
      <vt:lpstr>Alsószölnök_female_CJS!asz16_f_CJS_R2full_1</vt:lpstr>
      <vt:lpstr>Alsószölnök_male_CJS!asz16_m_CJS_R2full</vt:lpstr>
      <vt:lpstr>Szakonyfalu_pooled_JS!szakony_2016_js_results_R2</vt:lpstr>
      <vt:lpstr>Szakonyfalu_female_CJS!szakony_female_2016_CJS_R2full</vt:lpstr>
      <vt:lpstr>Szakonyfalu_female_JS!szakony16f_js_reduced_R2</vt:lpstr>
      <vt:lpstr>Szakonyfalu_male_CJS!szakony16m_cjs_R2full</vt:lpstr>
      <vt:lpstr>Szakonyfalu_male_JS!szakony16m_js_reduced_R2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dcterms:created xsi:type="dcterms:W3CDTF">2026-02-17T23:23:02Z</dcterms:created>
  <dcterms:modified xsi:type="dcterms:W3CDTF">2026-03-26T11:38:14Z</dcterms:modified>
</cp:coreProperties>
</file>